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filterPrivacy="1" codeName="ThisWorkbook" defaultThemeVersion="124226"/>
  <bookViews>
    <workbookView xWindow="0" yWindow="0" windowWidth="19670" windowHeight="8309" tabRatio="763" firstSheet="50" activeTab="61"/>
  </bookViews>
  <sheets>
    <sheet name="10-6" sheetId="427" r:id="rId1"/>
    <sheet name="10-7" sheetId="428" r:id="rId2"/>
    <sheet name="10-8" sheetId="429" r:id="rId3"/>
    <sheet name="10-9" sheetId="430" r:id="rId4"/>
    <sheet name="10-12" sheetId="431" r:id="rId5"/>
    <sheet name="10-13" sheetId="432" r:id="rId6"/>
    <sheet name="10-14" sheetId="433" r:id="rId7"/>
    <sheet name="10-15" sheetId="434" r:id="rId8"/>
    <sheet name="10-16" sheetId="435" r:id="rId9"/>
    <sheet name="10-17" sheetId="436" r:id="rId10"/>
    <sheet name="10-19" sheetId="437" r:id="rId11"/>
    <sheet name="10-20" sheetId="438" r:id="rId12"/>
    <sheet name="10-21" sheetId="439" r:id="rId13"/>
    <sheet name="1022售后" sheetId="443" r:id="rId14"/>
    <sheet name="10-22" sheetId="440" r:id="rId15"/>
    <sheet name="10-23" sheetId="441" r:id="rId16"/>
    <sheet name="1024" sheetId="445" r:id="rId17"/>
    <sheet name="1026" sheetId="446" r:id="rId18"/>
    <sheet name="1027" sheetId="447" r:id="rId19"/>
    <sheet name="10-28" sheetId="448" r:id="rId20"/>
    <sheet name="10-29" sheetId="449" r:id="rId21"/>
    <sheet name="10-30" sheetId="450" r:id="rId22"/>
    <sheet name="11-2" sheetId="451" r:id="rId23"/>
    <sheet name="11-4" sheetId="452" r:id="rId24"/>
    <sheet name="11-5" sheetId="453" r:id="rId25"/>
    <sheet name="11-6" sheetId="454" r:id="rId26"/>
    <sheet name="11-10" sheetId="456" r:id="rId27"/>
    <sheet name="11-11" sheetId="457" r:id="rId28"/>
    <sheet name="11-9" sheetId="455" r:id="rId29"/>
    <sheet name="11-12" sheetId="458" r:id="rId30"/>
    <sheet name="11-13" sheetId="459" r:id="rId31"/>
    <sheet name="11-16" sheetId="460" r:id="rId32"/>
    <sheet name="11-17" sheetId="461" r:id="rId33"/>
    <sheet name="11-18" sheetId="462" r:id="rId34"/>
    <sheet name="11-19" sheetId="463" r:id="rId35"/>
    <sheet name="11-20" sheetId="464" r:id="rId36"/>
    <sheet name="11-23" sheetId="465" r:id="rId37"/>
    <sheet name="11-25" sheetId="466" r:id="rId38"/>
    <sheet name="11-26" sheetId="467" r:id="rId39"/>
    <sheet name="11-30" sheetId="468" r:id="rId40"/>
    <sheet name="12-1" sheetId="469" r:id="rId41"/>
    <sheet name="12-2" sheetId="470" r:id="rId42"/>
    <sheet name="12-4" sheetId="471" r:id="rId43"/>
    <sheet name="12-5" sheetId="472" r:id="rId44"/>
    <sheet name="12-7" sheetId="473" r:id="rId45"/>
    <sheet name="12-8" sheetId="474" r:id="rId46"/>
    <sheet name="12-9" sheetId="475" r:id="rId47"/>
    <sheet name="12-10" sheetId="476" r:id="rId48"/>
    <sheet name="12-11" sheetId="477" r:id="rId49"/>
    <sheet name="12-14" sheetId="478" r:id="rId50"/>
    <sheet name="12-15" sheetId="479" r:id="rId51"/>
    <sheet name="12-16" sheetId="480" r:id="rId52"/>
    <sheet name="厅门物料描述" sheetId="6" r:id="rId53"/>
    <sheet name="钣金自制物料" sheetId="14" r:id="rId54"/>
    <sheet name="套料" sheetId="112" r:id="rId55"/>
    <sheet name="标准数据" sheetId="27" r:id="rId56"/>
    <sheet name="12-17" sheetId="481" r:id="rId57"/>
    <sheet name="12-18" sheetId="482" r:id="rId58"/>
    <sheet name="12-19" sheetId="483" r:id="rId59"/>
    <sheet name="12-21" sheetId="485" r:id="rId60"/>
    <sheet name="12-22" sheetId="484" r:id="rId61"/>
    <sheet name="产能评估" sheetId="29" r:id="rId62"/>
    <sheet name="排产状况" sheetId="16" r:id="rId63"/>
    <sheet name="新线指令" sheetId="18" r:id="rId64"/>
    <sheet name="老线指令" sheetId="17" r:id="rId65"/>
  </sheets>
  <externalReferences>
    <externalReference r:id="rId66"/>
    <externalReference r:id="rId67"/>
    <externalReference r:id="rId68"/>
  </externalReferences>
  <definedNames>
    <definedName name="_xlnm._FilterDatabase" localSheetId="8" hidden="1">'10-16'!$A$1:$F$37</definedName>
    <definedName name="_xlnm._FilterDatabase" localSheetId="9" hidden="1">'10-17'!$A$1:$K$31</definedName>
    <definedName name="_xlnm._FilterDatabase" localSheetId="10" hidden="1">'10-19'!$A$1:$H$36</definedName>
    <definedName name="_xlnm._FilterDatabase" localSheetId="11" hidden="1">'10-20'!$A$1:$F$48</definedName>
    <definedName name="_xlnm._FilterDatabase" localSheetId="13" hidden="1">'1022售后'!$A$1:$L$24</definedName>
    <definedName name="_xlnm._FilterDatabase" localSheetId="16" hidden="1">'1024'!$A$1:$E$25</definedName>
    <definedName name="_xlnm._FilterDatabase" localSheetId="21" hidden="1">'10-30'!$A$1:$F$27</definedName>
    <definedName name="_xlnm._FilterDatabase" localSheetId="39" hidden="1">'11-30'!$A$1:$G$33</definedName>
    <definedName name="_xlnm._FilterDatabase" localSheetId="43" hidden="1">'12-5'!$A$1:$F$23</definedName>
    <definedName name="_xlnm._FilterDatabase" localSheetId="45" hidden="1">'12-8'!$A$1:$J$1</definedName>
    <definedName name="_xlnm._FilterDatabase" localSheetId="53" hidden="1">钣金自制物料!$A$817:$F$817</definedName>
    <definedName name="_xlnm._FilterDatabase" localSheetId="55" hidden="1">标准数据!$A$1:$S$556</definedName>
    <definedName name="_xlnm._FilterDatabase" localSheetId="61" hidden="1">产能评估!$A$1:$T$1</definedName>
    <definedName name="_xlnm._FilterDatabase" localSheetId="62" hidden="1">排产状况!$A$1:$AK$81</definedName>
    <definedName name="_xlnm._FilterDatabase" localSheetId="54" hidden="1">套料!$A$1:$G$123</definedName>
    <definedName name="_xlnm._FilterDatabase" localSheetId="52" hidden="1">厅门物料描述!$A$1:$F$549</definedName>
    <definedName name="_xlnm.Print_Area" localSheetId="13">'1022售后'!$A$1:$F$24</definedName>
    <definedName name="_xlnm.Print_Area" localSheetId="55">标准数据!$A$241:$C$300</definedName>
    <definedName name="_xlnm.Print_Area" localSheetId="52">厅门物料描述!$A$335:$C$498</definedName>
  </definedNames>
  <calcPr calcId="145621"/>
</workbook>
</file>

<file path=xl/calcChain.xml><?xml version="1.0" encoding="utf-8"?>
<calcChain xmlns="http://schemas.openxmlformats.org/spreadsheetml/2006/main">
  <c r="D18" i="485" l="1"/>
  <c r="D6" i="485"/>
  <c r="D5" i="485"/>
  <c r="D11" i="485"/>
  <c r="D4" i="485"/>
  <c r="D16" i="485"/>
  <c r="D2" i="485"/>
  <c r="D21" i="485"/>
  <c r="D25" i="485"/>
  <c r="D19" i="485"/>
  <c r="D7" i="485"/>
  <c r="D12" i="485"/>
  <c r="D23" i="485"/>
  <c r="D9" i="485"/>
  <c r="D14" i="485"/>
  <c r="D22" i="485"/>
  <c r="D26" i="485"/>
  <c r="D20" i="485"/>
  <c r="D8" i="485"/>
  <c r="D13" i="485"/>
  <c r="D24" i="485"/>
  <c r="D10" i="485"/>
  <c r="D3" i="485"/>
  <c r="D15" i="485"/>
  <c r="D17" i="485"/>
  <c r="D27" i="485"/>
  <c r="D2" i="484"/>
  <c r="D6" i="484"/>
  <c r="D37" i="484"/>
  <c r="D16" i="484"/>
  <c r="D5" i="484"/>
  <c r="D26" i="484"/>
  <c r="D9" i="484"/>
  <c r="D3" i="484"/>
  <c r="D7" i="484"/>
  <c r="D27" i="484"/>
  <c r="D10" i="484"/>
  <c r="D17" i="484"/>
  <c r="D28" i="484"/>
  <c r="D11" i="484"/>
  <c r="D18" i="484"/>
  <c r="D23" i="484"/>
  <c r="D31" i="484"/>
  <c r="D35" i="484"/>
  <c r="D29" i="484"/>
  <c r="D12" i="484"/>
  <c r="D19" i="484"/>
  <c r="D33" i="484"/>
  <c r="D14" i="484"/>
  <c r="D21" i="484"/>
  <c r="D32" i="484"/>
  <c r="D36" i="484"/>
  <c r="D30" i="484"/>
  <c r="D13" i="484"/>
  <c r="D20" i="484"/>
  <c r="D34" i="484"/>
  <c r="D15" i="484"/>
  <c r="D4" i="484"/>
  <c r="D22" i="484"/>
  <c r="D24" i="484"/>
  <c r="D25" i="484"/>
  <c r="D38" i="484"/>
  <c r="D8" i="484"/>
  <c r="C14" i="483" l="1"/>
  <c r="C3" i="483"/>
  <c r="C5" i="483"/>
  <c r="C4" i="483"/>
  <c r="C6" i="483"/>
  <c r="C11" i="483"/>
  <c r="C12" i="483"/>
  <c r="C8" i="483"/>
  <c r="C10" i="483"/>
  <c r="C7" i="483"/>
  <c r="C9" i="483"/>
  <c r="C2" i="483"/>
  <c r="C13" i="483"/>
  <c r="C7" i="482" l="1"/>
  <c r="C2" i="482"/>
  <c r="C20" i="482"/>
  <c r="C21" i="482"/>
  <c r="C15" i="482"/>
  <c r="C14" i="482"/>
  <c r="C16" i="482"/>
  <c r="C18" i="482"/>
  <c r="C17" i="482"/>
  <c r="C19" i="482"/>
  <c r="C4" i="482"/>
  <c r="C8" i="482"/>
  <c r="C5" i="482"/>
  <c r="C9" i="482"/>
  <c r="C10" i="482"/>
  <c r="C12" i="482"/>
  <c r="C3" i="482"/>
  <c r="C11" i="482"/>
  <c r="C13" i="482"/>
  <c r="C6" i="482"/>
  <c r="C12" i="481" l="1"/>
  <c r="C13" i="481"/>
  <c r="C17" i="481"/>
  <c r="C15" i="481"/>
  <c r="C14" i="481"/>
  <c r="C18" i="481"/>
  <c r="C16" i="481"/>
  <c r="C3" i="481"/>
  <c r="C5" i="481"/>
  <c r="C4" i="481"/>
  <c r="C6" i="481"/>
  <c r="C7" i="481"/>
  <c r="C9" i="481"/>
  <c r="C2" i="481"/>
  <c r="C8" i="481"/>
  <c r="C10" i="481"/>
  <c r="C11" i="481"/>
  <c r="D21" i="480" l="1"/>
  <c r="D29" i="480"/>
  <c r="D20" i="480"/>
  <c r="D6" i="480"/>
  <c r="D2" i="480"/>
  <c r="D5" i="480"/>
  <c r="D23" i="480"/>
  <c r="D7" i="480"/>
  <c r="D14" i="480"/>
  <c r="D24" i="480"/>
  <c r="D8" i="480"/>
  <c r="D15" i="480"/>
  <c r="D27" i="480"/>
  <c r="D28" i="480"/>
  <c r="D25" i="480"/>
  <c r="D26" i="480"/>
  <c r="D4" i="480"/>
  <c r="D9" i="480"/>
  <c r="D11" i="480"/>
  <c r="D10" i="480"/>
  <c r="D12" i="480"/>
  <c r="D3" i="480"/>
  <c r="D17" i="480"/>
  <c r="D19" i="480"/>
  <c r="D16" i="480"/>
  <c r="D18" i="480"/>
  <c r="D22" i="480"/>
  <c r="D13" i="480"/>
  <c r="C27" i="479" l="1"/>
  <c r="C5" i="479"/>
  <c r="C19" i="479"/>
  <c r="C20" i="479"/>
  <c r="C7" i="479"/>
  <c r="C3" i="479"/>
  <c r="C6" i="479"/>
  <c r="C25" i="479"/>
  <c r="C26" i="479"/>
  <c r="C12" i="479"/>
  <c r="C13" i="479"/>
  <c r="C2" i="479"/>
  <c r="C21" i="479"/>
  <c r="C8" i="479"/>
  <c r="C15" i="479"/>
  <c r="C22" i="479"/>
  <c r="C9" i="479"/>
  <c r="C16" i="479"/>
  <c r="C10" i="479"/>
  <c r="C11" i="479"/>
  <c r="C23" i="479"/>
  <c r="C24" i="479"/>
  <c r="C17" i="479"/>
  <c r="C4" i="479"/>
  <c r="C18" i="479"/>
  <c r="C14" i="479"/>
  <c r="C17" i="478" l="1"/>
  <c r="C16" i="478"/>
  <c r="C14" i="478"/>
  <c r="C18" i="478"/>
  <c r="C6" i="478"/>
  <c r="C10" i="478"/>
  <c r="C15" i="478"/>
  <c r="C19" i="478"/>
  <c r="C7" i="478"/>
  <c r="C11" i="478"/>
  <c r="C4" i="478"/>
  <c r="C5" i="478"/>
  <c r="C12" i="478"/>
  <c r="C13" i="478"/>
  <c r="C8" i="478"/>
  <c r="C2" i="478"/>
  <c r="C9" i="478"/>
  <c r="C3" i="478"/>
  <c r="D31" i="477" l="1"/>
  <c r="D4" i="477"/>
  <c r="D21" i="477"/>
  <c r="D7" i="477"/>
  <c r="D14" i="477"/>
  <c r="D22" i="477"/>
  <c r="D8" i="477"/>
  <c r="D15" i="477"/>
  <c r="D6" i="477"/>
  <c r="D2" i="477"/>
  <c r="D5" i="477"/>
  <c r="D28" i="477"/>
  <c r="D25" i="477"/>
  <c r="D29" i="477"/>
  <c r="D27" i="477"/>
  <c r="D26" i="477"/>
  <c r="D30" i="477"/>
  <c r="D9" i="477"/>
  <c r="D11" i="477"/>
  <c r="D10" i="477"/>
  <c r="D12" i="477"/>
  <c r="D23" i="477"/>
  <c r="D24" i="477"/>
  <c r="D16" i="477"/>
  <c r="D18" i="477"/>
  <c r="D3" i="477"/>
  <c r="D17" i="477"/>
  <c r="D19" i="477"/>
  <c r="D20" i="477"/>
  <c r="D13" i="477"/>
  <c r="C3" i="476" l="1"/>
  <c r="C7" i="476"/>
  <c r="C12" i="476"/>
  <c r="C4" i="476"/>
  <c r="C8" i="476"/>
  <c r="C13" i="476"/>
  <c r="C14" i="476"/>
  <c r="C5" i="476"/>
  <c r="C6" i="476"/>
  <c r="C9" i="476"/>
  <c r="C2" i="476"/>
  <c r="C10" i="476"/>
  <c r="C11" i="476"/>
  <c r="C12" i="475" l="1"/>
  <c r="C15" i="475"/>
  <c r="C14" i="475"/>
  <c r="C16" i="475"/>
  <c r="C13" i="475"/>
  <c r="C5" i="475"/>
  <c r="C4" i="475"/>
  <c r="C6" i="475"/>
  <c r="C3" i="475"/>
  <c r="C7" i="475"/>
  <c r="C9" i="475"/>
  <c r="C2" i="475"/>
  <c r="C8" i="475"/>
  <c r="C10" i="475"/>
  <c r="C11" i="475"/>
  <c r="D13" i="474" l="1"/>
  <c r="D32" i="474"/>
  <c r="D4" i="474"/>
  <c r="D6" i="474"/>
  <c r="D2" i="474"/>
  <c r="D5" i="474"/>
  <c r="D30" i="474"/>
  <c r="D24" i="474"/>
  <c r="D22" i="474"/>
  <c r="D7" i="474"/>
  <c r="D14" i="474"/>
  <c r="D31" i="474"/>
  <c r="D25" i="474"/>
  <c r="D23" i="474"/>
  <c r="D8" i="474"/>
  <c r="D15" i="474"/>
  <c r="D26" i="474"/>
  <c r="D9" i="474"/>
  <c r="D16" i="474"/>
  <c r="D27" i="474"/>
  <c r="D10" i="474"/>
  <c r="D17" i="474"/>
  <c r="D28" i="474"/>
  <c r="D29" i="474"/>
  <c r="D11" i="474"/>
  <c r="D12" i="474"/>
  <c r="D18" i="474"/>
  <c r="D3" i="474"/>
  <c r="D19" i="474"/>
  <c r="D21" i="474"/>
  <c r="D20" i="474"/>
  <c r="C3" i="473" l="1"/>
  <c r="C9" i="473"/>
  <c r="C16" i="473"/>
  <c r="C4" i="473"/>
  <c r="C10" i="473"/>
  <c r="C17" i="473"/>
  <c r="C18" i="473"/>
  <c r="C21" i="473"/>
  <c r="C22" i="473"/>
  <c r="C5" i="473"/>
  <c r="C7" i="473"/>
  <c r="C6" i="473"/>
  <c r="C8" i="473"/>
  <c r="C19" i="473"/>
  <c r="C20" i="473"/>
  <c r="C13" i="473"/>
  <c r="C2" i="473"/>
  <c r="C12" i="473"/>
  <c r="C14" i="473"/>
  <c r="C11" i="473"/>
  <c r="C15" i="473"/>
  <c r="D22" i="472" l="1"/>
  <c r="D9" i="472"/>
  <c r="D10" i="472"/>
  <c r="D14" i="472"/>
  <c r="D15" i="472"/>
  <c r="D19" i="472"/>
  <c r="D7" i="472"/>
  <c r="D12" i="472"/>
  <c r="D20" i="472"/>
  <c r="D8" i="472"/>
  <c r="D3" i="472"/>
  <c r="D13" i="472"/>
  <c r="D18" i="472"/>
  <c r="D6" i="472"/>
  <c r="D2" i="472"/>
  <c r="D5" i="472"/>
  <c r="D23" i="472"/>
  <c r="D11" i="472"/>
  <c r="D4" i="472"/>
  <c r="D16" i="472"/>
  <c r="D17" i="472"/>
  <c r="D21" i="472"/>
  <c r="D15" i="471" l="1"/>
  <c r="D18" i="471"/>
  <c r="D17" i="471"/>
  <c r="D20" i="471"/>
  <c r="D19" i="471"/>
  <c r="D2" i="471"/>
  <c r="D4" i="471"/>
  <c r="D21" i="471"/>
  <c r="D3" i="471"/>
  <c r="D14" i="471"/>
  <c r="D5" i="471"/>
  <c r="D23" i="471"/>
  <c r="D22" i="471"/>
  <c r="D7" i="471"/>
  <c r="D6" i="471"/>
  <c r="D34" i="471"/>
  <c r="D9" i="471"/>
  <c r="D8" i="471"/>
  <c r="D11" i="471"/>
  <c r="D10" i="471"/>
  <c r="D13" i="471"/>
  <c r="D12" i="471"/>
  <c r="D25" i="471"/>
  <c r="D24" i="471"/>
  <c r="D27" i="471"/>
  <c r="D26" i="471"/>
  <c r="D29" i="471"/>
  <c r="D28" i="471"/>
  <c r="D31" i="471"/>
  <c r="D30" i="471"/>
  <c r="D33" i="471"/>
  <c r="D32" i="471"/>
  <c r="D16" i="471"/>
  <c r="C15" i="470" l="1"/>
  <c r="C14" i="470"/>
  <c r="C16" i="470"/>
  <c r="C3" i="470"/>
  <c r="C5" i="470"/>
  <c r="C4" i="470"/>
  <c r="C6" i="470"/>
  <c r="C11" i="470"/>
  <c r="C12" i="470"/>
  <c r="C7" i="470"/>
  <c r="C9" i="470"/>
  <c r="C2" i="470"/>
  <c r="C8" i="470"/>
  <c r="C10" i="470"/>
  <c r="C13" i="470"/>
  <c r="D31" i="469" l="1"/>
  <c r="D4" i="469"/>
  <c r="D20" i="469"/>
  <c r="D22" i="469"/>
  <c r="D6" i="469"/>
  <c r="D5" i="469"/>
  <c r="D29" i="469"/>
  <c r="D27" i="469"/>
  <c r="D23" i="469"/>
  <c r="D30" i="469"/>
  <c r="D28" i="469"/>
  <c r="D24" i="469"/>
  <c r="D9" i="469"/>
  <c r="D11" i="469"/>
  <c r="D7" i="469"/>
  <c r="D10" i="469"/>
  <c r="D12" i="469"/>
  <c r="D8" i="469"/>
  <c r="D25" i="469"/>
  <c r="D26" i="469"/>
  <c r="D14" i="469"/>
  <c r="D15" i="469"/>
  <c r="D16" i="469"/>
  <c r="D18" i="469"/>
  <c r="D3" i="469"/>
  <c r="D17" i="469"/>
  <c r="D19" i="469"/>
  <c r="D2" i="469"/>
  <c r="D21" i="469"/>
  <c r="D13" i="469"/>
  <c r="D19" i="468" l="1"/>
  <c r="D22" i="468"/>
  <c r="D13" i="468"/>
  <c r="D33" i="468"/>
  <c r="D20" i="468"/>
  <c r="D32" i="468"/>
  <c r="D11" i="468"/>
  <c r="D4" i="468"/>
  <c r="D18" i="468"/>
  <c r="D6" i="468"/>
  <c r="D2" i="468"/>
  <c r="D5" i="468"/>
  <c r="D26" i="468"/>
  <c r="D30" i="468"/>
  <c r="D24" i="468"/>
  <c r="D7" i="468"/>
  <c r="D14" i="468"/>
  <c r="D28" i="468"/>
  <c r="D9" i="468"/>
  <c r="D16" i="468"/>
  <c r="D27" i="468"/>
  <c r="D31" i="468"/>
  <c r="D25" i="468"/>
  <c r="D8" i="468"/>
  <c r="D15" i="468"/>
  <c r="D29" i="468"/>
  <c r="D10" i="468"/>
  <c r="D3" i="468"/>
  <c r="D17" i="468"/>
  <c r="D21" i="468"/>
  <c r="D23" i="468"/>
  <c r="D12" i="468"/>
  <c r="C15" i="467" l="1"/>
  <c r="C21" i="467"/>
  <c r="C22" i="467"/>
  <c r="C20" i="467"/>
  <c r="C19" i="467"/>
  <c r="C3" i="467"/>
  <c r="C6" i="467"/>
  <c r="C8" i="467"/>
  <c r="C4" i="467"/>
  <c r="C5" i="467"/>
  <c r="C7" i="467"/>
  <c r="C17" i="467"/>
  <c r="C18" i="467"/>
  <c r="C10" i="467"/>
  <c r="C9" i="467"/>
  <c r="C11" i="467"/>
  <c r="C13" i="467"/>
  <c r="C2" i="467"/>
  <c r="C12" i="467"/>
  <c r="C14" i="467"/>
  <c r="C16" i="467"/>
  <c r="C9" i="466" l="1"/>
  <c r="C2" i="466"/>
  <c r="C4" i="466"/>
  <c r="C12" i="466"/>
  <c r="C5" i="466"/>
  <c r="C13" i="466"/>
  <c r="C20" i="466"/>
  <c r="C24" i="466"/>
  <c r="C18" i="466"/>
  <c r="C6" i="466"/>
  <c r="C14" i="466"/>
  <c r="C22" i="466"/>
  <c r="C21" i="466"/>
  <c r="C25" i="466"/>
  <c r="C19" i="466"/>
  <c r="C7" i="466"/>
  <c r="C15" i="466"/>
  <c r="C23" i="466"/>
  <c r="C11" i="466"/>
  <c r="C17" i="466"/>
  <c r="C10" i="466"/>
  <c r="C16" i="466"/>
  <c r="C3" i="466"/>
  <c r="C8" i="466"/>
  <c r="C21" i="465" l="1"/>
  <c r="C8" i="465"/>
  <c r="C12" i="465"/>
  <c r="C9" i="465"/>
  <c r="C13" i="465"/>
  <c r="C2" i="465"/>
  <c r="C26" i="465"/>
  <c r="C27" i="465"/>
  <c r="C25" i="465"/>
  <c r="C29" i="465"/>
  <c r="C24" i="465"/>
  <c r="C28" i="465"/>
  <c r="C23" i="465"/>
  <c r="C6" i="465"/>
  <c r="C10" i="465"/>
  <c r="C4" i="465"/>
  <c r="C7" i="465"/>
  <c r="C11" i="465"/>
  <c r="C5" i="465"/>
  <c r="C22" i="465"/>
  <c r="C14" i="465"/>
  <c r="C15" i="465"/>
  <c r="C18" i="465"/>
  <c r="C3" i="465"/>
  <c r="C17" i="465"/>
  <c r="C19" i="465"/>
  <c r="C16" i="465"/>
  <c r="C20" i="465"/>
  <c r="E7" i="464" l="1"/>
  <c r="E7" i="463"/>
  <c r="C14" i="464" l="1"/>
  <c r="C17" i="464"/>
  <c r="C15" i="464"/>
  <c r="C18" i="464"/>
  <c r="C16" i="464"/>
  <c r="C11" i="464"/>
  <c r="C12" i="464"/>
  <c r="C3" i="464"/>
  <c r="C5" i="464"/>
  <c r="C4" i="464"/>
  <c r="C6" i="464"/>
  <c r="C7" i="464"/>
  <c r="C9" i="464"/>
  <c r="C2" i="464"/>
  <c r="C8" i="464"/>
  <c r="C10" i="464"/>
  <c r="C13" i="464"/>
  <c r="C14" i="463" l="1"/>
  <c r="C17" i="463"/>
  <c r="C15" i="463"/>
  <c r="C18" i="463"/>
  <c r="C16" i="463"/>
  <c r="C3" i="463"/>
  <c r="C5" i="463"/>
  <c r="C4" i="463"/>
  <c r="C6" i="463"/>
  <c r="C11" i="463"/>
  <c r="C12" i="463"/>
  <c r="C7" i="463"/>
  <c r="C9" i="463"/>
  <c r="C2" i="463"/>
  <c r="C8" i="463"/>
  <c r="C10" i="463"/>
  <c r="C13" i="463"/>
  <c r="C24" i="462" l="1"/>
  <c r="C11" i="462"/>
  <c r="C16" i="462"/>
  <c r="C6" i="462"/>
  <c r="C4" i="462"/>
  <c r="C2" i="462"/>
  <c r="C5" i="462"/>
  <c r="C22" i="462"/>
  <c r="C20" i="462"/>
  <c r="C23" i="462"/>
  <c r="C21" i="462"/>
  <c r="C7" i="462"/>
  <c r="C9" i="462"/>
  <c r="C8" i="462"/>
  <c r="C10" i="462"/>
  <c r="C18" i="462"/>
  <c r="C19" i="462"/>
  <c r="C12" i="462"/>
  <c r="C14" i="462"/>
  <c r="C3" i="462"/>
  <c r="C13" i="462"/>
  <c r="C15" i="462"/>
  <c r="C17" i="462"/>
  <c r="D24" i="461" l="1"/>
  <c r="D7" i="461"/>
  <c r="D8" i="461"/>
  <c r="D13" i="461"/>
  <c r="D33" i="461"/>
  <c r="D6" i="461"/>
  <c r="D28" i="461"/>
  <c r="D32" i="461"/>
  <c r="D30" i="461"/>
  <c r="D27" i="461"/>
  <c r="D31" i="461"/>
  <c r="D29" i="461"/>
  <c r="D9" i="461"/>
  <c r="D11" i="461"/>
  <c r="D10" i="461"/>
  <c r="D12" i="461"/>
  <c r="D21" i="461"/>
  <c r="D25" i="461"/>
  <c r="D26" i="461"/>
  <c r="D15" i="461"/>
  <c r="D14" i="461"/>
  <c r="D4" i="461"/>
  <c r="D20" i="461"/>
  <c r="D16" i="461"/>
  <c r="D18" i="461"/>
  <c r="D2" i="461"/>
  <c r="D5" i="461"/>
  <c r="D3" i="461"/>
  <c r="D17" i="461"/>
  <c r="D19" i="461"/>
  <c r="D22" i="461"/>
  <c r="D23" i="461"/>
  <c r="D3" i="460" l="1"/>
  <c r="D7" i="460"/>
  <c r="D26" i="460"/>
  <c r="D10" i="460"/>
  <c r="D17" i="460"/>
  <c r="D27" i="460"/>
  <c r="D11" i="460"/>
  <c r="D18" i="460"/>
  <c r="D24" i="460"/>
  <c r="D16" i="460"/>
  <c r="D34" i="460"/>
  <c r="D23" i="460"/>
  <c r="D8" i="460"/>
  <c r="D2" i="460"/>
  <c r="D6" i="460"/>
  <c r="D5" i="460"/>
  <c r="D28" i="460"/>
  <c r="D29" i="460"/>
  <c r="D12" i="460"/>
  <c r="D19" i="460"/>
  <c r="D32" i="460"/>
  <c r="D30" i="460"/>
  <c r="D14" i="460"/>
  <c r="D21" i="460"/>
  <c r="D13" i="460"/>
  <c r="D20" i="460"/>
  <c r="D33" i="460"/>
  <c r="D31" i="460"/>
  <c r="D15" i="460"/>
  <c r="D4" i="460"/>
  <c r="D22" i="460"/>
  <c r="D25" i="460"/>
  <c r="D9" i="460"/>
  <c r="C18" i="459" l="1"/>
  <c r="C11" i="459"/>
  <c r="C6" i="459"/>
  <c r="C4" i="459"/>
  <c r="C16" i="459"/>
  <c r="C2" i="459"/>
  <c r="C5" i="459"/>
  <c r="C21" i="459"/>
  <c r="C19" i="459"/>
  <c r="C22" i="459"/>
  <c r="C20" i="459"/>
  <c r="C7" i="459"/>
  <c r="C9" i="459"/>
  <c r="C8" i="459"/>
  <c r="C10" i="459"/>
  <c r="C15" i="459"/>
  <c r="C12" i="459"/>
  <c r="C14" i="459"/>
  <c r="C3" i="459"/>
  <c r="C13" i="459"/>
  <c r="C17" i="459"/>
  <c r="C16" i="458" l="1"/>
  <c r="C3" i="458"/>
  <c r="C4" i="458"/>
  <c r="C10" i="458"/>
  <c r="C9" i="458"/>
  <c r="C19" i="458"/>
  <c r="C23" i="458"/>
  <c r="C20" i="458"/>
  <c r="C24" i="458"/>
  <c r="C17" i="458"/>
  <c r="C5" i="458"/>
  <c r="C11" i="458"/>
  <c r="C18" i="458"/>
  <c r="C6" i="458"/>
  <c r="C12" i="458"/>
  <c r="C21" i="458"/>
  <c r="C7" i="458"/>
  <c r="C13" i="458"/>
  <c r="C22" i="458"/>
  <c r="C8" i="458"/>
  <c r="C2" i="458"/>
  <c r="C14" i="458"/>
  <c r="C15" i="458"/>
  <c r="C17" i="455" l="1"/>
  <c r="C16" i="455"/>
  <c r="C13" i="457" l="1"/>
  <c r="C12" i="457"/>
  <c r="C14" i="457"/>
  <c r="C15" i="457"/>
  <c r="C16" i="457"/>
  <c r="C3" i="457"/>
  <c r="C5" i="457"/>
  <c r="C4" i="457"/>
  <c r="C6" i="457"/>
  <c r="C9" i="457"/>
  <c r="C2" i="457"/>
  <c r="C8" i="457"/>
  <c r="C10" i="457"/>
  <c r="C7" i="457"/>
  <c r="C11" i="457"/>
  <c r="C30" i="454" l="1"/>
  <c r="C29" i="454"/>
  <c r="C14" i="456" l="1"/>
  <c r="C17" i="456"/>
  <c r="C15" i="456"/>
  <c r="C18" i="456"/>
  <c r="C16" i="456"/>
  <c r="C3" i="456"/>
  <c r="C5" i="456"/>
  <c r="C4" i="456"/>
  <c r="C6" i="456"/>
  <c r="C11" i="456"/>
  <c r="C12" i="456"/>
  <c r="C7" i="456"/>
  <c r="C9" i="456"/>
  <c r="C2" i="456"/>
  <c r="C8" i="456"/>
  <c r="C10" i="456"/>
  <c r="C13" i="456"/>
  <c r="E14" i="454" l="1"/>
  <c r="C28" i="454"/>
  <c r="C27" i="454"/>
  <c r="C12" i="455" l="1"/>
  <c r="C14" i="455"/>
  <c r="C5" i="455"/>
  <c r="C9" i="455"/>
  <c r="C13" i="455"/>
  <c r="C15" i="455"/>
  <c r="C6" i="455"/>
  <c r="C10" i="455"/>
  <c r="C3" i="455"/>
  <c r="C7" i="455"/>
  <c r="C4" i="455"/>
  <c r="C2" i="455"/>
  <c r="C8" i="455"/>
  <c r="C11" i="455"/>
  <c r="C25" i="454" l="1"/>
  <c r="C17" i="454"/>
  <c r="C26" i="454"/>
  <c r="C20" i="454"/>
  <c r="C24" i="454"/>
  <c r="C7" i="454"/>
  <c r="C8" i="454"/>
  <c r="C11" i="454"/>
  <c r="C18" i="454"/>
  <c r="C19" i="454"/>
  <c r="C6" i="454"/>
  <c r="C4" i="454"/>
  <c r="C16" i="454"/>
  <c r="C13" i="454"/>
  <c r="C2" i="454"/>
  <c r="C5" i="454"/>
  <c r="C12" i="454"/>
  <c r="C22" i="454"/>
  <c r="C23" i="454"/>
  <c r="C9" i="454"/>
  <c r="C14" i="454"/>
  <c r="C10" i="454"/>
  <c r="C3" i="454"/>
  <c r="C15" i="454"/>
  <c r="C21" i="454"/>
  <c r="C13" i="453" l="1"/>
  <c r="C3" i="453"/>
  <c r="C5" i="453"/>
  <c r="C4" i="453"/>
  <c r="C6" i="453"/>
  <c r="C11" i="453"/>
  <c r="C12" i="453"/>
  <c r="C2" i="453"/>
  <c r="C8" i="453"/>
  <c r="C10" i="453"/>
  <c r="C7" i="453"/>
  <c r="C9" i="453"/>
  <c r="C14" i="453"/>
  <c r="C32" i="451" l="1"/>
  <c r="C31" i="451"/>
  <c r="C3" i="452" l="1"/>
  <c r="C7" i="452"/>
  <c r="C13" i="452"/>
  <c r="C5" i="452"/>
  <c r="C9" i="452"/>
  <c r="C12" i="452"/>
  <c r="C4" i="452"/>
  <c r="C8" i="452"/>
  <c r="C14" i="452"/>
  <c r="C6" i="452"/>
  <c r="C2" i="452"/>
  <c r="C10" i="452"/>
  <c r="C11" i="452"/>
  <c r="C12" i="449" l="1"/>
  <c r="C11" i="449"/>
  <c r="D28" i="450" l="1"/>
  <c r="D29" i="450"/>
  <c r="C26" i="451" l="1"/>
  <c r="C13" i="451"/>
  <c r="C21" i="451"/>
  <c r="C22" i="451"/>
  <c r="C4" i="451"/>
  <c r="C20" i="451"/>
  <c r="C7" i="451"/>
  <c r="C8" i="451"/>
  <c r="C6" i="451"/>
  <c r="C5" i="451"/>
  <c r="C14" i="451"/>
  <c r="C15" i="451"/>
  <c r="C29" i="451"/>
  <c r="C30" i="451"/>
  <c r="C27" i="451"/>
  <c r="C28" i="451"/>
  <c r="C10" i="451"/>
  <c r="C12" i="451"/>
  <c r="C9" i="451"/>
  <c r="C11" i="451"/>
  <c r="C23" i="451"/>
  <c r="C24" i="451"/>
  <c r="C16" i="451"/>
  <c r="C18" i="451"/>
  <c r="C3" i="451"/>
  <c r="C17" i="451"/>
  <c r="C19" i="451"/>
  <c r="C2" i="451"/>
  <c r="C25" i="451"/>
  <c r="C18" i="448" l="1"/>
  <c r="C17" i="448"/>
  <c r="D4" i="450" l="1"/>
  <c r="D17" i="450"/>
  <c r="D12" i="450"/>
  <c r="D19" i="450"/>
  <c r="D27" i="450"/>
  <c r="D6" i="450"/>
  <c r="D18" i="450"/>
  <c r="D2" i="450"/>
  <c r="D5" i="450"/>
  <c r="D25" i="450"/>
  <c r="D23" i="450"/>
  <c r="D26" i="450"/>
  <c r="D24" i="450"/>
  <c r="D9" i="450"/>
  <c r="D8" i="450"/>
  <c r="D10" i="450"/>
  <c r="D7" i="450"/>
  <c r="D21" i="450"/>
  <c r="D22" i="450"/>
  <c r="D13" i="450"/>
  <c r="D15" i="450"/>
  <c r="D3" i="450"/>
  <c r="D14" i="450"/>
  <c r="D16" i="450"/>
  <c r="D20" i="450"/>
  <c r="D11" i="450"/>
  <c r="C10" i="449" l="1"/>
  <c r="C7" i="449"/>
  <c r="C3" i="449"/>
  <c r="C5" i="449"/>
  <c r="C8" i="449"/>
  <c r="C4" i="449"/>
  <c r="C2" i="449"/>
  <c r="C6" i="449"/>
  <c r="C9" i="449"/>
  <c r="C29" i="447" l="1"/>
  <c r="C28" i="447"/>
  <c r="C13" i="448" l="1"/>
  <c r="C16" i="448"/>
  <c r="C14" i="448"/>
  <c r="C3" i="448"/>
  <c r="C5" i="448"/>
  <c r="C4" i="448"/>
  <c r="C6" i="448"/>
  <c r="C11" i="448"/>
  <c r="C12" i="448"/>
  <c r="C7" i="448"/>
  <c r="C9" i="448"/>
  <c r="C2" i="448"/>
  <c r="C8" i="448"/>
  <c r="C10" i="448"/>
  <c r="C15" i="448"/>
  <c r="C33" i="446" l="1"/>
  <c r="C32" i="446"/>
  <c r="C27" i="445"/>
  <c r="C26" i="445"/>
  <c r="C19" i="447"/>
  <c r="C8" i="447"/>
  <c r="C9" i="447"/>
  <c r="C2" i="447"/>
  <c r="C22" i="447"/>
  <c r="C23" i="447"/>
  <c r="C4" i="447"/>
  <c r="C5" i="447"/>
  <c r="C12" i="447"/>
  <c r="C13" i="447"/>
  <c r="C26" i="447"/>
  <c r="C27" i="447"/>
  <c r="C20" i="447"/>
  <c r="C6" i="447"/>
  <c r="C14" i="447"/>
  <c r="C24" i="447"/>
  <c r="C10" i="447"/>
  <c r="C16" i="447"/>
  <c r="C21" i="447"/>
  <c r="C7" i="447"/>
  <c r="C15" i="447"/>
  <c r="C25" i="447"/>
  <c r="C11" i="447"/>
  <c r="C3" i="447"/>
  <c r="C17" i="447"/>
  <c r="C18" i="447"/>
  <c r="D11" i="443" l="1"/>
  <c r="D12" i="443"/>
  <c r="D13" i="443"/>
  <c r="D14" i="443"/>
  <c r="C21" i="446" l="1"/>
  <c r="C7" i="446"/>
  <c r="C14" i="446"/>
  <c r="C22" i="446"/>
  <c r="C8" i="446"/>
  <c r="C15" i="446"/>
  <c r="C20" i="446"/>
  <c r="C25" i="446"/>
  <c r="C29" i="446"/>
  <c r="C27" i="446"/>
  <c r="C26" i="446"/>
  <c r="C30" i="446"/>
  <c r="C28" i="446"/>
  <c r="C13" i="446"/>
  <c r="C9" i="446"/>
  <c r="C11" i="446"/>
  <c r="C10" i="446"/>
  <c r="C12" i="446"/>
  <c r="C23" i="446"/>
  <c r="C24" i="446"/>
  <c r="C4" i="446"/>
  <c r="C6" i="446"/>
  <c r="C2" i="446"/>
  <c r="C5" i="446"/>
  <c r="C16" i="446"/>
  <c r="C18" i="446"/>
  <c r="C3" i="446"/>
  <c r="C17" i="446"/>
  <c r="C19" i="446"/>
  <c r="C31" i="446"/>
  <c r="C19" i="445" l="1"/>
  <c r="C6" i="445"/>
  <c r="C12" i="445"/>
  <c r="C7" i="445"/>
  <c r="C13" i="445"/>
  <c r="C24" i="445"/>
  <c r="C22" i="445"/>
  <c r="C25" i="445"/>
  <c r="C23" i="445"/>
  <c r="C8" i="445"/>
  <c r="C10" i="445"/>
  <c r="C9" i="445"/>
  <c r="C11" i="445"/>
  <c r="C20" i="445"/>
  <c r="C21" i="445"/>
  <c r="C5" i="445"/>
  <c r="C2" i="445"/>
  <c r="C4" i="445"/>
  <c r="C14" i="445"/>
  <c r="C16" i="445"/>
  <c r="C3" i="445"/>
  <c r="C15" i="445"/>
  <c r="C17" i="445"/>
  <c r="C18" i="445"/>
  <c r="D24" i="443" l="1"/>
  <c r="D23" i="443"/>
  <c r="D22" i="443"/>
  <c r="D21" i="443"/>
  <c r="D20" i="443"/>
  <c r="D19" i="443"/>
  <c r="D18" i="443"/>
  <c r="D17" i="443"/>
  <c r="D16" i="443"/>
  <c r="D15" i="443"/>
  <c r="D10" i="443"/>
  <c r="D9" i="443"/>
  <c r="D8" i="443"/>
  <c r="D7" i="443"/>
  <c r="D6" i="443"/>
  <c r="D5" i="443"/>
  <c r="D4" i="443"/>
  <c r="D3" i="443"/>
  <c r="D2" i="443"/>
  <c r="C18" i="441" l="1"/>
  <c r="C17" i="441"/>
  <c r="C18" i="440"/>
  <c r="C17" i="440"/>
  <c r="E13" i="439"/>
  <c r="C26" i="439"/>
  <c r="C25" i="439"/>
  <c r="C11" i="441"/>
  <c r="C3" i="441"/>
  <c r="C7" i="441"/>
  <c r="C16" i="441"/>
  <c r="C12" i="441"/>
  <c r="C4" i="441"/>
  <c r="C8" i="441"/>
  <c r="C13" i="441"/>
  <c r="C5" i="441"/>
  <c r="C9" i="441"/>
  <c r="C14" i="441"/>
  <c r="C6" i="441"/>
  <c r="C2" i="441"/>
  <c r="C10" i="441"/>
  <c r="C15" i="441"/>
  <c r="C11" i="440" l="1"/>
  <c r="C3" i="440"/>
  <c r="C7" i="440"/>
  <c r="C13" i="440"/>
  <c r="C5" i="440"/>
  <c r="C9" i="440"/>
  <c r="C16" i="440"/>
  <c r="C12" i="440"/>
  <c r="C4" i="440"/>
  <c r="C8" i="440"/>
  <c r="C14" i="440"/>
  <c r="C6" i="440"/>
  <c r="C2" i="440"/>
  <c r="C10" i="440"/>
  <c r="C15" i="440"/>
  <c r="C16" i="439" l="1"/>
  <c r="C3" i="439"/>
  <c r="C4" i="439"/>
  <c r="C19" i="439"/>
  <c r="C23" i="439"/>
  <c r="C21" i="439"/>
  <c r="C20" i="439"/>
  <c r="C24" i="439"/>
  <c r="C22" i="439"/>
  <c r="C7" i="439"/>
  <c r="C8" i="439"/>
  <c r="C17" i="439"/>
  <c r="C18" i="439"/>
  <c r="C9" i="439"/>
  <c r="C10" i="439"/>
  <c r="C13" i="439"/>
  <c r="C14" i="439"/>
  <c r="C5" i="439"/>
  <c r="C6" i="439"/>
  <c r="C11" i="439"/>
  <c r="C2" i="439"/>
  <c r="C12" i="439"/>
  <c r="C15" i="439"/>
  <c r="D48" i="438" l="1"/>
  <c r="D21" i="438"/>
  <c r="D12" i="438"/>
  <c r="D9" i="438"/>
  <c r="D6" i="438"/>
  <c r="D29" i="438"/>
  <c r="D11" i="438"/>
  <c r="D3" i="438"/>
  <c r="D8" i="438"/>
  <c r="D33" i="438"/>
  <c r="D10" i="438"/>
  <c r="D39" i="438"/>
  <c r="D41" i="438"/>
  <c r="D35" i="438"/>
  <c r="D40" i="438"/>
  <c r="D42" i="438"/>
  <c r="D36" i="438"/>
  <c r="D46" i="438"/>
  <c r="D13" i="438"/>
  <c r="D14" i="438"/>
  <c r="D22" i="438"/>
  <c r="D23" i="438"/>
  <c r="D2" i="438"/>
  <c r="D7" i="438"/>
  <c r="D45" i="438"/>
  <c r="D19" i="438"/>
  <c r="D47" i="438"/>
  <c r="D20" i="438"/>
  <c r="D5" i="438"/>
  <c r="D28" i="438"/>
  <c r="D43" i="438"/>
  <c r="D17" i="438"/>
  <c r="D26" i="438"/>
  <c r="D37" i="438"/>
  <c r="D15" i="438"/>
  <c r="D24" i="438"/>
  <c r="D44" i="438"/>
  <c r="D18" i="438"/>
  <c r="D27" i="438"/>
  <c r="D38" i="438"/>
  <c r="D16" i="438"/>
  <c r="D4" i="438"/>
  <c r="D25" i="438"/>
  <c r="D30" i="438"/>
  <c r="D34" i="438"/>
  <c r="D31" i="438"/>
  <c r="D32" i="438"/>
  <c r="D24" i="437" l="1"/>
  <c r="D34" i="437"/>
  <c r="D28" i="437"/>
  <c r="D32" i="437"/>
  <c r="D30" i="437"/>
  <c r="D29" i="437"/>
  <c r="D33" i="437"/>
  <c r="D31" i="437"/>
  <c r="D13" i="437"/>
  <c r="D14" i="437"/>
  <c r="D22" i="437"/>
  <c r="D35" i="437"/>
  <c r="D9" i="437"/>
  <c r="D11" i="437"/>
  <c r="D7" i="437"/>
  <c r="D10" i="437"/>
  <c r="D12" i="437"/>
  <c r="D8" i="437"/>
  <c r="D26" i="437"/>
  <c r="D27" i="437"/>
  <c r="D4" i="437"/>
  <c r="D21" i="437"/>
  <c r="D15" i="437"/>
  <c r="D16" i="437"/>
  <c r="D6" i="437"/>
  <c r="D2" i="437"/>
  <c r="D5" i="437"/>
  <c r="D17" i="437"/>
  <c r="D19" i="437"/>
  <c r="D3" i="437"/>
  <c r="D18" i="437"/>
  <c r="D20" i="437"/>
  <c r="D23" i="437"/>
  <c r="D25" i="437"/>
  <c r="D36" i="437"/>
  <c r="D24" i="436" l="1"/>
  <c r="D21" i="436"/>
  <c r="D31" i="436"/>
  <c r="D13" i="436"/>
  <c r="D20" i="436"/>
  <c r="D27" i="436"/>
  <c r="D29" i="436"/>
  <c r="D28" i="436"/>
  <c r="D30" i="436"/>
  <c r="D9" i="436"/>
  <c r="D11" i="436"/>
  <c r="D7" i="436"/>
  <c r="D10" i="436"/>
  <c r="D12" i="436"/>
  <c r="D8" i="436"/>
  <c r="D25" i="436"/>
  <c r="D26" i="436"/>
  <c r="D4" i="436"/>
  <c r="D14" i="436"/>
  <c r="D15" i="436"/>
  <c r="D6" i="436"/>
  <c r="D2" i="436"/>
  <c r="D5" i="436"/>
  <c r="D16" i="436"/>
  <c r="D18" i="436"/>
  <c r="D3" i="436"/>
  <c r="D17" i="436"/>
  <c r="D19" i="436"/>
  <c r="D22" i="436"/>
  <c r="D23" i="436"/>
  <c r="D35" i="435" l="1"/>
  <c r="D12" i="435"/>
  <c r="D21" i="435"/>
  <c r="D13" i="435"/>
  <c r="D36" i="435"/>
  <c r="D3" i="435"/>
  <c r="D20" i="435"/>
  <c r="D23" i="435"/>
  <c r="D29" i="435"/>
  <c r="D33" i="435"/>
  <c r="D25" i="435"/>
  <c r="D31" i="435"/>
  <c r="D30" i="435"/>
  <c r="D34" i="435"/>
  <c r="D26" i="435"/>
  <c r="D32" i="435"/>
  <c r="D8" i="435"/>
  <c r="D10" i="435"/>
  <c r="D6" i="435"/>
  <c r="D9" i="435"/>
  <c r="D11" i="435"/>
  <c r="D7" i="435"/>
  <c r="D27" i="435"/>
  <c r="D28" i="435"/>
  <c r="D5" i="435"/>
  <c r="D14" i="435"/>
  <c r="D15" i="435"/>
  <c r="D4" i="435"/>
  <c r="D16" i="435"/>
  <c r="D18" i="435"/>
  <c r="D2" i="435"/>
  <c r="D17" i="435"/>
  <c r="D19" i="435"/>
  <c r="D22" i="435"/>
  <c r="D24" i="435"/>
  <c r="D37" i="435"/>
  <c r="C13" i="434" l="1"/>
  <c r="C16" i="434"/>
  <c r="C14" i="434"/>
  <c r="C3" i="434"/>
  <c r="C5" i="434"/>
  <c r="C4" i="434"/>
  <c r="C6" i="434"/>
  <c r="C11" i="434"/>
  <c r="C12" i="434"/>
  <c r="C7" i="434"/>
  <c r="C9" i="434"/>
  <c r="C2" i="434"/>
  <c r="C8" i="434"/>
  <c r="C10" i="434"/>
  <c r="C15" i="434"/>
  <c r="C6" i="433" l="1"/>
  <c r="C2" i="433"/>
  <c r="C5" i="433"/>
  <c r="C20" i="433"/>
  <c r="C33" i="433"/>
  <c r="C22" i="433"/>
  <c r="C23" i="433"/>
  <c r="C7" i="433"/>
  <c r="C8" i="433"/>
  <c r="C13" i="433"/>
  <c r="C15" i="433"/>
  <c r="C14" i="433"/>
  <c r="C4" i="433"/>
  <c r="C28" i="433"/>
  <c r="C29" i="433"/>
  <c r="C26" i="433"/>
  <c r="C27" i="433"/>
  <c r="C30" i="433"/>
  <c r="C11" i="433"/>
  <c r="C18" i="433"/>
  <c r="C24" i="433"/>
  <c r="C31" i="433"/>
  <c r="C12" i="433"/>
  <c r="C19" i="433"/>
  <c r="C25" i="433"/>
  <c r="C10" i="433"/>
  <c r="C17" i="433"/>
  <c r="C9" i="433"/>
  <c r="C16" i="433"/>
  <c r="C3" i="433"/>
  <c r="C32" i="433"/>
  <c r="C34" i="433"/>
  <c r="C21" i="433"/>
  <c r="C16" i="432" l="1"/>
  <c r="C15" i="432"/>
  <c r="C17" i="432"/>
  <c r="C18" i="432"/>
  <c r="C3" i="432"/>
  <c r="C4" i="432"/>
  <c r="C9" i="432"/>
  <c r="C10" i="432"/>
  <c r="C23" i="432"/>
  <c r="C19" i="432"/>
  <c r="C5" i="432"/>
  <c r="C11" i="432"/>
  <c r="C21" i="432"/>
  <c r="C7" i="432"/>
  <c r="C13" i="432"/>
  <c r="C24" i="432"/>
  <c r="C20" i="432"/>
  <c r="C6" i="432"/>
  <c r="C12" i="432"/>
  <c r="C22" i="432"/>
  <c r="C8" i="432"/>
  <c r="C2" i="432"/>
  <c r="C14" i="432"/>
  <c r="C25" i="432"/>
  <c r="C15" i="431"/>
  <c r="C16" i="431"/>
  <c r="C21" i="431"/>
  <c r="C17" i="431"/>
  <c r="C5" i="431"/>
  <c r="C11" i="431"/>
  <c r="C19" i="431"/>
  <c r="C7" i="431"/>
  <c r="C13" i="431"/>
  <c r="C3" i="431"/>
  <c r="C9" i="431"/>
  <c r="C22" i="431"/>
  <c r="C18" i="431"/>
  <c r="C6" i="431"/>
  <c r="C12" i="431"/>
  <c r="C20" i="431"/>
  <c r="C8" i="431"/>
  <c r="C14" i="431"/>
  <c r="C4" i="431"/>
  <c r="C10" i="431"/>
  <c r="C2" i="431"/>
  <c r="C6" i="430" l="1"/>
  <c r="C17" i="430"/>
  <c r="C7" i="430"/>
  <c r="C2" i="430"/>
  <c r="C14" i="430"/>
  <c r="C4" i="430"/>
  <c r="C10" i="430"/>
  <c r="C15" i="430"/>
  <c r="C5" i="430"/>
  <c r="C11" i="430"/>
  <c r="C18" i="430"/>
  <c r="C8" i="430"/>
  <c r="C12" i="430"/>
  <c r="C19" i="430"/>
  <c r="C9" i="430"/>
  <c r="C3" i="430"/>
  <c r="C13" i="430"/>
  <c r="C16" i="430"/>
  <c r="C7" i="429" l="1"/>
  <c r="C2" i="429"/>
  <c r="C22" i="429"/>
  <c r="C26" i="429"/>
  <c r="C20" i="429"/>
  <c r="C8" i="429"/>
  <c r="C14" i="429"/>
  <c r="C24" i="429"/>
  <c r="C18" i="429"/>
  <c r="C4" i="429"/>
  <c r="C12" i="429"/>
  <c r="C23" i="429"/>
  <c r="C27" i="429"/>
  <c r="C21" i="429"/>
  <c r="C9" i="429"/>
  <c r="C15" i="429"/>
  <c r="C25" i="429"/>
  <c r="C11" i="429"/>
  <c r="C17" i="429"/>
  <c r="C19" i="429"/>
  <c r="C5" i="429"/>
  <c r="C13" i="429"/>
  <c r="C10" i="429"/>
  <c r="C16" i="429"/>
  <c r="C3" i="429"/>
  <c r="C6" i="429"/>
  <c r="C11" i="428"/>
  <c r="C3" i="428"/>
  <c r="C7" i="428"/>
  <c r="C13" i="428"/>
  <c r="C16" i="428"/>
  <c r="C12" i="428"/>
  <c r="C4" i="428"/>
  <c r="C8" i="428"/>
  <c r="C14" i="428"/>
  <c r="C6" i="428"/>
  <c r="C10" i="428"/>
  <c r="C5" i="428"/>
  <c r="C9" i="428"/>
  <c r="C2" i="428"/>
  <c r="C15" i="428"/>
  <c r="C9" i="427" l="1"/>
  <c r="C2" i="427"/>
  <c r="C16" i="427"/>
  <c r="C20" i="427"/>
  <c r="C14" i="427"/>
  <c r="C4" i="427"/>
  <c r="C10" i="427"/>
  <c r="C18" i="427"/>
  <c r="C17" i="427"/>
  <c r="C21" i="427"/>
  <c r="C15" i="427"/>
  <c r="C5" i="427"/>
  <c r="C11" i="427"/>
  <c r="C19" i="427"/>
  <c r="C7" i="427"/>
  <c r="C13" i="427"/>
  <c r="C6" i="427"/>
  <c r="C12" i="427"/>
  <c r="C3" i="427"/>
  <c r="C8" i="427"/>
  <c r="J555" i="27" l="1"/>
  <c r="J556" i="27"/>
  <c r="AC81" i="16" l="1"/>
  <c r="AB81" i="16"/>
  <c r="AA81" i="16"/>
  <c r="Z81" i="16"/>
  <c r="Y81" i="16"/>
  <c r="X81" i="16"/>
  <c r="W81" i="16"/>
  <c r="V81" i="16"/>
  <c r="U81" i="16"/>
  <c r="T81" i="16"/>
  <c r="S81" i="16"/>
  <c r="R81" i="16"/>
  <c r="Q81" i="16"/>
  <c r="P81" i="16"/>
  <c r="O81" i="16"/>
  <c r="N81" i="16"/>
  <c r="M81" i="16"/>
  <c r="H81" i="16"/>
  <c r="G81" i="16"/>
  <c r="F81" i="16"/>
  <c r="AC80" i="16"/>
  <c r="AB80" i="16"/>
  <c r="AA80" i="16"/>
  <c r="Z80" i="16"/>
  <c r="Y80" i="16"/>
  <c r="X80" i="16"/>
  <c r="W80" i="16"/>
  <c r="V80" i="16"/>
  <c r="U80" i="16"/>
  <c r="T80" i="16"/>
  <c r="S80" i="16"/>
  <c r="R80" i="16"/>
  <c r="Q80" i="16"/>
  <c r="P80" i="16"/>
  <c r="O80" i="16"/>
  <c r="N80" i="16"/>
  <c r="M80" i="16"/>
  <c r="H80" i="16"/>
  <c r="G80" i="16"/>
  <c r="F80" i="16"/>
  <c r="AC79" i="16"/>
  <c r="AB79" i="16"/>
  <c r="AA79" i="16"/>
  <c r="Z79" i="16"/>
  <c r="Y79" i="16"/>
  <c r="X79" i="16"/>
  <c r="W79" i="16"/>
  <c r="V79" i="16"/>
  <c r="U79" i="16"/>
  <c r="T79" i="16"/>
  <c r="S79" i="16"/>
  <c r="R79" i="16"/>
  <c r="Q79" i="16"/>
  <c r="P79" i="16"/>
  <c r="O79" i="16"/>
  <c r="N79" i="16"/>
  <c r="M79" i="16"/>
  <c r="H79" i="16"/>
  <c r="G79" i="16"/>
  <c r="F79" i="16"/>
  <c r="AC78" i="16"/>
  <c r="AB78" i="16"/>
  <c r="AA78" i="16"/>
  <c r="Z78" i="16"/>
  <c r="Y78" i="16"/>
  <c r="X78" i="16"/>
  <c r="W78" i="16"/>
  <c r="V78" i="16"/>
  <c r="U78" i="16"/>
  <c r="T78" i="16"/>
  <c r="S78" i="16"/>
  <c r="R78" i="16"/>
  <c r="Q78" i="16"/>
  <c r="P78" i="16"/>
  <c r="O78" i="16"/>
  <c r="N78" i="16"/>
  <c r="M78" i="16"/>
  <c r="H78" i="16"/>
  <c r="G78" i="16"/>
  <c r="F78" i="16"/>
  <c r="E77" i="16"/>
  <c r="D77" i="16"/>
  <c r="H77" i="16" s="1"/>
  <c r="C77" i="16"/>
  <c r="AC77" i="16" s="1"/>
  <c r="E76" i="16"/>
  <c r="D76" i="16"/>
  <c r="H76" i="16" s="1"/>
  <c r="C76" i="16"/>
  <c r="AA76" i="16" s="1"/>
  <c r="T75" i="16"/>
  <c r="E75" i="16"/>
  <c r="D75" i="16"/>
  <c r="H75" i="16" s="1"/>
  <c r="C75" i="16"/>
  <c r="AA75" i="16" s="1"/>
  <c r="E74" i="16"/>
  <c r="D74" i="16"/>
  <c r="F74" i="16" s="1"/>
  <c r="C74" i="16"/>
  <c r="Z74" i="16" s="1"/>
  <c r="E73" i="16"/>
  <c r="D73" i="16"/>
  <c r="H73" i="16" s="1"/>
  <c r="C73" i="16"/>
  <c r="AC73" i="16" s="1"/>
  <c r="F72" i="16"/>
  <c r="E72" i="16"/>
  <c r="D72" i="16"/>
  <c r="H72" i="16" s="1"/>
  <c r="C72" i="16"/>
  <c r="AA72" i="16" s="1"/>
  <c r="E71" i="16"/>
  <c r="D71" i="16"/>
  <c r="H71" i="16" s="1"/>
  <c r="C71" i="16"/>
  <c r="AA71" i="16" s="1"/>
  <c r="E70" i="16"/>
  <c r="D70" i="16"/>
  <c r="F70" i="16" s="1"/>
  <c r="C70" i="16"/>
  <c r="Z70" i="16" s="1"/>
  <c r="E69" i="16"/>
  <c r="D69" i="16"/>
  <c r="H69" i="16" s="1"/>
  <c r="C69" i="16"/>
  <c r="AC69" i="16" s="1"/>
  <c r="E68" i="16"/>
  <c r="D68" i="16"/>
  <c r="H68" i="16" s="1"/>
  <c r="C68" i="16"/>
  <c r="AA68" i="16" s="1"/>
  <c r="T67" i="16"/>
  <c r="E67" i="16"/>
  <c r="D67" i="16"/>
  <c r="F67" i="16" s="1"/>
  <c r="C67" i="16"/>
  <c r="AA67" i="16" s="1"/>
  <c r="E66" i="16"/>
  <c r="D66" i="16"/>
  <c r="F66" i="16" s="1"/>
  <c r="C66" i="16"/>
  <c r="Z66" i="16" s="1"/>
  <c r="E65" i="16"/>
  <c r="D65" i="16"/>
  <c r="H65" i="16" s="1"/>
  <c r="C65" i="16"/>
  <c r="AC65" i="16" s="1"/>
  <c r="U64" i="16"/>
  <c r="E64" i="16"/>
  <c r="D64" i="16"/>
  <c r="H64" i="16" s="1"/>
  <c r="C64" i="16"/>
  <c r="AA64" i="16" s="1"/>
  <c r="T63" i="16"/>
  <c r="E63" i="16"/>
  <c r="D63" i="16"/>
  <c r="F63" i="16" s="1"/>
  <c r="C63" i="16"/>
  <c r="AA63" i="16" s="1"/>
  <c r="E62" i="16"/>
  <c r="D62" i="16"/>
  <c r="F62" i="16" s="1"/>
  <c r="C62" i="16"/>
  <c r="Z62" i="16" s="1"/>
  <c r="E61" i="16"/>
  <c r="D61" i="16"/>
  <c r="H61" i="16" s="1"/>
  <c r="C61" i="16"/>
  <c r="AC61" i="16" s="1"/>
  <c r="E60" i="16"/>
  <c r="D60" i="16"/>
  <c r="H60" i="16" s="1"/>
  <c r="C60" i="16"/>
  <c r="AA60" i="16" s="1"/>
  <c r="T59" i="16"/>
  <c r="E59" i="16"/>
  <c r="D59" i="16"/>
  <c r="F59" i="16" s="1"/>
  <c r="C59" i="16"/>
  <c r="AA59" i="16" s="1"/>
  <c r="E58" i="16"/>
  <c r="D58" i="16"/>
  <c r="F58" i="16" s="1"/>
  <c r="C58" i="16"/>
  <c r="Z58" i="16" s="1"/>
  <c r="E57" i="16"/>
  <c r="D57" i="16"/>
  <c r="H57" i="16" s="1"/>
  <c r="C57" i="16"/>
  <c r="AC57" i="16" s="1"/>
  <c r="F56" i="16"/>
  <c r="E56" i="16"/>
  <c r="D56" i="16"/>
  <c r="H56" i="16" s="1"/>
  <c r="C56" i="16"/>
  <c r="AA56" i="16" s="1"/>
  <c r="E55" i="16"/>
  <c r="D55" i="16"/>
  <c r="F55" i="16" s="1"/>
  <c r="C55" i="16"/>
  <c r="M55" i="16" s="1"/>
  <c r="E54" i="16"/>
  <c r="D54" i="16"/>
  <c r="C54" i="16"/>
  <c r="Z54" i="16" s="1"/>
  <c r="E53" i="16"/>
  <c r="D53" i="16"/>
  <c r="H53" i="16" s="1"/>
  <c r="C53" i="16"/>
  <c r="X53" i="16" s="1"/>
  <c r="E52" i="16"/>
  <c r="D52" i="16"/>
  <c r="C52" i="16"/>
  <c r="Y52" i="16" s="1"/>
  <c r="E51" i="16"/>
  <c r="D51" i="16"/>
  <c r="C51" i="16"/>
  <c r="E50" i="16"/>
  <c r="D50" i="16"/>
  <c r="C50" i="16"/>
  <c r="O50" i="16" s="1"/>
  <c r="AA49" i="16"/>
  <c r="G49" i="16"/>
  <c r="E49" i="16"/>
  <c r="D49" i="16"/>
  <c r="C49" i="16"/>
  <c r="T49" i="16" s="1"/>
  <c r="E48" i="16"/>
  <c r="D48" i="16"/>
  <c r="C48" i="16"/>
  <c r="X48" i="16" s="1"/>
  <c r="E47" i="16"/>
  <c r="D47" i="16"/>
  <c r="H47" i="16" s="1"/>
  <c r="C47" i="16"/>
  <c r="Z47" i="16" s="1"/>
  <c r="E46" i="16"/>
  <c r="D46" i="16"/>
  <c r="F46" i="16" s="1"/>
  <c r="C46" i="16"/>
  <c r="X46" i="16" s="1"/>
  <c r="E45" i="16"/>
  <c r="D45" i="16"/>
  <c r="H45" i="16" s="1"/>
  <c r="C45" i="16"/>
  <c r="E44" i="16"/>
  <c r="D44" i="16"/>
  <c r="F44" i="16" s="1"/>
  <c r="C44" i="16"/>
  <c r="AC44" i="16" s="1"/>
  <c r="E43" i="16"/>
  <c r="D43" i="16"/>
  <c r="H43" i="16" s="1"/>
  <c r="C43" i="16"/>
  <c r="Z43" i="16" s="1"/>
  <c r="E42" i="16"/>
  <c r="D42" i="16"/>
  <c r="F42" i="16" s="1"/>
  <c r="C42" i="16"/>
  <c r="X42" i="16" s="1"/>
  <c r="E41" i="16"/>
  <c r="D41" i="16"/>
  <c r="C41" i="16"/>
  <c r="AA41" i="16" s="1"/>
  <c r="E40" i="16"/>
  <c r="D40" i="16"/>
  <c r="C40" i="16"/>
  <c r="Z40" i="16" s="1"/>
  <c r="E39" i="16"/>
  <c r="D39" i="16"/>
  <c r="H39" i="16" s="1"/>
  <c r="C39" i="16"/>
  <c r="X39" i="16" s="1"/>
  <c r="E38" i="16"/>
  <c r="D38" i="16"/>
  <c r="F38" i="16" s="1"/>
  <c r="C38" i="16"/>
  <c r="E37" i="16"/>
  <c r="D37" i="16"/>
  <c r="C37" i="16"/>
  <c r="AB37" i="16" s="1"/>
  <c r="E36" i="16"/>
  <c r="D36" i="16"/>
  <c r="F36" i="16" s="1"/>
  <c r="C36" i="16"/>
  <c r="O36" i="16" s="1"/>
  <c r="E35" i="16"/>
  <c r="D35" i="16"/>
  <c r="C35" i="16"/>
  <c r="AA35" i="16" s="1"/>
  <c r="E34" i="16"/>
  <c r="D34" i="16"/>
  <c r="F34" i="16" s="1"/>
  <c r="C34" i="16"/>
  <c r="T34" i="16" s="1"/>
  <c r="E33" i="16"/>
  <c r="D33" i="16"/>
  <c r="F33" i="16" s="1"/>
  <c r="C33" i="16"/>
  <c r="E32" i="16"/>
  <c r="D32" i="16"/>
  <c r="C32" i="16"/>
  <c r="U32" i="16" s="1"/>
  <c r="E31" i="16"/>
  <c r="D31" i="16"/>
  <c r="H31" i="16" s="1"/>
  <c r="C31" i="16"/>
  <c r="U31" i="16" s="1"/>
  <c r="E30" i="16"/>
  <c r="D30" i="16"/>
  <c r="H30" i="16" s="1"/>
  <c r="C30" i="16"/>
  <c r="AC30" i="16" s="1"/>
  <c r="E29" i="16"/>
  <c r="D29" i="16"/>
  <c r="C29" i="16"/>
  <c r="N29" i="16" s="1"/>
  <c r="E28" i="16"/>
  <c r="D28" i="16"/>
  <c r="H28" i="16" s="1"/>
  <c r="C28" i="16"/>
  <c r="S28" i="16" s="1"/>
  <c r="E27" i="16"/>
  <c r="D27" i="16"/>
  <c r="C27" i="16"/>
  <c r="E26" i="16"/>
  <c r="D26" i="16"/>
  <c r="C26" i="16"/>
  <c r="V26" i="16" s="1"/>
  <c r="E25" i="16"/>
  <c r="D25" i="16"/>
  <c r="F25" i="16" s="1"/>
  <c r="C25" i="16"/>
  <c r="E24" i="16"/>
  <c r="D24" i="16"/>
  <c r="F24" i="16" s="1"/>
  <c r="C24" i="16"/>
  <c r="U24" i="16" s="1"/>
  <c r="E23" i="16"/>
  <c r="D23" i="16"/>
  <c r="F23" i="16" s="1"/>
  <c r="C23" i="16"/>
  <c r="X23" i="16" s="1"/>
  <c r="E22" i="16"/>
  <c r="D22" i="16"/>
  <c r="H22" i="16" s="1"/>
  <c r="C22" i="16"/>
  <c r="X22" i="16" s="1"/>
  <c r="E21" i="16"/>
  <c r="D21" i="16"/>
  <c r="H21" i="16" s="1"/>
  <c r="C21" i="16"/>
  <c r="Z21" i="16" s="1"/>
  <c r="E20" i="16"/>
  <c r="D20" i="16"/>
  <c r="F20" i="16" s="1"/>
  <c r="C20" i="16"/>
  <c r="AC20" i="16" s="1"/>
  <c r="E19" i="16"/>
  <c r="D19" i="16"/>
  <c r="H19" i="16" s="1"/>
  <c r="C19" i="16"/>
  <c r="V19" i="16" s="1"/>
  <c r="E18" i="16"/>
  <c r="D18" i="16"/>
  <c r="C18" i="16"/>
  <c r="X18" i="16" s="1"/>
  <c r="E17" i="16"/>
  <c r="D17" i="16"/>
  <c r="F17" i="16" s="1"/>
  <c r="C17" i="16"/>
  <c r="E16" i="16"/>
  <c r="D16" i="16"/>
  <c r="F16" i="16" s="1"/>
  <c r="C16" i="16"/>
  <c r="AB16" i="16" s="1"/>
  <c r="E15" i="16"/>
  <c r="D15" i="16"/>
  <c r="H15" i="16" s="1"/>
  <c r="C15" i="16"/>
  <c r="X15" i="16" s="1"/>
  <c r="E14" i="16"/>
  <c r="D14" i="16"/>
  <c r="H14" i="16" s="1"/>
  <c r="C14" i="16"/>
  <c r="R14" i="16" s="1"/>
  <c r="E13" i="16"/>
  <c r="D13" i="16"/>
  <c r="F13" i="16" s="1"/>
  <c r="C13" i="16"/>
  <c r="Q13" i="16" s="1"/>
  <c r="E12" i="16"/>
  <c r="D12" i="16"/>
  <c r="F12" i="16" s="1"/>
  <c r="C12" i="16"/>
  <c r="W12" i="16" s="1"/>
  <c r="E11" i="16"/>
  <c r="D11" i="16"/>
  <c r="F11" i="16" s="1"/>
  <c r="C11" i="16"/>
  <c r="E10" i="16"/>
  <c r="D10" i="16"/>
  <c r="F10" i="16" s="1"/>
  <c r="C10" i="16"/>
  <c r="AA10" i="16" s="1"/>
  <c r="E9" i="16"/>
  <c r="D9" i="16"/>
  <c r="C9" i="16"/>
  <c r="T9" i="16" s="1"/>
  <c r="E8" i="16"/>
  <c r="D8" i="16"/>
  <c r="C8" i="16"/>
  <c r="S8" i="16" s="1"/>
  <c r="E7" i="16"/>
  <c r="D7" i="16"/>
  <c r="C7" i="16"/>
  <c r="AB7" i="16" s="1"/>
  <c r="E6" i="16"/>
  <c r="D6" i="16"/>
  <c r="C6" i="16"/>
  <c r="Y6" i="16" s="1"/>
  <c r="E5" i="16"/>
  <c r="D5" i="16"/>
  <c r="C5" i="16"/>
  <c r="AB5" i="16" s="1"/>
  <c r="E4" i="16"/>
  <c r="D4" i="16"/>
  <c r="F4" i="16" s="1"/>
  <c r="C4" i="16"/>
  <c r="E3" i="16"/>
  <c r="D3" i="16"/>
  <c r="C3" i="16"/>
  <c r="Z3" i="16" s="1"/>
  <c r="E2" i="16"/>
  <c r="D2" i="16"/>
  <c r="C2" i="16"/>
  <c r="Z2" i="16" s="1"/>
  <c r="A2" i="16"/>
  <c r="A3" i="16" s="1"/>
  <c r="A4" i="16" s="1"/>
  <c r="A5" i="16" s="1"/>
  <c r="A6" i="16" s="1"/>
  <c r="A7" i="16" s="1"/>
  <c r="A8" i="16" s="1"/>
  <c r="A9" i="16" s="1"/>
  <c r="A10" i="16" s="1"/>
  <c r="A11" i="16" s="1"/>
  <c r="A12" i="16" s="1"/>
  <c r="A13" i="16" s="1"/>
  <c r="A14" i="16" s="1"/>
  <c r="A15" i="16" s="1"/>
  <c r="A16" i="16" s="1"/>
  <c r="A17" i="16" s="1"/>
  <c r="A18" i="16" s="1"/>
  <c r="A19" i="16" s="1"/>
  <c r="A20" i="16" s="1"/>
  <c r="A21" i="16" s="1"/>
  <c r="A22" i="16" s="1"/>
  <c r="A23" i="16" s="1"/>
  <c r="A24" i="16" s="1"/>
  <c r="A25" i="16" s="1"/>
  <c r="A26" i="16" s="1"/>
  <c r="A27" i="16" s="1"/>
  <c r="A28" i="16" s="1"/>
  <c r="A29" i="16" s="1"/>
  <c r="A30" i="16" s="1"/>
  <c r="A31" i="16" s="1"/>
  <c r="A32" i="16" s="1"/>
  <c r="A33" i="16" s="1"/>
  <c r="A34" i="16" s="1"/>
  <c r="A35" i="16" s="1"/>
  <c r="A36" i="16" s="1"/>
  <c r="A37" i="16" s="1"/>
  <c r="A38" i="16" s="1"/>
  <c r="A39" i="16" s="1"/>
  <c r="A40" i="16" s="1"/>
  <c r="A41" i="16" s="1"/>
  <c r="A42" i="16" s="1"/>
  <c r="A43" i="16" s="1"/>
  <c r="A44" i="16" s="1"/>
  <c r="A45" i="16" s="1"/>
  <c r="A46" i="16" s="1"/>
  <c r="A47" i="16" s="1"/>
  <c r="A48" i="16" s="1"/>
  <c r="A49" i="16" s="1"/>
  <c r="A50" i="16" s="1"/>
  <c r="A51" i="16" s="1"/>
  <c r="A52" i="16" s="1"/>
  <c r="A53" i="16" s="1"/>
  <c r="A54" i="16" s="1"/>
  <c r="A55" i="16" s="1"/>
  <c r="A56" i="16" s="1"/>
  <c r="A57" i="16" s="1"/>
  <c r="A58" i="16" s="1"/>
  <c r="A59" i="16" s="1"/>
  <c r="A60" i="16" s="1"/>
  <c r="A61" i="16" s="1"/>
  <c r="A62" i="16" s="1"/>
  <c r="A63" i="16" s="1"/>
  <c r="A64" i="16" s="1"/>
  <c r="A65" i="16" s="1"/>
  <c r="A66" i="16" s="1"/>
  <c r="A67" i="16" s="1"/>
  <c r="A68" i="16" s="1"/>
  <c r="A69" i="16" s="1"/>
  <c r="A70" i="16" s="1"/>
  <c r="A71" i="16" s="1"/>
  <c r="A72" i="16" s="1"/>
  <c r="A73" i="16" s="1"/>
  <c r="A74" i="16" s="1"/>
  <c r="A75" i="16" s="1"/>
  <c r="A76" i="16" s="1"/>
  <c r="A77" i="16" s="1"/>
  <c r="A78" i="16" s="1"/>
  <c r="A79" i="16" s="1"/>
  <c r="A80" i="16" s="1"/>
  <c r="A81" i="16" s="1"/>
  <c r="G77" i="29"/>
  <c r="H77" i="29" s="1"/>
  <c r="G76" i="29"/>
  <c r="K76" i="29" s="1"/>
  <c r="G75" i="29"/>
  <c r="J75" i="29" s="1"/>
  <c r="L74" i="29"/>
  <c r="G74" i="29"/>
  <c r="H74" i="29" s="1"/>
  <c r="M74" i="29" s="1"/>
  <c r="L73" i="29"/>
  <c r="G73" i="29"/>
  <c r="J73" i="29" s="1"/>
  <c r="O73" i="29" s="1"/>
  <c r="L72" i="29"/>
  <c r="G72" i="29"/>
  <c r="H72" i="29" s="1"/>
  <c r="M72" i="29" s="1"/>
  <c r="L71" i="29"/>
  <c r="G71" i="29"/>
  <c r="J71" i="29" s="1"/>
  <c r="O71" i="29" s="1"/>
  <c r="L70" i="29"/>
  <c r="G70" i="29"/>
  <c r="H70" i="29" s="1"/>
  <c r="M70" i="29" s="1"/>
  <c r="L69" i="29"/>
  <c r="G69" i="29"/>
  <c r="J69" i="29" s="1"/>
  <c r="O69" i="29" s="1"/>
  <c r="L68" i="29"/>
  <c r="G68" i="29"/>
  <c r="H68" i="29" s="1"/>
  <c r="M68" i="29" s="1"/>
  <c r="L67" i="29"/>
  <c r="G67" i="29"/>
  <c r="J67" i="29" s="1"/>
  <c r="O67" i="29" s="1"/>
  <c r="L66" i="29"/>
  <c r="G66" i="29"/>
  <c r="H66" i="29" s="1"/>
  <c r="M66" i="29" s="1"/>
  <c r="L65" i="29"/>
  <c r="G65" i="29"/>
  <c r="J65" i="29" s="1"/>
  <c r="O65" i="29" s="1"/>
  <c r="L64" i="29"/>
  <c r="G64" i="29"/>
  <c r="H64" i="29" s="1"/>
  <c r="M64" i="29" s="1"/>
  <c r="L63" i="29"/>
  <c r="G63" i="29"/>
  <c r="J63" i="29" s="1"/>
  <c r="O63" i="29" s="1"/>
  <c r="L62" i="29"/>
  <c r="G62" i="29"/>
  <c r="H62" i="29" s="1"/>
  <c r="M62" i="29" s="1"/>
  <c r="L61" i="29"/>
  <c r="G61" i="29"/>
  <c r="J61" i="29" s="1"/>
  <c r="O61" i="29" s="1"/>
  <c r="L60" i="29"/>
  <c r="G60" i="29"/>
  <c r="H60" i="29" s="1"/>
  <c r="M60" i="29" s="1"/>
  <c r="L59" i="29"/>
  <c r="G59" i="29"/>
  <c r="J59" i="29" s="1"/>
  <c r="O59" i="29" s="1"/>
  <c r="L58" i="29"/>
  <c r="G58" i="29"/>
  <c r="K58" i="29" s="1"/>
  <c r="P58" i="29" s="1"/>
  <c r="L57" i="29"/>
  <c r="G57" i="29"/>
  <c r="J57" i="29" s="1"/>
  <c r="O57" i="29" s="1"/>
  <c r="L56" i="29"/>
  <c r="G56" i="29"/>
  <c r="K56" i="29" s="1"/>
  <c r="P56" i="29" s="1"/>
  <c r="L55" i="29"/>
  <c r="G55" i="29"/>
  <c r="L54" i="29"/>
  <c r="G54" i="29"/>
  <c r="K54" i="29" s="1"/>
  <c r="P54" i="29" s="1"/>
  <c r="L53" i="29"/>
  <c r="G53" i="29"/>
  <c r="L52" i="29"/>
  <c r="G52" i="29"/>
  <c r="L51" i="29"/>
  <c r="G51" i="29"/>
  <c r="L50" i="29"/>
  <c r="G50" i="29"/>
  <c r="L49" i="29"/>
  <c r="G49" i="29"/>
  <c r="L48" i="29"/>
  <c r="G48" i="29"/>
  <c r="H48" i="29" s="1"/>
  <c r="M48" i="29" s="1"/>
  <c r="L47" i="29"/>
  <c r="G47" i="29"/>
  <c r="L46" i="29"/>
  <c r="G46" i="29"/>
  <c r="L45" i="29"/>
  <c r="G45" i="29"/>
  <c r="K45" i="29" s="1"/>
  <c r="P45" i="29" s="1"/>
  <c r="L44" i="29"/>
  <c r="G44" i="29"/>
  <c r="I44" i="29" s="1"/>
  <c r="N44" i="29" s="1"/>
  <c r="L43" i="29"/>
  <c r="G43" i="29"/>
  <c r="J43" i="29" s="1"/>
  <c r="O43" i="29" s="1"/>
  <c r="L42" i="29"/>
  <c r="G42" i="29"/>
  <c r="J42" i="29" s="1"/>
  <c r="O42" i="29" s="1"/>
  <c r="L41" i="29"/>
  <c r="G41" i="29"/>
  <c r="K41" i="29" s="1"/>
  <c r="P41" i="29" s="1"/>
  <c r="L40" i="29"/>
  <c r="G40" i="29"/>
  <c r="I40" i="29" s="1"/>
  <c r="N40" i="29" s="1"/>
  <c r="L39" i="29"/>
  <c r="G39" i="29"/>
  <c r="I39" i="29" s="1"/>
  <c r="N39" i="29" s="1"/>
  <c r="L38" i="29"/>
  <c r="G38" i="29"/>
  <c r="K38" i="29" s="1"/>
  <c r="P38" i="29" s="1"/>
  <c r="L37" i="29"/>
  <c r="G37" i="29"/>
  <c r="K37" i="29" s="1"/>
  <c r="P37" i="29" s="1"/>
  <c r="L36" i="29"/>
  <c r="G36" i="29"/>
  <c r="L35" i="29"/>
  <c r="G35" i="29"/>
  <c r="I35" i="29" s="1"/>
  <c r="N35" i="29" s="1"/>
  <c r="L34" i="29"/>
  <c r="G34" i="29"/>
  <c r="L33" i="29"/>
  <c r="G33" i="29"/>
  <c r="H33" i="29" s="1"/>
  <c r="M33" i="29" s="1"/>
  <c r="L32" i="29"/>
  <c r="G32" i="29"/>
  <c r="L31" i="29"/>
  <c r="G31" i="29"/>
  <c r="L30" i="29"/>
  <c r="G30" i="29"/>
  <c r="L29" i="29"/>
  <c r="G29" i="29"/>
  <c r="J29" i="29" s="1"/>
  <c r="O29" i="29" s="1"/>
  <c r="L28" i="29"/>
  <c r="G28" i="29"/>
  <c r="I28" i="29" s="1"/>
  <c r="N28" i="29" s="1"/>
  <c r="L27" i="29"/>
  <c r="G27" i="29"/>
  <c r="J27" i="29" s="1"/>
  <c r="O27" i="29" s="1"/>
  <c r="L26" i="29"/>
  <c r="G26" i="29"/>
  <c r="J26" i="29" s="1"/>
  <c r="O26" i="29" s="1"/>
  <c r="L25" i="29"/>
  <c r="G25" i="29"/>
  <c r="I25" i="29" s="1"/>
  <c r="N25" i="29" s="1"/>
  <c r="L24" i="29"/>
  <c r="G24" i="29"/>
  <c r="I24" i="29" s="1"/>
  <c r="N24" i="29" s="1"/>
  <c r="L23" i="29"/>
  <c r="G23" i="29"/>
  <c r="K23" i="29" s="1"/>
  <c r="P23" i="29" s="1"/>
  <c r="L22" i="29"/>
  <c r="G22" i="29"/>
  <c r="K22" i="29" s="1"/>
  <c r="P22" i="29" s="1"/>
  <c r="L21" i="29"/>
  <c r="G21" i="29"/>
  <c r="K21" i="29" s="1"/>
  <c r="P21" i="29" s="1"/>
  <c r="L20" i="29"/>
  <c r="G20" i="29"/>
  <c r="L19" i="29"/>
  <c r="G19" i="29"/>
  <c r="I19" i="29" s="1"/>
  <c r="N19" i="29" s="1"/>
  <c r="L18" i="29"/>
  <c r="G18" i="29"/>
  <c r="L17" i="29"/>
  <c r="G17" i="29"/>
  <c r="I17" i="29" s="1"/>
  <c r="N17" i="29" s="1"/>
  <c r="L16" i="29"/>
  <c r="G16" i="29"/>
  <c r="L15" i="29"/>
  <c r="G15" i="29"/>
  <c r="L14" i="29"/>
  <c r="G14" i="29"/>
  <c r="L13" i="29"/>
  <c r="G13" i="29"/>
  <c r="J13" i="29" s="1"/>
  <c r="O13" i="29" s="1"/>
  <c r="L12" i="29"/>
  <c r="G12" i="29"/>
  <c r="L11" i="29"/>
  <c r="G11" i="29"/>
  <c r="K11" i="29" s="1"/>
  <c r="P11" i="29" s="1"/>
  <c r="L10" i="29"/>
  <c r="G10" i="29"/>
  <c r="L9" i="29"/>
  <c r="G9" i="29"/>
  <c r="K9" i="29" s="1"/>
  <c r="L8" i="29"/>
  <c r="G8" i="29"/>
  <c r="H8" i="29" s="1"/>
  <c r="M8" i="29" s="1"/>
  <c r="L7" i="29"/>
  <c r="G7" i="29"/>
  <c r="K7" i="29" s="1"/>
  <c r="P7" i="29" s="1"/>
  <c r="L6" i="29"/>
  <c r="G6" i="29"/>
  <c r="L5" i="29"/>
  <c r="G5" i="29"/>
  <c r="J5" i="29" s="1"/>
  <c r="L4" i="29"/>
  <c r="G4" i="29"/>
  <c r="J4" i="29" s="1"/>
  <c r="O4" i="29" s="1"/>
  <c r="L3" i="29"/>
  <c r="G3" i="29"/>
  <c r="K3" i="29" s="1"/>
  <c r="P3" i="29" s="1"/>
  <c r="A3" i="29"/>
  <c r="A4" i="29" s="1"/>
  <c r="A5" i="29" s="1"/>
  <c r="A6" i="29" s="1"/>
  <c r="A7" i="29" s="1"/>
  <c r="A8" i="29" s="1"/>
  <c r="A9" i="29" s="1"/>
  <c r="A10" i="29" s="1"/>
  <c r="A11" i="29" s="1"/>
  <c r="A12" i="29" s="1"/>
  <c r="A13" i="29" s="1"/>
  <c r="A14" i="29" s="1"/>
  <c r="A15" i="29" s="1"/>
  <c r="A16" i="29" s="1"/>
  <c r="A17" i="29" s="1"/>
  <c r="A18" i="29" s="1"/>
  <c r="A19" i="29" s="1"/>
  <c r="A20" i="29" s="1"/>
  <c r="A21" i="29" s="1"/>
  <c r="A22" i="29" s="1"/>
  <c r="A23" i="29" s="1"/>
  <c r="A24" i="29" s="1"/>
  <c r="A25" i="29" s="1"/>
  <c r="A26" i="29" s="1"/>
  <c r="A27" i="29" s="1"/>
  <c r="A28" i="29" s="1"/>
  <c r="A29" i="29" s="1"/>
  <c r="A30" i="29" s="1"/>
  <c r="A31" i="29" s="1"/>
  <c r="A32" i="29" s="1"/>
  <c r="A33" i="29" s="1"/>
  <c r="A34" i="29" s="1"/>
  <c r="A35" i="29" s="1"/>
  <c r="A36" i="29" s="1"/>
  <c r="A37" i="29" s="1"/>
  <c r="A38" i="29" s="1"/>
  <c r="A39" i="29" s="1"/>
  <c r="A40" i="29" s="1"/>
  <c r="A41" i="29" s="1"/>
  <c r="A42" i="29" s="1"/>
  <c r="A43" i="29" s="1"/>
  <c r="A44" i="29" s="1"/>
  <c r="A45" i="29" s="1"/>
  <c r="A46" i="29" s="1"/>
  <c r="A47" i="29" s="1"/>
  <c r="A48" i="29" s="1"/>
  <c r="A49" i="29" s="1"/>
  <c r="A50" i="29" s="1"/>
  <c r="A51" i="29" s="1"/>
  <c r="A52" i="29" s="1"/>
  <c r="A53" i="29" s="1"/>
  <c r="A54" i="29" s="1"/>
  <c r="A55" i="29" s="1"/>
  <c r="A56" i="29" s="1"/>
  <c r="A57" i="29" s="1"/>
  <c r="A58" i="29" s="1"/>
  <c r="A59" i="29" s="1"/>
  <c r="A60" i="29" s="1"/>
  <c r="A61" i="29" s="1"/>
  <c r="A62" i="29" s="1"/>
  <c r="A63" i="29" s="1"/>
  <c r="A64" i="29" s="1"/>
  <c r="A65" i="29" s="1"/>
  <c r="A66" i="29" s="1"/>
  <c r="A67" i="29" s="1"/>
  <c r="A68" i="29" s="1"/>
  <c r="A69" i="29" s="1"/>
  <c r="A70" i="29" s="1"/>
  <c r="A71" i="29" s="1"/>
  <c r="A72" i="29" s="1"/>
  <c r="A73" i="29" s="1"/>
  <c r="A74" i="29" s="1"/>
  <c r="A75" i="29" s="1"/>
  <c r="A76" i="29" s="1"/>
  <c r="A77" i="29" s="1"/>
  <c r="A78" i="29" s="1"/>
  <c r="A79" i="29" s="1"/>
  <c r="A80" i="29" s="1"/>
  <c r="L2" i="29"/>
  <c r="G2" i="29"/>
  <c r="T1" i="29"/>
  <c r="S1" i="29"/>
  <c r="R1" i="29"/>
  <c r="Q1" i="29"/>
  <c r="J554" i="27"/>
  <c r="J553" i="27"/>
  <c r="J552" i="27"/>
  <c r="J551" i="27"/>
  <c r="J550" i="27"/>
  <c r="J549" i="27"/>
  <c r="J548" i="27"/>
  <c r="J547" i="27"/>
  <c r="J546" i="27"/>
  <c r="J545" i="27"/>
  <c r="J544" i="27"/>
  <c r="J543" i="27"/>
  <c r="J542" i="27"/>
  <c r="J541" i="27"/>
  <c r="J540" i="27"/>
  <c r="J539" i="27"/>
  <c r="J538" i="27"/>
  <c r="J537" i="27"/>
  <c r="J536" i="27"/>
  <c r="J535" i="27"/>
  <c r="J534" i="27"/>
  <c r="J533" i="27"/>
  <c r="J532" i="27"/>
  <c r="J531" i="27"/>
  <c r="J530" i="27"/>
  <c r="J529" i="27"/>
  <c r="J528" i="27"/>
  <c r="J527" i="27"/>
  <c r="J526" i="27"/>
  <c r="J525" i="27"/>
  <c r="J524" i="27"/>
  <c r="J523" i="27"/>
  <c r="J522" i="27"/>
  <c r="J521" i="27"/>
  <c r="J520" i="27"/>
  <c r="J519" i="27"/>
  <c r="J518" i="27"/>
  <c r="J517" i="27"/>
  <c r="J516" i="27"/>
  <c r="J515" i="27"/>
  <c r="J514" i="27"/>
  <c r="J513" i="27"/>
  <c r="J512" i="27"/>
  <c r="J511" i="27"/>
  <c r="J510" i="27"/>
  <c r="J509" i="27"/>
  <c r="J508" i="27"/>
  <c r="J507" i="27"/>
  <c r="J506" i="27"/>
  <c r="J505" i="27"/>
  <c r="J504" i="27"/>
  <c r="J503" i="27"/>
  <c r="J502" i="27"/>
  <c r="J501" i="27"/>
  <c r="J500" i="27"/>
  <c r="J499" i="27"/>
  <c r="J498" i="27"/>
  <c r="J497" i="27"/>
  <c r="J496" i="27"/>
  <c r="J495" i="27"/>
  <c r="J494" i="27"/>
  <c r="J493" i="27"/>
  <c r="J492" i="27"/>
  <c r="J491" i="27"/>
  <c r="J490" i="27"/>
  <c r="J489" i="27"/>
  <c r="J488" i="27"/>
  <c r="J487" i="27"/>
  <c r="J486" i="27"/>
  <c r="J485" i="27"/>
  <c r="J484" i="27"/>
  <c r="J483" i="27"/>
  <c r="J482" i="27"/>
  <c r="J481" i="27"/>
  <c r="J480" i="27"/>
  <c r="J479" i="27"/>
  <c r="J478" i="27"/>
  <c r="J477" i="27"/>
  <c r="J476" i="27"/>
  <c r="J475" i="27"/>
  <c r="J474" i="27"/>
  <c r="J473" i="27"/>
  <c r="J472" i="27"/>
  <c r="J471" i="27"/>
  <c r="J470" i="27"/>
  <c r="J469" i="27"/>
  <c r="J468" i="27"/>
  <c r="J467" i="27"/>
  <c r="J466" i="27"/>
  <c r="J465" i="27"/>
  <c r="J464" i="27"/>
  <c r="J463" i="27"/>
  <c r="J462" i="27"/>
  <c r="J461" i="27"/>
  <c r="J460" i="27"/>
  <c r="J459" i="27"/>
  <c r="J458" i="27"/>
  <c r="J457" i="27"/>
  <c r="J456" i="27"/>
  <c r="J455" i="27"/>
  <c r="J454" i="27"/>
  <c r="J453" i="27"/>
  <c r="J452" i="27"/>
  <c r="J451" i="27"/>
  <c r="J450" i="27"/>
  <c r="J449" i="27"/>
  <c r="J448" i="27"/>
  <c r="J447" i="27"/>
  <c r="J446" i="27"/>
  <c r="J445" i="27"/>
  <c r="J444" i="27"/>
  <c r="J443" i="27"/>
  <c r="J442" i="27"/>
  <c r="J441" i="27"/>
  <c r="J440" i="27"/>
  <c r="J439" i="27"/>
  <c r="J438" i="27"/>
  <c r="J437" i="27"/>
  <c r="J436" i="27"/>
  <c r="J435" i="27"/>
  <c r="J434" i="27"/>
  <c r="J433" i="27"/>
  <c r="J432" i="27"/>
  <c r="J431" i="27"/>
  <c r="J430" i="27"/>
  <c r="J429" i="27"/>
  <c r="J428" i="27"/>
  <c r="J427" i="27"/>
  <c r="J426" i="27"/>
  <c r="J425" i="27"/>
  <c r="J424" i="27"/>
  <c r="J423" i="27"/>
  <c r="J422" i="27"/>
  <c r="J421" i="27"/>
  <c r="J420" i="27"/>
  <c r="J419" i="27"/>
  <c r="J418" i="27"/>
  <c r="J417" i="27"/>
  <c r="J416" i="27"/>
  <c r="J415" i="27"/>
  <c r="J414" i="27"/>
  <c r="J413" i="27"/>
  <c r="J412" i="27"/>
  <c r="J411" i="27"/>
  <c r="J410" i="27"/>
  <c r="J409" i="27"/>
  <c r="J408" i="27"/>
  <c r="J407" i="27"/>
  <c r="J406" i="27"/>
  <c r="J405" i="27"/>
  <c r="J404" i="27"/>
  <c r="J403" i="27"/>
  <c r="J402" i="27"/>
  <c r="J401" i="27"/>
  <c r="J400" i="27"/>
  <c r="J399" i="27"/>
  <c r="J398" i="27"/>
  <c r="J397" i="27"/>
  <c r="J396" i="27"/>
  <c r="J395" i="27"/>
  <c r="J394" i="27"/>
  <c r="J393" i="27"/>
  <c r="J392" i="27"/>
  <c r="J391" i="27"/>
  <c r="J390" i="27"/>
  <c r="J389" i="27"/>
  <c r="J388" i="27"/>
  <c r="J387" i="27"/>
  <c r="J386" i="27"/>
  <c r="J385" i="27"/>
  <c r="J384" i="27"/>
  <c r="J383" i="27"/>
  <c r="J382" i="27"/>
  <c r="J381" i="27"/>
  <c r="J380" i="27"/>
  <c r="J379" i="27"/>
  <c r="J378" i="27"/>
  <c r="J377" i="27"/>
  <c r="J376" i="27"/>
  <c r="J375" i="27"/>
  <c r="J374" i="27"/>
  <c r="J373" i="27"/>
  <c r="J372" i="27"/>
  <c r="J371" i="27"/>
  <c r="J370" i="27"/>
  <c r="J369" i="27"/>
  <c r="J368" i="27"/>
  <c r="J367" i="27"/>
  <c r="J366" i="27"/>
  <c r="J365" i="27"/>
  <c r="J364" i="27"/>
  <c r="J363" i="27"/>
  <c r="J362" i="27"/>
  <c r="J361" i="27"/>
  <c r="J360" i="27"/>
  <c r="J359" i="27"/>
  <c r="J358" i="27"/>
  <c r="J357" i="27"/>
  <c r="J356" i="27"/>
  <c r="J355" i="27"/>
  <c r="J354" i="27"/>
  <c r="J353" i="27"/>
  <c r="J352" i="27"/>
  <c r="J351" i="27"/>
  <c r="J350" i="27"/>
  <c r="P349" i="27"/>
  <c r="J349" i="27"/>
  <c r="P348" i="27"/>
  <c r="J348" i="27"/>
  <c r="P347" i="27"/>
  <c r="J347" i="27"/>
  <c r="P346" i="27"/>
  <c r="J346" i="27"/>
  <c r="P345" i="27"/>
  <c r="J345" i="27"/>
  <c r="P344" i="27"/>
  <c r="J344" i="27"/>
  <c r="P343" i="27"/>
  <c r="J343" i="27"/>
  <c r="P342" i="27"/>
  <c r="J342" i="27"/>
  <c r="P341" i="27"/>
  <c r="J341" i="27"/>
  <c r="P340" i="27"/>
  <c r="J340" i="27"/>
  <c r="P339" i="27"/>
  <c r="J339" i="27"/>
  <c r="P338" i="27"/>
  <c r="J338" i="27"/>
  <c r="P337" i="27"/>
  <c r="J337" i="27"/>
  <c r="P336" i="27"/>
  <c r="J336" i="27"/>
  <c r="P335" i="27"/>
  <c r="J335" i="27"/>
  <c r="P334" i="27"/>
  <c r="J334" i="27"/>
  <c r="P333" i="27"/>
  <c r="J333" i="27"/>
  <c r="P332" i="27"/>
  <c r="J332" i="27"/>
  <c r="P331" i="27"/>
  <c r="J331" i="27"/>
  <c r="P330" i="27"/>
  <c r="J330" i="27"/>
  <c r="P329" i="27"/>
  <c r="J329" i="27"/>
  <c r="P328" i="27"/>
  <c r="J328" i="27"/>
  <c r="P327" i="27"/>
  <c r="J327" i="27"/>
  <c r="P326" i="27"/>
  <c r="J326" i="27"/>
  <c r="J325" i="27"/>
  <c r="J324" i="27"/>
  <c r="J323" i="27"/>
  <c r="J322" i="27"/>
  <c r="J321" i="27"/>
  <c r="J320" i="27"/>
  <c r="J319" i="27"/>
  <c r="J318" i="27"/>
  <c r="J317" i="27"/>
  <c r="J316" i="27"/>
  <c r="J315" i="27"/>
  <c r="J314" i="27"/>
  <c r="J313" i="27"/>
  <c r="J312" i="27"/>
  <c r="J311" i="27"/>
  <c r="J310" i="27"/>
  <c r="J309" i="27"/>
  <c r="J308" i="27"/>
  <c r="J307" i="27"/>
  <c r="J306" i="27"/>
  <c r="J305" i="27"/>
  <c r="J304" i="27"/>
  <c r="J303" i="27"/>
  <c r="J302" i="27"/>
  <c r="J301" i="27"/>
  <c r="J300" i="27"/>
  <c r="J299" i="27"/>
  <c r="J298" i="27"/>
  <c r="J297" i="27"/>
  <c r="J296" i="27"/>
  <c r="J295" i="27"/>
  <c r="J294" i="27"/>
  <c r="J293" i="27"/>
  <c r="J292" i="27"/>
  <c r="J291" i="27"/>
  <c r="J290" i="27"/>
  <c r="J289" i="27"/>
  <c r="J288" i="27"/>
  <c r="J287" i="27"/>
  <c r="J286" i="27"/>
  <c r="J285" i="27"/>
  <c r="J284" i="27"/>
  <c r="J283" i="27"/>
  <c r="J282" i="27"/>
  <c r="J281" i="27"/>
  <c r="J280" i="27"/>
  <c r="J279" i="27"/>
  <c r="J278" i="27"/>
  <c r="J277" i="27"/>
  <c r="J276" i="27"/>
  <c r="J275" i="27"/>
  <c r="J274" i="27"/>
  <c r="J273" i="27"/>
  <c r="J272" i="27"/>
  <c r="J271" i="27"/>
  <c r="J270" i="27"/>
  <c r="J269" i="27"/>
  <c r="J268" i="27"/>
  <c r="J267" i="27"/>
  <c r="J266" i="27"/>
  <c r="J265" i="27"/>
  <c r="J264" i="27"/>
  <c r="J263" i="27"/>
  <c r="J262" i="27"/>
  <c r="J261" i="27"/>
  <c r="J260" i="27"/>
  <c r="J259" i="27"/>
  <c r="J258" i="27"/>
  <c r="J257" i="27"/>
  <c r="J256" i="27"/>
  <c r="J255" i="27"/>
  <c r="J254" i="27"/>
  <c r="J253" i="27"/>
  <c r="J252" i="27"/>
  <c r="J251" i="27"/>
  <c r="J250" i="27"/>
  <c r="J249" i="27"/>
  <c r="J248" i="27"/>
  <c r="J247" i="27"/>
  <c r="J246" i="27"/>
  <c r="J245" i="27"/>
  <c r="J244" i="27"/>
  <c r="J243" i="27"/>
  <c r="J242" i="27"/>
  <c r="J241" i="27"/>
  <c r="J240" i="27"/>
  <c r="J239" i="27"/>
  <c r="J238" i="27"/>
  <c r="J237" i="27"/>
  <c r="J236" i="27"/>
  <c r="J235" i="27"/>
  <c r="J234" i="27"/>
  <c r="J233" i="27"/>
  <c r="J232" i="27"/>
  <c r="J231" i="27"/>
  <c r="J230" i="27"/>
  <c r="J229" i="27"/>
  <c r="J228" i="27"/>
  <c r="J227" i="27"/>
  <c r="J226" i="27"/>
  <c r="J225" i="27"/>
  <c r="J224" i="27"/>
  <c r="J223" i="27"/>
  <c r="J222" i="27"/>
  <c r="J221" i="27"/>
  <c r="J220" i="27"/>
  <c r="J219" i="27"/>
  <c r="J218" i="27"/>
  <c r="J217" i="27"/>
  <c r="J216" i="27"/>
  <c r="J215" i="27"/>
  <c r="J214" i="27"/>
  <c r="J213" i="27"/>
  <c r="J212" i="27"/>
  <c r="J211" i="27"/>
  <c r="J210" i="27"/>
  <c r="J209" i="27"/>
  <c r="J208" i="27"/>
  <c r="J207" i="27"/>
  <c r="J206" i="27"/>
  <c r="J205" i="27"/>
  <c r="J204" i="27"/>
  <c r="J203" i="27"/>
  <c r="J202" i="27"/>
  <c r="J201" i="27"/>
  <c r="J200" i="27"/>
  <c r="J199" i="27"/>
  <c r="J198" i="27"/>
  <c r="J197" i="27"/>
  <c r="J196" i="27"/>
  <c r="J195" i="27"/>
  <c r="J194" i="27"/>
  <c r="J193" i="27"/>
  <c r="J192" i="27"/>
  <c r="J191" i="27"/>
  <c r="J190" i="27"/>
  <c r="J189" i="27"/>
  <c r="J188" i="27"/>
  <c r="J187" i="27"/>
  <c r="J186" i="27"/>
  <c r="J185" i="27"/>
  <c r="J184" i="27"/>
  <c r="J183" i="27"/>
  <c r="J182" i="27"/>
  <c r="J181" i="27"/>
  <c r="J180" i="27"/>
  <c r="J179" i="27"/>
  <c r="J178" i="27"/>
  <c r="J177" i="27"/>
  <c r="J176" i="27"/>
  <c r="J175" i="27"/>
  <c r="J174" i="27"/>
  <c r="J173" i="27"/>
  <c r="J172" i="27"/>
  <c r="J171" i="27"/>
  <c r="J170" i="27"/>
  <c r="J169" i="27"/>
  <c r="J168" i="27"/>
  <c r="J167" i="27"/>
  <c r="J166" i="27"/>
  <c r="J165" i="27"/>
  <c r="J164" i="27"/>
  <c r="J163" i="27"/>
  <c r="J162" i="27"/>
  <c r="J161" i="27"/>
  <c r="J160" i="27"/>
  <c r="J159" i="27"/>
  <c r="J158" i="27"/>
  <c r="J157" i="27"/>
  <c r="J156" i="27"/>
  <c r="J155" i="27"/>
  <c r="J154" i="27"/>
  <c r="J153" i="27"/>
  <c r="J152" i="27"/>
  <c r="J151" i="27"/>
  <c r="J150" i="27"/>
  <c r="J149" i="27"/>
  <c r="J148" i="27"/>
  <c r="J147" i="27"/>
  <c r="J146" i="27"/>
  <c r="J145" i="27"/>
  <c r="J144" i="27"/>
  <c r="J143" i="27"/>
  <c r="J142" i="27"/>
  <c r="J141" i="27"/>
  <c r="J140" i="27"/>
  <c r="J139" i="27"/>
  <c r="J138" i="27"/>
  <c r="J137" i="27"/>
  <c r="J136" i="27"/>
  <c r="J135" i="27"/>
  <c r="J134" i="27"/>
  <c r="J133" i="27"/>
  <c r="J132" i="27"/>
  <c r="J131" i="27"/>
  <c r="J130" i="27"/>
  <c r="J129" i="27"/>
  <c r="J128" i="27"/>
  <c r="J127" i="27"/>
  <c r="J126" i="27"/>
  <c r="J125" i="27"/>
  <c r="J124" i="27"/>
  <c r="J123" i="27"/>
  <c r="J122" i="27"/>
  <c r="J121" i="27"/>
  <c r="J120" i="27"/>
  <c r="J119" i="27"/>
  <c r="J118" i="27"/>
  <c r="J117" i="27"/>
  <c r="J116" i="27"/>
  <c r="J115" i="27"/>
  <c r="J114" i="27"/>
  <c r="J113" i="27"/>
  <c r="J112" i="27"/>
  <c r="J111" i="27"/>
  <c r="J110" i="27"/>
  <c r="J109" i="27"/>
  <c r="J108" i="27"/>
  <c r="J107" i="27"/>
  <c r="J106" i="27"/>
  <c r="J105" i="27"/>
  <c r="J104" i="27"/>
  <c r="J103" i="27"/>
  <c r="J102" i="27"/>
  <c r="J101" i="27"/>
  <c r="J100" i="27"/>
  <c r="J99" i="27"/>
  <c r="J98" i="27"/>
  <c r="J97" i="27"/>
  <c r="J96" i="27"/>
  <c r="J95" i="27"/>
  <c r="J94" i="27"/>
  <c r="J93" i="27"/>
  <c r="J92" i="27"/>
  <c r="J91" i="27"/>
  <c r="J90" i="27"/>
  <c r="J89" i="27"/>
  <c r="J88" i="27"/>
  <c r="J87" i="27"/>
  <c r="J86" i="27"/>
  <c r="J85" i="27"/>
  <c r="P84" i="27"/>
  <c r="J84" i="27"/>
  <c r="P83" i="27"/>
  <c r="J83" i="27"/>
  <c r="P82" i="27"/>
  <c r="J82" i="27"/>
  <c r="P81" i="27"/>
  <c r="J81" i="27"/>
  <c r="P80" i="27"/>
  <c r="J80" i="27"/>
  <c r="P79" i="27"/>
  <c r="J79" i="27"/>
  <c r="J78" i="27"/>
  <c r="O77" i="27"/>
  <c r="N77" i="27"/>
  <c r="M77" i="27"/>
  <c r="J77" i="27"/>
  <c r="O76" i="27"/>
  <c r="N76" i="27"/>
  <c r="M76" i="27"/>
  <c r="J76" i="27"/>
  <c r="O75" i="27"/>
  <c r="N75" i="27"/>
  <c r="M75" i="27"/>
  <c r="J75" i="27"/>
  <c r="O74" i="27"/>
  <c r="N74" i="27"/>
  <c r="M74" i="27"/>
  <c r="J74" i="27"/>
  <c r="O73" i="27"/>
  <c r="N73" i="27"/>
  <c r="M73" i="27"/>
  <c r="J73" i="27"/>
  <c r="O72" i="27"/>
  <c r="N72" i="27"/>
  <c r="M72" i="27"/>
  <c r="J72" i="27"/>
  <c r="O71" i="27"/>
  <c r="N71" i="27"/>
  <c r="M71" i="27"/>
  <c r="J71" i="27"/>
  <c r="O70" i="27"/>
  <c r="N70" i="27"/>
  <c r="M70" i="27"/>
  <c r="J70" i="27"/>
  <c r="O69" i="27"/>
  <c r="N69" i="27"/>
  <c r="M69" i="27"/>
  <c r="J69" i="27"/>
  <c r="O68" i="27"/>
  <c r="N68" i="27"/>
  <c r="M68" i="27"/>
  <c r="J68" i="27"/>
  <c r="O67" i="27"/>
  <c r="N67" i="27"/>
  <c r="M67" i="27"/>
  <c r="J67" i="27"/>
  <c r="O66" i="27"/>
  <c r="N66" i="27"/>
  <c r="M66" i="27"/>
  <c r="J66" i="27"/>
  <c r="O65" i="27"/>
  <c r="N65" i="27"/>
  <c r="M65" i="27"/>
  <c r="J65" i="27"/>
  <c r="O64" i="27"/>
  <c r="N64" i="27"/>
  <c r="M64" i="27"/>
  <c r="J64" i="27"/>
  <c r="O63" i="27"/>
  <c r="N63" i="27"/>
  <c r="M63" i="27"/>
  <c r="J63" i="27"/>
  <c r="O62" i="27"/>
  <c r="N62" i="27"/>
  <c r="M62" i="27"/>
  <c r="J62" i="27"/>
  <c r="O61" i="27"/>
  <c r="N61" i="27"/>
  <c r="M61" i="27"/>
  <c r="J61" i="27"/>
  <c r="O60" i="27"/>
  <c r="N60" i="27"/>
  <c r="M60" i="27"/>
  <c r="J60" i="27"/>
  <c r="O59" i="27"/>
  <c r="N59" i="27"/>
  <c r="M59" i="27"/>
  <c r="J59" i="27"/>
  <c r="J58" i="27"/>
  <c r="J57" i="27"/>
  <c r="J56" i="27"/>
  <c r="J55" i="27"/>
  <c r="J54" i="27"/>
  <c r="J53" i="27"/>
  <c r="J52" i="27"/>
  <c r="J51" i="27"/>
  <c r="J50" i="27"/>
  <c r="J49" i="27"/>
  <c r="J48" i="27"/>
  <c r="J47" i="27"/>
  <c r="J46" i="27"/>
  <c r="J45" i="27"/>
  <c r="J44" i="27"/>
  <c r="J43" i="27"/>
  <c r="J42" i="27"/>
  <c r="J41" i="27"/>
  <c r="J40" i="27"/>
  <c r="J39" i="27"/>
  <c r="J38" i="27"/>
  <c r="J37" i="27"/>
  <c r="J36" i="27"/>
  <c r="J35" i="27"/>
  <c r="J34" i="27"/>
  <c r="J33" i="27"/>
  <c r="J32" i="27"/>
  <c r="J31" i="27"/>
  <c r="J30" i="27"/>
  <c r="J29" i="27"/>
  <c r="J28" i="27"/>
  <c r="J27" i="27"/>
  <c r="J26" i="27"/>
  <c r="J25" i="27"/>
  <c r="J24" i="27"/>
  <c r="J23" i="27"/>
  <c r="J22" i="27"/>
  <c r="J21" i="27"/>
  <c r="J20" i="27"/>
  <c r="J19" i="27"/>
  <c r="J18" i="27"/>
  <c r="J17" i="27"/>
  <c r="J16" i="27"/>
  <c r="J15" i="27"/>
  <c r="J14" i="27"/>
  <c r="J13" i="27"/>
  <c r="J12" i="27"/>
  <c r="J11" i="27"/>
  <c r="J10" i="27"/>
  <c r="J9" i="27"/>
  <c r="J8" i="27"/>
  <c r="J7" i="27"/>
  <c r="J6" i="27"/>
  <c r="J5" i="27"/>
  <c r="J4" i="27"/>
  <c r="J3" i="27"/>
  <c r="J2" i="27"/>
  <c r="B202" i="14"/>
  <c r="B201" i="14"/>
  <c r="B200" i="14"/>
  <c r="B199" i="14"/>
  <c r="B198" i="14"/>
  <c r="B197" i="14"/>
  <c r="B196" i="14"/>
  <c r="B195" i="14"/>
  <c r="B194" i="14"/>
  <c r="B193" i="14"/>
  <c r="B192" i="14"/>
  <c r="B191" i="14"/>
  <c r="B190" i="14"/>
  <c r="B189" i="14"/>
  <c r="B188" i="14"/>
  <c r="B187" i="14"/>
  <c r="B186" i="14"/>
  <c r="B185" i="14"/>
  <c r="B184" i="14"/>
  <c r="B183" i="14"/>
  <c r="B182" i="14"/>
  <c r="B181" i="14"/>
  <c r="B180" i="14"/>
  <c r="B179" i="14"/>
  <c r="B178" i="14"/>
  <c r="B177" i="14"/>
  <c r="B176" i="14"/>
  <c r="B175" i="14"/>
  <c r="B174" i="14"/>
  <c r="B173" i="14"/>
  <c r="B172" i="14"/>
  <c r="B171" i="14"/>
  <c r="B170" i="14"/>
  <c r="B169" i="14"/>
  <c r="B168" i="14"/>
  <c r="B167" i="14"/>
  <c r="B166" i="14"/>
  <c r="B165" i="14"/>
  <c r="B164" i="14"/>
  <c r="B163" i="14"/>
  <c r="B162" i="14"/>
  <c r="B161" i="14"/>
  <c r="B160" i="14"/>
  <c r="B159" i="14"/>
  <c r="B158" i="14"/>
  <c r="B157" i="14"/>
  <c r="B156" i="14"/>
  <c r="B155" i="14"/>
  <c r="B154" i="14"/>
  <c r="B153" i="14"/>
  <c r="B152" i="14"/>
  <c r="B151" i="14"/>
  <c r="B150" i="14"/>
  <c r="B149" i="14"/>
  <c r="B148" i="14"/>
  <c r="B147" i="14"/>
  <c r="B146" i="14"/>
  <c r="B145" i="14"/>
  <c r="B144" i="14"/>
  <c r="B143" i="14"/>
  <c r="B142" i="14"/>
  <c r="B141" i="14"/>
  <c r="B140" i="14"/>
  <c r="B139" i="14"/>
  <c r="B138" i="14"/>
  <c r="B137" i="14"/>
  <c r="B136" i="14"/>
  <c r="B135" i="14"/>
  <c r="B134" i="14"/>
  <c r="B133" i="14"/>
  <c r="B132" i="14"/>
  <c r="B131" i="14"/>
  <c r="B130" i="14"/>
  <c r="B129" i="14"/>
  <c r="B128" i="14"/>
  <c r="B127" i="14"/>
  <c r="B126" i="14"/>
  <c r="B125" i="14"/>
  <c r="B124" i="14"/>
  <c r="B123" i="14"/>
  <c r="B122" i="14"/>
  <c r="B121" i="14"/>
  <c r="B120" i="14"/>
  <c r="B119" i="14"/>
  <c r="B118" i="14"/>
  <c r="B117" i="14"/>
  <c r="B116" i="14"/>
  <c r="B115" i="14"/>
  <c r="B114" i="14"/>
  <c r="B113" i="14"/>
  <c r="B112" i="14"/>
  <c r="B111" i="14"/>
  <c r="B110" i="14"/>
  <c r="B109" i="14"/>
  <c r="B108" i="14"/>
  <c r="B107" i="14"/>
  <c r="B106" i="14"/>
  <c r="B105" i="14"/>
  <c r="B104" i="14"/>
  <c r="B103" i="14"/>
  <c r="B102" i="14"/>
  <c r="B101" i="14"/>
  <c r="B100" i="14"/>
  <c r="B99" i="14"/>
  <c r="B98" i="14"/>
  <c r="B97" i="14"/>
  <c r="B96" i="14"/>
  <c r="B95" i="14"/>
  <c r="B94" i="14"/>
  <c r="B93" i="14"/>
  <c r="B92" i="14"/>
  <c r="B91" i="14"/>
  <c r="B90" i="14"/>
  <c r="B89" i="14"/>
  <c r="B88" i="14"/>
  <c r="B87" i="14"/>
  <c r="B86" i="14"/>
  <c r="B85" i="14"/>
  <c r="B84" i="14"/>
  <c r="B83" i="14"/>
  <c r="B82" i="14"/>
  <c r="B81" i="14"/>
  <c r="B80" i="14"/>
  <c r="B79" i="14"/>
  <c r="B78" i="14"/>
  <c r="B77" i="14"/>
  <c r="B76" i="14"/>
  <c r="B75" i="14"/>
  <c r="B74" i="14"/>
  <c r="B73" i="14"/>
  <c r="B72" i="14"/>
  <c r="B71" i="14"/>
  <c r="B70" i="14"/>
  <c r="B69" i="14"/>
  <c r="B68" i="14"/>
  <c r="B67" i="14"/>
  <c r="B66" i="14"/>
  <c r="B65" i="14"/>
  <c r="B64" i="14"/>
  <c r="B63" i="14"/>
  <c r="B62" i="14"/>
  <c r="B61" i="14"/>
  <c r="B60" i="14"/>
  <c r="B59" i="14"/>
  <c r="B58" i="14"/>
  <c r="B57" i="14"/>
  <c r="B56" i="14"/>
  <c r="B55" i="14"/>
  <c r="B54" i="14"/>
  <c r="B53" i="14"/>
  <c r="B52" i="14"/>
  <c r="B51" i="14"/>
  <c r="B50" i="14"/>
  <c r="B49" i="14"/>
  <c r="B48" i="14"/>
  <c r="B47" i="14"/>
  <c r="B46" i="14"/>
  <c r="B45" i="14"/>
  <c r="B44" i="14"/>
  <c r="B43" i="14"/>
  <c r="B42" i="14"/>
  <c r="B41" i="14"/>
  <c r="B40" i="14"/>
  <c r="B39" i="14"/>
  <c r="B38" i="14"/>
  <c r="B37" i="14"/>
  <c r="B36" i="14"/>
  <c r="B35" i="14"/>
  <c r="B34" i="14"/>
  <c r="B33" i="14"/>
  <c r="B32" i="14"/>
  <c r="B31" i="14"/>
  <c r="B30" i="14"/>
  <c r="B29" i="14"/>
  <c r="B28" i="14"/>
  <c r="B27" i="14"/>
  <c r="B26" i="14"/>
  <c r="B25" i="14"/>
  <c r="B24" i="14"/>
  <c r="B23" i="14"/>
  <c r="B22" i="14"/>
  <c r="B21" i="14"/>
  <c r="B20" i="14"/>
  <c r="B19" i="14"/>
  <c r="B18" i="14"/>
  <c r="B17" i="14"/>
  <c r="B16" i="14"/>
  <c r="B15" i="14"/>
  <c r="B14" i="14"/>
  <c r="B13" i="14"/>
  <c r="B12" i="14"/>
  <c r="B11" i="14"/>
  <c r="B10" i="14"/>
  <c r="B9" i="14"/>
  <c r="B8" i="14"/>
  <c r="B7" i="14"/>
  <c r="B6" i="14"/>
  <c r="B5" i="14"/>
  <c r="B4" i="14"/>
  <c r="B3" i="14"/>
  <c r="B2" i="14"/>
  <c r="V49" i="16" l="1"/>
  <c r="R69" i="16"/>
  <c r="F60" i="16"/>
  <c r="Z69" i="16"/>
  <c r="F76" i="16"/>
  <c r="Z60" i="16"/>
  <c r="R61" i="16"/>
  <c r="Z64" i="16"/>
  <c r="R65" i="16"/>
  <c r="Z76" i="16"/>
  <c r="R77" i="16"/>
  <c r="V73" i="16"/>
  <c r="F39" i="16"/>
  <c r="P49" i="16"/>
  <c r="Q52" i="16"/>
  <c r="Z56" i="16"/>
  <c r="R57" i="16"/>
  <c r="U60" i="16"/>
  <c r="P64" i="16"/>
  <c r="Z65" i="16"/>
  <c r="AB67" i="16"/>
  <c r="F68" i="16"/>
  <c r="V69" i="16"/>
  <c r="T71" i="16"/>
  <c r="Z72" i="16"/>
  <c r="R73" i="16"/>
  <c r="U76" i="16"/>
  <c r="P68" i="16"/>
  <c r="P56" i="16"/>
  <c r="Z57" i="16"/>
  <c r="AB59" i="16"/>
  <c r="V61" i="16"/>
  <c r="U68" i="16"/>
  <c r="P72" i="16"/>
  <c r="Z73" i="16"/>
  <c r="AB75" i="16"/>
  <c r="V77" i="16"/>
  <c r="V57" i="16"/>
  <c r="AB71" i="16"/>
  <c r="U56" i="16"/>
  <c r="P60" i="16"/>
  <c r="Z61" i="16"/>
  <c r="AB63" i="16"/>
  <c r="J63" i="16" s="1"/>
  <c r="F64" i="16"/>
  <c r="V65" i="16"/>
  <c r="Z68" i="16"/>
  <c r="U72" i="16"/>
  <c r="P76" i="16"/>
  <c r="Z77" i="16"/>
  <c r="S41" i="16"/>
  <c r="H42" i="16"/>
  <c r="M47" i="16"/>
  <c r="O49" i="16"/>
  <c r="O54" i="16"/>
  <c r="Y54" i="16"/>
  <c r="N56" i="16"/>
  <c r="T56" i="16"/>
  <c r="Y56" i="16"/>
  <c r="N57" i="16"/>
  <c r="Q59" i="16"/>
  <c r="Y59" i="16"/>
  <c r="N60" i="16"/>
  <c r="T60" i="16"/>
  <c r="Y60" i="16"/>
  <c r="N61" i="16"/>
  <c r="Q63" i="16"/>
  <c r="Y63" i="16"/>
  <c r="N64" i="16"/>
  <c r="T64" i="16"/>
  <c r="Y64" i="16"/>
  <c r="N65" i="16"/>
  <c r="I65" i="16" s="1"/>
  <c r="Q67" i="16"/>
  <c r="Y67" i="16"/>
  <c r="N68" i="16"/>
  <c r="T68" i="16"/>
  <c r="Y68" i="16"/>
  <c r="N69" i="16"/>
  <c r="Q71" i="16"/>
  <c r="Y71" i="16"/>
  <c r="N72" i="16"/>
  <c r="T72" i="16"/>
  <c r="Y72" i="16"/>
  <c r="N73" i="16"/>
  <c r="Q75" i="16"/>
  <c r="Y75" i="16"/>
  <c r="N76" i="16"/>
  <c r="T76" i="16"/>
  <c r="Y76" i="16"/>
  <c r="N77" i="16"/>
  <c r="Q54" i="16"/>
  <c r="AA54" i="16"/>
  <c r="P9" i="29"/>
  <c r="T54" i="16"/>
  <c r="AB54" i="16"/>
  <c r="Q56" i="16"/>
  <c r="K56" i="16" s="1"/>
  <c r="V56" i="16"/>
  <c r="AB56" i="16"/>
  <c r="M59" i="16"/>
  <c r="U59" i="16"/>
  <c r="AC59" i="16"/>
  <c r="Q60" i="16"/>
  <c r="V60" i="16"/>
  <c r="AB60" i="16"/>
  <c r="M63" i="16"/>
  <c r="U63" i="16"/>
  <c r="AC63" i="16"/>
  <c r="Q64" i="16"/>
  <c r="V64" i="16"/>
  <c r="AB64" i="16"/>
  <c r="M67" i="16"/>
  <c r="U67" i="16"/>
  <c r="AC67" i="16"/>
  <c r="Q68" i="16"/>
  <c r="V68" i="16"/>
  <c r="AB68" i="16"/>
  <c r="M71" i="16"/>
  <c r="U71" i="16"/>
  <c r="AC71" i="16"/>
  <c r="Q72" i="16"/>
  <c r="V72" i="16"/>
  <c r="AB72" i="16"/>
  <c r="M75" i="16"/>
  <c r="U75" i="16"/>
  <c r="AC75" i="16"/>
  <c r="Q76" i="16"/>
  <c r="V76" i="16"/>
  <c r="AB76" i="16"/>
  <c r="U54" i="16"/>
  <c r="M56" i="16"/>
  <c r="R56" i="16"/>
  <c r="X56" i="16"/>
  <c r="J56" i="16" s="1"/>
  <c r="AC56" i="16"/>
  <c r="F57" i="16"/>
  <c r="P59" i="16"/>
  <c r="X59" i="16"/>
  <c r="M60" i="16"/>
  <c r="R60" i="16"/>
  <c r="X60" i="16"/>
  <c r="AC60" i="16"/>
  <c r="F61" i="16"/>
  <c r="P63" i="16"/>
  <c r="X63" i="16"/>
  <c r="M64" i="16"/>
  <c r="R64" i="16"/>
  <c r="X64" i="16"/>
  <c r="AC64" i="16"/>
  <c r="F65" i="16"/>
  <c r="P67" i="16"/>
  <c r="X67" i="16"/>
  <c r="M68" i="16"/>
  <c r="I68" i="16" s="1"/>
  <c r="AH68" i="16" s="1"/>
  <c r="R68" i="16"/>
  <c r="K68" i="16" s="1"/>
  <c r="X68" i="16"/>
  <c r="AC68" i="16"/>
  <c r="F69" i="16"/>
  <c r="P71" i="16"/>
  <c r="X71" i="16"/>
  <c r="M72" i="16"/>
  <c r="R72" i="16"/>
  <c r="X72" i="16"/>
  <c r="AC72" i="16"/>
  <c r="F73" i="16"/>
  <c r="P75" i="16"/>
  <c r="X75" i="16"/>
  <c r="M76" i="16"/>
  <c r="R76" i="16"/>
  <c r="X76" i="16"/>
  <c r="AC76" i="16"/>
  <c r="F77" i="16"/>
  <c r="S48" i="16"/>
  <c r="W50" i="16"/>
  <c r="R53" i="16"/>
  <c r="G58" i="16"/>
  <c r="O58" i="16"/>
  <c r="S58" i="16"/>
  <c r="W58" i="16"/>
  <c r="AA58" i="16"/>
  <c r="H59" i="16"/>
  <c r="G62" i="16"/>
  <c r="O62" i="16"/>
  <c r="S62" i="16"/>
  <c r="W62" i="16"/>
  <c r="AA62" i="16"/>
  <c r="H63" i="16"/>
  <c r="G66" i="16"/>
  <c r="O66" i="16"/>
  <c r="S66" i="16"/>
  <c r="W66" i="16"/>
  <c r="AA66" i="16"/>
  <c r="H67" i="16"/>
  <c r="AB50" i="16"/>
  <c r="G57" i="16"/>
  <c r="O57" i="16"/>
  <c r="S57" i="16"/>
  <c r="W57" i="16"/>
  <c r="AA57" i="16"/>
  <c r="H58" i="16"/>
  <c r="P58" i="16"/>
  <c r="T58" i="16"/>
  <c r="X58" i="16"/>
  <c r="AB58" i="16"/>
  <c r="G61" i="16"/>
  <c r="O61" i="16"/>
  <c r="S61" i="16"/>
  <c r="W61" i="16"/>
  <c r="AA61" i="16"/>
  <c r="H62" i="16"/>
  <c r="P62" i="16"/>
  <c r="T62" i="16"/>
  <c r="X62" i="16"/>
  <c r="AB62" i="16"/>
  <c r="G65" i="16"/>
  <c r="O65" i="16"/>
  <c r="S65" i="16"/>
  <c r="L65" i="16" s="1"/>
  <c r="W65" i="16"/>
  <c r="AA65" i="16"/>
  <c r="H66" i="16"/>
  <c r="P66" i="16"/>
  <c r="T66" i="16"/>
  <c r="X66" i="16"/>
  <c r="AB66" i="16"/>
  <c r="G69" i="16"/>
  <c r="O69" i="16"/>
  <c r="S69" i="16"/>
  <c r="W69" i="16"/>
  <c r="AA69" i="16"/>
  <c r="H70" i="16"/>
  <c r="P70" i="16"/>
  <c r="T70" i="16"/>
  <c r="X70" i="16"/>
  <c r="AB70" i="16"/>
  <c r="G73" i="16"/>
  <c r="O73" i="16"/>
  <c r="S73" i="16"/>
  <c r="W73" i="16"/>
  <c r="AA73" i="16"/>
  <c r="H74" i="16"/>
  <c r="P74" i="16"/>
  <c r="T74" i="16"/>
  <c r="X74" i="16"/>
  <c r="AB74" i="16"/>
  <c r="G77" i="16"/>
  <c r="O77" i="16"/>
  <c r="S77" i="16"/>
  <c r="L77" i="16" s="1"/>
  <c r="W77" i="16"/>
  <c r="AA77" i="16"/>
  <c r="G12" i="16"/>
  <c r="S14" i="16"/>
  <c r="R15" i="16"/>
  <c r="W37" i="16"/>
  <c r="X47" i="16"/>
  <c r="N49" i="16"/>
  <c r="X49" i="16"/>
  <c r="W52" i="16"/>
  <c r="P54" i="16"/>
  <c r="W54" i="16"/>
  <c r="G56" i="16"/>
  <c r="O56" i="16"/>
  <c r="S56" i="16"/>
  <c r="W56" i="16"/>
  <c r="P57" i="16"/>
  <c r="T57" i="16"/>
  <c r="X57" i="16"/>
  <c r="AB57" i="16"/>
  <c r="M58" i="16"/>
  <c r="Q58" i="16"/>
  <c r="U58" i="16"/>
  <c r="Y58" i="16"/>
  <c r="AC58" i="16"/>
  <c r="N59" i="16"/>
  <c r="R59" i="16"/>
  <c r="V59" i="16"/>
  <c r="Z59" i="16"/>
  <c r="G60" i="16"/>
  <c r="O60" i="16"/>
  <c r="S60" i="16"/>
  <c r="W60" i="16"/>
  <c r="P61" i="16"/>
  <c r="T61" i="16"/>
  <c r="X61" i="16"/>
  <c r="AB61" i="16"/>
  <c r="M62" i="16"/>
  <c r="Q62" i="16"/>
  <c r="U62" i="16"/>
  <c r="Y62" i="16"/>
  <c r="AC62" i="16"/>
  <c r="N63" i="16"/>
  <c r="R63" i="16"/>
  <c r="K63" i="16" s="1"/>
  <c r="AJ63" i="16" s="1"/>
  <c r="V63" i="16"/>
  <c r="Z63" i="16"/>
  <c r="G64" i="16"/>
  <c r="O64" i="16"/>
  <c r="J64" i="16" s="1"/>
  <c r="S64" i="16"/>
  <c r="W64" i="16"/>
  <c r="P65" i="16"/>
  <c r="T65" i="16"/>
  <c r="X65" i="16"/>
  <c r="AB65" i="16"/>
  <c r="M66" i="16"/>
  <c r="Q66" i="16"/>
  <c r="U66" i="16"/>
  <c r="Y66" i="16"/>
  <c r="AC66" i="16"/>
  <c r="N67" i="16"/>
  <c r="R67" i="16"/>
  <c r="V67" i="16"/>
  <c r="Z67" i="16"/>
  <c r="G68" i="16"/>
  <c r="O68" i="16"/>
  <c r="S68" i="16"/>
  <c r="W68" i="16"/>
  <c r="P69" i="16"/>
  <c r="T69" i="16"/>
  <c r="X69" i="16"/>
  <c r="AB69" i="16"/>
  <c r="M70" i="16"/>
  <c r="Q70" i="16"/>
  <c r="U70" i="16"/>
  <c r="Y70" i="16"/>
  <c r="AC70" i="16"/>
  <c r="F71" i="16"/>
  <c r="N71" i="16"/>
  <c r="R71" i="16"/>
  <c r="V71" i="16"/>
  <c r="Z71" i="16"/>
  <c r="G72" i="16"/>
  <c r="O72" i="16"/>
  <c r="S72" i="16"/>
  <c r="W72" i="16"/>
  <c r="P73" i="16"/>
  <c r="T73" i="16"/>
  <c r="X73" i="16"/>
  <c r="AB73" i="16"/>
  <c r="M74" i="16"/>
  <c r="Q74" i="16"/>
  <c r="U74" i="16"/>
  <c r="Y74" i="16"/>
  <c r="AC74" i="16"/>
  <c r="F75" i="16"/>
  <c r="N75" i="16"/>
  <c r="R75" i="16"/>
  <c r="V75" i="16"/>
  <c r="Z75" i="16"/>
  <c r="G76" i="16"/>
  <c r="O76" i="16"/>
  <c r="S76" i="16"/>
  <c r="W76" i="16"/>
  <c r="P77" i="16"/>
  <c r="T77" i="16"/>
  <c r="X77" i="16"/>
  <c r="AB77" i="16"/>
  <c r="G70" i="16"/>
  <c r="O70" i="16"/>
  <c r="S70" i="16"/>
  <c r="W70" i="16"/>
  <c r="AA70" i="16"/>
  <c r="G74" i="16"/>
  <c r="O74" i="16"/>
  <c r="S74" i="16"/>
  <c r="W74" i="16"/>
  <c r="AA74" i="16"/>
  <c r="O5" i="29"/>
  <c r="S47" i="16"/>
  <c r="Y48" i="16"/>
  <c r="R52" i="16"/>
  <c r="Y53" i="16"/>
  <c r="AC47" i="16"/>
  <c r="G48" i="16"/>
  <c r="R50" i="16"/>
  <c r="AC52" i="16"/>
  <c r="F53" i="16"/>
  <c r="M57" i="16"/>
  <c r="Q57" i="16"/>
  <c r="U57" i="16"/>
  <c r="Y57" i="16"/>
  <c r="N58" i="16"/>
  <c r="R58" i="16"/>
  <c r="V58" i="16"/>
  <c r="G59" i="16"/>
  <c r="O59" i="16"/>
  <c r="S59" i="16"/>
  <c r="W59" i="16"/>
  <c r="M61" i="16"/>
  <c r="Q61" i="16"/>
  <c r="U61" i="16"/>
  <c r="Y61" i="16"/>
  <c r="N62" i="16"/>
  <c r="R62" i="16"/>
  <c r="V62" i="16"/>
  <c r="G63" i="16"/>
  <c r="O63" i="16"/>
  <c r="S63" i="16"/>
  <c r="W63" i="16"/>
  <c r="M65" i="16"/>
  <c r="Q65" i="16"/>
  <c r="U65" i="16"/>
  <c r="Y65" i="16"/>
  <c r="N66" i="16"/>
  <c r="R66" i="16"/>
  <c r="V66" i="16"/>
  <c r="G67" i="16"/>
  <c r="O67" i="16"/>
  <c r="S67" i="16"/>
  <c r="W67" i="16"/>
  <c r="M69" i="16"/>
  <c r="I69" i="16" s="1"/>
  <c r="Q69" i="16"/>
  <c r="U69" i="16"/>
  <c r="Y69" i="16"/>
  <c r="N70" i="16"/>
  <c r="R70" i="16"/>
  <c r="V70" i="16"/>
  <c r="G71" i="16"/>
  <c r="O71" i="16"/>
  <c r="S71" i="16"/>
  <c r="W71" i="16"/>
  <c r="M73" i="16"/>
  <c r="I73" i="16" s="1"/>
  <c r="Q73" i="16"/>
  <c r="U73" i="16"/>
  <c r="Y73" i="16"/>
  <c r="N74" i="16"/>
  <c r="R74" i="16"/>
  <c r="V74" i="16"/>
  <c r="G75" i="16"/>
  <c r="O75" i="16"/>
  <c r="S75" i="16"/>
  <c r="W75" i="16"/>
  <c r="M77" i="16"/>
  <c r="Q77" i="16"/>
  <c r="U77" i="16"/>
  <c r="Y77" i="16"/>
  <c r="Y22" i="16"/>
  <c r="J76" i="29"/>
  <c r="I65" i="29"/>
  <c r="N65" i="29" s="1"/>
  <c r="I57" i="29"/>
  <c r="N57" i="29" s="1"/>
  <c r="I76" i="29"/>
  <c r="I73" i="29"/>
  <c r="N73" i="29" s="1"/>
  <c r="J45" i="29"/>
  <c r="O45" i="29" s="1"/>
  <c r="I59" i="29"/>
  <c r="N59" i="29" s="1"/>
  <c r="I67" i="29"/>
  <c r="N67" i="29" s="1"/>
  <c r="I75" i="29"/>
  <c r="I61" i="29"/>
  <c r="N61" i="29" s="1"/>
  <c r="I69" i="29"/>
  <c r="N69" i="29" s="1"/>
  <c r="I63" i="29"/>
  <c r="N63" i="29" s="1"/>
  <c r="I71" i="29"/>
  <c r="N71" i="29" s="1"/>
  <c r="H76" i="29"/>
  <c r="I51" i="29"/>
  <c r="N51" i="29" s="1"/>
  <c r="H51" i="29"/>
  <c r="M51" i="29" s="1"/>
  <c r="K51" i="29"/>
  <c r="P51" i="29" s="1"/>
  <c r="I43" i="29"/>
  <c r="N43" i="29" s="1"/>
  <c r="H43" i="29"/>
  <c r="M43" i="29" s="1"/>
  <c r="J51" i="29"/>
  <c r="O51" i="29" s="1"/>
  <c r="K53" i="29"/>
  <c r="P53" i="29" s="1"/>
  <c r="H53" i="29"/>
  <c r="M53" i="29" s="1"/>
  <c r="J53" i="29"/>
  <c r="O53" i="29" s="1"/>
  <c r="I53" i="29"/>
  <c r="N53" i="29" s="1"/>
  <c r="I55" i="29"/>
  <c r="N55" i="29" s="1"/>
  <c r="J55" i="29"/>
  <c r="O55" i="29" s="1"/>
  <c r="K55" i="29"/>
  <c r="P55" i="29" s="1"/>
  <c r="K42" i="29"/>
  <c r="P42" i="29" s="1"/>
  <c r="H56" i="29"/>
  <c r="M56" i="29" s="1"/>
  <c r="J56" i="29"/>
  <c r="O56" i="29" s="1"/>
  <c r="I56" i="29"/>
  <c r="N56" i="29" s="1"/>
  <c r="H58" i="29"/>
  <c r="M58" i="29" s="1"/>
  <c r="J58" i="29"/>
  <c r="O58" i="29" s="1"/>
  <c r="I58" i="29"/>
  <c r="N58" i="29" s="1"/>
  <c r="K57" i="29"/>
  <c r="P57" i="29" s="1"/>
  <c r="K59" i="29"/>
  <c r="P59" i="29" s="1"/>
  <c r="I60" i="29"/>
  <c r="N60" i="29" s="1"/>
  <c r="K61" i="29"/>
  <c r="P61" i="29" s="1"/>
  <c r="I62" i="29"/>
  <c r="N62" i="29" s="1"/>
  <c r="K63" i="29"/>
  <c r="P63" i="29" s="1"/>
  <c r="I64" i="29"/>
  <c r="N64" i="29" s="1"/>
  <c r="K65" i="29"/>
  <c r="P65" i="29" s="1"/>
  <c r="I66" i="29"/>
  <c r="N66" i="29" s="1"/>
  <c r="K67" i="29"/>
  <c r="P67" i="29" s="1"/>
  <c r="I68" i="29"/>
  <c r="N68" i="29" s="1"/>
  <c r="K69" i="29"/>
  <c r="P69" i="29" s="1"/>
  <c r="I70" i="29"/>
  <c r="N70" i="29" s="1"/>
  <c r="K71" i="29"/>
  <c r="P71" i="29" s="1"/>
  <c r="I72" i="29"/>
  <c r="N72" i="29" s="1"/>
  <c r="K73" i="29"/>
  <c r="P73" i="29" s="1"/>
  <c r="I74" i="29"/>
  <c r="N74" i="29" s="1"/>
  <c r="K75" i="29"/>
  <c r="I77" i="29"/>
  <c r="H57" i="29"/>
  <c r="M57" i="29" s="1"/>
  <c r="H59" i="29"/>
  <c r="M59" i="29" s="1"/>
  <c r="J60" i="29"/>
  <c r="O60" i="29" s="1"/>
  <c r="H61" i="29"/>
  <c r="M61" i="29" s="1"/>
  <c r="J62" i="29"/>
  <c r="O62" i="29" s="1"/>
  <c r="H63" i="29"/>
  <c r="M63" i="29" s="1"/>
  <c r="J64" i="29"/>
  <c r="O64" i="29" s="1"/>
  <c r="H65" i="29"/>
  <c r="M65" i="29" s="1"/>
  <c r="J66" i="29"/>
  <c r="O66" i="29" s="1"/>
  <c r="H67" i="29"/>
  <c r="M67" i="29" s="1"/>
  <c r="J68" i="29"/>
  <c r="O68" i="29" s="1"/>
  <c r="H69" i="29"/>
  <c r="M69" i="29" s="1"/>
  <c r="J70" i="29"/>
  <c r="O70" i="29" s="1"/>
  <c r="H71" i="29"/>
  <c r="M71" i="29" s="1"/>
  <c r="J72" i="29"/>
  <c r="O72" i="29" s="1"/>
  <c r="H73" i="29"/>
  <c r="M73" i="29" s="1"/>
  <c r="J74" i="29"/>
  <c r="O74" i="29" s="1"/>
  <c r="H75" i="29"/>
  <c r="J77" i="29"/>
  <c r="K60" i="29"/>
  <c r="P60" i="29" s="1"/>
  <c r="K62" i="29"/>
  <c r="P62" i="29" s="1"/>
  <c r="K64" i="29"/>
  <c r="P64" i="29" s="1"/>
  <c r="K66" i="29"/>
  <c r="P66" i="29" s="1"/>
  <c r="K68" i="29"/>
  <c r="P68" i="29" s="1"/>
  <c r="K70" i="29"/>
  <c r="P70" i="29" s="1"/>
  <c r="K72" i="29"/>
  <c r="P72" i="29" s="1"/>
  <c r="K74" i="29"/>
  <c r="P74" i="29" s="1"/>
  <c r="K77" i="29"/>
  <c r="N31" i="16"/>
  <c r="H24" i="16"/>
  <c r="K19" i="29"/>
  <c r="P19" i="29" s="1"/>
  <c r="J21" i="29"/>
  <c r="O21" i="29" s="1"/>
  <c r="G10" i="16"/>
  <c r="X36" i="16"/>
  <c r="O35" i="16"/>
  <c r="G36" i="16"/>
  <c r="P41" i="16"/>
  <c r="AC41" i="16"/>
  <c r="AC46" i="16"/>
  <c r="U41" i="16"/>
  <c r="M46" i="16"/>
  <c r="J37" i="29"/>
  <c r="O37" i="29" s="1"/>
  <c r="K43" i="29"/>
  <c r="P43" i="29" s="1"/>
  <c r="G41" i="16"/>
  <c r="Y41" i="16"/>
  <c r="G44" i="16"/>
  <c r="J19" i="29"/>
  <c r="O19" i="29" s="1"/>
  <c r="I21" i="29"/>
  <c r="N21" i="29" s="1"/>
  <c r="O6" i="16"/>
  <c r="G19" i="16"/>
  <c r="Q31" i="16"/>
  <c r="AC14" i="16"/>
  <c r="H19" i="29"/>
  <c r="M19" i="29" s="1"/>
  <c r="H21" i="29"/>
  <c r="M21" i="29" s="1"/>
  <c r="K27" i="29"/>
  <c r="P27" i="29" s="1"/>
  <c r="Y15" i="16"/>
  <c r="Y31" i="16"/>
  <c r="P40" i="16"/>
  <c r="W40" i="16"/>
  <c r="AC40" i="16"/>
  <c r="J39" i="29"/>
  <c r="O39" i="29" s="1"/>
  <c r="H16" i="16"/>
  <c r="H23" i="16"/>
  <c r="W28" i="16"/>
  <c r="F30" i="16"/>
  <c r="S40" i="16"/>
  <c r="AA40" i="16"/>
  <c r="AA42" i="16"/>
  <c r="F43" i="16"/>
  <c r="AC5" i="16"/>
  <c r="AA32" i="16"/>
  <c r="K35" i="29"/>
  <c r="P35" i="29" s="1"/>
  <c r="T3" i="16"/>
  <c r="J9" i="29"/>
  <c r="O9" i="29" s="1"/>
  <c r="I37" i="29"/>
  <c r="N37" i="29" s="1"/>
  <c r="K39" i="29"/>
  <c r="P39" i="29" s="1"/>
  <c r="AA3" i="16"/>
  <c r="H4" i="16"/>
  <c r="M5" i="16"/>
  <c r="H10" i="16"/>
  <c r="Z14" i="16"/>
  <c r="Y23" i="16"/>
  <c r="P31" i="16"/>
  <c r="AB31" i="16"/>
  <c r="M32" i="16"/>
  <c r="H36" i="16"/>
  <c r="M40" i="16"/>
  <c r="U40" i="16"/>
  <c r="AB40" i="16"/>
  <c r="G42" i="16"/>
  <c r="AB43" i="16"/>
  <c r="H44" i="16"/>
  <c r="J35" i="29"/>
  <c r="O35" i="29" s="1"/>
  <c r="H39" i="29"/>
  <c r="M39" i="29" s="1"/>
  <c r="J41" i="29"/>
  <c r="O41" i="29" s="1"/>
  <c r="P2" i="16"/>
  <c r="M3" i="16"/>
  <c r="T15" i="16"/>
  <c r="F28" i="16"/>
  <c r="V31" i="16"/>
  <c r="Q40" i="16"/>
  <c r="X40" i="16"/>
  <c r="O41" i="16"/>
  <c r="X41" i="16"/>
  <c r="P42" i="16"/>
  <c r="R44" i="16"/>
  <c r="I77" i="16"/>
  <c r="AH77" i="16" s="1"/>
  <c r="P36" i="16"/>
  <c r="H35" i="29"/>
  <c r="M35" i="29" s="1"/>
  <c r="H37" i="29"/>
  <c r="M37" i="29" s="1"/>
  <c r="V36" i="16"/>
  <c r="O7" i="16"/>
  <c r="X7" i="16"/>
  <c r="U16" i="16"/>
  <c r="N21" i="16"/>
  <c r="W21" i="16"/>
  <c r="J23" i="29"/>
  <c r="O23" i="29" s="1"/>
  <c r="H24" i="29"/>
  <c r="M24" i="29" s="1"/>
  <c r="H25" i="29"/>
  <c r="M25" i="29" s="1"/>
  <c r="H29" i="29"/>
  <c r="M29" i="29" s="1"/>
  <c r="O3" i="16"/>
  <c r="U3" i="16"/>
  <c r="AC3" i="16"/>
  <c r="W6" i="16"/>
  <c r="R7" i="16"/>
  <c r="Z7" i="16"/>
  <c r="O16" i="16"/>
  <c r="W16" i="16"/>
  <c r="S20" i="16"/>
  <c r="P3" i="16"/>
  <c r="X3" i="16"/>
  <c r="W5" i="16"/>
  <c r="X6" i="16"/>
  <c r="S7" i="16"/>
  <c r="H11" i="16"/>
  <c r="F15" i="16"/>
  <c r="P16" i="16"/>
  <c r="Y16" i="16"/>
  <c r="Z18" i="16"/>
  <c r="AA20" i="16"/>
  <c r="R21" i="16"/>
  <c r="AC21" i="16"/>
  <c r="F22" i="16"/>
  <c r="R23" i="16"/>
  <c r="T24" i="16"/>
  <c r="R28" i="16"/>
  <c r="Y30" i="16"/>
  <c r="F31" i="16"/>
  <c r="O18" i="16"/>
  <c r="R20" i="16"/>
  <c r="T18" i="16"/>
  <c r="O21" i="16"/>
  <c r="Y21" i="16"/>
  <c r="Q23" i="16"/>
  <c r="T30" i="16"/>
  <c r="I4" i="29"/>
  <c r="N4" i="29" s="1"/>
  <c r="H9" i="29"/>
  <c r="M9" i="29" s="1"/>
  <c r="H17" i="29"/>
  <c r="M17" i="29" s="1"/>
  <c r="J22" i="29"/>
  <c r="O22" i="29" s="1"/>
  <c r="F14" i="16"/>
  <c r="K4" i="29"/>
  <c r="P4" i="29" s="1"/>
  <c r="I9" i="29"/>
  <c r="N9" i="29" s="1"/>
  <c r="S3" i="16"/>
  <c r="Y3" i="16"/>
  <c r="AC6" i="16"/>
  <c r="G7" i="16"/>
  <c r="W7" i="16"/>
  <c r="N15" i="16"/>
  <c r="AC15" i="16"/>
  <c r="Q16" i="16"/>
  <c r="H17" i="16"/>
  <c r="G18" i="16"/>
  <c r="AA19" i="16"/>
  <c r="H20" i="16"/>
  <c r="F21" i="16"/>
  <c r="U21" i="16"/>
  <c r="H25" i="16"/>
  <c r="I79" i="16"/>
  <c r="AH79" i="16" s="1"/>
  <c r="I80" i="16"/>
  <c r="AH80" i="16" s="1"/>
  <c r="I56" i="16"/>
  <c r="AH56" i="16" s="1"/>
  <c r="I78" i="16"/>
  <c r="AH78" i="16" s="1"/>
  <c r="I81" i="16"/>
  <c r="AH81" i="16" s="1"/>
  <c r="H50" i="16"/>
  <c r="F50" i="16"/>
  <c r="AA46" i="16"/>
  <c r="AB46" i="16"/>
  <c r="V46" i="16"/>
  <c r="Q46" i="16"/>
  <c r="Z46" i="16"/>
  <c r="U46" i="16"/>
  <c r="P46" i="16"/>
  <c r="Y46" i="16"/>
  <c r="T46" i="16"/>
  <c r="N46" i="16"/>
  <c r="R46" i="16"/>
  <c r="H52" i="16"/>
  <c r="F52" i="16"/>
  <c r="Y55" i="16"/>
  <c r="S55" i="16"/>
  <c r="G55" i="16"/>
  <c r="X55" i="16"/>
  <c r="P55" i="16"/>
  <c r="U55" i="16"/>
  <c r="AA55" i="16"/>
  <c r="AC55" i="16"/>
  <c r="O55" i="16"/>
  <c r="T55" i="16"/>
  <c r="F49" i="16"/>
  <c r="H49" i="16"/>
  <c r="F51" i="16"/>
  <c r="H51" i="16"/>
  <c r="H54" i="16"/>
  <c r="F54" i="16"/>
  <c r="I47" i="29"/>
  <c r="N47" i="29" s="1"/>
  <c r="K47" i="29"/>
  <c r="P47" i="29" s="1"/>
  <c r="H47" i="29"/>
  <c r="M47" i="29" s="1"/>
  <c r="J47" i="29"/>
  <c r="O47" i="29" s="1"/>
  <c r="K49" i="29"/>
  <c r="P49" i="29" s="1"/>
  <c r="J49" i="29"/>
  <c r="O49" i="29" s="1"/>
  <c r="I49" i="29"/>
  <c r="N49" i="29" s="1"/>
  <c r="H49" i="29"/>
  <c r="M49" i="29" s="1"/>
  <c r="W44" i="16"/>
  <c r="AB53" i="16"/>
  <c r="H40" i="29"/>
  <c r="M40" i="29" s="1"/>
  <c r="H41" i="29"/>
  <c r="M41" i="29" s="1"/>
  <c r="H44" i="29"/>
  <c r="M44" i="29" s="1"/>
  <c r="H45" i="29"/>
  <c r="M45" i="29" s="1"/>
  <c r="R43" i="16"/>
  <c r="Q39" i="16"/>
  <c r="T42" i="16"/>
  <c r="P43" i="16"/>
  <c r="O47" i="16"/>
  <c r="T47" i="16"/>
  <c r="Y47" i="16"/>
  <c r="M48" i="16"/>
  <c r="T48" i="16"/>
  <c r="AA48" i="16"/>
  <c r="M53" i="16"/>
  <c r="T53" i="16"/>
  <c r="J54" i="29"/>
  <c r="O54" i="29" s="1"/>
  <c r="Y39" i="16"/>
  <c r="N42" i="16"/>
  <c r="V42" i="16"/>
  <c r="O44" i="16"/>
  <c r="Z44" i="16"/>
  <c r="P47" i="16"/>
  <c r="U47" i="16"/>
  <c r="AA47" i="16"/>
  <c r="O48" i="16"/>
  <c r="U48" i="16"/>
  <c r="AC48" i="16"/>
  <c r="N53" i="16"/>
  <c r="V53" i="16"/>
  <c r="AC53" i="16"/>
  <c r="I41" i="29"/>
  <c r="N41" i="29" s="1"/>
  <c r="I45" i="29"/>
  <c r="N45" i="29" s="1"/>
  <c r="H55" i="29"/>
  <c r="M55" i="29" s="1"/>
  <c r="O40" i="16"/>
  <c r="T40" i="16"/>
  <c r="Y40" i="16"/>
  <c r="M41" i="16"/>
  <c r="T41" i="16"/>
  <c r="O42" i="16"/>
  <c r="Q44" i="16"/>
  <c r="F45" i="16"/>
  <c r="H46" i="16"/>
  <c r="Q47" i="16"/>
  <c r="W47" i="16"/>
  <c r="AB47" i="16"/>
  <c r="P48" i="16"/>
  <c r="N52" i="16"/>
  <c r="Q53" i="16"/>
  <c r="M54" i="16"/>
  <c r="S54" i="16"/>
  <c r="X54" i="16"/>
  <c r="J54" i="16" s="1"/>
  <c r="AC54" i="16"/>
  <c r="X27" i="16"/>
  <c r="R27" i="16"/>
  <c r="T27" i="16"/>
  <c r="AB27" i="16"/>
  <c r="S27" i="16"/>
  <c r="O27" i="16"/>
  <c r="AC38" i="16"/>
  <c r="W38" i="16"/>
  <c r="G38" i="16"/>
  <c r="Q38" i="16"/>
  <c r="J12" i="29"/>
  <c r="O12" i="29" s="1"/>
  <c r="H12" i="29"/>
  <c r="M12" i="29" s="1"/>
  <c r="K12" i="29"/>
  <c r="P12" i="29" s="1"/>
  <c r="I12" i="29"/>
  <c r="N12" i="29" s="1"/>
  <c r="I15" i="29"/>
  <c r="N15" i="29" s="1"/>
  <c r="K15" i="29"/>
  <c r="P15" i="29" s="1"/>
  <c r="J15" i="29"/>
  <c r="O15" i="29" s="1"/>
  <c r="AA13" i="16"/>
  <c r="S13" i="16"/>
  <c r="M13" i="16"/>
  <c r="W13" i="16"/>
  <c r="N13" i="16"/>
  <c r="V13" i="16"/>
  <c r="R13" i="16"/>
  <c r="T17" i="16"/>
  <c r="G17" i="16"/>
  <c r="U17" i="16"/>
  <c r="P17" i="16"/>
  <c r="O17" i="16"/>
  <c r="F26" i="16"/>
  <c r="H26" i="16"/>
  <c r="W27" i="16"/>
  <c r="H15" i="29"/>
  <c r="M15" i="29" s="1"/>
  <c r="H28" i="29"/>
  <c r="M28" i="29" s="1"/>
  <c r="I31" i="29"/>
  <c r="N31" i="29" s="1"/>
  <c r="K31" i="29"/>
  <c r="P31" i="29" s="1"/>
  <c r="J31" i="29"/>
  <c r="O31" i="29" s="1"/>
  <c r="H31" i="29"/>
  <c r="M31" i="29" s="1"/>
  <c r="H3" i="16"/>
  <c r="F3" i="16"/>
  <c r="Y10" i="16"/>
  <c r="O10" i="16"/>
  <c r="T10" i="16"/>
  <c r="P10" i="16"/>
  <c r="Y13" i="16"/>
  <c r="Y17" i="16"/>
  <c r="Z24" i="16"/>
  <c r="AC24" i="16"/>
  <c r="X24" i="16"/>
  <c r="S24" i="16"/>
  <c r="M24" i="16"/>
  <c r="Y24" i="16"/>
  <c r="Q24" i="16"/>
  <c r="W24" i="16"/>
  <c r="P24" i="16"/>
  <c r="AA24" i="16"/>
  <c r="Z27" i="16"/>
  <c r="S29" i="16"/>
  <c r="Y29" i="16"/>
  <c r="U29" i="16"/>
  <c r="O29" i="16"/>
  <c r="Z32" i="16"/>
  <c r="AB32" i="16"/>
  <c r="W32" i="16"/>
  <c r="Q32" i="16"/>
  <c r="Y32" i="16"/>
  <c r="S32" i="16"/>
  <c r="X32" i="16"/>
  <c r="P32" i="16"/>
  <c r="O32" i="16"/>
  <c r="AC32" i="16"/>
  <c r="X35" i="16"/>
  <c r="K26" i="29"/>
  <c r="P26" i="29" s="1"/>
  <c r="K33" i="29"/>
  <c r="P33" i="29" s="1"/>
  <c r="J33" i="29"/>
  <c r="O33" i="29" s="1"/>
  <c r="I33" i="29"/>
  <c r="N33" i="29" s="1"/>
  <c r="J38" i="29"/>
  <c r="O38" i="29" s="1"/>
  <c r="H9" i="16"/>
  <c r="F9" i="16"/>
  <c r="U10" i="16"/>
  <c r="AC13" i="16"/>
  <c r="AA17" i="16"/>
  <c r="AC22" i="16"/>
  <c r="R22" i="16"/>
  <c r="T22" i="16"/>
  <c r="N22" i="16"/>
  <c r="M22" i="16"/>
  <c r="O24" i="16"/>
  <c r="AB24" i="16"/>
  <c r="AA26" i="16"/>
  <c r="N27" i="16"/>
  <c r="H29" i="16"/>
  <c r="F29" i="16"/>
  <c r="Z29" i="16"/>
  <c r="T32" i="16"/>
  <c r="H38" i="16"/>
  <c r="K5" i="29"/>
  <c r="P5" i="29" s="1"/>
  <c r="I5" i="29"/>
  <c r="N5" i="29" s="1"/>
  <c r="H5" i="29"/>
  <c r="M5" i="29" s="1"/>
  <c r="J8" i="29"/>
  <c r="O8" i="29" s="1"/>
  <c r="K8" i="29"/>
  <c r="P8" i="29" s="1"/>
  <c r="I8" i="29"/>
  <c r="N8" i="29" s="1"/>
  <c r="H8" i="16"/>
  <c r="F8" i="16"/>
  <c r="Y35" i="16"/>
  <c r="S35" i="16"/>
  <c r="G35" i="16"/>
  <c r="U35" i="16"/>
  <c r="M35" i="16"/>
  <c r="AC35" i="16"/>
  <c r="T35" i="16"/>
  <c r="P35" i="16"/>
  <c r="H37" i="16"/>
  <c r="F37" i="16"/>
  <c r="K13" i="29"/>
  <c r="P13" i="29" s="1"/>
  <c r="I13" i="29"/>
  <c r="N13" i="29" s="1"/>
  <c r="X2" i="16"/>
  <c r="P12" i="16"/>
  <c r="W14" i="16"/>
  <c r="O14" i="16"/>
  <c r="M14" i="16"/>
  <c r="U14" i="16"/>
  <c r="W20" i="16"/>
  <c r="Q20" i="16"/>
  <c r="M20" i="16"/>
  <c r="V20" i="16"/>
  <c r="AA23" i="16"/>
  <c r="Z23" i="16"/>
  <c r="U23" i="16"/>
  <c r="P23" i="16"/>
  <c r="M23" i="16"/>
  <c r="T23" i="16"/>
  <c r="AB23" i="16"/>
  <c r="Y25" i="16"/>
  <c r="AA25" i="16"/>
  <c r="G25" i="16"/>
  <c r="P25" i="16"/>
  <c r="F32" i="16"/>
  <c r="H32" i="16"/>
  <c r="H4" i="29"/>
  <c r="M4" i="29" s="1"/>
  <c r="H13" i="29"/>
  <c r="M13" i="29" s="1"/>
  <c r="K17" i="29"/>
  <c r="P17" i="29" s="1"/>
  <c r="J17" i="29"/>
  <c r="O17" i="29" s="1"/>
  <c r="I23" i="29"/>
  <c r="N23" i="29" s="1"/>
  <c r="H23" i="29"/>
  <c r="M23" i="29" s="1"/>
  <c r="K25" i="29"/>
  <c r="P25" i="29" s="1"/>
  <c r="J25" i="29"/>
  <c r="O25" i="29" s="1"/>
  <c r="I27" i="29"/>
  <c r="N27" i="29" s="1"/>
  <c r="H27" i="29"/>
  <c r="M27" i="29" s="1"/>
  <c r="K29" i="29"/>
  <c r="P29" i="29" s="1"/>
  <c r="I29" i="29"/>
  <c r="N29" i="29" s="1"/>
  <c r="H2" i="16"/>
  <c r="F2" i="16"/>
  <c r="X5" i="16"/>
  <c r="U5" i="16"/>
  <c r="P5" i="16"/>
  <c r="V12" i="16"/>
  <c r="N14" i="16"/>
  <c r="Y14" i="16"/>
  <c r="Z16" i="16"/>
  <c r="AC16" i="16"/>
  <c r="X16" i="16"/>
  <c r="S16" i="16"/>
  <c r="M16" i="16"/>
  <c r="T16" i="16"/>
  <c r="AA16" i="16"/>
  <c r="F18" i="16"/>
  <c r="H18" i="16"/>
  <c r="N20" i="16"/>
  <c r="Y20" i="16"/>
  <c r="N23" i="16"/>
  <c r="V23" i="16"/>
  <c r="AC23" i="16"/>
  <c r="U25" i="16"/>
  <c r="Y28" i="16"/>
  <c r="N28" i="16"/>
  <c r="M28" i="16"/>
  <c r="AC28" i="16"/>
  <c r="AA31" i="16"/>
  <c r="AC31" i="16"/>
  <c r="X31" i="16"/>
  <c r="R31" i="16"/>
  <c r="M31" i="16"/>
  <c r="T31" i="16"/>
  <c r="Z31" i="16"/>
  <c r="Q3" i="16"/>
  <c r="W3" i="16"/>
  <c r="AB3" i="16"/>
  <c r="Q6" i="16"/>
  <c r="N7" i="16"/>
  <c r="T7" i="16"/>
  <c r="M15" i="16"/>
  <c r="M21" i="16"/>
  <c r="S21" i="16"/>
  <c r="N30" i="16"/>
  <c r="P37" i="16"/>
  <c r="J79" i="16"/>
  <c r="AI79" i="16" s="1"/>
  <c r="J81" i="16"/>
  <c r="AI81" i="16" s="1"/>
  <c r="J78" i="16"/>
  <c r="AI78" i="16" s="1"/>
  <c r="L79" i="16"/>
  <c r="AK79" i="16" s="1"/>
  <c r="H6" i="29"/>
  <c r="M6" i="29" s="1"/>
  <c r="K6" i="29"/>
  <c r="P6" i="29" s="1"/>
  <c r="J6" i="29"/>
  <c r="O6" i="29" s="1"/>
  <c r="H2" i="29"/>
  <c r="M2" i="29" s="1"/>
  <c r="K2" i="29"/>
  <c r="P2" i="29" s="1"/>
  <c r="J2" i="29"/>
  <c r="O2" i="29" s="1"/>
  <c r="H10" i="29"/>
  <c r="M10" i="29" s="1"/>
  <c r="K10" i="29"/>
  <c r="P10" i="29" s="1"/>
  <c r="J10" i="29"/>
  <c r="O10" i="29" s="1"/>
  <c r="J20" i="29"/>
  <c r="O20" i="29" s="1"/>
  <c r="K20" i="29"/>
  <c r="P20" i="29" s="1"/>
  <c r="H20" i="29"/>
  <c r="M20" i="29" s="1"/>
  <c r="I20" i="29"/>
  <c r="N20" i="29" s="1"/>
  <c r="Z4" i="16"/>
  <c r="V4" i="16"/>
  <c r="R4" i="16"/>
  <c r="N4" i="16"/>
  <c r="AC4" i="16"/>
  <c r="X4" i="16"/>
  <c r="S4" i="16"/>
  <c r="M4" i="16"/>
  <c r="Y4" i="16"/>
  <c r="Q4" i="16"/>
  <c r="G4" i="16"/>
  <c r="W4" i="16"/>
  <c r="P4" i="16"/>
  <c r="AB4" i="16"/>
  <c r="U4" i="16"/>
  <c r="O4" i="16"/>
  <c r="T4" i="16"/>
  <c r="F5" i="16"/>
  <c r="H5" i="16"/>
  <c r="I2" i="29"/>
  <c r="N2" i="29" s="1"/>
  <c r="I3" i="29"/>
  <c r="N3" i="29" s="1"/>
  <c r="J3" i="29"/>
  <c r="O3" i="29" s="1"/>
  <c r="H3" i="29"/>
  <c r="I10" i="29"/>
  <c r="N10" i="29" s="1"/>
  <c r="I11" i="29"/>
  <c r="N11" i="29" s="1"/>
  <c r="J11" i="29"/>
  <c r="O11" i="29" s="1"/>
  <c r="H11" i="29"/>
  <c r="M11" i="29" s="1"/>
  <c r="H18" i="29"/>
  <c r="M18" i="29" s="1"/>
  <c r="I18" i="29"/>
  <c r="N18" i="29" s="1"/>
  <c r="J18" i="29"/>
  <c r="O18" i="29" s="1"/>
  <c r="K18" i="29"/>
  <c r="P18" i="29" s="1"/>
  <c r="J36" i="29"/>
  <c r="O36" i="29" s="1"/>
  <c r="K36" i="29"/>
  <c r="P36" i="29" s="1"/>
  <c r="I36" i="29"/>
  <c r="N36" i="29" s="1"/>
  <c r="H36" i="29"/>
  <c r="M36" i="29" s="1"/>
  <c r="AA4" i="16"/>
  <c r="F35" i="16"/>
  <c r="H35" i="16"/>
  <c r="H14" i="29"/>
  <c r="M14" i="29" s="1"/>
  <c r="K14" i="29"/>
  <c r="P14" i="29" s="1"/>
  <c r="I14" i="29"/>
  <c r="N14" i="29" s="1"/>
  <c r="J14" i="29"/>
  <c r="O14" i="29" s="1"/>
  <c r="H34" i="29"/>
  <c r="M34" i="29" s="1"/>
  <c r="I34" i="29"/>
  <c r="N34" i="29" s="1"/>
  <c r="K34" i="29"/>
  <c r="P34" i="29" s="1"/>
  <c r="J34" i="29"/>
  <c r="O34" i="29" s="1"/>
  <c r="J52" i="29"/>
  <c r="O52" i="29" s="1"/>
  <c r="K52" i="29"/>
  <c r="P52" i="29" s="1"/>
  <c r="H52" i="29"/>
  <c r="M52" i="29" s="1"/>
  <c r="I52" i="29"/>
  <c r="N52" i="29" s="1"/>
  <c r="F6" i="16"/>
  <c r="H6" i="16"/>
  <c r="I6" i="29"/>
  <c r="N6" i="29" s="1"/>
  <c r="I7" i="29"/>
  <c r="N7" i="29" s="1"/>
  <c r="J7" i="29"/>
  <c r="O7" i="29" s="1"/>
  <c r="H7" i="29"/>
  <c r="H50" i="29"/>
  <c r="M50" i="29" s="1"/>
  <c r="I50" i="29"/>
  <c r="N50" i="29" s="1"/>
  <c r="J50" i="29"/>
  <c r="O50" i="29" s="1"/>
  <c r="K50" i="29"/>
  <c r="P50" i="29" s="1"/>
  <c r="AC11" i="16"/>
  <c r="Y11" i="16"/>
  <c r="U11" i="16"/>
  <c r="Q11" i="16"/>
  <c r="M11" i="16"/>
  <c r="X11" i="16"/>
  <c r="S11" i="16"/>
  <c r="N11" i="16"/>
  <c r="AB11" i="16"/>
  <c r="W11" i="16"/>
  <c r="R11" i="16"/>
  <c r="AA11" i="16"/>
  <c r="P11" i="16"/>
  <c r="V11" i="16"/>
  <c r="G11" i="16"/>
  <c r="T11" i="16"/>
  <c r="O11" i="16"/>
  <c r="Z11" i="16"/>
  <c r="AA45" i="16"/>
  <c r="W45" i="16"/>
  <c r="S45" i="16"/>
  <c r="O45" i="16"/>
  <c r="Y45" i="16"/>
  <c r="T45" i="16"/>
  <c r="N45" i="16"/>
  <c r="Z45" i="16"/>
  <c r="R45" i="16"/>
  <c r="V45" i="16"/>
  <c r="M45" i="16"/>
  <c r="AB45" i="16"/>
  <c r="Q45" i="16"/>
  <c r="X45" i="16"/>
  <c r="P45" i="16"/>
  <c r="AC45" i="16"/>
  <c r="G45" i="16"/>
  <c r="F48" i="16"/>
  <c r="H48" i="16"/>
  <c r="AB51" i="16"/>
  <c r="X51" i="16"/>
  <c r="T51" i="16"/>
  <c r="P51" i="16"/>
  <c r="Y51" i="16"/>
  <c r="S51" i="16"/>
  <c r="N51" i="16"/>
  <c r="AA51" i="16"/>
  <c r="U51" i="16"/>
  <c r="M51" i="16"/>
  <c r="W51" i="16"/>
  <c r="O51" i="16"/>
  <c r="AC51" i="16"/>
  <c r="R51" i="16"/>
  <c r="G51" i="16"/>
  <c r="Z51" i="16"/>
  <c r="Q51" i="16"/>
  <c r="V51" i="16"/>
  <c r="J16" i="29"/>
  <c r="O16" i="29" s="1"/>
  <c r="K16" i="29"/>
  <c r="H30" i="29"/>
  <c r="M30" i="29" s="1"/>
  <c r="I30" i="29"/>
  <c r="N30" i="29" s="1"/>
  <c r="J32" i="29"/>
  <c r="O32" i="29" s="1"/>
  <c r="K32" i="29"/>
  <c r="P32" i="29" s="1"/>
  <c r="H46" i="29"/>
  <c r="M46" i="29" s="1"/>
  <c r="I46" i="29"/>
  <c r="N46" i="29" s="1"/>
  <c r="AC8" i="16"/>
  <c r="Y8" i="16"/>
  <c r="U8" i="16"/>
  <c r="Q8" i="16"/>
  <c r="M8" i="16"/>
  <c r="AB8" i="16"/>
  <c r="X8" i="16"/>
  <c r="T8" i="16"/>
  <c r="P8" i="16"/>
  <c r="V8" i="16"/>
  <c r="N8" i="16"/>
  <c r="G8" i="16"/>
  <c r="W8" i="16"/>
  <c r="Z9" i="16"/>
  <c r="V9" i="16"/>
  <c r="R9" i="16"/>
  <c r="AB9" i="16"/>
  <c r="W9" i="16"/>
  <c r="Q9" i="16"/>
  <c r="M9" i="16"/>
  <c r="AA9" i="16"/>
  <c r="U9" i="16"/>
  <c r="P9" i="16"/>
  <c r="AC9" i="16"/>
  <c r="S9" i="16"/>
  <c r="G9" i="16"/>
  <c r="X9" i="16"/>
  <c r="Z34" i="16"/>
  <c r="V34" i="16"/>
  <c r="R34" i="16"/>
  <c r="N34" i="16"/>
  <c r="AA34" i="16"/>
  <c r="U34" i="16"/>
  <c r="P34" i="16"/>
  <c r="G34" i="16"/>
  <c r="AC34" i="16"/>
  <c r="W34" i="16"/>
  <c r="O34" i="16"/>
  <c r="Y34" i="16"/>
  <c r="S34" i="16"/>
  <c r="X34" i="16"/>
  <c r="Q34" i="16"/>
  <c r="M34" i="16"/>
  <c r="AB34" i="16"/>
  <c r="U45" i="16"/>
  <c r="H16" i="29"/>
  <c r="M16" i="29" s="1"/>
  <c r="H26" i="29"/>
  <c r="M26" i="29" s="1"/>
  <c r="I26" i="29"/>
  <c r="N26" i="29" s="1"/>
  <c r="J28" i="29"/>
  <c r="O28" i="29" s="1"/>
  <c r="K28" i="29"/>
  <c r="P28" i="29" s="1"/>
  <c r="J30" i="29"/>
  <c r="O30" i="29" s="1"/>
  <c r="H32" i="29"/>
  <c r="H42" i="29"/>
  <c r="M42" i="29" s="1"/>
  <c r="I42" i="29"/>
  <c r="N42" i="29" s="1"/>
  <c r="J44" i="29"/>
  <c r="O44" i="29" s="1"/>
  <c r="K44" i="29"/>
  <c r="P44" i="29" s="1"/>
  <c r="J46" i="29"/>
  <c r="O46" i="29" s="1"/>
  <c r="M2" i="16"/>
  <c r="T2" i="16"/>
  <c r="G5" i="16"/>
  <c r="Q5" i="16"/>
  <c r="S6" i="16"/>
  <c r="O8" i="16"/>
  <c r="Z8" i="16"/>
  <c r="N9" i="16"/>
  <c r="Y9" i="16"/>
  <c r="AC12" i="16"/>
  <c r="Y12" i="16"/>
  <c r="U12" i="16"/>
  <c r="Q12" i="16"/>
  <c r="M12" i="16"/>
  <c r="Z12" i="16"/>
  <c r="T12" i="16"/>
  <c r="O12" i="16"/>
  <c r="X12" i="16"/>
  <c r="S12" i="16"/>
  <c r="N12" i="16"/>
  <c r="AB12" i="16"/>
  <c r="R12" i="16"/>
  <c r="H12" i="16"/>
  <c r="AA12" i="16"/>
  <c r="AC26" i="16"/>
  <c r="Y26" i="16"/>
  <c r="U26" i="16"/>
  <c r="Q26" i="16"/>
  <c r="M26" i="16"/>
  <c r="AB26" i="16"/>
  <c r="W26" i="16"/>
  <c r="R26" i="16"/>
  <c r="Z26" i="16"/>
  <c r="T26" i="16"/>
  <c r="O26" i="16"/>
  <c r="G26" i="16"/>
  <c r="X26" i="16"/>
  <c r="S26" i="16"/>
  <c r="N26" i="16"/>
  <c r="P26" i="16"/>
  <c r="J48" i="29"/>
  <c r="O48" i="29" s="1"/>
  <c r="K48" i="29"/>
  <c r="P48" i="29" s="1"/>
  <c r="AA2" i="16"/>
  <c r="W2" i="16"/>
  <c r="S2" i="16"/>
  <c r="O2" i="16"/>
  <c r="AB2" i="16"/>
  <c r="V2" i="16"/>
  <c r="Q2" i="16"/>
  <c r="G2" i="16"/>
  <c r="R2" i="16"/>
  <c r="Y2" i="16"/>
  <c r="I16" i="29"/>
  <c r="N16" i="29" s="1"/>
  <c r="H22" i="29"/>
  <c r="M22" i="29" s="1"/>
  <c r="I22" i="29"/>
  <c r="N22" i="29" s="1"/>
  <c r="J24" i="29"/>
  <c r="O24" i="29" s="1"/>
  <c r="K24" i="29"/>
  <c r="P24" i="29" s="1"/>
  <c r="K30" i="29"/>
  <c r="P30" i="29" s="1"/>
  <c r="I32" i="29"/>
  <c r="N32" i="29" s="1"/>
  <c r="H38" i="29"/>
  <c r="M38" i="29" s="1"/>
  <c r="I38" i="29"/>
  <c r="N38" i="29" s="1"/>
  <c r="J40" i="29"/>
  <c r="O40" i="29" s="1"/>
  <c r="K40" i="29"/>
  <c r="P40" i="29" s="1"/>
  <c r="K46" i="29"/>
  <c r="P46" i="29" s="1"/>
  <c r="I48" i="29"/>
  <c r="N48" i="29" s="1"/>
  <c r="H54" i="29"/>
  <c r="I54" i="29"/>
  <c r="N54" i="29" s="1"/>
  <c r="N2" i="16"/>
  <c r="U2" i="16"/>
  <c r="AC2" i="16"/>
  <c r="Z5" i="16"/>
  <c r="V5" i="16"/>
  <c r="R5" i="16"/>
  <c r="N5" i="16"/>
  <c r="Y5" i="16"/>
  <c r="T5" i="16"/>
  <c r="O5" i="16"/>
  <c r="S5" i="16"/>
  <c r="AA5" i="16"/>
  <c r="Z6" i="16"/>
  <c r="V6" i="16"/>
  <c r="R6" i="16"/>
  <c r="N6" i="16"/>
  <c r="AA6" i="16"/>
  <c r="U6" i="16"/>
  <c r="P6" i="16"/>
  <c r="G6" i="16"/>
  <c r="M6" i="16"/>
  <c r="T6" i="16"/>
  <c r="AB6" i="16"/>
  <c r="F7" i="16"/>
  <c r="H7" i="16"/>
  <c r="R8" i="16"/>
  <c r="AA8" i="16"/>
  <c r="O9" i="16"/>
  <c r="H13" i="16"/>
  <c r="F27" i="16"/>
  <c r="H27" i="16"/>
  <c r="Z33" i="16"/>
  <c r="V33" i="16"/>
  <c r="R33" i="16"/>
  <c r="N33" i="16"/>
  <c r="G33" i="16"/>
  <c r="Y33" i="16"/>
  <c r="T33" i="16"/>
  <c r="O33" i="16"/>
  <c r="AB33" i="16"/>
  <c r="U33" i="16"/>
  <c r="M33" i="16"/>
  <c r="X33" i="16"/>
  <c r="Q33" i="16"/>
  <c r="AC33" i="16"/>
  <c r="W33" i="16"/>
  <c r="P33" i="16"/>
  <c r="AA33" i="16"/>
  <c r="S33" i="16"/>
  <c r="AC7" i="16"/>
  <c r="Y7" i="16"/>
  <c r="U7" i="16"/>
  <c r="Q7" i="16"/>
  <c r="M7" i="16"/>
  <c r="P7" i="16"/>
  <c r="V7" i="16"/>
  <c r="AA7" i="16"/>
  <c r="AC19" i="16"/>
  <c r="Y19" i="16"/>
  <c r="U19" i="16"/>
  <c r="Q19" i="16"/>
  <c r="M19" i="16"/>
  <c r="AB19" i="16"/>
  <c r="W19" i="16"/>
  <c r="R19" i="16"/>
  <c r="Z19" i="16"/>
  <c r="T19" i="16"/>
  <c r="O19" i="16"/>
  <c r="X19" i="16"/>
  <c r="S19" i="16"/>
  <c r="N19" i="16"/>
  <c r="P19" i="16"/>
  <c r="H40" i="16"/>
  <c r="F40" i="16"/>
  <c r="Z10" i="16"/>
  <c r="V10" i="16"/>
  <c r="R10" i="16"/>
  <c r="N10" i="16"/>
  <c r="Q10" i="16"/>
  <c r="W10" i="16"/>
  <c r="AB10" i="16"/>
  <c r="AA15" i="16"/>
  <c r="W15" i="16"/>
  <c r="S15" i="16"/>
  <c r="O15" i="16"/>
  <c r="G15" i="16"/>
  <c r="P15" i="16"/>
  <c r="U15" i="16"/>
  <c r="Z15" i="16"/>
  <c r="Z17" i="16"/>
  <c r="V17" i="16"/>
  <c r="R17" i="16"/>
  <c r="N17" i="16"/>
  <c r="Q17" i="16"/>
  <c r="W17" i="16"/>
  <c r="AB17" i="16"/>
  <c r="R18" i="16"/>
  <c r="W18" i="16"/>
  <c r="AB18" i="16"/>
  <c r="AA22" i="16"/>
  <c r="W22" i="16"/>
  <c r="S22" i="16"/>
  <c r="O22" i="16"/>
  <c r="G22" i="16"/>
  <c r="P22" i="16"/>
  <c r="U22" i="16"/>
  <c r="Z22" i="16"/>
  <c r="M25" i="16"/>
  <c r="S25" i="16"/>
  <c r="X25" i="16"/>
  <c r="AC25" i="16"/>
  <c r="AB28" i="16"/>
  <c r="X28" i="16"/>
  <c r="T28" i="16"/>
  <c r="P28" i="16"/>
  <c r="G28" i="16"/>
  <c r="O28" i="16"/>
  <c r="U28" i="16"/>
  <c r="Z28" i="16"/>
  <c r="AB29" i="16"/>
  <c r="X29" i="16"/>
  <c r="T29" i="16"/>
  <c r="P29" i="16"/>
  <c r="G29" i="16"/>
  <c r="Q29" i="16"/>
  <c r="V29" i="16"/>
  <c r="AA29" i="16"/>
  <c r="Q30" i="16"/>
  <c r="V30" i="16"/>
  <c r="AB30" i="16"/>
  <c r="AC36" i="16"/>
  <c r="Y36" i="16"/>
  <c r="U36" i="16"/>
  <c r="Q36" i="16"/>
  <c r="M36" i="16"/>
  <c r="AB36" i="16"/>
  <c r="W36" i="16"/>
  <c r="R36" i="16"/>
  <c r="S36" i="16"/>
  <c r="Z36" i="16"/>
  <c r="T37" i="16"/>
  <c r="AA37" i="16"/>
  <c r="M38" i="16"/>
  <c r="U38" i="16"/>
  <c r="AA38" i="16"/>
  <c r="M39" i="16"/>
  <c r="T39" i="16"/>
  <c r="AC43" i="16"/>
  <c r="Y43" i="16"/>
  <c r="U43" i="16"/>
  <c r="Q43" i="16"/>
  <c r="M43" i="16"/>
  <c r="X43" i="16"/>
  <c r="S43" i="16"/>
  <c r="N43" i="16"/>
  <c r="AA43" i="16"/>
  <c r="T43" i="16"/>
  <c r="G43" i="16"/>
  <c r="V43" i="16"/>
  <c r="G3" i="16"/>
  <c r="N3" i="16"/>
  <c r="R3" i="16"/>
  <c r="V3" i="16"/>
  <c r="M10" i="16"/>
  <c r="S10" i="16"/>
  <c r="X10" i="16"/>
  <c r="AC10" i="16"/>
  <c r="AB13" i="16"/>
  <c r="X13" i="16"/>
  <c r="T13" i="16"/>
  <c r="P13" i="16"/>
  <c r="G13" i="16"/>
  <c r="O13" i="16"/>
  <c r="U13" i="16"/>
  <c r="Z13" i="16"/>
  <c r="AB14" i="16"/>
  <c r="X14" i="16"/>
  <c r="T14" i="16"/>
  <c r="P14" i="16"/>
  <c r="G14" i="16"/>
  <c r="Q14" i="16"/>
  <c r="V14" i="16"/>
  <c r="AA14" i="16"/>
  <c r="Q15" i="16"/>
  <c r="V15" i="16"/>
  <c r="AB15" i="16"/>
  <c r="M17" i="16"/>
  <c r="S17" i="16"/>
  <c r="X17" i="16"/>
  <c r="AC17" i="16"/>
  <c r="N18" i="16"/>
  <c r="S18" i="16"/>
  <c r="F19" i="16"/>
  <c r="AB20" i="16"/>
  <c r="X20" i="16"/>
  <c r="T20" i="16"/>
  <c r="P20" i="16"/>
  <c r="G20" i="16"/>
  <c r="O20" i="16"/>
  <c r="U20" i="16"/>
  <c r="Z20" i="16"/>
  <c r="AB21" i="16"/>
  <c r="X21" i="16"/>
  <c r="T21" i="16"/>
  <c r="P21" i="16"/>
  <c r="G21" i="16"/>
  <c r="Q21" i="16"/>
  <c r="V21" i="16"/>
  <c r="AA21" i="16"/>
  <c r="Q22" i="16"/>
  <c r="V22" i="16"/>
  <c r="AB22" i="16"/>
  <c r="O25" i="16"/>
  <c r="T25" i="16"/>
  <c r="AC27" i="16"/>
  <c r="Y27" i="16"/>
  <c r="U27" i="16"/>
  <c r="Q27" i="16"/>
  <c r="M27" i="16"/>
  <c r="G27" i="16"/>
  <c r="P27" i="16"/>
  <c r="V27" i="16"/>
  <c r="AA27" i="16"/>
  <c r="Q28" i="16"/>
  <c r="V28" i="16"/>
  <c r="AA28" i="16"/>
  <c r="M29" i="16"/>
  <c r="I29" i="16" s="1"/>
  <c r="R29" i="16"/>
  <c r="W29" i="16"/>
  <c r="AC29" i="16"/>
  <c r="M30" i="16"/>
  <c r="R30" i="16"/>
  <c r="X30" i="16"/>
  <c r="H33" i="16"/>
  <c r="H34" i="16"/>
  <c r="N36" i="16"/>
  <c r="T36" i="16"/>
  <c r="AA36" i="16"/>
  <c r="O37" i="16"/>
  <c r="V37" i="16"/>
  <c r="O38" i="16"/>
  <c r="V38" i="16"/>
  <c r="N39" i="16"/>
  <c r="F41" i="16"/>
  <c r="H41" i="16"/>
  <c r="O43" i="16"/>
  <c r="W43" i="16"/>
  <c r="AB44" i="16"/>
  <c r="X44" i="16"/>
  <c r="T44" i="16"/>
  <c r="P44" i="16"/>
  <c r="Y44" i="16"/>
  <c r="S44" i="16"/>
  <c r="N44" i="16"/>
  <c r="AA44" i="16"/>
  <c r="U44" i="16"/>
  <c r="M44" i="16"/>
  <c r="V44" i="16"/>
  <c r="F47" i="16"/>
  <c r="AC50" i="16"/>
  <c r="Y50" i="16"/>
  <c r="U50" i="16"/>
  <c r="Q50" i="16"/>
  <c r="M50" i="16"/>
  <c r="X50" i="16"/>
  <c r="S50" i="16"/>
  <c r="N50" i="16"/>
  <c r="AA50" i="16"/>
  <c r="T50" i="16"/>
  <c r="G50" i="16"/>
  <c r="V50" i="16"/>
  <c r="AC18" i="16"/>
  <c r="Y18" i="16"/>
  <c r="U18" i="16"/>
  <c r="Q18" i="16"/>
  <c r="M18" i="16"/>
  <c r="P18" i="16"/>
  <c r="V18" i="16"/>
  <c r="AA18" i="16"/>
  <c r="Z25" i="16"/>
  <c r="V25" i="16"/>
  <c r="R25" i="16"/>
  <c r="N25" i="16"/>
  <c r="Q25" i="16"/>
  <c r="W25" i="16"/>
  <c r="AB25" i="16"/>
  <c r="AA30" i="16"/>
  <c r="W30" i="16"/>
  <c r="S30" i="16"/>
  <c r="O30" i="16"/>
  <c r="G30" i="16"/>
  <c r="P30" i="16"/>
  <c r="U30" i="16"/>
  <c r="Z30" i="16"/>
  <c r="AC37" i="16"/>
  <c r="Y37" i="16"/>
  <c r="U37" i="16"/>
  <c r="Q37" i="16"/>
  <c r="M37" i="16"/>
  <c r="X37" i="16"/>
  <c r="S37" i="16"/>
  <c r="N37" i="16"/>
  <c r="G37" i="16"/>
  <c r="R37" i="16"/>
  <c r="Z37" i="16"/>
  <c r="AB38" i="16"/>
  <c r="X38" i="16"/>
  <c r="T38" i="16"/>
  <c r="P38" i="16"/>
  <c r="Y38" i="16"/>
  <c r="S38" i="16"/>
  <c r="N38" i="16"/>
  <c r="R38" i="16"/>
  <c r="Z38" i="16"/>
  <c r="AA39" i="16"/>
  <c r="W39" i="16"/>
  <c r="S39" i="16"/>
  <c r="Z39" i="16"/>
  <c r="U39" i="16"/>
  <c r="P39" i="16"/>
  <c r="AC39" i="16"/>
  <c r="V39" i="16"/>
  <c r="O39" i="16"/>
  <c r="G39" i="16"/>
  <c r="R39" i="16"/>
  <c r="AB39" i="16"/>
  <c r="P50" i="16"/>
  <c r="Z50" i="16"/>
  <c r="AB52" i="16"/>
  <c r="X52" i="16"/>
  <c r="T52" i="16"/>
  <c r="P52" i="16"/>
  <c r="Z52" i="16"/>
  <c r="U52" i="16"/>
  <c r="O52" i="16"/>
  <c r="AA52" i="16"/>
  <c r="S52" i="16"/>
  <c r="M52" i="16"/>
  <c r="G52" i="16"/>
  <c r="V52" i="16"/>
  <c r="G16" i="16"/>
  <c r="N16" i="16"/>
  <c r="R16" i="16"/>
  <c r="V16" i="16"/>
  <c r="G23" i="16"/>
  <c r="O23" i="16"/>
  <c r="S23" i="16"/>
  <c r="W23" i="16"/>
  <c r="G24" i="16"/>
  <c r="N24" i="16"/>
  <c r="R24" i="16"/>
  <c r="V24" i="16"/>
  <c r="G31" i="16"/>
  <c r="O31" i="16"/>
  <c r="S31" i="16"/>
  <c r="W31" i="16"/>
  <c r="G32" i="16"/>
  <c r="N32" i="16"/>
  <c r="R32" i="16"/>
  <c r="V32" i="16"/>
  <c r="Z35" i="16"/>
  <c r="V35" i="16"/>
  <c r="R35" i="16"/>
  <c r="N35" i="16"/>
  <c r="Q35" i="16"/>
  <c r="W35" i="16"/>
  <c r="AB35" i="16"/>
  <c r="AC42" i="16"/>
  <c r="Y42" i="16"/>
  <c r="U42" i="16"/>
  <c r="Q42" i="16"/>
  <c r="M42" i="16"/>
  <c r="AB42" i="16"/>
  <c r="W42" i="16"/>
  <c r="R42" i="16"/>
  <c r="S42" i="16"/>
  <c r="Z42" i="16"/>
  <c r="AC49" i="16"/>
  <c r="Y49" i="16"/>
  <c r="U49" i="16"/>
  <c r="Q49" i="16"/>
  <c r="M49" i="16"/>
  <c r="AB49" i="16"/>
  <c r="W49" i="16"/>
  <c r="R49" i="16"/>
  <c r="S49" i="16"/>
  <c r="Z49" i="16"/>
  <c r="Z41" i="16"/>
  <c r="V41" i="16"/>
  <c r="R41" i="16"/>
  <c r="N41" i="16"/>
  <c r="Q41" i="16"/>
  <c r="W41" i="16"/>
  <c r="AB41" i="16"/>
  <c r="Z48" i="16"/>
  <c r="V48" i="16"/>
  <c r="R48" i="16"/>
  <c r="N48" i="16"/>
  <c r="Q48" i="16"/>
  <c r="W48" i="16"/>
  <c r="AB48" i="16"/>
  <c r="AA53" i="16"/>
  <c r="W53" i="16"/>
  <c r="S53" i="16"/>
  <c r="O53" i="16"/>
  <c r="G53" i="16"/>
  <c r="P53" i="16"/>
  <c r="U53" i="16"/>
  <c r="Z53" i="16"/>
  <c r="Z55" i="16"/>
  <c r="V55" i="16"/>
  <c r="R55" i="16"/>
  <c r="N55" i="16"/>
  <c r="I55" i="16" s="1"/>
  <c r="H55" i="16"/>
  <c r="Q55" i="16"/>
  <c r="W55" i="16"/>
  <c r="AB55" i="16"/>
  <c r="G40" i="16"/>
  <c r="N40" i="16"/>
  <c r="R40" i="16"/>
  <c r="V40" i="16"/>
  <c r="G46" i="16"/>
  <c r="O46" i="16"/>
  <c r="S46" i="16"/>
  <c r="W46" i="16"/>
  <c r="G47" i="16"/>
  <c r="N47" i="16"/>
  <c r="I47" i="16" s="1"/>
  <c r="R47" i="16"/>
  <c r="V47" i="16"/>
  <c r="G54" i="16"/>
  <c r="N54" i="16"/>
  <c r="R54" i="16"/>
  <c r="V54" i="16"/>
  <c r="I57" i="16"/>
  <c r="I61" i="16"/>
  <c r="L78" i="16"/>
  <c r="AK78" i="16" s="1"/>
  <c r="L81" i="16"/>
  <c r="AK81" i="16" s="1"/>
  <c r="K67" i="16"/>
  <c r="AJ67" i="16" s="1"/>
  <c r="J80" i="16"/>
  <c r="AI80" i="16" s="1"/>
  <c r="K81" i="16"/>
  <c r="AJ81" i="16" s="1"/>
  <c r="J59" i="16"/>
  <c r="J67" i="16"/>
  <c r="K79" i="16"/>
  <c r="AJ79" i="16" s="1"/>
  <c r="K61" i="16"/>
  <c r="AJ61" i="16" s="1"/>
  <c r="L80" i="16"/>
  <c r="AK80" i="16" s="1"/>
  <c r="K78" i="16"/>
  <c r="AJ78" i="16" s="1"/>
  <c r="K80" i="16"/>
  <c r="AJ80" i="16" s="1"/>
  <c r="J71" i="16" l="1"/>
  <c r="I70" i="16"/>
  <c r="AH70" i="16" s="1"/>
  <c r="L59" i="16"/>
  <c r="AK59" i="16" s="1"/>
  <c r="K77" i="16"/>
  <c r="AJ77" i="16" s="1"/>
  <c r="K75" i="16"/>
  <c r="AJ75" i="16" s="1"/>
  <c r="L72" i="16"/>
  <c r="AK72" i="16" s="1"/>
  <c r="K69" i="16"/>
  <c r="AJ69" i="16" s="1"/>
  <c r="J68" i="16"/>
  <c r="AI68" i="16" s="1"/>
  <c r="L64" i="16"/>
  <c r="AK64" i="16" s="1"/>
  <c r="L60" i="16"/>
  <c r="AK60" i="16" s="1"/>
  <c r="I58" i="16"/>
  <c r="AH58" i="16" s="1"/>
  <c r="J74" i="16"/>
  <c r="AI74" i="16" s="1"/>
  <c r="L69" i="16"/>
  <c r="AK69" i="16" s="1"/>
  <c r="I64" i="16"/>
  <c r="AH64" i="16" s="1"/>
  <c r="L54" i="16"/>
  <c r="AK54" i="16" s="1"/>
  <c r="I62" i="16"/>
  <c r="AH62" i="16" s="1"/>
  <c r="L76" i="16"/>
  <c r="AK76" i="16" s="1"/>
  <c r="J72" i="16"/>
  <c r="AI72" i="16" s="1"/>
  <c r="L68" i="16"/>
  <c r="AK68" i="16" s="1"/>
  <c r="I66" i="16"/>
  <c r="AH66" i="16" s="1"/>
  <c r="J60" i="16"/>
  <c r="L56" i="16"/>
  <c r="AK56" i="16" s="1"/>
  <c r="J77" i="16"/>
  <c r="AI77" i="16" s="1"/>
  <c r="J62" i="16"/>
  <c r="AI62" i="16" s="1"/>
  <c r="I75" i="16"/>
  <c r="AH75" i="16" s="1"/>
  <c r="I59" i="16"/>
  <c r="AH59" i="16" s="1"/>
  <c r="I76" i="16"/>
  <c r="AH76" i="16" s="1"/>
  <c r="L75" i="16"/>
  <c r="AK75" i="16" s="1"/>
  <c r="K74" i="16"/>
  <c r="AJ74" i="16" s="1"/>
  <c r="K73" i="16"/>
  <c r="AJ73" i="16" s="1"/>
  <c r="J75" i="16"/>
  <c r="AI75" i="16" s="1"/>
  <c r="I74" i="16"/>
  <c r="AH74" i="16" s="1"/>
  <c r="L67" i="16"/>
  <c r="AK67" i="16" s="1"/>
  <c r="K71" i="16"/>
  <c r="AJ71" i="16" s="1"/>
  <c r="I67" i="16"/>
  <c r="AH67" i="16" s="1"/>
  <c r="I40" i="16"/>
  <c r="AH40" i="16" s="1"/>
  <c r="K58" i="16"/>
  <c r="AJ58" i="16" s="1"/>
  <c r="K57" i="16"/>
  <c r="AJ57" i="16" s="1"/>
  <c r="J70" i="16"/>
  <c r="AI70" i="16" s="1"/>
  <c r="J76" i="16"/>
  <c r="AI76" i="16" s="1"/>
  <c r="L71" i="16"/>
  <c r="AK71" i="16" s="1"/>
  <c r="K70" i="16"/>
  <c r="AJ70" i="16" s="1"/>
  <c r="L66" i="16"/>
  <c r="AK66" i="16" s="1"/>
  <c r="L62" i="16"/>
  <c r="AK62" i="16" s="1"/>
  <c r="K64" i="16"/>
  <c r="AJ64" i="16" s="1"/>
  <c r="I60" i="16"/>
  <c r="AH60" i="16" s="1"/>
  <c r="K72" i="16"/>
  <c r="AJ72" i="16" s="1"/>
  <c r="I71" i="16"/>
  <c r="AH71" i="16" s="1"/>
  <c r="I63" i="16"/>
  <c r="K76" i="16"/>
  <c r="AJ76" i="16" s="1"/>
  <c r="I72" i="16"/>
  <c r="AH72" i="16" s="1"/>
  <c r="K60" i="16"/>
  <c r="AJ60" i="16" s="1"/>
  <c r="K59" i="16"/>
  <c r="AJ59" i="16" s="1"/>
  <c r="AK65" i="16"/>
  <c r="J57" i="16"/>
  <c r="AI57" i="16" s="1"/>
  <c r="L63" i="16"/>
  <c r="AK63" i="16" s="1"/>
  <c r="K62" i="16"/>
  <c r="AJ62" i="16" s="1"/>
  <c r="L74" i="16"/>
  <c r="AK74" i="16" s="1"/>
  <c r="L70" i="16"/>
  <c r="AK70" i="16" s="1"/>
  <c r="J69" i="16"/>
  <c r="AI69" i="16" s="1"/>
  <c r="K66" i="16"/>
  <c r="AJ66" i="16" s="1"/>
  <c r="K65" i="16"/>
  <c r="AJ65" i="16" s="1"/>
  <c r="J61" i="16"/>
  <c r="AI61" i="16" s="1"/>
  <c r="L73" i="16"/>
  <c r="AK73" i="16" s="1"/>
  <c r="J66" i="16"/>
  <c r="AI66" i="16" s="1"/>
  <c r="L61" i="16"/>
  <c r="AK61" i="16" s="1"/>
  <c r="J58" i="16"/>
  <c r="AI58" i="16" s="1"/>
  <c r="L57" i="16"/>
  <c r="AK57" i="16" s="1"/>
  <c r="L58" i="16"/>
  <c r="AK58" i="16" s="1"/>
  <c r="J73" i="16"/>
  <c r="AI73" i="16" s="1"/>
  <c r="J65" i="16"/>
  <c r="AI65" i="16" s="1"/>
  <c r="I49" i="16"/>
  <c r="AH49" i="16" s="1"/>
  <c r="J49" i="16"/>
  <c r="AI49" i="16" s="1"/>
  <c r="AI59" i="16"/>
  <c r="AK77" i="16"/>
  <c r="AI60" i="16"/>
  <c r="AH63" i="16"/>
  <c r="AH47" i="16"/>
  <c r="AI56" i="16"/>
  <c r="AI67" i="16"/>
  <c r="AJ68" i="16"/>
  <c r="AI63" i="16"/>
  <c r="AH61" i="16"/>
  <c r="AH55" i="16"/>
  <c r="AI54" i="16"/>
  <c r="AI71" i="16"/>
  <c r="AJ56" i="16"/>
  <c r="AH29" i="16"/>
  <c r="I5" i="16"/>
  <c r="AH5" i="16" s="1"/>
  <c r="AH65" i="16"/>
  <c r="AH69" i="16"/>
  <c r="AH73" i="16"/>
  <c r="AH57" i="16"/>
  <c r="AI64" i="16"/>
  <c r="I46" i="16"/>
  <c r="AH46" i="16" s="1"/>
  <c r="L40" i="16"/>
  <c r="AK40" i="16" s="1"/>
  <c r="J16" i="16"/>
  <c r="AI16" i="16" s="1"/>
  <c r="L37" i="16"/>
  <c r="AK37" i="16" s="1"/>
  <c r="J36" i="16"/>
  <c r="AI36" i="16" s="1"/>
  <c r="I22" i="16"/>
  <c r="AH22" i="16" s="1"/>
  <c r="J40" i="16"/>
  <c r="AI40" i="16" s="1"/>
  <c r="I15" i="16"/>
  <c r="AH15" i="16" s="1"/>
  <c r="I31" i="16"/>
  <c r="AH31" i="16" s="1"/>
  <c r="J41" i="16"/>
  <c r="AI41" i="16" s="1"/>
  <c r="I11" i="16"/>
  <c r="AH11" i="16" s="1"/>
  <c r="K6" i="16"/>
  <c r="AJ6" i="16" s="1"/>
  <c r="K12" i="16"/>
  <c r="AJ12" i="16" s="1"/>
  <c r="I44" i="16"/>
  <c r="AH44" i="16" s="1"/>
  <c r="I28" i="16"/>
  <c r="AH28" i="16" s="1"/>
  <c r="K46" i="16"/>
  <c r="AJ46" i="16" s="1"/>
  <c r="K41" i="16"/>
  <c r="AJ41" i="16" s="1"/>
  <c r="I35" i="16"/>
  <c r="AH35" i="16" s="1"/>
  <c r="I41" i="16"/>
  <c r="AH41" i="16" s="1"/>
  <c r="L7" i="16"/>
  <c r="AK7" i="16" s="1"/>
  <c r="I21" i="16"/>
  <c r="AH21" i="16" s="1"/>
  <c r="I25" i="16"/>
  <c r="AH25" i="16" s="1"/>
  <c r="I18" i="16"/>
  <c r="AH18" i="16" s="1"/>
  <c r="L3" i="16"/>
  <c r="AK3" i="16" s="1"/>
  <c r="L20" i="16"/>
  <c r="AK20" i="16" s="1"/>
  <c r="L47" i="16"/>
  <c r="AK47" i="16" s="1"/>
  <c r="K32" i="16"/>
  <c r="AJ32" i="16" s="1"/>
  <c r="K52" i="16"/>
  <c r="AJ52" i="16" s="1"/>
  <c r="I48" i="16"/>
  <c r="AH48" i="16" s="1"/>
  <c r="I24" i="16"/>
  <c r="AH24" i="16" s="1"/>
  <c r="I52" i="16"/>
  <c r="AH52" i="16" s="1"/>
  <c r="K22" i="16"/>
  <c r="AJ22" i="16" s="1"/>
  <c r="K15" i="16"/>
  <c r="AJ15" i="16" s="1"/>
  <c r="K30" i="16"/>
  <c r="AJ30" i="16" s="1"/>
  <c r="L2" i="16"/>
  <c r="AK2" i="16" s="1"/>
  <c r="J42" i="16"/>
  <c r="AI42" i="16" s="1"/>
  <c r="L14" i="16"/>
  <c r="AK14" i="16" s="1"/>
  <c r="L13" i="16"/>
  <c r="AK13" i="16" s="1"/>
  <c r="J8" i="16"/>
  <c r="AI8" i="16" s="1"/>
  <c r="K23" i="16"/>
  <c r="AJ23" i="16" s="1"/>
  <c r="J24" i="16"/>
  <c r="AI24" i="16" s="1"/>
  <c r="K36" i="16"/>
  <c r="AJ36" i="16" s="1"/>
  <c r="L48" i="16"/>
  <c r="AK48" i="16" s="1"/>
  <c r="K7" i="16"/>
  <c r="AJ7" i="16" s="1"/>
  <c r="K51" i="16"/>
  <c r="AJ51" i="16" s="1"/>
  <c r="L29" i="16"/>
  <c r="AK29" i="16" s="1"/>
  <c r="J27" i="16"/>
  <c r="AI27" i="16" s="1"/>
  <c r="J35" i="16"/>
  <c r="AI35" i="16" s="1"/>
  <c r="L31" i="16"/>
  <c r="AK31" i="16" s="1"/>
  <c r="L23" i="16"/>
  <c r="AK23" i="16" s="1"/>
  <c r="J50" i="16"/>
  <c r="AI50" i="16" s="1"/>
  <c r="J31" i="16"/>
  <c r="AI31" i="16" s="1"/>
  <c r="K35" i="16"/>
  <c r="AJ35" i="16" s="1"/>
  <c r="I37" i="16"/>
  <c r="AH37" i="16" s="1"/>
  <c r="L42" i="16"/>
  <c r="AK42" i="16" s="1"/>
  <c r="J30" i="16"/>
  <c r="AI30" i="16" s="1"/>
  <c r="J25" i="16"/>
  <c r="AI25" i="16" s="1"/>
  <c r="J21" i="16"/>
  <c r="AI21" i="16" s="1"/>
  <c r="I19" i="16"/>
  <c r="AH19" i="16" s="1"/>
  <c r="I8" i="16"/>
  <c r="AH8" i="16" s="1"/>
  <c r="J51" i="16"/>
  <c r="AI51" i="16" s="1"/>
  <c r="K31" i="16"/>
  <c r="AJ31" i="16" s="1"/>
  <c r="J23" i="16"/>
  <c r="AI23" i="16" s="1"/>
  <c r="J47" i="16"/>
  <c r="AI47" i="16" s="1"/>
  <c r="I53" i="16"/>
  <c r="AH53" i="16" s="1"/>
  <c r="K25" i="16"/>
  <c r="AJ25" i="16" s="1"/>
  <c r="J18" i="16"/>
  <c r="AI18" i="16" s="1"/>
  <c r="K39" i="16"/>
  <c r="AJ39" i="16" s="1"/>
  <c r="L44" i="16"/>
  <c r="AK44" i="16" s="1"/>
  <c r="I36" i="16"/>
  <c r="AH36" i="16" s="1"/>
  <c r="K27" i="16"/>
  <c r="AJ27" i="16" s="1"/>
  <c r="L21" i="16"/>
  <c r="AK21" i="16" s="1"/>
  <c r="L22" i="16"/>
  <c r="AK22" i="16" s="1"/>
  <c r="L51" i="16"/>
  <c r="AK51" i="16" s="1"/>
  <c r="K53" i="16"/>
  <c r="AJ53" i="16" s="1"/>
  <c r="J13" i="16"/>
  <c r="AI13" i="16" s="1"/>
  <c r="K43" i="16"/>
  <c r="AJ43" i="16" s="1"/>
  <c r="J43" i="16"/>
  <c r="AI43" i="16" s="1"/>
  <c r="J5" i="16"/>
  <c r="AI5" i="16" s="1"/>
  <c r="L24" i="16"/>
  <c r="AK24" i="16" s="1"/>
  <c r="J10" i="16"/>
  <c r="AI10" i="16" s="1"/>
  <c r="K13" i="16"/>
  <c r="AJ13" i="16" s="1"/>
  <c r="I13" i="16"/>
  <c r="AH13" i="16" s="1"/>
  <c r="J20" i="16"/>
  <c r="AI20" i="16" s="1"/>
  <c r="L33" i="16"/>
  <c r="AK33" i="16" s="1"/>
  <c r="J9" i="16"/>
  <c r="AI9" i="16" s="1"/>
  <c r="L8" i="16"/>
  <c r="AK8" i="16" s="1"/>
  <c r="L34" i="16"/>
  <c r="AK34" i="16" s="1"/>
  <c r="I23" i="16"/>
  <c r="AH23" i="16" s="1"/>
  <c r="L32" i="16"/>
  <c r="AK32" i="16" s="1"/>
  <c r="J55" i="16"/>
  <c r="AI55" i="16" s="1"/>
  <c r="K54" i="16"/>
  <c r="AJ54" i="16" s="1"/>
  <c r="K47" i="16"/>
  <c r="AJ47" i="16" s="1"/>
  <c r="K40" i="16"/>
  <c r="AJ40" i="16" s="1"/>
  <c r="I42" i="16"/>
  <c r="AH42" i="16" s="1"/>
  <c r="L52" i="16"/>
  <c r="AK52" i="16" s="1"/>
  <c r="I43" i="16"/>
  <c r="AH43" i="16" s="1"/>
  <c r="I51" i="16"/>
  <c r="AH51" i="16" s="1"/>
  <c r="J48" i="16"/>
  <c r="AI48" i="16" s="1"/>
  <c r="K55" i="16"/>
  <c r="AJ55" i="16" s="1"/>
  <c r="K49" i="16"/>
  <c r="AJ49" i="16" s="1"/>
  <c r="J52" i="16"/>
  <c r="AI52" i="16" s="1"/>
  <c r="I50" i="16"/>
  <c r="AH50" i="16" s="1"/>
  <c r="K50" i="16"/>
  <c r="AJ50" i="16" s="1"/>
  <c r="K3" i="16"/>
  <c r="AJ3" i="16" s="1"/>
  <c r="K14" i="16"/>
  <c r="AJ14" i="16" s="1"/>
  <c r="I16" i="16"/>
  <c r="AH16" i="16" s="1"/>
  <c r="I20" i="16"/>
  <c r="AH20" i="16" s="1"/>
  <c r="K17" i="16"/>
  <c r="AJ17" i="16" s="1"/>
  <c r="L5" i="16"/>
  <c r="AK5" i="16" s="1"/>
  <c r="L26" i="16"/>
  <c r="AK26" i="16" s="1"/>
  <c r="I12" i="16"/>
  <c r="AH12" i="16" s="1"/>
  <c r="J3" i="16"/>
  <c r="AI3" i="16" s="1"/>
  <c r="I30" i="16"/>
  <c r="AH30" i="16" s="1"/>
  <c r="L27" i="16"/>
  <c r="AK27" i="16" s="1"/>
  <c r="I27" i="16"/>
  <c r="AH27" i="16" s="1"/>
  <c r="J4" i="16"/>
  <c r="AI4" i="16" s="1"/>
  <c r="J32" i="16"/>
  <c r="AI32" i="16" s="1"/>
  <c r="J37" i="16"/>
  <c r="AI37" i="16" s="1"/>
  <c r="K20" i="16"/>
  <c r="AJ20" i="16" s="1"/>
  <c r="J29" i="16"/>
  <c r="AI29" i="16" s="1"/>
  <c r="L28" i="16"/>
  <c r="AK28" i="16" s="1"/>
  <c r="K5" i="16"/>
  <c r="AJ5" i="16" s="1"/>
  <c r="K42" i="16"/>
  <c r="AJ42" i="16" s="1"/>
  <c r="L53" i="16"/>
  <c r="AK53" i="16" s="1"/>
  <c r="L38" i="16"/>
  <c r="AK38" i="16" s="1"/>
  <c r="K28" i="16"/>
  <c r="AJ28" i="16" s="1"/>
  <c r="J22" i="16"/>
  <c r="AI22" i="16" s="1"/>
  <c r="L36" i="16"/>
  <c r="AK36" i="16" s="1"/>
  <c r="J53" i="16"/>
  <c r="AI53" i="16" s="1"/>
  <c r="L35" i="16"/>
  <c r="AK35" i="16" s="1"/>
  <c r="I39" i="16"/>
  <c r="AH39" i="16" s="1"/>
  <c r="K21" i="16"/>
  <c r="AJ21" i="16" s="1"/>
  <c r="L15" i="16"/>
  <c r="AK15" i="16" s="1"/>
  <c r="J15" i="16"/>
  <c r="AI15" i="16" s="1"/>
  <c r="I33" i="16"/>
  <c r="AH33" i="16" s="1"/>
  <c r="K2" i="16"/>
  <c r="AJ2" i="16" s="1"/>
  <c r="J26" i="16"/>
  <c r="AI26" i="16" s="1"/>
  <c r="K26" i="16"/>
  <c r="AJ26" i="16" s="1"/>
  <c r="I2" i="16"/>
  <c r="AH2" i="16" s="1"/>
  <c r="L9" i="16"/>
  <c r="AK9" i="16" s="1"/>
  <c r="L45" i="16"/>
  <c r="AK45" i="16" s="1"/>
  <c r="L11" i="16"/>
  <c r="AK11" i="16" s="1"/>
  <c r="J11" i="16"/>
  <c r="AI11" i="16" s="1"/>
  <c r="K4" i="16"/>
  <c r="AJ4" i="16" s="1"/>
  <c r="K16" i="16"/>
  <c r="AJ16" i="16" s="1"/>
  <c r="K33" i="16"/>
  <c r="AJ33" i="16" s="1"/>
  <c r="J45" i="16"/>
  <c r="AI45" i="16" s="1"/>
  <c r="K45" i="16"/>
  <c r="AJ45" i="16" s="1"/>
  <c r="I9" i="16"/>
  <c r="AH9" i="16" s="1"/>
  <c r="J38" i="16"/>
  <c r="AI38" i="16" s="1"/>
  <c r="L49" i="16"/>
  <c r="AK49" i="16" s="1"/>
  <c r="L39" i="16"/>
  <c r="AK39" i="16" s="1"/>
  <c r="K18" i="16"/>
  <c r="AJ18" i="16" s="1"/>
  <c r="L6" i="16"/>
  <c r="AK6" i="16" s="1"/>
  <c r="L4" i="16"/>
  <c r="AK4" i="16" s="1"/>
  <c r="L30" i="16"/>
  <c r="AK30" i="16" s="1"/>
  <c r="J44" i="16"/>
  <c r="AI44" i="16" s="1"/>
  <c r="J17" i="16"/>
  <c r="AI17" i="16" s="1"/>
  <c r="K29" i="16"/>
  <c r="AJ29" i="16" s="1"/>
  <c r="J28" i="16"/>
  <c r="AI28" i="16" s="1"/>
  <c r="J34" i="16"/>
  <c r="AI34" i="16" s="1"/>
  <c r="K34" i="16"/>
  <c r="AJ34" i="16" s="1"/>
  <c r="K9" i="16"/>
  <c r="AJ9" i="16" s="1"/>
  <c r="K8" i="16"/>
  <c r="AJ8" i="16" s="1"/>
  <c r="J14" i="16"/>
  <c r="AI14" i="16" s="1"/>
  <c r="L50" i="16"/>
  <c r="AK50" i="16" s="1"/>
  <c r="J39" i="16"/>
  <c r="AI39" i="16" s="1"/>
  <c r="K38" i="16"/>
  <c r="AJ38" i="16" s="1"/>
  <c r="K37" i="16"/>
  <c r="AJ37" i="16" s="1"/>
  <c r="L43" i="16"/>
  <c r="AK43" i="16" s="1"/>
  <c r="K19" i="16"/>
  <c r="AJ19" i="16" s="1"/>
  <c r="J19" i="16"/>
  <c r="AI19" i="16" s="1"/>
  <c r="J33" i="16"/>
  <c r="AI33" i="16" s="1"/>
  <c r="J12" i="16"/>
  <c r="AI12" i="16" s="1"/>
  <c r="K11" i="16"/>
  <c r="AJ11" i="16" s="1"/>
  <c r="L10" i="16"/>
  <c r="AK10" i="16" s="1"/>
  <c r="J6" i="16"/>
  <c r="AI6" i="16" s="1"/>
  <c r="I17" i="16"/>
  <c r="AH17" i="16" s="1"/>
  <c r="K44" i="16"/>
  <c r="AJ44" i="16" s="1"/>
  <c r="K24" i="16"/>
  <c r="AJ24" i="16" s="1"/>
  <c r="J46" i="16"/>
  <c r="AI46" i="16" s="1"/>
  <c r="I34" i="16"/>
  <c r="AH34" i="16" s="1"/>
  <c r="L41" i="16"/>
  <c r="AK41" i="16" s="1"/>
  <c r="J7" i="16"/>
  <c r="AI7" i="16" s="1"/>
  <c r="J2" i="16"/>
  <c r="AI2" i="16" s="1"/>
  <c r="L55" i="16"/>
  <c r="AK55" i="16" s="1"/>
  <c r="L46" i="16"/>
  <c r="AK46" i="16" s="1"/>
  <c r="I38" i="16"/>
  <c r="AH38" i="16" s="1"/>
  <c r="L17" i="16"/>
  <c r="AK17" i="16" s="1"/>
  <c r="I14" i="16"/>
  <c r="AH14" i="16" s="1"/>
  <c r="L12" i="16"/>
  <c r="AK12" i="16" s="1"/>
  <c r="I32" i="16"/>
  <c r="AH32" i="16" s="1"/>
  <c r="M32" i="29"/>
  <c r="I45" i="16"/>
  <c r="AH45" i="16" s="1"/>
  <c r="L18" i="16"/>
  <c r="AK18" i="16" s="1"/>
  <c r="I4" i="16"/>
  <c r="AH4" i="16" s="1"/>
  <c r="K48" i="16"/>
  <c r="AJ48" i="16" s="1"/>
  <c r="I10" i="16"/>
  <c r="AH10" i="16" s="1"/>
  <c r="L19" i="16"/>
  <c r="AK19" i="16" s="1"/>
  <c r="I6" i="16"/>
  <c r="AH6" i="16" s="1"/>
  <c r="I26" i="16"/>
  <c r="AH26" i="16" s="1"/>
  <c r="M3" i="29"/>
  <c r="I3" i="16"/>
  <c r="AH3" i="16" s="1"/>
  <c r="L25" i="16"/>
  <c r="AK25" i="16" s="1"/>
  <c r="K10" i="16"/>
  <c r="AJ10" i="16" s="1"/>
  <c r="I54" i="16"/>
  <c r="AH54" i="16" s="1"/>
  <c r="M54" i="29"/>
  <c r="L16" i="16"/>
  <c r="AK16" i="16" s="1"/>
  <c r="P16" i="29"/>
  <c r="M7" i="29"/>
  <c r="I7" i="16"/>
  <c r="AH7" i="16" s="1"/>
</calcChain>
</file>

<file path=xl/comments1.xml><?xml version="1.0" encoding="utf-8"?>
<comments xmlns="http://schemas.openxmlformats.org/spreadsheetml/2006/main">
  <authors>
    <author>Author</author>
  </authors>
  <commentList>
    <comment ref="M1" authorId="0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产能以小时H为单位
</t>
        </r>
      </text>
    </comment>
  </commentList>
</comments>
</file>

<file path=xl/sharedStrings.xml><?xml version="1.0" encoding="utf-8"?>
<sst xmlns="http://schemas.openxmlformats.org/spreadsheetml/2006/main" count="11697" uniqueCount="2137">
  <si>
    <t>PN</t>
  </si>
  <si>
    <t>S200右门底板800*2000</t>
  </si>
  <si>
    <t>S200右立柱底板2000</t>
  </si>
  <si>
    <t>S200左立柱底板2000</t>
  </si>
  <si>
    <t>S200门板加强筋2000</t>
  </si>
  <si>
    <t>S200立柱封头(连接板)</t>
  </si>
  <si>
    <t>S200门板封头800</t>
  </si>
  <si>
    <t>S200门板封头900</t>
  </si>
  <si>
    <t>S200门板封头1000</t>
  </si>
  <si>
    <t>S200门板封头1100</t>
  </si>
  <si>
    <t>S200焊接组件厅门右门800*2000</t>
  </si>
  <si>
    <t>S200焊接组件厅门左门800*2000</t>
  </si>
  <si>
    <t>S200焊接组件厅门右门900*2000</t>
  </si>
  <si>
    <t>S200焊接组件厅门左门900*2000</t>
  </si>
  <si>
    <t>S200焊接组件厅门右门1000*2000</t>
  </si>
  <si>
    <t>S200焊接组件厅门左门1000*2000</t>
  </si>
  <si>
    <t>S200焊接组件厅门右门1100*2000</t>
  </si>
  <si>
    <t>S200焊接组件厅门左门1100*2000</t>
  </si>
  <si>
    <t>S200焊接组件门套右立柱2000</t>
  </si>
  <si>
    <t>S200焊接组件门套左立柱2000</t>
  </si>
  <si>
    <t>S200焊接组件厅门门楣组件800</t>
  </si>
  <si>
    <t>S200焊接组件厅门门楣组件900</t>
  </si>
  <si>
    <t>S200焊接组件厅门门楣组件1000</t>
  </si>
  <si>
    <t>S200焊接组件厅门门楣组件1100</t>
  </si>
  <si>
    <t>S200右门底板800*2100</t>
  </si>
  <si>
    <t>S200左门底板800*2100</t>
  </si>
  <si>
    <t>S200右门底板900*2100</t>
  </si>
  <si>
    <t>S200左门底板900*2100</t>
  </si>
  <si>
    <t>S200右门底板1000*2100</t>
  </si>
  <si>
    <t>S200左门底板1000*2100</t>
  </si>
  <si>
    <t>S200右门底板1100*2100</t>
  </si>
  <si>
    <t>S200左门底板1100*2100</t>
  </si>
  <si>
    <t>S200右立柱底板2100</t>
  </si>
  <si>
    <t>S200左立柱底板2100</t>
  </si>
  <si>
    <t>S200门板加强筋2100</t>
  </si>
  <si>
    <t>S200焊接组件厅门右门800*2100</t>
  </si>
  <si>
    <t>S200焊接组件厅门左门800*2100</t>
  </si>
  <si>
    <t>S200焊接组件厅门右门900*2100</t>
  </si>
  <si>
    <t>S200焊接组件厅门左门900*2100</t>
  </si>
  <si>
    <t>S200焊接组件厅门右门1000*2100</t>
  </si>
  <si>
    <t>S200焊接组件厅门左门1000*2100</t>
  </si>
  <si>
    <t>S200焊接组件厅门右门1100*2100</t>
  </si>
  <si>
    <t>S200焊接组件厅门左门1100*2100</t>
  </si>
  <si>
    <t>S200焊接组件门套右立柱2100</t>
  </si>
  <si>
    <t>S200焊接组件门套左立柱2100</t>
  </si>
  <si>
    <t>S200SUS304右门板装饰板800*2100</t>
  </si>
  <si>
    <t>S200SUS304左门板装饰板800*2100</t>
  </si>
  <si>
    <t>S200SUS304右门板装饰板900*2100</t>
  </si>
  <si>
    <t>S200SUS304左门板装饰板900*2100</t>
  </si>
  <si>
    <t>S200SUS304右门板装饰板1000*2100</t>
  </si>
  <si>
    <t>S200SUS304左门板装饰板1000*2100</t>
  </si>
  <si>
    <t>S200SUS304右门板装饰板1100*2100</t>
  </si>
  <si>
    <t>S200SUS304左门板装饰板1100*2100</t>
  </si>
  <si>
    <t>S200SUS304门楣装饰板800</t>
  </si>
  <si>
    <t>S200SUS304门楣装饰板900</t>
  </si>
  <si>
    <t>S200SUS304门楣装饰板1000</t>
  </si>
  <si>
    <t>S200SUS304门楣装饰板1100</t>
  </si>
  <si>
    <t>S200SUS304右立柱装饰板2100</t>
  </si>
  <si>
    <t>S200SUS304左立柱装饰板2100</t>
  </si>
  <si>
    <t>S200SUS304右门板装饰板800*2000</t>
  </si>
  <si>
    <t>S200SUS304左门板装饰板800*2000</t>
  </si>
  <si>
    <t>S200SUS304右门板装饰板900*2000</t>
  </si>
  <si>
    <t>S200SUS304左门板装饰板900*2000</t>
  </si>
  <si>
    <t>S200SUS304右门板装饰板1000*2000</t>
  </si>
  <si>
    <t>S200SUS304左门板装饰板1000*2000</t>
  </si>
  <si>
    <t>S200SUS304右门板装饰板1100*2000</t>
  </si>
  <si>
    <t>S200SUS304左门板装饰板1100*2000</t>
  </si>
  <si>
    <t>S200右门底板800*2200</t>
  </si>
  <si>
    <t>S200左门底板800*2200</t>
  </si>
  <si>
    <t>S200右门底板900*2200</t>
  </si>
  <si>
    <t>S200左门底板900*2200</t>
  </si>
  <si>
    <t>S200右门底板1000*2200</t>
  </si>
  <si>
    <t>S200左门底板1000*2200</t>
  </si>
  <si>
    <t>S200右门底板1100*2200</t>
  </si>
  <si>
    <t>S200左门底板1100*2200</t>
  </si>
  <si>
    <t>S200右立柱底板2200</t>
  </si>
  <si>
    <t>S200左立柱底板2200</t>
  </si>
  <si>
    <t>S200门板加强筋2200</t>
  </si>
  <si>
    <t>S200焊接组件厅门右门800*2200</t>
  </si>
  <si>
    <t>S200焊接组件厅门左门800*2200</t>
  </si>
  <si>
    <t>S200焊接组件厅门右门900*2200</t>
  </si>
  <si>
    <t>S200焊接组件厅门左门900*2200</t>
  </si>
  <si>
    <t>S200焊接组件厅门右门1000*2200</t>
  </si>
  <si>
    <t>S200焊接组件厅门左门1000*2200</t>
  </si>
  <si>
    <t>S200焊接组件厅门右门1100*2200</t>
  </si>
  <si>
    <t>S200焊接组件厅门左门1100*2200</t>
  </si>
  <si>
    <t>S200焊接组件门套右立柱2200</t>
  </si>
  <si>
    <t>S200焊接组件门套左立柱2200</t>
  </si>
  <si>
    <t>S200SUS304右门板装饰板800*2200</t>
  </si>
  <si>
    <t>S200SUS304左门板装饰板800*2200</t>
  </si>
  <si>
    <t>S200SUS304右门板装饰板900*2200</t>
  </si>
  <si>
    <t>S200SUS304左门板装饰板900*2200</t>
  </si>
  <si>
    <t>S200SUS304右门板装饰板1000*2200</t>
  </si>
  <si>
    <t>S200SUS304左门板装饰板1000*2200</t>
  </si>
  <si>
    <t>S200SUS304右门板装饰板1100*2200</t>
  </si>
  <si>
    <t>S200SUS304左门板装饰板1100*2200</t>
  </si>
  <si>
    <t>S200SUS304右立柱装饰板2200</t>
  </si>
  <si>
    <t>S200SUS304左立柱装饰板2200</t>
  </si>
  <si>
    <t>K8焊接组件门板700*2000</t>
  </si>
  <si>
    <t>K8焊接组件门板800*2000</t>
  </si>
  <si>
    <t>K8焊接组件门板900*2000</t>
  </si>
  <si>
    <t>K8焊接组件门板1000*2000</t>
  </si>
  <si>
    <t>K8焊接组件门板1100*2000</t>
  </si>
  <si>
    <t>K8焊接组件门板800*2200</t>
  </si>
  <si>
    <t>K8焊接组件门板900*2200</t>
  </si>
  <si>
    <t>K8焊接组件门板1000*2200</t>
  </si>
  <si>
    <t>K8焊接组件门板1100*2200</t>
  </si>
  <si>
    <t>K8焊接组件门板1300*2200</t>
  </si>
  <si>
    <t>K8焊接组件门板800*2300</t>
  </si>
  <si>
    <t>K8焊接组件门板900*2300</t>
  </si>
  <si>
    <t>K8焊接组件门板1000*2300</t>
  </si>
  <si>
    <t>K8焊接组件门板1100*2300</t>
  </si>
  <si>
    <t>K8焊接组件门板800*2400</t>
  </si>
  <si>
    <t>K8焊接组件门板900*2400</t>
  </si>
  <si>
    <t>K8焊接组件门板1000*2400</t>
  </si>
  <si>
    <t>K8焊接组件门板1100*2400</t>
  </si>
  <si>
    <t>K8焊接组件门板1200*2400</t>
  </si>
  <si>
    <t>S8/K8门底板800*2000</t>
  </si>
  <si>
    <t>S8/K8门底板900*2000</t>
  </si>
  <si>
    <t>S8/K8门底板1000*2000</t>
  </si>
  <si>
    <t>S8/K8门底板1100*2000</t>
  </si>
  <si>
    <t>S8/K8门底板800*2200</t>
  </si>
  <si>
    <t>S8/K8门底板900*2200</t>
  </si>
  <si>
    <t>S8/K8门底板1000*2200</t>
  </si>
  <si>
    <t>S8/K8门底板1100*2200</t>
  </si>
  <si>
    <t>S8/K8门底板1300*2200</t>
  </si>
  <si>
    <t>S8/K8门底板800*2300</t>
  </si>
  <si>
    <t>S8/K8门底板900*2300</t>
  </si>
  <si>
    <t>S8/K8门底板1000*2300</t>
  </si>
  <si>
    <t>S8/K8门底板1100*2300</t>
  </si>
  <si>
    <t>S8/K8门底板800*2400</t>
  </si>
  <si>
    <t>S8/K8门底板900*2400</t>
  </si>
  <si>
    <t>S8/K8门底板1000*2400</t>
  </si>
  <si>
    <t>S8/K8门底板1100*2400</t>
  </si>
  <si>
    <t>S8/K8门底板1200*2400</t>
  </si>
  <si>
    <t>K8门板加强筋2000</t>
  </si>
  <si>
    <t>K8门板加强筋2200</t>
  </si>
  <si>
    <t>K8门板加强筋2300</t>
  </si>
  <si>
    <t>K8门板加强筋2400</t>
  </si>
  <si>
    <t>S8（宽）立柱加强筋</t>
  </si>
  <si>
    <t>S200左门底板800*2000</t>
  </si>
  <si>
    <t>S200门楣底板800</t>
  </si>
  <si>
    <t>S200右门底板900*2000</t>
  </si>
  <si>
    <t>S200左门底板900*2000</t>
  </si>
  <si>
    <t>S200门楣底板900</t>
  </si>
  <si>
    <t>S200右门底板1000*2000</t>
  </si>
  <si>
    <t>S200左门底板1000*2000</t>
  </si>
  <si>
    <t>S200门楣底板1000</t>
  </si>
  <si>
    <t>S200右门底板1100*2000</t>
  </si>
  <si>
    <t>S200左门底板1100*2000</t>
  </si>
  <si>
    <t>S200门楣底板1100</t>
  </si>
  <si>
    <t>S200FS441门楣装饰板800</t>
  </si>
  <si>
    <t>S200FS441门楣装饰板900</t>
  </si>
  <si>
    <t>S200FS441门楣装饰板1000</t>
  </si>
  <si>
    <t>S200FS441门楣装饰板1100</t>
  </si>
  <si>
    <t>S200FS441左立柱装饰板2100</t>
  </si>
  <si>
    <t>S200FS441左立柱装饰板2200</t>
  </si>
  <si>
    <t>S200FS441右立柱装饰板2100</t>
  </si>
  <si>
    <t>S200FS441右立柱装饰板2200</t>
  </si>
  <si>
    <t>S200FS441右门板装饰板800*2000</t>
  </si>
  <si>
    <t>S200FS441右门板装饰板800*2100</t>
  </si>
  <si>
    <t>S200FS441右门板装饰板800*2200</t>
  </si>
  <si>
    <t>S200FS441右门板装饰板900*2000</t>
  </si>
  <si>
    <t>S200FS441右门板装饰板900*2100</t>
  </si>
  <si>
    <t>S200FS441右门板装饰板900*2200</t>
  </si>
  <si>
    <t>S200FS441右门板装饰板1000*2000</t>
  </si>
  <si>
    <t>S200FS441右门板装饰板1000*2100</t>
  </si>
  <si>
    <t>S200FS441右门板装饰板1000*2200</t>
  </si>
  <si>
    <t>S200FS441右门板装饰板1100*2000</t>
  </si>
  <si>
    <t>S200FS441右门板装饰板1100*2100</t>
  </si>
  <si>
    <t>S200FS441右门板装饰板1100*2200</t>
  </si>
  <si>
    <t>S200FS441左门板装饰板800*2000</t>
  </si>
  <si>
    <t>S200FS441左门板装饰板800*2100</t>
  </si>
  <si>
    <t>S200FS441左门板装饰板800*2200</t>
  </si>
  <si>
    <t>S200FS441左门板装饰板900*2000</t>
  </si>
  <si>
    <t>S200FS441左门板装饰板900*2100</t>
  </si>
  <si>
    <t>S200FS441左门板装饰板900*2200</t>
  </si>
  <si>
    <t>S200FS441左门板装饰板1000*2000</t>
  </si>
  <si>
    <t>S200FS441左门板装饰板1000*2100</t>
  </si>
  <si>
    <t>S200FS441左门板装饰板1000*2200</t>
  </si>
  <si>
    <t>S200FS441左门板装饰板1100*2000</t>
  </si>
  <si>
    <t>S200FS441左门板装饰板1100*2100</t>
  </si>
  <si>
    <t>S200FS441左门板装饰板1100*2200</t>
  </si>
  <si>
    <t>S200焊接组件厅门右门(防火)900*2100</t>
  </si>
  <si>
    <t>S200焊接组件厅门左门(防火)900*2100</t>
  </si>
  <si>
    <t>S200侧挡板2100</t>
  </si>
  <si>
    <t>S200立柱(1.5T/304)加强筋</t>
  </si>
  <si>
    <t>S200左立柱(1.5T/304)2100</t>
  </si>
  <si>
    <t>S200门楣(1.5T/304)1100</t>
  </si>
  <si>
    <t>S200右立柱(1.5T/304)2100</t>
  </si>
  <si>
    <t>S8SUS304（宽）立柱装饰板2200</t>
  </si>
  <si>
    <t>S200侧档板(1.5T/304)2100</t>
  </si>
  <si>
    <t>S200门板加强筋(1.5T)2100</t>
  </si>
  <si>
    <t>S200门楣(1.5T/304)900</t>
  </si>
  <si>
    <t>S200门楣(1.5T/304)800</t>
  </si>
  <si>
    <t>K8FS441门板装饰板700*2000</t>
  </si>
  <si>
    <t>K8FS441门板装饰板800*2000</t>
  </si>
  <si>
    <t>K8FS441门板装饰板900*2000</t>
  </si>
  <si>
    <t>K8FS441门板装饰板1000*2000</t>
  </si>
  <si>
    <t>K8FS441门板装饰板1100*2000</t>
  </si>
  <si>
    <t>K8FS441门板装饰板800*2200</t>
  </si>
  <si>
    <t>K8FS441门板装饰板900*2200</t>
  </si>
  <si>
    <t>K8FS441门板装饰板1000*2200</t>
  </si>
  <si>
    <t>K8FS441门板装饰板1100*2200</t>
  </si>
  <si>
    <t>K8FS441门板装饰板1200*2200</t>
  </si>
  <si>
    <t>K8FS441门板装饰板1300*2200</t>
  </si>
  <si>
    <t>K8FS441门板装饰板800*2300</t>
  </si>
  <si>
    <t>K8FS441门板装饰板900*2300</t>
  </si>
  <si>
    <t>K8FS441门板装饰板1000*2300</t>
  </si>
  <si>
    <t>K8FS441门板装饰板1100*2300</t>
  </si>
  <si>
    <t>K8FS441门板装饰板800*2400</t>
  </si>
  <si>
    <t>K8FS441门板装饰板900*2400</t>
  </si>
  <si>
    <t>K8FS441门板装饰板1000*2400</t>
  </si>
  <si>
    <t>K8FS441门板装饰板1100*2400</t>
  </si>
  <si>
    <t>K8FS441门板装饰板1200*2400</t>
  </si>
  <si>
    <t>K8SUS304门板装饰板700*2000</t>
  </si>
  <si>
    <t>K8SUS304门板装饰板800*2000</t>
  </si>
  <si>
    <t>K8SUS304门板装饰板900*2000</t>
  </si>
  <si>
    <t>K8SUS304门板装饰板1000*2000</t>
  </si>
  <si>
    <t>K8SUS304门板装饰板1100*2000</t>
  </si>
  <si>
    <t>K8SUS304门板装饰板800*2200</t>
  </si>
  <si>
    <t>K8SUS304门板装饰板900*2200</t>
  </si>
  <si>
    <t>K8SUS304门板装饰板1000*2200</t>
  </si>
  <si>
    <t>K8SUS304门板装饰板1100*2200</t>
  </si>
  <si>
    <t>K8SUS304门板装饰板1200*2200</t>
  </si>
  <si>
    <t>K8SUS304门板装饰板1300*2200</t>
  </si>
  <si>
    <t>K8SUS304门板装饰板800*2300</t>
  </si>
  <si>
    <t>K8SUS304门板装饰板900*2300</t>
  </si>
  <si>
    <t>K8SUS304门板装饰板1000*2300</t>
  </si>
  <si>
    <t>K8SUS304门板装饰板1100*2300</t>
  </si>
  <si>
    <t>K8SUS304门板装饰板800*2400</t>
  </si>
  <si>
    <t>K8SUS304门板装饰板900*2400</t>
  </si>
  <si>
    <t>S8SUS304门板装饰板700*2000</t>
  </si>
  <si>
    <t>S8SUS304门板装饰板800*2000</t>
  </si>
  <si>
    <t>S8SUS304门板装饰板900*2000</t>
  </si>
  <si>
    <t>S8SUS304门板装饰板1000*2000</t>
  </si>
  <si>
    <t>S8SUS304门板装饰板1100*2000</t>
  </si>
  <si>
    <t>K8SUS304门板装饰板1000*2400</t>
  </si>
  <si>
    <t>K8SUS304门板装饰板1100*2400</t>
  </si>
  <si>
    <t>K8SUS304门板装饰板1200*2400</t>
  </si>
  <si>
    <t>S8焊接组件立柱2100</t>
  </si>
  <si>
    <t>S8焊接组件立柱2200</t>
  </si>
  <si>
    <t>S8焊接组件立柱2400</t>
  </si>
  <si>
    <t>S8焊接组件（宽）立柱2100</t>
  </si>
  <si>
    <t>轿门门楣底板组件（轿壁部分）</t>
  </si>
  <si>
    <t>轿门加强筋（轿壁部分）</t>
  </si>
  <si>
    <t>轿门支架（轿壁部分）</t>
  </si>
  <si>
    <t>S8立柱(1.5T/304)2200</t>
  </si>
  <si>
    <t>S8焊接组件左/右门板(1.5T/304)900*2200</t>
  </si>
  <si>
    <t>S8立柱(1.5T/304)加强筋</t>
  </si>
  <si>
    <t>S200焊接组件门楣(1.5T/304)800</t>
  </si>
  <si>
    <t>S200焊接组件门楣(1.5T/304)900</t>
  </si>
  <si>
    <t>S200焊接组件门楣(1.5T/304)1100</t>
  </si>
  <si>
    <t>S8/K8门底板1200*2200</t>
  </si>
  <si>
    <t>轿壁加强筋</t>
  </si>
  <si>
    <t>底板组件</t>
  </si>
  <si>
    <t>S8立柱(1.5T/304)2100</t>
  </si>
  <si>
    <t>快门板 DW1100  DH2100</t>
  </si>
  <si>
    <t>左开慢门板组件 DW1100 DH2100</t>
  </si>
  <si>
    <t>底部支架 DW1100</t>
  </si>
  <si>
    <t>慢门板 DW1100</t>
  </si>
  <si>
    <t>S8镀锌板/1.5门板加强筋</t>
    <phoneticPr fontId="29" type="noConversion"/>
  </si>
  <si>
    <t>S8 DW900 DH2100 SUS304/1.5 左门板</t>
    <phoneticPr fontId="29" type="noConversion"/>
  </si>
  <si>
    <t>S8 DW900 DH2100 SUS304/1.5 右门板</t>
    <phoneticPr fontId="29" type="noConversion"/>
  </si>
  <si>
    <t>S8 焊接组件 SUS304/1.5/900*2100</t>
    <phoneticPr fontId="29" type="noConversion"/>
  </si>
  <si>
    <t>K8 FS441门板装饰板900*2300</t>
    <phoneticPr fontId="29" type="noConversion"/>
  </si>
  <si>
    <t>K8/900*2300(带安装触板）右门焊接件</t>
    <phoneticPr fontId="29" type="noConversion"/>
  </si>
  <si>
    <t>K8SUS304门板装饰板700*2100(带安装触板)</t>
    <phoneticPr fontId="29" type="noConversion"/>
  </si>
  <si>
    <t>K8SUS304门板装饰板800*2100(带安装触板)</t>
    <phoneticPr fontId="29" type="noConversion"/>
  </si>
  <si>
    <t>K8SUS304门板装饰板900*2100(带安装触板)</t>
    <phoneticPr fontId="29" type="noConversion"/>
  </si>
  <si>
    <t>K8SUS304门板装饰板1000*2100(带安装触板)</t>
    <phoneticPr fontId="29" type="noConversion"/>
  </si>
  <si>
    <t>K8SUS304门板装饰板1100*2100(带安装触板)</t>
    <phoneticPr fontId="29" type="noConversion"/>
  </si>
  <si>
    <t>K8SUS304门板装饰板1200*2100(带安装触板)</t>
    <phoneticPr fontId="29" type="noConversion"/>
  </si>
  <si>
    <t>K8SUS304门板装饰板1300*2100(带安装触板)</t>
    <phoneticPr fontId="29" type="noConversion"/>
  </si>
  <si>
    <t>K8SUS304门板装饰板1400*2100(带安装触板)</t>
    <phoneticPr fontId="29" type="noConversion"/>
  </si>
  <si>
    <t>加强角钢 DW1100</t>
    <phoneticPr fontId="29" type="noConversion"/>
  </si>
  <si>
    <t>门板组件加强角钢 DW1100</t>
    <phoneticPr fontId="29" type="noConversion"/>
  </si>
  <si>
    <t>门加强槽钢 DH2100</t>
    <phoneticPr fontId="29" type="noConversion"/>
  </si>
  <si>
    <t>底部支架 DW1100</t>
    <phoneticPr fontId="29" type="noConversion"/>
  </si>
  <si>
    <t>左开快门焊接组件  DW1100  DH2100</t>
    <phoneticPr fontId="29" type="noConversion"/>
  </si>
  <si>
    <t>门装饰板 DW1100 DH2100 SUS441/0.6</t>
    <phoneticPr fontId="29" type="noConversion"/>
  </si>
  <si>
    <t>S8焊接组件（宽）立柱2200</t>
    <phoneticPr fontId="29" type="noConversion"/>
  </si>
  <si>
    <t>K8 SUS304/1.5T门板加强筋2300</t>
    <phoneticPr fontId="29" type="noConversion"/>
  </si>
  <si>
    <t>生产订单号</t>
  </si>
  <si>
    <t>物料编号</t>
  </si>
  <si>
    <t>描述</t>
  </si>
  <si>
    <t>数量</t>
  </si>
  <si>
    <t>门柱板 DH2300 SUS304/1.5/发纹</t>
  </si>
  <si>
    <t>厅门门板组件 S8 CO2 DW1000 DH2300 SUS304/1.5/发</t>
  </si>
  <si>
    <t>门板  S8 CO2 DW1000 DH2300 SUS304/1.5/发纹</t>
  </si>
  <si>
    <t>加强槽钢</t>
  </si>
  <si>
    <t>加强板</t>
  </si>
  <si>
    <t>右门装饰板 S8 DW900 DH2100 SUS304/0.6/HL</t>
  </si>
  <si>
    <t>门楣装饰板 S200 DW800 SUS304/0.6</t>
  </si>
  <si>
    <t>门楣装饰板 S200 DW900 SUS304/0.6</t>
  </si>
  <si>
    <t>门楣装饰板 S200 DW900 FS.N0.4/0.6/HL</t>
  </si>
  <si>
    <t>左立柱装饰板 S200 DH2100 SUS304/0.6</t>
  </si>
  <si>
    <t>右立柱装饰板 S200 DH2100 SUS304/0.6</t>
  </si>
  <si>
    <t>装饰板 S200 DW800 DH2100 SUS304/0.6 Right</t>
  </si>
  <si>
    <t>装饰板 S200 DW900 DH2100 FS/0.6/HL Right</t>
  </si>
  <si>
    <t>装饰板 S200 DW800 DH2100 SUS304/0.6 Left</t>
  </si>
  <si>
    <t>装饰板 S200 DW900 DH2100 FS/0.6/HL Left</t>
  </si>
  <si>
    <t>厅门门板焊接件 S200 DW800 DH2100 Right</t>
  </si>
  <si>
    <t>厅门门板焊接件 S200 DW900 DH2100 Right</t>
  </si>
  <si>
    <t>厅门门板焊接件 S200 DW800 DH2100 Left</t>
  </si>
  <si>
    <t>厅门门板焊接件 S200 DW900 DH2100 Left</t>
  </si>
  <si>
    <t>厅门门板焊接件S8 DW900 DH2100</t>
  </si>
  <si>
    <t>左立柱装饰板 S200 DH210 FS.N0.4/0.6</t>
  </si>
  <si>
    <t>右立柱装饰板 S200 DH2100 FS.N0.4/0.6</t>
  </si>
  <si>
    <t>加强槽钢S8 DH2100</t>
  </si>
  <si>
    <t>门板S/K8 DW900 DH2100</t>
  </si>
  <si>
    <t>门柱焊接组件 DH2100</t>
  </si>
  <si>
    <t>加强板 S8</t>
  </si>
  <si>
    <t>主板S8 DH2100</t>
  </si>
  <si>
    <t>底板 S200 DW800 DH2100 Right</t>
  </si>
  <si>
    <t>底板 S200 DW900 DH2100 Right</t>
  </si>
  <si>
    <t>门板加强筋 S200 DH2100</t>
  </si>
  <si>
    <t>底板 S200 DW800 DH2100 Left</t>
  </si>
  <si>
    <t>底板 S200 DW900 DH2100 Left</t>
  </si>
  <si>
    <t>门框装饰板S8 DH2100 SUS304/0.6/HL</t>
  </si>
  <si>
    <t>加强筋</t>
  </si>
  <si>
    <t>自定义描述</t>
    <phoneticPr fontId="29" type="noConversion"/>
  </si>
  <si>
    <t>系统描述</t>
    <phoneticPr fontId="29" type="noConversion"/>
  </si>
  <si>
    <t>右门门板组件DW=700 DH=2100</t>
  </si>
  <si>
    <t>厅门门板焊接件S8 DW800 DH2100</t>
  </si>
  <si>
    <t>厅门门板焊接件S8 DW1000 DH2100</t>
  </si>
  <si>
    <t>厅门门板焊接件S8 DW1100 DH2100</t>
  </si>
  <si>
    <t>右门门板组件DW=1200 DH=2100</t>
  </si>
  <si>
    <t>门板S/K8 DW800 DH2100</t>
  </si>
  <si>
    <t>门板S/K8 DW1000 DH2100</t>
  </si>
  <si>
    <t>门板S/K8 DW1100 DH2100</t>
  </si>
  <si>
    <t>门板组件门板DW1200 DH2100</t>
  </si>
  <si>
    <t>门板组件门板DW1300 DH2100</t>
  </si>
  <si>
    <t>右门门板组件 DW=1300 DH=2100</t>
  </si>
  <si>
    <t>右门焊接件DW700 DH2100</t>
  </si>
  <si>
    <t>右门焊接件DW800 DH2100</t>
  </si>
  <si>
    <t>右门焊接件DW900 DH2100</t>
  </si>
  <si>
    <t>右门焊接件DW1000 DH2100</t>
  </si>
  <si>
    <t>右门焊接件DW1100 DH2100</t>
  </si>
  <si>
    <t>右门焊接件DW1200 DH2100</t>
  </si>
  <si>
    <t>右门焊接件DW1300 DH2100</t>
  </si>
  <si>
    <t>右门焊接件DW1400 DH2100</t>
  </si>
  <si>
    <t>左门焊接件DW700 DH2100</t>
  </si>
  <si>
    <t>左门焊接件DW800 DH2100</t>
  </si>
  <si>
    <t>左门焊接件DW900 DH2100</t>
  </si>
  <si>
    <t>左门焊接件DW1000 DH2100</t>
  </si>
  <si>
    <t>左门焊接件DW1100 DH2100</t>
  </si>
  <si>
    <t>左门焊接件DW1200 DH2100</t>
  </si>
  <si>
    <t>左门焊接件DW1300 DH2100</t>
  </si>
  <si>
    <t>左门焊接件DW1400 DH2100</t>
  </si>
  <si>
    <t>门装饰板DW700 DH2100 FS/0.6/发纹</t>
  </si>
  <si>
    <t>门装饰板K8 DW800 DH2100 FS/0.6 /HL</t>
  </si>
  <si>
    <t>门装饰板K8 DW900 DH2100 FS/0.6/HL</t>
  </si>
  <si>
    <t>门装饰板K8 DW1000 DH2100 FS/0.6/HL</t>
  </si>
  <si>
    <t>门装饰板K8 DW1100 DH2100 FS/0.6/HL</t>
  </si>
  <si>
    <t>门装饰板DW1200 DH2100 FS/0.6/发纹</t>
  </si>
  <si>
    <t>门装饰板DW1300 DH2100 FS/0.6/发纹</t>
  </si>
  <si>
    <t>中分轿门装饰板DW700 DH2100 FS/0.6/发纹</t>
  </si>
  <si>
    <t>中分轿门装饰板DW800 DH2100 FS/0.6/发纹</t>
  </si>
  <si>
    <t>中分轿门装饰板DW900 DH2100 FS/0.6/发纹</t>
  </si>
  <si>
    <t>中分轿门装饰板DW1000 DH2100 FS/0.6/发纹</t>
  </si>
  <si>
    <t>中分轿门装饰板DW1100 DH2100 FS/0.6/发纹</t>
  </si>
  <si>
    <t>中分轿门装饰板DW1200 DH2100 FS/0.6/发纹</t>
  </si>
  <si>
    <t>中分轿门装饰板DW1300 DH2100 FS/0.6/发纹</t>
  </si>
  <si>
    <t>中分轿门装饰板DW1400 DH2100 FS/0.6/发纹</t>
  </si>
  <si>
    <t>加强角钢</t>
  </si>
  <si>
    <t>轿门门板组件DW700 DH2100</t>
  </si>
  <si>
    <t>轿门门板焊接件K8 DW800 DH2100</t>
  </si>
  <si>
    <t>轿门门板焊接件K8 DW900 DH2100</t>
  </si>
  <si>
    <t>轿门门板焊接件K8 DW1000 DH2100</t>
  </si>
  <si>
    <t>轿门门板焊接件K8 DW1100 DH2100</t>
  </si>
  <si>
    <t>轿门门板组件DW1200 DH2100</t>
  </si>
  <si>
    <t>加强槽钢K8 DH2100</t>
  </si>
  <si>
    <t>轿门门板组件DW1300 DH2100</t>
  </si>
  <si>
    <t>轿门板DW700 DH2100</t>
  </si>
  <si>
    <t>轿门板DW800 DH2100</t>
  </si>
  <si>
    <t>轿门板 DW900 DH2100</t>
  </si>
  <si>
    <t>轿门板DW1000 DH2100</t>
  </si>
  <si>
    <t>轿门板 DW1100 DH2100</t>
  </si>
  <si>
    <t>轿门板DW1200 DH2100</t>
  </si>
  <si>
    <t>轿门板DW1300 DH2100</t>
  </si>
  <si>
    <t>轿门板DW1400 DH2100</t>
  </si>
  <si>
    <t>门加强槽钢 DH2100</t>
  </si>
  <si>
    <t>门框装饰板S8 DH2100 FS/0.6/HL</t>
  </si>
  <si>
    <t>右门装饰板DW=700  DH=2100发纹</t>
  </si>
  <si>
    <t>门装饰板S8 DW800 DH2100 FS/0.6/HL</t>
  </si>
  <si>
    <t>门装饰板S8 DW900 DH2100 FS/0.6/HL</t>
  </si>
  <si>
    <t>门装饰板S8 DW1000 DH2100 FS/0.6/HL</t>
  </si>
  <si>
    <t>门装饰板S8 DW1100 DH2100 FS/0.6/HL</t>
  </si>
  <si>
    <t>右门装饰板DW=1200 DH=2100 发纹</t>
  </si>
  <si>
    <t>右门装饰板DW=1300 DH=2100 发纹</t>
  </si>
  <si>
    <t>宽门框组件装饰板DH2100</t>
  </si>
  <si>
    <t>宽门框组件门框主板DH=2100</t>
  </si>
  <si>
    <t>门板组件门板DW700 DH2100</t>
  </si>
  <si>
    <t>门柱主板DH=2000</t>
  </si>
  <si>
    <t>门柱主板DH=2200</t>
  </si>
  <si>
    <t>门柱主板DH=2300</t>
  </si>
  <si>
    <t>门柱主板DH=2400</t>
  </si>
  <si>
    <t>装饰板DH=2000</t>
  </si>
  <si>
    <t>装饰板DH=2200</t>
  </si>
  <si>
    <t>装饰板DH=2300</t>
  </si>
  <si>
    <t>装饰板DH=2400</t>
  </si>
  <si>
    <t>门框主板DH=2200</t>
  </si>
  <si>
    <t>门框主板DH2300</t>
  </si>
  <si>
    <t>宽门框装饰板DH2200</t>
  </si>
  <si>
    <t>宽门框装饰板DH2300</t>
  </si>
  <si>
    <t>右门装饰板DW=700 发纹</t>
  </si>
  <si>
    <t>右门装饰板 S8 DW800 DH2100 SUS304/0.6/HL</t>
  </si>
  <si>
    <t>厅门装饰板 S8 DW1000 DH2100 SUS304/0.6/HL</t>
  </si>
  <si>
    <t>厅门装饰板 S8 DW1100 DH2100 SUS304/0.6/HL</t>
  </si>
  <si>
    <t>右门装饰板DW=1200 发纹</t>
  </si>
  <si>
    <t>右门装饰板DW=1300 发纹</t>
  </si>
  <si>
    <t>门装饰板DW700 DH2100 SUS304/0.6/发纹</t>
  </si>
  <si>
    <t>门装饰板K8 DW800 DH2100 SUS304/0.6/HL</t>
  </si>
  <si>
    <t>门装饰板K8 DW900 DH2100 SUS304/0.6/HL</t>
  </si>
  <si>
    <t>门装饰板K8 DW1000 DH2100 SUS304/0.6/HL</t>
  </si>
  <si>
    <t>门装饰板K8 DW1100 DH2100 SUS304/0.6/HL</t>
  </si>
  <si>
    <t>门装饰板DW1200 DH2100 SUS304/0.6/发纹</t>
  </si>
  <si>
    <t>门装饰板DW1300 DH2100 SUS304/0.6/发纹</t>
  </si>
  <si>
    <t>宽门框装饰板</t>
  </si>
  <si>
    <t>门板组件DW=700 DH=2000</t>
  </si>
  <si>
    <t>门板组件DW=800 DH=2000</t>
  </si>
  <si>
    <t>门板组件DW=900 DH=2000</t>
  </si>
  <si>
    <t>门板组件DW=1000 DH=2000</t>
  </si>
  <si>
    <t>门板组件DW=1100 DH=2000</t>
  </si>
  <si>
    <t>门板组件DW=800 DH=2200</t>
  </si>
  <si>
    <t>门板组件DW=900 DH=2200</t>
  </si>
  <si>
    <t>门板组件DW=1000 DH=2200</t>
  </si>
  <si>
    <t>门板组件DW=1100 DH=2200</t>
  </si>
  <si>
    <t>门板组件DW=1300 DH=2200</t>
  </si>
  <si>
    <t>门板组件DW=800 DH=2300</t>
  </si>
  <si>
    <t>门板组件DW=900 DH=2300</t>
  </si>
  <si>
    <t>门板组件DW=1000 DH=2300</t>
  </si>
  <si>
    <t>门板组件DW=1100 DH=2300</t>
  </si>
  <si>
    <t>门板组件DW=800 DH=2400</t>
  </si>
  <si>
    <t>门板组件DW=900 DH=2400</t>
  </si>
  <si>
    <t>门板组件DW=1000 DH=2400</t>
  </si>
  <si>
    <t>门板组件DW=1100 DH=2400</t>
  </si>
  <si>
    <t>门板组件DW=1200 DH=2400</t>
  </si>
  <si>
    <t>门装饰板</t>
  </si>
  <si>
    <t>门加强槽钢DH=2000</t>
  </si>
  <si>
    <t>门加强槽钢DH=2200</t>
  </si>
  <si>
    <t>门加强槽钢DH=2300</t>
  </si>
  <si>
    <t>门加强槽钢DH=2400</t>
  </si>
  <si>
    <t>门框装饰板DH=2000</t>
  </si>
  <si>
    <t>门框装饰板DH=2200</t>
  </si>
  <si>
    <t>门框装饰板DH=2300</t>
  </si>
  <si>
    <t>门框装饰板DH=2400</t>
  </si>
  <si>
    <t>门板DW700 DH2000</t>
  </si>
  <si>
    <t>门板DW800 DH2000</t>
  </si>
  <si>
    <t>门板DW900 DH2000</t>
  </si>
  <si>
    <t>门板DW1000 DH2000</t>
  </si>
  <si>
    <t>门板DW1100 DH2000</t>
  </si>
  <si>
    <t>门板DW800 DH2200</t>
  </si>
  <si>
    <t>门板DW900 DH2200</t>
  </si>
  <si>
    <t>门板DW1000 DH2200</t>
  </si>
  <si>
    <t>门板DW1100 DH2200</t>
  </si>
  <si>
    <t>门板DW1200 DH2200</t>
  </si>
  <si>
    <t>门板DW1300 DH2200</t>
  </si>
  <si>
    <t>门板DW800 DH2300</t>
  </si>
  <si>
    <t>门板DW900 DH2300</t>
  </si>
  <si>
    <t>门板DW1000 DH2300</t>
  </si>
  <si>
    <t>门板DW1100 DH2300</t>
  </si>
  <si>
    <t>门板DW1300 DH2300</t>
  </si>
  <si>
    <t>门板DW800 DH2400</t>
  </si>
  <si>
    <t>门板DW900 DH2400</t>
  </si>
  <si>
    <t>门板DW1000 DH2400</t>
  </si>
  <si>
    <t>门板DW1100 DH2400</t>
  </si>
  <si>
    <t>门板DW1200 DH2400</t>
  </si>
  <si>
    <t>宽门框装饰板DH=2200</t>
  </si>
  <si>
    <t>宽门框装饰板DH=2300</t>
  </si>
  <si>
    <t>门装饰板DW700 DH2000 FS/0.6/发纹</t>
  </si>
  <si>
    <t>门装饰板DW800 DH2000 FS/0.6/发纹</t>
  </si>
  <si>
    <t>门装饰板DW900 DH2000 FS/0.6/发纹</t>
  </si>
  <si>
    <t>门装饰板DW1000 DH2000 FS/0.6/发纹</t>
  </si>
  <si>
    <t>门装饰板DW1100 DH2000 FS/0.6/发纹</t>
  </si>
  <si>
    <t>门装饰板DW700 DH2000 304/0.6/发纹</t>
  </si>
  <si>
    <t>门装饰板DW800 DH2000 304/0.6/发纹</t>
  </si>
  <si>
    <t>门装饰板DW900 DH2000 304/0.6/发纹</t>
  </si>
  <si>
    <t>门装饰板DW1000 DH2000 304/0.6/发纹</t>
  </si>
  <si>
    <t>门装饰板DW1100 DH2000 304/0.6/发纹</t>
  </si>
  <si>
    <t>门装饰板DW800 DH2200 FS/0.6/发纹</t>
  </si>
  <si>
    <t>门装饰板DW900 DH2200 FS/0.6/发纹</t>
  </si>
  <si>
    <t>门装饰板DW1000 DH2200 FS/0.6/发纹</t>
  </si>
  <si>
    <t>门装饰板DW1100 DH2200 FS/0.6/发纹</t>
  </si>
  <si>
    <t>门装饰板DW1200 DH2200 FS/0.6/发纹</t>
  </si>
  <si>
    <t>门装饰板DW800 DH2200 304/0.6/发纹</t>
  </si>
  <si>
    <t>门装饰板DW900 DH2200 304/0.6/发纹</t>
  </si>
  <si>
    <t>门装饰板DW1000 DH2200 304/0.6/发纹</t>
  </si>
  <si>
    <t>门装饰板DW1100 DH2200 304/0.6/发纹</t>
  </si>
  <si>
    <t>门装饰板DW1300 DH2200 304/0.6/发纹</t>
  </si>
  <si>
    <t>门装饰板DW800 DH2300 FS/0.6/发纹</t>
  </si>
  <si>
    <t>门装饰板DW900 DH2300 FS/0.6/发纹</t>
  </si>
  <si>
    <t>门装饰板DW1000 DH2300 FS/0.6/发纹</t>
  </si>
  <si>
    <t>门装饰板DW1100 DH2300 FS/0.6/发纹</t>
  </si>
  <si>
    <t>门装饰板DW1300 DH2300 FS/0.6/发纹</t>
  </si>
  <si>
    <t>门装饰板DW800 DH2300 304/0.6/发纹</t>
  </si>
  <si>
    <t>门装饰板DW900 DH2300 304/0.6/发纹</t>
  </si>
  <si>
    <t>门装饰板DW1000 DH2300 304/0.6/发纹</t>
  </si>
  <si>
    <t>门装饰板DW1100 DH2300 304/0.6/发纹</t>
  </si>
  <si>
    <t>门装饰板DW1300 DH2300 304/0.6/发纹</t>
  </si>
  <si>
    <t>门装饰板DW800 DH2400 FS/0.6/发纹</t>
  </si>
  <si>
    <t>门装饰板DW900 DH2400 FS/0.6/发纹</t>
  </si>
  <si>
    <t>门装饰板DW1000 DH2400 FS/0.6/发纹</t>
  </si>
  <si>
    <t>门装饰板DW1100 DH2400 FS/0.6/发纹</t>
  </si>
  <si>
    <t>门装饰板DW1200 DH2400 FS/0.6/发纹</t>
  </si>
  <si>
    <t>门装饰板DW800 DH2400 304/0.6/发纹</t>
  </si>
  <si>
    <t>门装饰板DW900 DH2400 304/0.6/发纹</t>
  </si>
  <si>
    <t>门板组件DW700 DH2000</t>
  </si>
  <si>
    <t>门板组件DW800 DH2000</t>
  </si>
  <si>
    <t>门板组件DW900 DH2000</t>
  </si>
  <si>
    <t>门板组件DW1000 DH2000</t>
  </si>
  <si>
    <t>门板组件DW1100 DH2000</t>
  </si>
  <si>
    <t>门板组件DW800 DH2200</t>
  </si>
  <si>
    <t>门板组件DW900 DH2200</t>
  </si>
  <si>
    <t>门板组件DW1000 DH2200</t>
  </si>
  <si>
    <t>门板组件DW1100 DH2200</t>
  </si>
  <si>
    <t>门板组件DW1200 DH2200</t>
  </si>
  <si>
    <t>门板组件DW1300 DH2200</t>
  </si>
  <si>
    <t>门板组件DW800 DH2300</t>
  </si>
  <si>
    <t>门板组件DW900 DH2300</t>
  </si>
  <si>
    <t>门板组件DW1000 DH2300</t>
  </si>
  <si>
    <t>门板组件DW1100 DH2300</t>
  </si>
  <si>
    <t>门板组件DW1300 DH2300</t>
  </si>
  <si>
    <t>门板组件DW800 DH2400</t>
  </si>
  <si>
    <t>门板组件DW900 DH2400</t>
  </si>
  <si>
    <t>门板组件DW1000 DH2400</t>
  </si>
  <si>
    <t>门板组件DW1100 DH2400</t>
  </si>
  <si>
    <t>门板组件DW1200 DH2400</t>
  </si>
  <si>
    <t>门加强槽钢DH2000</t>
  </si>
  <si>
    <t>门加强槽钢DH2200</t>
  </si>
  <si>
    <t>门加强槽钢DH2300</t>
  </si>
  <si>
    <t>门加强槽钢DH2400</t>
  </si>
  <si>
    <t>支架</t>
  </si>
  <si>
    <t>底板组件 DW900  CW1100  LO</t>
  </si>
  <si>
    <t>门装饰板DW1000 DH2400 304/0.6/发纹</t>
  </si>
  <si>
    <t>门装饰板DW1100 DH2400 304/0.6/发纹</t>
  </si>
  <si>
    <t>门装饰板DW1200 DH2400 304/0.6/发纹</t>
  </si>
  <si>
    <t>右门焊接件DW900 DH2300</t>
  </si>
  <si>
    <t>右门焊接件DW1000 DH2300</t>
  </si>
  <si>
    <t>右门焊接件DW1100 DH2300</t>
  </si>
  <si>
    <t>门装饰板 DW=900 DH=2300</t>
  </si>
  <si>
    <t>门装饰板 DW=1100 DH=2300</t>
  </si>
  <si>
    <t>门装饰板 DW=1000 DH=2300</t>
  </si>
  <si>
    <t>门装饰板DW=700 DH=2100</t>
  </si>
  <si>
    <t>门装饰板DW=800 DH=2100</t>
  </si>
  <si>
    <t>门装饰板 DW=900 DH=2100</t>
  </si>
  <si>
    <t>门装饰板 DW=1000 DH=2100</t>
  </si>
  <si>
    <t>门装饰板 DW=1100 DH=2100</t>
  </si>
  <si>
    <t>门装饰板 DW=1200 DH=2100</t>
  </si>
  <si>
    <t>门装饰板 DW=1300 DH=2100</t>
  </si>
  <si>
    <t>门装饰板 DW=1400 DH=2100</t>
  </si>
  <si>
    <t>轿门板DW900 DH2300</t>
  </si>
  <si>
    <t>轿门板DW1000 DH2300</t>
  </si>
  <si>
    <t>轿门板DW1100 DH2300</t>
  </si>
  <si>
    <t>左门焊接件DW900 DH2300</t>
  </si>
  <si>
    <t>左门焊接件DW1000 DH2300</t>
  </si>
  <si>
    <t>左门焊接件DW1100 DH2300</t>
  </si>
  <si>
    <t>封头板</t>
  </si>
  <si>
    <t>门楣底板 S200 DW800</t>
  </si>
  <si>
    <t>门楣底板 S200 DW900</t>
  </si>
  <si>
    <t>门楣底板 S200 DW1000</t>
  </si>
  <si>
    <t>门楣底板 S200 DW1100</t>
  </si>
  <si>
    <t>门楣装饰板 S200 DW1000 SUS304/0.6</t>
  </si>
  <si>
    <t>门楣装饰板 S200 DW1100 SUS304/0.6</t>
  </si>
  <si>
    <t>门楣装饰板 S200 DW800 FS.N0.4/0.6/HL</t>
  </si>
  <si>
    <t>门楣装饰板 S200 DW1000 FS.N0.4/0.6/HL</t>
  </si>
  <si>
    <t>门楣装饰板 S200 DW1100 FS.N0.4/0.6/HL</t>
  </si>
  <si>
    <t>左立柱装饰板</t>
  </si>
  <si>
    <t>左立柱底板</t>
  </si>
  <si>
    <t>左立柱底板 S200 DH2100</t>
  </si>
  <si>
    <t>连接板</t>
  </si>
  <si>
    <t>右立柱装饰板</t>
  </si>
  <si>
    <t>右立柱底板</t>
  </si>
  <si>
    <t>右立柱底板 S200 DH2100</t>
  </si>
  <si>
    <t>底板</t>
  </si>
  <si>
    <t>底板 S200 DW1000 DH2100 Right</t>
  </si>
  <si>
    <t>底板 S200 DW1100 DH2100 Right</t>
  </si>
  <si>
    <t>封头板DW800</t>
  </si>
  <si>
    <t>封头板DW900</t>
  </si>
  <si>
    <t>侧挡板</t>
  </si>
  <si>
    <t>底板 S200 DW1000 DH2100 Left</t>
  </si>
  <si>
    <t>底板 S200 DW1100 DH2100 Left</t>
  </si>
  <si>
    <t>装饰板</t>
  </si>
  <si>
    <t>装饰板 S200 DW900 DH2100 SUS304/0.6 Right</t>
  </si>
  <si>
    <t>装饰板 S200 DW1000 DH2100 SUS304/0.6 Right</t>
  </si>
  <si>
    <t>装饰板 S200 DW1100 DH2100 SUS304/0.6 Right</t>
  </si>
  <si>
    <t>装饰板 S200 DW800 DH2100 FS/0.6/HL Right</t>
  </si>
  <si>
    <t>装饰板 S200 DW1000 DH2100 FS/0.6/HL Right</t>
  </si>
  <si>
    <t>装饰板 S200 DW1100 DH2100 FS/0.6/HL Right</t>
  </si>
  <si>
    <t>装饰板 S200 DW900 DH2100 SUS304/0.6 Left</t>
  </si>
  <si>
    <t>装饰板 S200 DW1000 DH2100 SUS304/0.6 Left</t>
  </si>
  <si>
    <t>装饰板 S200 DW1100 DH2100 SUS304/0.6 Left</t>
  </si>
  <si>
    <t>装饰板 S200 DW800 DH2100 FS/0.6/HL Left</t>
  </si>
  <si>
    <t>装饰板 S200 DW1000 DH2100 FS/0.6/HL Left</t>
  </si>
  <si>
    <t>装饰板 S200 DW1100 DH2100 FS/0.6/HL Left</t>
  </si>
  <si>
    <t>厅门门板焊接件 S200 FP DW800 DH2100 Right</t>
  </si>
  <si>
    <t>厅门门板焊接件 S200 FP DW900 DH2100 Right</t>
  </si>
  <si>
    <t>厅门门板焊接件 S200 FP DW1000 DH2100 Right</t>
  </si>
  <si>
    <t>厅门门板焊接件 S200 FP DW1100 DH2100 Right</t>
  </si>
  <si>
    <t>厅门门板焊接件 S200 FP DW800 DH2100 Left</t>
  </si>
  <si>
    <t>厅门门板焊接件 S200 FP DW900 DH2100 Left</t>
  </si>
  <si>
    <t>厅门门板焊接件 S200 FP DW1000 DH2100 Left</t>
  </si>
  <si>
    <t>厅门门板焊接件 S200 FP DW1100 DH2100 Left</t>
  </si>
  <si>
    <t>门楣焊接件 S200 DW800</t>
  </si>
  <si>
    <t>门楣焊接件 S200 DW900</t>
  </si>
  <si>
    <t>门楣焊接件 S200 DW1000</t>
  </si>
  <si>
    <t>门楣焊接件 S200 DW1100</t>
  </si>
  <si>
    <t>立柱焊接件 S200 DH2000 Left</t>
  </si>
  <si>
    <t>立柱焊接件 S200 DH2100 Left</t>
  </si>
  <si>
    <t>立柱焊接件 S200 DH2200 Left</t>
  </si>
  <si>
    <t>立柱焊接件 S200 DH2000 Right</t>
  </si>
  <si>
    <t>立柱焊接件 S200 DH2100 Right</t>
  </si>
  <si>
    <t>立柱焊接件 S200 DH2200 Right</t>
  </si>
  <si>
    <t>厅门门板焊接件 S200 DW800 DH2000 Right</t>
  </si>
  <si>
    <t>厅门门板焊接件 S200 DW800 DH2200 Right</t>
  </si>
  <si>
    <t>厅门门板焊接件 S200 DW900 DH2000 Right</t>
  </si>
  <si>
    <t>厅门门板焊接件 S200 DW900 DH2200 Right</t>
  </si>
  <si>
    <t>厅门门板焊接件 S200 DW1000 DH2000 Right</t>
  </si>
  <si>
    <t>厅门门板焊接件 S200 DW1000 DH2100 Right</t>
  </si>
  <si>
    <t>厅门门板焊接件 S200 DW1000 DH2200 Right</t>
  </si>
  <si>
    <t>厅门门板焊接件 S200 DW1100 DH2000 Right</t>
  </si>
  <si>
    <t>厅门门板焊接件 S200 DW1100 DH2100 Right</t>
  </si>
  <si>
    <t>厅门门板焊接件 S200 DW1100 DH2200 Right</t>
  </si>
  <si>
    <t>厅门门板焊接件 S200 DW800 DH2000 Left</t>
  </si>
  <si>
    <t>厅门门板焊接件 S200 DW800 DH2200 Left</t>
  </si>
  <si>
    <t>厅门门板焊接件 S200 DW900 DH2000 Left</t>
  </si>
  <si>
    <t>厅门门板焊接件 S200 DW900 DH2200 Left</t>
  </si>
  <si>
    <t>厅门门板焊接件 S200 DW1000 DH2000 Left</t>
  </si>
  <si>
    <t>厅门门板焊接件 S200 DW1000 DH2100 Left</t>
  </si>
  <si>
    <t>厅门门板焊接件 S200 DW1000 DH2200 Left</t>
  </si>
  <si>
    <t>厅门门板焊接件 S200 DW1100 DH2000 Left</t>
  </si>
  <si>
    <t>厅门门板焊接件 S200 DW1100 DH2100 Left</t>
  </si>
  <si>
    <t>厅门门板焊接件 S200 DW1100 DH2200 Left</t>
  </si>
  <si>
    <t>E/30020241 门楣板 DW800 CO/2 SUS304 1.5/HL</t>
  </si>
  <si>
    <t>E/30020241 门楣板 DW900 CO/2 SUS304 1.5/HL</t>
  </si>
  <si>
    <t>E/30020241 门楣板 DW1000 CO/2 SUS304 1.5/HL</t>
  </si>
  <si>
    <t>E/30020241 门楣板 DW1100 CO/2 SUS304 1.5/HL</t>
  </si>
  <si>
    <t>E/30020241 左立柱板 DH2100 SUS304/1.5/HL</t>
  </si>
  <si>
    <t>E/30020241 右立柱板 DH2100 SUS304/1.5/HL</t>
  </si>
  <si>
    <t>底板组件 DW900 CW1100 CO</t>
  </si>
  <si>
    <t>轿门门板组件 DW800 DH2100 SUS304/1.5/发纹</t>
  </si>
  <si>
    <t>轿门门板组件 DW900 DH2100 SUS304/1.5/发纹</t>
  </si>
  <si>
    <t>门板 DW800 DH2100 SUS304/1.5/发纹</t>
  </si>
  <si>
    <t>门板 DW900 DH2100 SUS304/1.5/发纹</t>
  </si>
  <si>
    <t>厅门门板组件 DW800 DH2100 SUS304/1.5/发纹</t>
  </si>
  <si>
    <t>厅门门板组件 DW900 DH2100 SUS304/1.5/发纹</t>
  </si>
  <si>
    <t>门柱板 DH2100 SUS304/1.5/发纹</t>
  </si>
  <si>
    <t>门柱板 DH2200 SUS304/1.5/发纹</t>
  </si>
  <si>
    <t>E/30020241 厅门门楣组件 DW800 CO/2 SUS304 1.5/</t>
  </si>
  <si>
    <t>E/30020241 厅门门楣组件 DW900 CO/2 SUS304 1.5/</t>
  </si>
  <si>
    <t>E/30020241 厅门门楣组件 DW1000 CO/2 SUS304 1.5</t>
  </si>
  <si>
    <t>E/30020241 厅门门楣组件 DW1100 CO/2 SUS304 1.5</t>
  </si>
  <si>
    <t>E/30020241 门板 CO/2 DW800 DH2100 SUS304 1</t>
  </si>
  <si>
    <t>E/30020241 门板 CO/2 DW900 DH2100 SUS304 1</t>
  </si>
  <si>
    <t>E/30020241 门板 CO/2 DW1000 DH2100 SUS304</t>
  </si>
  <si>
    <t>E/30020241 门板 CO/2 DW1100 DH2100 SUS304</t>
  </si>
  <si>
    <t>E/30020241 加强筋 DH2100</t>
  </si>
  <si>
    <t>底板组件 DW900 CW1400 CO</t>
  </si>
  <si>
    <t>门柱焊接组件 DH2200</t>
  </si>
  <si>
    <t>门柱焊接组件 DH2400</t>
  </si>
  <si>
    <t>宽门柱焊接组件 DH2100</t>
  </si>
  <si>
    <t>厅门左门 DW700 DH2100</t>
  </si>
  <si>
    <t>厅门右门 DW700 DH2100</t>
  </si>
  <si>
    <t>门楣底板</t>
  </si>
  <si>
    <t>门楣焊接件 S200 DW700</t>
  </si>
  <si>
    <t>门楣装饰板 DW700  SUS304/0.6/HL</t>
  </si>
  <si>
    <t>门楣装饰板 DW700  FS No.4/0.6/HL</t>
  </si>
  <si>
    <t>厅门门板组件 S8 CO2 DW900 DH2200 SUS304/1.5/发纹</t>
  </si>
  <si>
    <t>门板  S8 CO2 DW900 DH2200 SUS304/1.5/发纹</t>
  </si>
  <si>
    <t>门柱焊接组件 DH2000</t>
  </si>
  <si>
    <t>门柱焊接组件 DH2300</t>
  </si>
  <si>
    <t>宽门柱焊接组件 DH2200</t>
  </si>
  <si>
    <t>宽门柱焊接组件 DH2300</t>
  </si>
  <si>
    <t>门装饰板 DW1100 DH2100 SUS441/0.6</t>
  </si>
  <si>
    <t>左开快门焊接组件  DW1100  DH2100</t>
  </si>
  <si>
    <t>门板组件加强角钢 DW1100</t>
  </si>
  <si>
    <t>加强角钢 DW1100</t>
  </si>
  <si>
    <t>轿门门板组件 K8 CO2 DW1000 DH2300 SUS304/1.5/发</t>
  </si>
  <si>
    <t>门板 DW1000 DH2300 SUS304/1.5/发纹</t>
  </si>
  <si>
    <t>S8 SUS304/1.5T 门板加强筋2300</t>
    <phoneticPr fontId="29" type="noConversion"/>
  </si>
  <si>
    <t>S8 焊接组件 SUS304/1.5/发 1000*2300</t>
    <phoneticPr fontId="29" type="noConversion"/>
  </si>
  <si>
    <t>S8 立柱(1.5T/304)2300</t>
    <phoneticPr fontId="29" type="noConversion"/>
  </si>
  <si>
    <t>S8/K8 门底板 1000*2100</t>
    <phoneticPr fontId="29" type="noConversion"/>
  </si>
  <si>
    <t>S8/K8 门底板 1100*2100</t>
    <phoneticPr fontId="29" type="noConversion"/>
  </si>
  <si>
    <t>S8/K8 门底板 1200*2100</t>
    <phoneticPr fontId="29" type="noConversion"/>
  </si>
  <si>
    <t>S8/K8 门底板 1300*2100</t>
    <phoneticPr fontId="29" type="noConversion"/>
  </si>
  <si>
    <t>K8 焊接组件 左门板 700*2100(带安装触板)</t>
    <phoneticPr fontId="29" type="noConversion"/>
  </si>
  <si>
    <t>S8 焊接组件 门板 1300*2100</t>
    <phoneticPr fontId="29" type="noConversion"/>
  </si>
  <si>
    <t>K8 焊接组件 左门板 800*2100(带安装触板)</t>
    <phoneticPr fontId="29" type="noConversion"/>
  </si>
  <si>
    <t>K8 焊接组件 左门板 900*2100(带安装触板)</t>
    <phoneticPr fontId="29" type="noConversion"/>
  </si>
  <si>
    <t>K8 焊接组件 左门板 1000*2100(带安装触板)</t>
    <phoneticPr fontId="29" type="noConversion"/>
  </si>
  <si>
    <t>K8 焊接组件 左门板 1100*2100(带安装触板)</t>
    <phoneticPr fontId="29" type="noConversion"/>
  </si>
  <si>
    <t>K8 焊接组件 左门板 1200*2100(带安装触板)</t>
    <phoneticPr fontId="29" type="noConversion"/>
  </si>
  <si>
    <t>K8 焊接组件 左门板 1300*2100(带安装触板)</t>
    <phoneticPr fontId="29" type="noConversion"/>
  </si>
  <si>
    <t>K8 焊接组件 左门板 1400*2100(带安装触板)</t>
    <phoneticPr fontId="29" type="noConversion"/>
  </si>
  <si>
    <t>K8 焊接组件 右门板 700*2100(带安装触板)</t>
    <phoneticPr fontId="29" type="noConversion"/>
  </si>
  <si>
    <t>K8 焊接组件 右门板 800*2100(带安装触板)</t>
    <phoneticPr fontId="29" type="noConversion"/>
  </si>
  <si>
    <t>K8 焊接组件 右门板 900*2100(带安装触板)</t>
    <phoneticPr fontId="29" type="noConversion"/>
  </si>
  <si>
    <t>K8 焊接组件 右门板 1000*2100(带安装触板)</t>
    <phoneticPr fontId="29" type="noConversion"/>
  </si>
  <si>
    <t>K8 焊接组件 右门板 1100*2100(带安装触板)</t>
    <phoneticPr fontId="29" type="noConversion"/>
  </si>
  <si>
    <t>K8 焊接组件 右门板 1200*2100(带安装触板)</t>
    <phoneticPr fontId="29" type="noConversion"/>
  </si>
  <si>
    <t>K8 焊接组件 右门板 1300*2100(带安装触板)</t>
    <phoneticPr fontId="29" type="noConversion"/>
  </si>
  <si>
    <t>K8 焊接组件 右门板 1400*2100(带安装触板)</t>
    <phoneticPr fontId="29" type="noConversion"/>
  </si>
  <si>
    <t>K8 FS441 门板装饰板 700*2100</t>
    <phoneticPr fontId="29" type="noConversion"/>
  </si>
  <si>
    <t>K8 FS441 门板装饰板 800*2100</t>
    <phoneticPr fontId="29" type="noConversion"/>
  </si>
  <si>
    <t>K8 FS441 门板装饰板 900*2100</t>
    <phoneticPr fontId="29" type="noConversion"/>
  </si>
  <si>
    <t>K8 FS441 门板装饰板 1000*2100</t>
    <phoneticPr fontId="29" type="noConversion"/>
  </si>
  <si>
    <t>K8 FS441 门板装饰板 1100*2100</t>
    <phoneticPr fontId="29" type="noConversion"/>
  </si>
  <si>
    <t>K8 FS441 门板装饰板 1200*2100</t>
    <phoneticPr fontId="29" type="noConversion"/>
  </si>
  <si>
    <t>K8 FS441 门板装饰板 1300*2100</t>
    <phoneticPr fontId="29" type="noConversion"/>
  </si>
  <si>
    <t>K8 FS441 门板装饰板 700*2100(带安装触板)</t>
    <phoneticPr fontId="29" type="noConversion"/>
  </si>
  <si>
    <t>K8 FS441 门板装饰板 800*2100(带安装触板)</t>
    <phoneticPr fontId="29" type="noConversion"/>
  </si>
  <si>
    <t>K8 FS441 门板装饰板 900*2100(带安装触板)</t>
    <phoneticPr fontId="29" type="noConversion"/>
  </si>
  <si>
    <t>K8 FS441 门板装饰板 1000*2100(带安装触板)</t>
    <phoneticPr fontId="29" type="noConversion"/>
  </si>
  <si>
    <t>K8 FS441 门板装饰板 1100*2100(带安装触板)</t>
    <phoneticPr fontId="29" type="noConversion"/>
  </si>
  <si>
    <t>K8 FS441 门板装饰板 1200*2100(带安装触板)</t>
    <phoneticPr fontId="29" type="noConversion"/>
  </si>
  <si>
    <t>K8 FS441 门板装饰板 1300*2100(带安装触板)</t>
    <phoneticPr fontId="29" type="noConversion"/>
  </si>
  <si>
    <t>K8 FS441 门板装饰板 1400*2100(带安装触板)</t>
    <phoneticPr fontId="29" type="noConversion"/>
  </si>
  <si>
    <t>K8 焊接组件 门板 700*2100</t>
    <phoneticPr fontId="29" type="noConversion"/>
  </si>
  <si>
    <t>K8 焊接组件 门板 800*2100</t>
    <phoneticPr fontId="29" type="noConversion"/>
  </si>
  <si>
    <t>K8 焊接组件 门板 900*2100</t>
    <phoneticPr fontId="29" type="noConversion"/>
  </si>
  <si>
    <t>K8 焊接组件 门板1000*2100</t>
    <phoneticPr fontId="29" type="noConversion"/>
  </si>
  <si>
    <t>K8 焊接组件 门板1100*2100</t>
    <phoneticPr fontId="29" type="noConversion"/>
  </si>
  <si>
    <t>K8 焊接组件 门板1200*2100</t>
    <phoneticPr fontId="29" type="noConversion"/>
  </si>
  <si>
    <t>K8 门板加强筋 2100</t>
    <phoneticPr fontId="29" type="noConversion"/>
  </si>
  <si>
    <t>K8 焊接组件 门板 1300*2100</t>
    <phoneticPr fontId="29" type="noConversion"/>
  </si>
  <si>
    <t>K8 门底板 700*2100(带安装触板)</t>
    <phoneticPr fontId="29" type="noConversion"/>
  </si>
  <si>
    <t>K8 门底板 800*2100(带安装触板)</t>
    <phoneticPr fontId="29" type="noConversion"/>
  </si>
  <si>
    <t>K8 门底板 900*2100(带安装触板)</t>
    <phoneticPr fontId="29" type="noConversion"/>
  </si>
  <si>
    <t>K8 门底板 1000*2100(带安装触板)</t>
    <phoneticPr fontId="29" type="noConversion"/>
  </si>
  <si>
    <t>K8 门底板 1100*2100(带安装触板)</t>
    <phoneticPr fontId="29" type="noConversion"/>
  </si>
  <si>
    <t>K8 门底板 1200*2100(带安装触板)</t>
    <phoneticPr fontId="29" type="noConversion"/>
  </si>
  <si>
    <t>K8 门底板 1300*2100(带安装触板)</t>
    <phoneticPr fontId="29" type="noConversion"/>
  </si>
  <si>
    <t>K8 门底板 1400*2100(带安装触板)</t>
    <phoneticPr fontId="29" type="noConversion"/>
  </si>
  <si>
    <t>S8 FS441（宽）立柱装饰板2100</t>
    <phoneticPr fontId="29" type="noConversion"/>
  </si>
  <si>
    <t>S8 FS441 立柱装饰板 2100</t>
    <phoneticPr fontId="29" type="noConversion"/>
  </si>
  <si>
    <t>S8 FS441 门板装饰板 700*2100</t>
    <phoneticPr fontId="29" type="noConversion"/>
  </si>
  <si>
    <t>S8 FS441 门板装饰板 800*2100</t>
    <phoneticPr fontId="29" type="noConversion"/>
  </si>
  <si>
    <t>S8 FS441 门板装饰板 900*2100</t>
    <phoneticPr fontId="29" type="noConversion"/>
  </si>
  <si>
    <t>S8 FS441 门板装饰板 1000*2100</t>
    <phoneticPr fontId="29" type="noConversion"/>
  </si>
  <si>
    <t>S8 FS441 门板装饰板 1100*2100</t>
    <phoneticPr fontId="29" type="noConversion"/>
  </si>
  <si>
    <t>S8 FS441 门板装饰板 1200*2100</t>
    <phoneticPr fontId="29" type="noConversion"/>
  </si>
  <si>
    <t>S8 FS441 门板装饰板 1300*2100</t>
    <phoneticPr fontId="29" type="noConversion"/>
  </si>
  <si>
    <t>S8 立柱加强筋</t>
    <phoneticPr fontId="29" type="noConversion"/>
  </si>
  <si>
    <t>S8 立柱底板 2100</t>
    <phoneticPr fontId="29" type="noConversion"/>
  </si>
  <si>
    <t>S8（宽）立柱底板 2100</t>
    <phoneticPr fontId="29" type="noConversion"/>
  </si>
  <si>
    <t>S8/K 8门底板 700*2100</t>
    <phoneticPr fontId="29" type="noConversion"/>
  </si>
  <si>
    <t>S8 立柱底板 2000</t>
    <phoneticPr fontId="29" type="noConversion"/>
  </si>
  <si>
    <t>S8 立柱底板 2200</t>
    <phoneticPr fontId="29" type="noConversion"/>
  </si>
  <si>
    <t>S8 立柱底板 2300</t>
    <phoneticPr fontId="29" type="noConversion"/>
  </si>
  <si>
    <t>S8 立柱底板 2400</t>
    <phoneticPr fontId="29" type="noConversion"/>
  </si>
  <si>
    <t>S8 FS441 立柱装饰板 2000</t>
    <phoneticPr fontId="29" type="noConversion"/>
  </si>
  <si>
    <t>S8 FS441 立柱装饰板 2200</t>
    <phoneticPr fontId="29" type="noConversion"/>
  </si>
  <si>
    <t>S8 FS441 立柱装饰板 2300</t>
    <phoneticPr fontId="29" type="noConversion"/>
  </si>
  <si>
    <t>S8 FS441 立柱装饰板 2400</t>
    <phoneticPr fontId="29" type="noConversion"/>
  </si>
  <si>
    <t>S8（宽）立柱底板 2200</t>
    <phoneticPr fontId="29" type="noConversion"/>
  </si>
  <si>
    <t>S8 FS441（宽）立柱装饰板 2200</t>
    <phoneticPr fontId="29" type="noConversion"/>
  </si>
  <si>
    <t>S8/K8 门底板 900*2100</t>
    <phoneticPr fontId="29" type="noConversion"/>
  </si>
  <si>
    <t>S8/K8 门底板 800*2100</t>
    <phoneticPr fontId="29" type="noConversion"/>
  </si>
  <si>
    <t>S8 门板加强筋 2100</t>
    <phoneticPr fontId="29" type="noConversion"/>
  </si>
  <si>
    <t>S8 焊接组件 门板 700*2100</t>
    <phoneticPr fontId="29" type="noConversion"/>
  </si>
  <si>
    <t>S8 焊接组件 门板 800*2100</t>
    <phoneticPr fontId="29" type="noConversion"/>
  </si>
  <si>
    <t>S8 焊接组件 门板 900*2100</t>
    <phoneticPr fontId="29" type="noConversion"/>
  </si>
  <si>
    <t>S8 焊接组件 门板 1000*2100</t>
    <phoneticPr fontId="29" type="noConversion"/>
  </si>
  <si>
    <t>S8 焊接组件 门板 1100*2100</t>
    <phoneticPr fontId="29" type="noConversion"/>
  </si>
  <si>
    <t>S8 SUS304 立柱装饰板 2100</t>
    <phoneticPr fontId="29" type="noConversion"/>
  </si>
  <si>
    <t>S8 SUS304 门板装饰板 700*2100</t>
    <phoneticPr fontId="29" type="noConversion"/>
  </si>
  <si>
    <t>S8 SUS304 门板装饰板 800*2100</t>
    <phoneticPr fontId="29" type="noConversion"/>
  </si>
  <si>
    <t>S8 SUS304 门板装饰板 900*2100</t>
    <phoneticPr fontId="29" type="noConversion"/>
  </si>
  <si>
    <t>S8 SUS304 门板装饰板 1000*2100</t>
    <phoneticPr fontId="29" type="noConversion"/>
  </si>
  <si>
    <t>S8 SUS304 门板装饰板 1100*2100</t>
    <phoneticPr fontId="29" type="noConversion"/>
  </si>
  <si>
    <t>S8 SUS304 门板装饰板 1200*2100</t>
    <phoneticPr fontId="29" type="noConversion"/>
  </si>
  <si>
    <t>S8 SUS304 门板装饰板 1300*2100</t>
    <phoneticPr fontId="29" type="noConversion"/>
  </si>
  <si>
    <t>K8 SUS304 门板装饰板 700*2100</t>
    <phoneticPr fontId="29" type="noConversion"/>
  </si>
  <si>
    <t>K8 SUS304 门板装饰板 800*2100</t>
    <phoneticPr fontId="29" type="noConversion"/>
  </si>
  <si>
    <t>K8 SUS304 门板装饰板 900*2100</t>
    <phoneticPr fontId="29" type="noConversion"/>
  </si>
  <si>
    <t>K8 SUS304 门板装饰板 1000*2100</t>
    <phoneticPr fontId="29" type="noConversion"/>
  </si>
  <si>
    <t>K8 SUS304 门板装饰板 1100*2100</t>
    <phoneticPr fontId="29" type="noConversion"/>
  </si>
  <si>
    <t>K8 SUS304 门板装饰板 1200*2100</t>
    <phoneticPr fontId="29" type="noConversion"/>
  </si>
  <si>
    <t>K8 SUS304 门板装饰板 1300*2100</t>
    <phoneticPr fontId="29" type="noConversion"/>
  </si>
  <si>
    <t>S8 SUS304（宽）立柱装饰板 2100</t>
    <phoneticPr fontId="29" type="noConversion"/>
  </si>
  <si>
    <t>S8 焊接组件 门板 700*2000</t>
    <phoneticPr fontId="29" type="noConversion"/>
  </si>
  <si>
    <t>S8 焊接组件 门板 800*2000</t>
    <phoneticPr fontId="29" type="noConversion"/>
  </si>
  <si>
    <t>S8 FS441门板装饰板700*2000</t>
    <phoneticPr fontId="29" type="noConversion"/>
  </si>
  <si>
    <t>S8 FS441门板装饰板800*2000</t>
    <phoneticPr fontId="29" type="noConversion"/>
  </si>
  <si>
    <t>S8 FS441门板装饰板900*2000</t>
    <phoneticPr fontId="29" type="noConversion"/>
  </si>
  <si>
    <t>S8 FS441门板装饰板1000*2000</t>
    <phoneticPr fontId="29" type="noConversion"/>
  </si>
  <si>
    <t>S8 FS441门板装饰板1100*2000</t>
    <phoneticPr fontId="29" type="noConversion"/>
  </si>
  <si>
    <t>S8 FS441门板装饰板800*2200</t>
    <phoneticPr fontId="29" type="noConversion"/>
  </si>
  <si>
    <t>S8 FS441门板装饰板900*2200</t>
    <phoneticPr fontId="29" type="noConversion"/>
  </si>
  <si>
    <t>S8 FS441门板装饰板1000*2200</t>
    <phoneticPr fontId="29" type="noConversion"/>
  </si>
  <si>
    <t>S8 FS441门板装饰板1100*2200</t>
    <phoneticPr fontId="29" type="noConversion"/>
  </si>
  <si>
    <t>S8 FS441门板装饰板1200*2200</t>
    <phoneticPr fontId="29" type="noConversion"/>
  </si>
  <si>
    <t>S8 FS441门板装饰板1300*2200</t>
    <phoneticPr fontId="29" type="noConversion"/>
  </si>
  <si>
    <t>S8 FS441门板装饰板800*2300</t>
    <phoneticPr fontId="29" type="noConversion"/>
  </si>
  <si>
    <t>S8 FS441门板装饰板900*2300</t>
    <phoneticPr fontId="29" type="noConversion"/>
  </si>
  <si>
    <t>S8 FS441门板装饰板1000*2300</t>
    <phoneticPr fontId="29" type="noConversion"/>
  </si>
  <si>
    <t>S8 FS441门板装饰板1100*2300</t>
    <phoneticPr fontId="29" type="noConversion"/>
  </si>
  <si>
    <t>S8 FS441门板装饰板800*2400</t>
    <phoneticPr fontId="29" type="noConversion"/>
  </si>
  <si>
    <t>S8 FS441门板装饰板900*2400</t>
    <phoneticPr fontId="29" type="noConversion"/>
  </si>
  <si>
    <t>S8 FS441门板装饰板1000*2400</t>
    <phoneticPr fontId="29" type="noConversion"/>
  </si>
  <si>
    <t>S8 FS441门板装饰板1100*2400</t>
    <phoneticPr fontId="29" type="noConversion"/>
  </si>
  <si>
    <t>S8 FS441门板装饰板1200*2400</t>
    <phoneticPr fontId="29" type="noConversion"/>
  </si>
  <si>
    <t>S8 门板加强筋2000</t>
    <phoneticPr fontId="29" type="noConversion"/>
  </si>
  <si>
    <t>S8 门板加强筋2200</t>
    <phoneticPr fontId="29" type="noConversion"/>
  </si>
  <si>
    <t>S8 门板加强筋2300</t>
    <phoneticPr fontId="29" type="noConversion"/>
  </si>
  <si>
    <t>S8 门板加强筋2400</t>
    <phoneticPr fontId="29" type="noConversion"/>
  </si>
  <si>
    <t>S8 SUS304门板装饰板800*2200</t>
    <phoneticPr fontId="29" type="noConversion"/>
  </si>
  <si>
    <t>S8 SUS304门板装饰板900*2200</t>
    <phoneticPr fontId="29" type="noConversion"/>
  </si>
  <si>
    <t>S8 SUS304门板装饰板1000*2200</t>
    <phoneticPr fontId="29" type="noConversion"/>
  </si>
  <si>
    <t>S8 SUS304门板装饰板1100*2200</t>
    <phoneticPr fontId="29" type="noConversion"/>
  </si>
  <si>
    <t>S8 SUS304门板装饰板1200*2200</t>
    <phoneticPr fontId="29" type="noConversion"/>
  </si>
  <si>
    <t>S8 SUS304门板装饰板1300*2200</t>
    <phoneticPr fontId="29" type="noConversion"/>
  </si>
  <si>
    <t>S8 SUS304门板装饰板800*2300</t>
    <phoneticPr fontId="29" type="noConversion"/>
  </si>
  <si>
    <t>S8 SUS304门板装饰板900*2300</t>
    <phoneticPr fontId="29" type="noConversion"/>
  </si>
  <si>
    <t>S200 SUS304门楣装饰板700</t>
    <phoneticPr fontId="29" type="noConversion"/>
  </si>
  <si>
    <t>S200 SUS304右门板装饰板700*2100</t>
    <phoneticPr fontId="29" type="noConversion"/>
  </si>
  <si>
    <t>S200 SUS304左门板装饰板700*2100</t>
    <phoneticPr fontId="29" type="noConversion"/>
  </si>
  <si>
    <t>S200 门楣底板700</t>
    <phoneticPr fontId="29" type="noConversion"/>
  </si>
  <si>
    <t>S200 焊接组件厅门门楣组件700</t>
    <phoneticPr fontId="29" type="noConversion"/>
  </si>
  <si>
    <t>S200 FS441门楣装饰板700</t>
    <phoneticPr fontId="29" type="noConversion"/>
  </si>
  <si>
    <t>S200 右门底板700*2100</t>
    <phoneticPr fontId="29" type="noConversion"/>
  </si>
  <si>
    <t>S200 焊接组件厅门右门700*2100</t>
    <phoneticPr fontId="29" type="noConversion"/>
  </si>
  <si>
    <t>S200 FS441右门装饰板700*2100</t>
    <phoneticPr fontId="29" type="noConversion"/>
  </si>
  <si>
    <t>S200 左门底板700*2100</t>
    <phoneticPr fontId="29" type="noConversion"/>
  </si>
  <si>
    <t>S200 焊接组件厅门左门700*2100</t>
    <phoneticPr fontId="29" type="noConversion"/>
  </si>
  <si>
    <t>S200 FS441左门装饰板700*2100</t>
    <phoneticPr fontId="29" type="noConversion"/>
  </si>
  <si>
    <t>S200/800 非防火（带门封条）</t>
    <phoneticPr fontId="29" type="noConversion"/>
  </si>
  <si>
    <t>S200/800 非防火（带门封条）FS441装饰板</t>
    <phoneticPr fontId="29" type="noConversion"/>
  </si>
  <si>
    <t>S200/800 非防火（带门封条）焊接件</t>
    <phoneticPr fontId="29" type="noConversion"/>
  </si>
  <si>
    <t>S200/900 非防火（带门封条）</t>
    <phoneticPr fontId="29" type="noConversion"/>
  </si>
  <si>
    <t>S200/900 非防火（带门封条）焊接件</t>
    <phoneticPr fontId="29" type="noConversion"/>
  </si>
  <si>
    <t>K8 门板加强筋2100（带安装触板）</t>
    <phoneticPr fontId="29" type="noConversion"/>
  </si>
  <si>
    <t>K8 FS441门板装饰板1100*2300</t>
    <phoneticPr fontId="29" type="noConversion"/>
  </si>
  <si>
    <t>S8 焊接组件立柱2000</t>
    <phoneticPr fontId="29" type="noConversion"/>
  </si>
  <si>
    <t>K8 900*2300(带安装触板）左门焊接件</t>
    <phoneticPr fontId="29" type="noConversion"/>
  </si>
  <si>
    <t>K8 焊接组件 SUS304/1.5/900*2100</t>
    <phoneticPr fontId="29" type="noConversion"/>
  </si>
  <si>
    <t>S200 焊接组件厅门左门(防火)800*2100</t>
    <phoneticPr fontId="29" type="noConversion"/>
  </si>
  <si>
    <t>S200 焊接组件厅门右门(防火)800*2100</t>
    <phoneticPr fontId="29" type="noConversion"/>
  </si>
  <si>
    <t>K8 门板加强筋2300</t>
    <phoneticPr fontId="29" type="noConversion"/>
  </si>
  <si>
    <t>K8 门板底板1100*2300</t>
    <phoneticPr fontId="29" type="noConversion"/>
  </si>
  <si>
    <t>K8 1100*2300(带安装触板)左门焊接件</t>
    <phoneticPr fontId="29" type="noConversion"/>
  </si>
  <si>
    <t>K8 SUS304门板装饰板1100*2300</t>
    <phoneticPr fontId="29" type="noConversion"/>
  </si>
  <si>
    <t>K8 门板底板1000*2300</t>
    <phoneticPr fontId="29" type="noConversion"/>
  </si>
  <si>
    <t>K8 焊接组件门板(左)1000*2300</t>
    <phoneticPr fontId="29" type="noConversion"/>
  </si>
  <si>
    <t>K8 SUS304门板装饰板1000*2300</t>
    <phoneticPr fontId="29" type="noConversion"/>
  </si>
  <si>
    <t>K8 1100*2300(带安装触板)右门焊接件</t>
    <phoneticPr fontId="29" type="noConversion"/>
  </si>
  <si>
    <t>K8 焊接组件门板(右)1000*2300</t>
    <phoneticPr fontId="29" type="noConversion"/>
  </si>
  <si>
    <t>S200 焊接组件厅门左门(防火)1100*2100</t>
    <phoneticPr fontId="29" type="noConversion"/>
  </si>
  <si>
    <t>S200 焊接组件厅门左门(防火)1000*2100</t>
    <phoneticPr fontId="29" type="noConversion"/>
  </si>
  <si>
    <t>S200 焊接组件厅门右门(防火)1100*2100</t>
    <phoneticPr fontId="29" type="noConversion"/>
  </si>
  <si>
    <t>S200 焊接组件厅门右门(防火)1000*2100</t>
    <phoneticPr fontId="29" type="noConversion"/>
  </si>
  <si>
    <t>K8 SUS304门板装饰板1300*2300</t>
    <phoneticPr fontId="29" type="noConversion"/>
  </si>
  <si>
    <t>S8 SUS304门板装饰板1300*2300</t>
    <phoneticPr fontId="29" type="noConversion"/>
  </si>
  <si>
    <t>S8 SUS304立柱装饰板(宽)2300</t>
    <phoneticPr fontId="29" type="noConversion"/>
  </si>
  <si>
    <t>S8 立柱底板(宽)2300</t>
    <phoneticPr fontId="29" type="noConversion"/>
  </si>
  <si>
    <t>S8/K8 门底板1300*2300</t>
    <phoneticPr fontId="29" type="noConversion"/>
  </si>
  <si>
    <t>S8/K8 门底板1200*2300</t>
    <phoneticPr fontId="29" type="noConversion"/>
  </si>
  <si>
    <t>S8 焊接组件立柱(宽)2300</t>
    <phoneticPr fontId="29" type="noConversion"/>
  </si>
  <si>
    <t>S8 焊接组件立柱2300</t>
    <phoneticPr fontId="29" type="noConversion"/>
  </si>
  <si>
    <t>S8 FS441门板装饰板1300*2300</t>
    <phoneticPr fontId="29" type="noConversion"/>
  </si>
  <si>
    <t>S8 FS441门板装饰板1200*2300</t>
    <phoneticPr fontId="29" type="noConversion"/>
  </si>
  <si>
    <t>S8 FS441立柱装饰板(宽)2300</t>
    <phoneticPr fontId="29" type="noConversion"/>
  </si>
  <si>
    <t>K8 FS441门板装饰板1300*2300</t>
    <phoneticPr fontId="29" type="noConversion"/>
  </si>
  <si>
    <t>K8 焊接组件门板1300*2300</t>
    <phoneticPr fontId="29" type="noConversion"/>
  </si>
  <si>
    <t>K8 焊接组件门板1200*2200</t>
    <phoneticPr fontId="29" type="noConversion"/>
  </si>
  <si>
    <t>S200 门楣(1.5T/304)1000</t>
    <phoneticPr fontId="29" type="noConversion"/>
  </si>
  <si>
    <t>S200 焊接组件门楣(1.5T/304)1000</t>
    <phoneticPr fontId="29" type="noConversion"/>
  </si>
  <si>
    <t>S8 焊接组件 门板 1200*2100</t>
    <phoneticPr fontId="29" type="noConversion"/>
  </si>
  <si>
    <t>左开慢门板组件 DW1100 DH2100</t>
    <phoneticPr fontId="29" type="noConversion"/>
  </si>
  <si>
    <t>开始日期</t>
  </si>
  <si>
    <t>S8立柱加强筋</t>
  </si>
  <si>
    <t>K8 轿门 焊接组件 SUS304/1.5 1000*2300</t>
    <phoneticPr fontId="29" type="noConversion"/>
  </si>
  <si>
    <t>描述</t>
    <phoneticPr fontId="29" type="noConversion"/>
  </si>
  <si>
    <t>S8 焊接组件 门板900*2000</t>
    <phoneticPr fontId="29" type="noConversion"/>
  </si>
  <si>
    <t>S8 焊接组件 门板1000*2000</t>
    <phoneticPr fontId="29" type="noConversion"/>
  </si>
  <si>
    <t>S8 焊接组件 门板1100*2000</t>
    <phoneticPr fontId="29" type="noConversion"/>
  </si>
  <si>
    <t>S8 焊接组件 门板800*2200</t>
    <phoneticPr fontId="29" type="noConversion"/>
  </si>
  <si>
    <t>S8 焊接组件 门板900*2200</t>
    <phoneticPr fontId="29" type="noConversion"/>
  </si>
  <si>
    <t>S8 焊接组件 门板1000*2200</t>
    <phoneticPr fontId="29" type="noConversion"/>
  </si>
  <si>
    <t>S8 焊接组件 门板1100*2200</t>
    <phoneticPr fontId="29" type="noConversion"/>
  </si>
  <si>
    <t>S8 焊接组件 门板1300*2200</t>
    <phoneticPr fontId="29" type="noConversion"/>
  </si>
  <si>
    <t>S8 焊接组件 门板800*2300</t>
    <phoneticPr fontId="29" type="noConversion"/>
  </si>
  <si>
    <t>S8 焊接组件 门板900*2300</t>
    <phoneticPr fontId="29" type="noConversion"/>
  </si>
  <si>
    <t>S8 焊接组件 门板1000*2300</t>
    <phoneticPr fontId="29" type="noConversion"/>
  </si>
  <si>
    <t>S8 焊接组件 门板1100*2300</t>
    <phoneticPr fontId="29" type="noConversion"/>
  </si>
  <si>
    <t>S8 焊接组件 门板800*2400</t>
    <phoneticPr fontId="29" type="noConversion"/>
  </si>
  <si>
    <t>S8 焊接组件 门板900*2400</t>
    <phoneticPr fontId="29" type="noConversion"/>
  </si>
  <si>
    <t>S8 焊接组件 门板1000*2400</t>
    <phoneticPr fontId="29" type="noConversion"/>
  </si>
  <si>
    <t>S8 焊接组件 门板1100*2400</t>
    <phoneticPr fontId="29" type="noConversion"/>
  </si>
  <si>
    <t>S8 焊接组件 门板1200*2400</t>
    <phoneticPr fontId="29" type="noConversion"/>
  </si>
  <si>
    <t>S8 SUS304门板装饰板1000*2300</t>
    <phoneticPr fontId="29" type="noConversion"/>
  </si>
  <si>
    <t>S8 SUS304门板装饰板1100*2300</t>
    <phoneticPr fontId="29" type="noConversion"/>
  </si>
  <si>
    <t>S8 SUS304门板装饰板800*2400</t>
    <phoneticPr fontId="29" type="noConversion"/>
  </si>
  <si>
    <t>S8 SUS304门板装饰板900*2400</t>
    <phoneticPr fontId="29" type="noConversion"/>
  </si>
  <si>
    <t>S8 SUS304门板装饰板1000*2400</t>
    <phoneticPr fontId="29" type="noConversion"/>
  </si>
  <si>
    <t>S8 SUS304门板装饰板1100*2400</t>
    <phoneticPr fontId="29" type="noConversion"/>
  </si>
  <si>
    <t>S8 SUS304门板装饰板1200*2400</t>
    <phoneticPr fontId="29" type="noConversion"/>
  </si>
  <si>
    <t>S8 SUS304立柱装饰板2000</t>
    <phoneticPr fontId="29" type="noConversion"/>
  </si>
  <si>
    <t>S8 SUS304立柱装饰板2200</t>
    <phoneticPr fontId="29" type="noConversion"/>
  </si>
  <si>
    <t>S8 SUS304立柱装饰板2300</t>
    <phoneticPr fontId="29" type="noConversion"/>
  </si>
  <si>
    <t>S8 SUS304立柱装饰板2400</t>
    <phoneticPr fontId="29" type="noConversion"/>
  </si>
  <si>
    <t>S8/K8 门底板700*2000</t>
    <phoneticPr fontId="29" type="noConversion"/>
  </si>
  <si>
    <t>S200门楣封头</t>
    <phoneticPr fontId="29" type="noConversion"/>
  </si>
  <si>
    <t>S200立柱加强筋</t>
    <phoneticPr fontId="29" type="noConversion"/>
  </si>
  <si>
    <t>S200左门底板(1.5T/304)1100*2100</t>
    <phoneticPr fontId="29" type="noConversion"/>
  </si>
  <si>
    <t>S200右门底板(1.5T/304)1100*2100</t>
    <phoneticPr fontId="29" type="noConversion"/>
  </si>
  <si>
    <t>S200立柱加强筋(1.5T/304)</t>
    <phoneticPr fontId="29" type="noConversion"/>
  </si>
  <si>
    <t>S200左门底板(1.5T/304)900*2100</t>
    <phoneticPr fontId="29" type="noConversion"/>
  </si>
  <si>
    <t>S200右门底板(1.5T/304)900*2100</t>
    <phoneticPr fontId="29" type="noConversion"/>
  </si>
  <si>
    <t>S200左门底板(1.5T/304)800*2100</t>
    <phoneticPr fontId="29" type="noConversion"/>
  </si>
  <si>
    <t>S200右门底板(1.5T/304)800*2100</t>
    <phoneticPr fontId="29" type="noConversion"/>
  </si>
  <si>
    <t>S8 左/右门底板(1.5T/304)900*2200</t>
    <phoneticPr fontId="29" type="noConversion"/>
  </si>
  <si>
    <t>S8门板底板(1.5T/304)加强筋2200</t>
    <phoneticPr fontId="29" type="noConversion"/>
  </si>
  <si>
    <t>S8 左/右门底板(1.5T/304)900*2200</t>
    <phoneticPr fontId="29" type="noConversion"/>
  </si>
  <si>
    <t>S200左门底板(1.5T/304)1000*2100</t>
    <phoneticPr fontId="29" type="noConversion"/>
  </si>
  <si>
    <t>S200右门底板(1.5T/304)1000*2100</t>
    <phoneticPr fontId="29" type="noConversion"/>
  </si>
  <si>
    <t>底板组件</t>
    <phoneticPr fontId="29" type="noConversion"/>
  </si>
  <si>
    <t>百超</t>
    <phoneticPr fontId="29" type="noConversion"/>
  </si>
  <si>
    <t>村田</t>
    <phoneticPr fontId="29" type="noConversion"/>
  </si>
  <si>
    <t>amada2</t>
  </si>
  <si>
    <t>日期</t>
    <phoneticPr fontId="29" type="noConversion"/>
  </si>
  <si>
    <t>amada</t>
    <phoneticPr fontId="29" type="noConversion"/>
  </si>
  <si>
    <t>amada1</t>
    <phoneticPr fontId="29" type="noConversion"/>
  </si>
  <si>
    <t>手工描述</t>
    <phoneticPr fontId="29" type="noConversion"/>
  </si>
  <si>
    <t>焊接</t>
    <phoneticPr fontId="29" type="noConversion"/>
  </si>
  <si>
    <t>LVD100</t>
    <phoneticPr fontId="29" type="noConversion"/>
  </si>
  <si>
    <t>老铆攻丝</t>
    <phoneticPr fontId="29" type="noConversion"/>
  </si>
  <si>
    <t>LVD170</t>
    <phoneticPr fontId="29" type="noConversion"/>
  </si>
  <si>
    <t>立柱包覆</t>
    <phoneticPr fontId="29" type="noConversion"/>
  </si>
  <si>
    <t>生  产  指  令  单</t>
  </si>
  <si>
    <t>日期:</t>
  </si>
  <si>
    <t>车间 :钣金</t>
  </si>
  <si>
    <t>设备名称:百超剪板机</t>
  </si>
  <si>
    <t>班次:早班</t>
  </si>
  <si>
    <t>记录者:</t>
  </si>
  <si>
    <t>设备名称:3200剪板机</t>
  </si>
  <si>
    <t>设备名称:AMADA冲床</t>
  </si>
  <si>
    <t>设备名称:村田冲床</t>
  </si>
  <si>
    <t>设备名称:压铆机</t>
  </si>
  <si>
    <t>批次</t>
  </si>
  <si>
    <t>型号</t>
  </si>
  <si>
    <t>规格</t>
  </si>
  <si>
    <t>名称</t>
  </si>
  <si>
    <t>装
潢</t>
  </si>
  <si>
    <t>型号规格名称装潢</t>
  </si>
  <si>
    <t>计划数量(pcs)</t>
  </si>
  <si>
    <t>完成数量(pcs)</t>
  </si>
  <si>
    <t>不良品数量(pcs)</t>
  </si>
  <si>
    <t>理想单台生产时间
(分)</t>
  </si>
  <si>
    <t xml:space="preserve">备
注
</t>
  </si>
  <si>
    <t>停机时间（分） 
Shut Down Time (Minute)</t>
  </si>
  <si>
    <t>设定换型</t>
  </si>
  <si>
    <t>等料</t>
  </si>
  <si>
    <t>其他</t>
  </si>
  <si>
    <t>轿壁</t>
  </si>
  <si>
    <t>MC2(GL/GL1)CPIC-II 330080404</t>
  </si>
  <si>
    <t>DW200*800底板组件</t>
  </si>
  <si>
    <t xml:space="preserve"> </t>
  </si>
  <si>
    <t>左右侧板</t>
  </si>
  <si>
    <t>OEE:</t>
  </si>
  <si>
    <t>人员效率：</t>
  </si>
  <si>
    <t>订单完成率：</t>
  </si>
  <si>
    <t xml:space="preserve">  制单：施聪</t>
  </si>
  <si>
    <t>审核/日期：</t>
  </si>
  <si>
    <t>班次:中班</t>
  </si>
  <si>
    <t>设备名称:拉铆植焊</t>
  </si>
  <si>
    <t>左前壁装饰板</t>
  </si>
  <si>
    <t>S8:900</t>
  </si>
  <si>
    <t>右前壁装饰板</t>
  </si>
  <si>
    <t>班次:夜班</t>
  </si>
  <si>
    <t>班次:班</t>
  </si>
  <si>
    <t>轿壁底板</t>
  </si>
  <si>
    <t>轿壁装饰板</t>
  </si>
  <si>
    <t>TC5000</t>
    <phoneticPr fontId="29" type="noConversion"/>
  </si>
  <si>
    <t>2516P4</t>
    <phoneticPr fontId="29" type="noConversion"/>
  </si>
  <si>
    <t>TC7000</t>
    <phoneticPr fontId="29" type="noConversion"/>
  </si>
  <si>
    <t>3216P4</t>
    <phoneticPr fontId="29" type="noConversion"/>
  </si>
  <si>
    <t>点焊A/B</t>
    <phoneticPr fontId="29" type="noConversion"/>
  </si>
  <si>
    <t>点焊C</t>
    <phoneticPr fontId="29" type="noConversion"/>
  </si>
  <si>
    <t>厅门门板组件 S8 CO2 DW1000 DH2200 SUS304/1.5/发</t>
  </si>
  <si>
    <t>门板  S8 CO2 DW1000 DH2200 SUS304/1.5/发纹</t>
  </si>
  <si>
    <t>轿门门板组件 K8 CO2 DW1000 DH2200 SUS304/1.5/发</t>
  </si>
  <si>
    <t>h</t>
    <phoneticPr fontId="29" type="noConversion"/>
  </si>
  <si>
    <t>厅门门板组件 S8 CO2 DW1000 DH2200 SUS304/1.5/发</t>
    <phoneticPr fontId="29" type="noConversion"/>
  </si>
  <si>
    <t>S8  焊接组件 SUS304/1.5/发 1000*2300</t>
    <phoneticPr fontId="29" type="noConversion"/>
  </si>
  <si>
    <t>K8 轿门 焊接组件 SUS304/1.5 1000*2200</t>
    <phoneticPr fontId="29" type="noConversion"/>
  </si>
  <si>
    <t>K8轿门 焊接组件 DW800 DH2100 SUS304/1.5/发纹</t>
    <phoneticPr fontId="29" type="noConversion"/>
  </si>
  <si>
    <t>K8 SUS304/1.5/900*2100门底板</t>
    <phoneticPr fontId="29" type="noConversion"/>
  </si>
  <si>
    <t>S8/K8 门底板900*2300</t>
    <phoneticPr fontId="29" type="noConversion"/>
  </si>
  <si>
    <t>K8 SUS304/1.5T/1000*2300门底板</t>
    <phoneticPr fontId="29" type="noConversion"/>
  </si>
  <si>
    <t>S8 左门底板 SUS304/1.5/发纹 1000*2300</t>
    <phoneticPr fontId="29" type="noConversion"/>
  </si>
  <si>
    <t>S8 右门底板 SUS304/1.5/发纹 1000*2300</t>
    <phoneticPr fontId="29" type="noConversion"/>
  </si>
  <si>
    <t>S8 左门底板 SUS304/1.5/发纹 1000*2200</t>
    <phoneticPr fontId="29" type="noConversion"/>
  </si>
  <si>
    <t>S8 右门底板 SUS304/1.5/发纹 1000*2200</t>
    <phoneticPr fontId="29" type="noConversion"/>
  </si>
  <si>
    <t>S8 焊接组件 左门板SUS304/1.5发 1000*2200</t>
    <phoneticPr fontId="29" type="noConversion"/>
  </si>
  <si>
    <t>S8 焊接组件 右门板SUS304/1.5发 1000*2200</t>
    <phoneticPr fontId="29" type="noConversion"/>
  </si>
  <si>
    <t>S8 SUS304/1.5右门底板 800*2100</t>
    <phoneticPr fontId="29" type="noConversion"/>
  </si>
  <si>
    <t>S8 SUS304/1.5左门底板 800*2100</t>
    <phoneticPr fontId="29" type="noConversion"/>
  </si>
  <si>
    <t>K8 门底板 SUS304/1.5/发纹 1000*2200</t>
    <phoneticPr fontId="29" type="noConversion"/>
  </si>
  <si>
    <t>S8 厅门左门板焊接组件 DW800 DH2100 SUS304/1.5/发纹</t>
    <phoneticPr fontId="29" type="noConversion"/>
  </si>
  <si>
    <t>S8 厅门右门板焊接组件 DW800 DH2100 SUS304/1.5/发纹</t>
    <phoneticPr fontId="29" type="noConversion"/>
  </si>
  <si>
    <t>K8 轿门板 SUS304/1.5/发纹 800*2100</t>
    <phoneticPr fontId="29" type="noConversion"/>
  </si>
  <si>
    <t>K8  SUS304/1.5T加强筋</t>
    <phoneticPr fontId="29" type="noConversion"/>
  </si>
  <si>
    <t>门板 DW1000 DH2200 SUS304/1.5/发纹</t>
    <phoneticPr fontId="29" type="noConversion"/>
  </si>
  <si>
    <t>K8 SUS304/1.5 DH2200 门板加强筋</t>
    <phoneticPr fontId="29" type="noConversion"/>
  </si>
  <si>
    <t>0.8*1250*2034</t>
  </si>
  <si>
    <t>冷板</t>
  </si>
  <si>
    <t>S200 门板加强筋</t>
  </si>
  <si>
    <t>1.0x1070x2137</t>
  </si>
  <si>
    <t>S8 800厅门门板</t>
  </si>
  <si>
    <t>1.0x1170x2137</t>
  </si>
  <si>
    <t>S8 900厅门门板</t>
  </si>
  <si>
    <t>1.0*1250*2037</t>
  </si>
  <si>
    <t>S8/K8加强筋 S8/K8门板</t>
  </si>
  <si>
    <t>1.0*1250*2137</t>
  </si>
  <si>
    <t>1.0*1250*2500</t>
  </si>
  <si>
    <t>非标S8加强筋 S8 2200-2400门板底板</t>
  </si>
  <si>
    <t>1.2x2105x537</t>
  </si>
  <si>
    <t>S200 800 右门底板</t>
  </si>
  <si>
    <t>1.2x2105x551</t>
  </si>
  <si>
    <t>S200 800 左门底板</t>
  </si>
  <si>
    <t>1.2x2105x587</t>
  </si>
  <si>
    <t>S200 900 右门底板</t>
  </si>
  <si>
    <t>1.2x2105x601</t>
  </si>
  <si>
    <t>S200 900 左门底板</t>
  </si>
  <si>
    <t>1.2x2105x637</t>
  </si>
  <si>
    <t>S200 1000 右门底板</t>
  </si>
  <si>
    <t>1.2x2105x651</t>
  </si>
  <si>
    <t>S200 1000新左门板</t>
  </si>
  <si>
    <t>1.2x2105x687</t>
  </si>
  <si>
    <t>S200 1100 右门底板</t>
  </si>
  <si>
    <t>1.2x2105x701</t>
  </si>
  <si>
    <t>S200 1100  左门底板</t>
  </si>
  <si>
    <t>1.2*1250*2105</t>
  </si>
  <si>
    <t xml:space="preserve">防火沟 </t>
  </si>
  <si>
    <t>1.2*1250*2120</t>
  </si>
  <si>
    <t xml:space="preserve">S200门楣底板 700 800 900 1000 1100 </t>
  </si>
  <si>
    <t>1.2x1250x2500</t>
  </si>
  <si>
    <t>2100/2200/2300/2400轿壁底板，800轿门门楣底板，前壁左右侧板</t>
  </si>
  <si>
    <t>1.5x855x1415</t>
  </si>
  <si>
    <t>轿壁门楣组件</t>
  </si>
  <si>
    <t>1.5x855x1665</t>
  </si>
  <si>
    <t>1.5x855x2065</t>
  </si>
  <si>
    <t>1.5x945x2395</t>
  </si>
  <si>
    <t>1.5x1095x2395</t>
  </si>
  <si>
    <t>轿壁围壁</t>
  </si>
  <si>
    <t>1.5x1045x2395</t>
  </si>
  <si>
    <t>轿壁，轿壁围壁</t>
  </si>
  <si>
    <t>1.5x1145x2395</t>
  </si>
  <si>
    <t>轿壁，轿壁围壁，轿壁底板</t>
  </si>
  <si>
    <t>1.5*1250*2150</t>
  </si>
  <si>
    <t>S8立柱 左右前壁 左右侧板</t>
  </si>
  <si>
    <t>1.5*1250*2220</t>
  </si>
  <si>
    <t xml:space="preserve">轿壁前臂  S200立柱底板  </t>
  </si>
  <si>
    <t>1.5*1250*2210</t>
  </si>
  <si>
    <t>1.5x1250x2395</t>
  </si>
  <si>
    <t>CH2400轿壁底板</t>
  </si>
  <si>
    <t>1.5*1250*2500</t>
  </si>
  <si>
    <t>S8 2400非标立柱，2500围壁</t>
  </si>
  <si>
    <t>1.5x1250x2595</t>
  </si>
  <si>
    <t>CH2600轿壁底板</t>
  </si>
  <si>
    <t>2.0*1250*1900</t>
  </si>
  <si>
    <t>2.0*1250*2500</t>
  </si>
  <si>
    <t>前壁支架</t>
  </si>
  <si>
    <t>2.5x1250x2346</t>
  </si>
  <si>
    <t>2.5*1250*2500</t>
  </si>
  <si>
    <t>2.5x1250x2546</t>
  </si>
  <si>
    <t>2600轿壁加强筋</t>
  </si>
  <si>
    <t>3.0*1250*2500</t>
  </si>
  <si>
    <t>轿壁门楣，角钢，支架</t>
  </si>
  <si>
    <t>1.5*1250*2205</t>
  </si>
  <si>
    <t>镀锌板</t>
  </si>
  <si>
    <t>COP衬板/盖板 S200/S8门板加强筋</t>
  </si>
  <si>
    <t>控制柜</t>
  </si>
  <si>
    <t>1.5*1656*768</t>
  </si>
  <si>
    <t>控制柜，控制柜电阻箱</t>
  </si>
  <si>
    <t>1.5*1728*894</t>
  </si>
  <si>
    <t>2.0* 793*1764</t>
  </si>
  <si>
    <t>2.0*1700*1250</t>
  </si>
  <si>
    <t>门头底板800</t>
  </si>
  <si>
    <t>2.0*1900*1250</t>
  </si>
  <si>
    <t>门头底板900</t>
  </si>
  <si>
    <t>2400、2500轿壁加强筋</t>
  </si>
  <si>
    <t>1.5轿壁用料</t>
  </si>
  <si>
    <t>0.6x1000x2105</t>
  </si>
  <si>
    <t>S200 800 700 门板装饰板</t>
  </si>
  <si>
    <t>0.6*1219*1610</t>
  </si>
  <si>
    <t>厅门门楣装饰板</t>
  </si>
  <si>
    <t>0.6*1219*2120</t>
  </si>
  <si>
    <t>轿壁前壁 侧板装饰板 S200门楣装饰板</t>
  </si>
  <si>
    <t>0.6*1219*2123</t>
  </si>
  <si>
    <t>S8厅门装饰板，S200*900厅门装饰板，S8立柱 ，轿壁前壁左右侧板</t>
  </si>
  <si>
    <t>0.6*1219*2210</t>
  </si>
  <si>
    <t xml:space="preserve">S200立柱装饰板 </t>
  </si>
  <si>
    <t>0.6*1219*2220</t>
  </si>
  <si>
    <t>轿壁前壁 侧板装饰板 S8 2200装饰板</t>
  </si>
  <si>
    <t>0.6*1219*2438</t>
  </si>
  <si>
    <t>S8*800/900/1000/1100/1200*2400左右门板装饰板,S8 2400立柱</t>
  </si>
  <si>
    <t>0.6*1219*2450</t>
  </si>
  <si>
    <t>2500轿壁装饰板</t>
  </si>
  <si>
    <t>0.6*1219*2550</t>
  </si>
  <si>
    <t>0.6x2105x1219</t>
  </si>
  <si>
    <t>S200 900 1000 1100 门板装饰板</t>
  </si>
  <si>
    <t>0.6x2350x1219</t>
  </si>
  <si>
    <t>CH2300厅门装饰板，CH2400轿壁装饰板</t>
  </si>
  <si>
    <t>0.6x2108x1000</t>
  </si>
  <si>
    <t>S8 800厅门装饰板</t>
  </si>
  <si>
    <t>0.6x2108x1219</t>
  </si>
  <si>
    <t>S8 900/1000厅门装饰板</t>
  </si>
  <si>
    <t>0.6x1000x1650</t>
  </si>
  <si>
    <t>轿壁门楣装饰板  441</t>
  </si>
  <si>
    <t>0.6*1000*1400</t>
  </si>
  <si>
    <t>1.5*1219*2137</t>
  </si>
  <si>
    <t>所有1.5不锈钢门板 立柱 门楣</t>
  </si>
  <si>
    <t>1.5*1219*2595</t>
  </si>
  <si>
    <t>1.5 FSNO4</t>
  </si>
  <si>
    <t>1.5*2105*1219</t>
  </si>
  <si>
    <t>1.5*1219*2210</t>
  </si>
  <si>
    <t>1.5*1219*2438</t>
  </si>
  <si>
    <t>0.6*1000*1650</t>
  </si>
  <si>
    <t>轿壁门楣装饰板  304</t>
  </si>
  <si>
    <t>S200 800 门板装饰板</t>
  </si>
  <si>
    <t>S200门楣 轿壁前壁左右侧板装饰板</t>
  </si>
  <si>
    <t>S8立柱装饰板 前壁 侧板装饰板 S8 900门板装饰板</t>
  </si>
  <si>
    <t>S8 1300左右门板装饰板 前壁 左右侧板</t>
  </si>
  <si>
    <t>S8*2400门板装饰板，立柱</t>
  </si>
  <si>
    <t xml:space="preserve">轿壁装饰板 CH2500 </t>
  </si>
  <si>
    <t>0.6x1219x2550</t>
  </si>
  <si>
    <t>CH2600轿壁装饰板</t>
  </si>
  <si>
    <t>0.6x1610x1219</t>
  </si>
  <si>
    <t>S200*900/1000/1100左右门板装饰板</t>
  </si>
  <si>
    <t>CH2400轿壁装饰板</t>
  </si>
  <si>
    <t>0.8*1219*2135</t>
  </si>
  <si>
    <t>COP装饰板2100</t>
  </si>
  <si>
    <t>0.8*1219*2235</t>
  </si>
  <si>
    <t>COP装饰板2200</t>
  </si>
  <si>
    <t>0.8*1219*2438</t>
  </si>
  <si>
    <t>COP装饰板2300-2400</t>
  </si>
  <si>
    <t>0.8x1219x2550</t>
  </si>
  <si>
    <t>2600轿壁装饰板、前臂门楣装饰板</t>
  </si>
  <si>
    <t>所有1.5不锈钢门板 S8立柱 1.5COP面板</t>
  </si>
  <si>
    <t>1.5*1219*2495</t>
  </si>
  <si>
    <t>2600不锈钢轿壁底板 轿壁前壁侧板 轿壁前壁门楣 S200门楣立柱</t>
  </si>
  <si>
    <t>设备名称:TC5000</t>
  </si>
  <si>
    <t>设备名称:S2516</t>
  </si>
  <si>
    <t>设备名称:TC7000</t>
  </si>
  <si>
    <t>设备名称:S3216</t>
  </si>
  <si>
    <t>设备名称:激光机</t>
  </si>
  <si>
    <t xml:space="preserve">计划外损失时间原因
</t>
  </si>
  <si>
    <t>设备名称:点焊线</t>
  </si>
  <si>
    <t>外购物料</t>
    <phoneticPr fontId="29" type="noConversion"/>
  </si>
  <si>
    <t>半成品</t>
    <phoneticPr fontId="29" type="noConversion"/>
  </si>
  <si>
    <t>轿壁底板 600 CH2400</t>
  </si>
  <si>
    <t>垫板</t>
  </si>
  <si>
    <t>轿壁底板 350  CH2400</t>
  </si>
  <si>
    <t>轿壁底板 350 CH2400 左前</t>
  </si>
  <si>
    <t>门楣底板 DW900 CW1400 CO</t>
  </si>
  <si>
    <t>轿壁底板 550 CH2400</t>
  </si>
  <si>
    <t>门楣底板 DW900 CW1600 CO</t>
  </si>
  <si>
    <t>轿壁底板 375 CH2400 右前</t>
  </si>
  <si>
    <t>门楣底板 DW800 CW1450 CO</t>
  </si>
  <si>
    <t>轿壁底板 550  CH2600</t>
  </si>
  <si>
    <t>轿壁底板 205  CH2600</t>
  </si>
  <si>
    <t>轿壁底板 450 CH2600</t>
  </si>
  <si>
    <t>轿壁底板 475 CH2600</t>
  </si>
  <si>
    <t>轿壁底板 550 CH2600</t>
  </si>
  <si>
    <t>轿壁底板 600 CH2600</t>
  </si>
  <si>
    <t>轿壁底板 270 CH2600</t>
  </si>
  <si>
    <t>门楣底板 DW=900 CW=1600 CO</t>
  </si>
  <si>
    <t>门楣底板 DW900 CW1350 CO</t>
  </si>
  <si>
    <t>轿壁底板 250 CH2400 左前 右开</t>
  </si>
  <si>
    <t>门楣底板 DW900 CW1350 RO</t>
  </si>
  <si>
    <t>轿壁底板 425 CH2400 左前 右开</t>
  </si>
  <si>
    <t>门楣底板 DW900 CW1150 CO</t>
  </si>
  <si>
    <t>门板 DW1100 DH2100 SUS304/1.5/发纹</t>
  </si>
  <si>
    <t>门板 DW1100 DH2100 SUS304/1.5/发纹</t>
    <phoneticPr fontId="29" type="noConversion"/>
  </si>
  <si>
    <t>K8 门板焊接组件 1100*2100 SUS304/1.5</t>
    <phoneticPr fontId="29" type="noConversion"/>
  </si>
  <si>
    <t>轿门门板组件 DW1100 DH2100 SUS304/1.5/发纹</t>
    <phoneticPr fontId="29" type="noConversion"/>
  </si>
  <si>
    <t>K8 门底板 SUS304/1.5 1100*2100</t>
    <phoneticPr fontId="29" type="noConversion"/>
  </si>
  <si>
    <t>S8</t>
  </si>
  <si>
    <t>门板焊接组件</t>
  </si>
  <si>
    <t>S8/K8</t>
  </si>
  <si>
    <t>门底板</t>
  </si>
  <si>
    <t>K8</t>
  </si>
  <si>
    <t>(带安装触板)</t>
  </si>
  <si>
    <t>FS441</t>
  </si>
  <si>
    <t>立柱底板</t>
  </si>
  <si>
    <t>SUS304</t>
  </si>
  <si>
    <t>900*2200</t>
  </si>
  <si>
    <t>S200</t>
  </si>
  <si>
    <t>门楣封头</t>
  </si>
  <si>
    <t>立柱封头(连接板)</t>
  </si>
  <si>
    <t>门楣焊接组件</t>
  </si>
  <si>
    <t>侧档板</t>
  </si>
  <si>
    <t>门楣</t>
  </si>
  <si>
    <t>立柱焊接组件</t>
  </si>
  <si>
    <t>发纹</t>
  </si>
  <si>
    <t>底部支架</t>
  </si>
  <si>
    <t>快门板</t>
  </si>
  <si>
    <t>慢门板</t>
  </si>
  <si>
    <t>镀锌板/1.5</t>
  </si>
  <si>
    <t>SUS304/1.5</t>
  </si>
  <si>
    <t>非防火（带门封条）</t>
  </si>
  <si>
    <t>型号</t>
    <phoneticPr fontId="29" type="noConversion"/>
  </si>
  <si>
    <t>物料名称</t>
    <phoneticPr fontId="29" type="noConversion"/>
  </si>
  <si>
    <t>备注</t>
    <phoneticPr fontId="29" type="noConversion"/>
  </si>
  <si>
    <t>（宽）</t>
  </si>
  <si>
    <t>S8</t>
    <phoneticPr fontId="29" type="noConversion"/>
  </si>
  <si>
    <t>立柱底板</t>
    <phoneticPr fontId="29" type="noConversion"/>
  </si>
  <si>
    <t>（宽）</t>
    <phoneticPr fontId="29" type="noConversion"/>
  </si>
  <si>
    <t>S8/K8</t>
    <phoneticPr fontId="29" type="noConversion"/>
  </si>
  <si>
    <t>门底板</t>
    <phoneticPr fontId="29" type="noConversion"/>
  </si>
  <si>
    <t>立柱底板</t>
    <phoneticPr fontId="29" type="noConversion"/>
  </si>
  <si>
    <t>宽度</t>
  </si>
  <si>
    <t>高度</t>
    <phoneticPr fontId="29" type="noConversion"/>
  </si>
  <si>
    <t>非防火（带门封条）焊接件</t>
    <phoneticPr fontId="29" type="noConversion"/>
  </si>
  <si>
    <t>左</t>
  </si>
  <si>
    <t>(宽)</t>
  </si>
  <si>
    <t>门底板</t>
    <phoneticPr fontId="29" type="noConversion"/>
  </si>
  <si>
    <t>立柱焊接组件</t>
    <phoneticPr fontId="29" type="noConversion"/>
  </si>
  <si>
    <t>门楣</t>
    <phoneticPr fontId="29" type="noConversion"/>
  </si>
  <si>
    <t>门板封头</t>
    <phoneticPr fontId="29" type="noConversion"/>
  </si>
  <si>
    <t>门楣底板</t>
    <phoneticPr fontId="29" type="noConversion"/>
  </si>
  <si>
    <t>门板焊接组件</t>
    <phoneticPr fontId="29" type="noConversion"/>
  </si>
  <si>
    <t>(防火)</t>
  </si>
  <si>
    <t>（轿壁部分）</t>
  </si>
  <si>
    <t>加强筋(门板)</t>
  </si>
  <si>
    <t>加强筋(立柱)</t>
  </si>
  <si>
    <t>左/右</t>
    <phoneticPr fontId="29" type="noConversion"/>
  </si>
  <si>
    <t>快门焊接组件</t>
  </si>
  <si>
    <t>慢门板组件</t>
  </si>
  <si>
    <t>右</t>
  </si>
  <si>
    <t>2100</t>
  </si>
  <si>
    <t>900</t>
  </si>
  <si>
    <t>800</t>
  </si>
  <si>
    <t/>
  </si>
  <si>
    <t>1100</t>
  </si>
  <si>
    <t>2000</t>
  </si>
  <si>
    <t>2200</t>
  </si>
  <si>
    <t>2300</t>
  </si>
  <si>
    <t>2400</t>
  </si>
  <si>
    <t>1000</t>
  </si>
  <si>
    <t>1200</t>
  </si>
  <si>
    <t>1300</t>
  </si>
  <si>
    <t>1400</t>
  </si>
  <si>
    <t>700</t>
  </si>
  <si>
    <t>SUS441</t>
    <phoneticPr fontId="29" type="noConversion"/>
  </si>
  <si>
    <t>FS441</t>
    <phoneticPr fontId="29" type="noConversion"/>
  </si>
  <si>
    <t xml:space="preserve"> </t>
    <phoneticPr fontId="29" type="noConversion"/>
  </si>
  <si>
    <t>汇总</t>
    <phoneticPr fontId="29" type="noConversion"/>
  </si>
  <si>
    <t>空格</t>
    <phoneticPr fontId="29" type="noConversion"/>
  </si>
  <si>
    <t xml:space="preserve">门板焊接组件 S8 800 2100 SUS304/1.5 左 </t>
  </si>
  <si>
    <t xml:space="preserve">门板焊接组件 S8 1000 2200 SUS304/1.5 左 </t>
  </si>
  <si>
    <t xml:space="preserve">门底板 S8 800 2100 SUS304/1.5 左 </t>
  </si>
  <si>
    <t xml:space="preserve">门底板 S8 1000 2300 SUS304/1.5 左 </t>
  </si>
  <si>
    <t xml:space="preserve">门底板 S8 1000 2200 SUS304/1.5 左 </t>
  </si>
  <si>
    <t xml:space="preserve">门底板 S200 1100 2100 SUS304/1.5 左 </t>
  </si>
  <si>
    <t xml:space="preserve">门底板 S200 900 2100 SUS304/1.5 左 </t>
  </si>
  <si>
    <t xml:space="preserve">门底板 S200 800 2100 SUS304/1.5 左 </t>
  </si>
  <si>
    <t xml:space="preserve">门底板 S200 1000 2100 SUS304/1.5 左 </t>
  </si>
  <si>
    <t xml:space="preserve">门底板 S8 900 2100 SUS304/1.5 左 </t>
  </si>
  <si>
    <t xml:space="preserve">门板焊接组件 S8 800 2100 SUS304/1.5 右 </t>
  </si>
  <si>
    <t xml:space="preserve">门板焊接组件 S8 1000 2200 SUS304/1.5 右 </t>
  </si>
  <si>
    <t xml:space="preserve">门底板 S8 800 2100 SUS304/1.5 右 </t>
  </si>
  <si>
    <t xml:space="preserve">门底板 S8 1000 2300 SUS304/1.5 右 </t>
  </si>
  <si>
    <t xml:space="preserve">门底板 S8 1000 2200 SUS304/1.5 右 </t>
  </si>
  <si>
    <t xml:space="preserve">门底板 S200 1100 2100 SUS304/1.5 右 </t>
  </si>
  <si>
    <t xml:space="preserve">门底板 S200 900 2100 SUS304/1.5 右 </t>
  </si>
  <si>
    <t xml:space="preserve">门底板 S200 800 2100 SUS304/1.5 右 </t>
  </si>
  <si>
    <t xml:space="preserve">门底板 S200 1000 2100 SUS304/1.5 右 </t>
  </si>
  <si>
    <t xml:space="preserve">门底板 S8 900 2100 SUS304/1.5 右 </t>
  </si>
  <si>
    <t>装饰板(门板)</t>
  </si>
  <si>
    <t xml:space="preserve">装饰板(门板) S200 1000 2000 FS441 右 </t>
  </si>
  <si>
    <t xml:space="preserve">装饰板(门板) S200 1000 2000 FS441 左 </t>
  </si>
  <si>
    <t xml:space="preserve">装饰板(门板) S200 1000 2000 SUS304 右 </t>
  </si>
  <si>
    <t xml:space="preserve">装饰板(门板) S200 1000 2000 SUS304 左 </t>
  </si>
  <si>
    <t xml:space="preserve">装饰板(门板) S200 1000 2100 FS441 右 </t>
  </si>
  <si>
    <t xml:space="preserve">装饰板(门板) S200 1000 2100 FS441 左 </t>
  </si>
  <si>
    <t xml:space="preserve">装饰板(门板) S200 1000 2100 SUS304 右 </t>
  </si>
  <si>
    <t xml:space="preserve">装饰板(门板) S200 1000 2100 SUS304 左 </t>
  </si>
  <si>
    <t xml:space="preserve">装饰板(门板) S200 1000 2200 FS441 右 </t>
  </si>
  <si>
    <t xml:space="preserve">装饰板(门板) S200 1000 2200 FS441 左 </t>
  </si>
  <si>
    <t xml:space="preserve">装饰板(门板) S200 1000 2200 SUS304 右 </t>
  </si>
  <si>
    <t xml:space="preserve">装饰板(门板) S200 1000 2200 SUS304 左 </t>
  </si>
  <si>
    <t xml:space="preserve">装饰板(门板) S200 1100 2000 FS441 右 </t>
  </si>
  <si>
    <t xml:space="preserve">装饰板(门板) S200 1100 2000 FS441 左 </t>
  </si>
  <si>
    <t xml:space="preserve">装饰板(门板) S200 1100 2000 SUS304 右 </t>
  </si>
  <si>
    <t xml:space="preserve">装饰板(门板) S200 1100 2000 SUS304 左 </t>
  </si>
  <si>
    <t xml:space="preserve">装饰板(门板) S200 1100 2100 FS441 右 </t>
  </si>
  <si>
    <t xml:space="preserve">装饰板(门板) S200 1100 2100 FS441 左 </t>
  </si>
  <si>
    <t xml:space="preserve">装饰板(门板) S200 1100 2100 SUS304 右 </t>
  </si>
  <si>
    <t xml:space="preserve">装饰板(门板) S200 1100 2100 SUS304 左 </t>
  </si>
  <si>
    <t xml:space="preserve">装饰板(门板) S200 1100 2200 FS441 右 </t>
  </si>
  <si>
    <t xml:space="preserve">装饰板(门板) S200 1100 2200 FS441 左 </t>
  </si>
  <si>
    <t xml:space="preserve">装饰板(门板) S200 1100 2200 SUS304 右 </t>
  </si>
  <si>
    <t xml:space="preserve">装饰板(门板) S200 1100 2200 SUS304 左 </t>
  </si>
  <si>
    <t xml:space="preserve">装饰板(门板) S200 700 2100 FS441 右 </t>
  </si>
  <si>
    <t xml:space="preserve">装饰板(门板) S200 700 2100 FS441 左 </t>
  </si>
  <si>
    <t xml:space="preserve">装饰板(门板) S200 700 2100 SUS304 右 </t>
  </si>
  <si>
    <t xml:space="preserve">装饰板(门板) S200 700 2100 SUS304 左 </t>
  </si>
  <si>
    <t xml:space="preserve">装饰板(门板) S200 800 2000 FS441 右 </t>
  </si>
  <si>
    <t xml:space="preserve">装饰板(门板) S200 800 2000 FS441 左 </t>
  </si>
  <si>
    <t xml:space="preserve">装饰板(门板) S200 800 2000 SUS304 右 </t>
  </si>
  <si>
    <t xml:space="preserve">装饰板(门板) S200 800 2000 SUS304 左 </t>
  </si>
  <si>
    <t xml:space="preserve">装饰板(门板) S200 800 2100 FS441 右 </t>
  </si>
  <si>
    <t xml:space="preserve">装饰板(门板) S200 800 2100 FS441 左 </t>
  </si>
  <si>
    <t xml:space="preserve">装饰板(门板) S200 800 2100 SUS304 右 </t>
  </si>
  <si>
    <t xml:space="preserve">装饰板(门板) S200 800 2100 SUS304 左 </t>
  </si>
  <si>
    <t xml:space="preserve">装饰板(门板) S200 800 2200 FS441 右 </t>
  </si>
  <si>
    <t xml:space="preserve">装饰板(门板) S200 800 2200 FS441 左 </t>
  </si>
  <si>
    <t xml:space="preserve">装饰板(门板) S200 800 2200 SUS304 右 </t>
  </si>
  <si>
    <t xml:space="preserve">装饰板(门板) S200 800 2200 SUS304 左 </t>
  </si>
  <si>
    <t xml:space="preserve">装饰板(门板) S200 900 2000 FS441 右 </t>
  </si>
  <si>
    <t xml:space="preserve">装饰板(门板) S200 900 2000 FS441 左 </t>
  </si>
  <si>
    <t xml:space="preserve">装饰板(门板) S200 900 2000 SUS304 右 </t>
  </si>
  <si>
    <t xml:space="preserve">装饰板(门板) S200 900 2000 SUS304 左 </t>
  </si>
  <si>
    <t xml:space="preserve">装饰板(门板) S200 900 2100 FS441 右 </t>
  </si>
  <si>
    <t xml:space="preserve">装饰板(门板) S200 900 2100 FS441 左 </t>
  </si>
  <si>
    <t xml:space="preserve">装饰板(门板) S200 900 2100 SUS304 右 </t>
  </si>
  <si>
    <t xml:space="preserve">装饰板(门板) S200 900 2100 SUS304 左 </t>
  </si>
  <si>
    <t xml:space="preserve">装饰板(门板) S200 900 2200 FS441 右 </t>
  </si>
  <si>
    <t xml:space="preserve">装饰板(门板) S200 900 2200 FS441 左 </t>
  </si>
  <si>
    <t xml:space="preserve">装饰板(门板) S200 900 2200 SUS304 右 </t>
  </si>
  <si>
    <t xml:space="preserve">装饰板(门板) S200 900 2200 SUS304 左 </t>
  </si>
  <si>
    <t>装饰板(门楣)</t>
  </si>
  <si>
    <t>装饰板(立柱)</t>
  </si>
  <si>
    <t>物料类型</t>
    <phoneticPr fontId="29" type="noConversion"/>
  </si>
  <si>
    <t>1产能</t>
    <phoneticPr fontId="29" type="noConversion"/>
  </si>
  <si>
    <t>2产能</t>
    <phoneticPr fontId="29" type="noConversion"/>
  </si>
  <si>
    <t>3产能</t>
    <phoneticPr fontId="29" type="noConversion"/>
  </si>
  <si>
    <t>4产能</t>
    <phoneticPr fontId="29" type="noConversion"/>
  </si>
  <si>
    <t>装潢</t>
    <phoneticPr fontId="29" type="noConversion"/>
  </si>
  <si>
    <t>物料类型</t>
    <phoneticPr fontId="29" type="noConversion"/>
  </si>
  <si>
    <t>剪</t>
    <phoneticPr fontId="29" type="noConversion"/>
  </si>
  <si>
    <t>冲</t>
    <phoneticPr fontId="29" type="noConversion"/>
  </si>
  <si>
    <t>折</t>
    <phoneticPr fontId="29" type="noConversion"/>
  </si>
  <si>
    <t>焊</t>
    <phoneticPr fontId="29" type="noConversion"/>
  </si>
  <si>
    <t>产能1</t>
    <phoneticPr fontId="29" type="noConversion"/>
  </si>
  <si>
    <t>产能2</t>
  </si>
  <si>
    <t>产能3</t>
  </si>
  <si>
    <t>产能4</t>
  </si>
  <si>
    <t>物料类型</t>
    <phoneticPr fontId="29" type="noConversion"/>
  </si>
  <si>
    <t>Plan</t>
    <phoneticPr fontId="29" type="noConversion"/>
  </si>
  <si>
    <t>装潢</t>
    <phoneticPr fontId="29" type="noConversion"/>
  </si>
  <si>
    <t>套料</t>
    <phoneticPr fontId="29" type="noConversion"/>
  </si>
  <si>
    <t xml:space="preserve"> </t>
    <phoneticPr fontId="29" type="noConversion"/>
  </si>
  <si>
    <t>汇总</t>
  </si>
  <si>
    <t>线别</t>
    <phoneticPr fontId="29" type="noConversion"/>
  </si>
  <si>
    <t>线别</t>
    <phoneticPr fontId="29" type="noConversion"/>
  </si>
  <si>
    <t>X</t>
    <phoneticPr fontId="29" type="noConversion"/>
  </si>
  <si>
    <t>O</t>
    <phoneticPr fontId="29" type="noConversion"/>
  </si>
  <si>
    <t>N</t>
    <phoneticPr fontId="29" type="noConversion"/>
  </si>
  <si>
    <t>厅门门板组件 DW1100 DH2100 SUS304/1.5/发纹</t>
  </si>
  <si>
    <t>门板焊接组件</t>
    <phoneticPr fontId="29" type="noConversion"/>
  </si>
  <si>
    <t>门底板</t>
    <phoneticPr fontId="29" type="noConversion"/>
  </si>
  <si>
    <t>SUS304/1.5</t>
    <phoneticPr fontId="29" type="noConversion"/>
  </si>
  <si>
    <t>S8</t>
    <phoneticPr fontId="29" type="noConversion"/>
  </si>
  <si>
    <t>左</t>
    <phoneticPr fontId="29" type="noConversion"/>
  </si>
  <si>
    <t>右</t>
    <phoneticPr fontId="29" type="noConversion"/>
  </si>
  <si>
    <t xml:space="preserve">门板焊接组件 S8 1100 2100SUS304/1.5 左 </t>
  </si>
  <si>
    <t xml:space="preserve">门底板 S8 1100 2100SUS304/1.5 左 </t>
  </si>
  <si>
    <t xml:space="preserve">门板焊接组件 S8 1100 2100SUS304/1.5 右 </t>
  </si>
  <si>
    <t xml:space="preserve">门底板 S8 1100 2100SUS304/1.5 右 </t>
  </si>
  <si>
    <t>O</t>
    <phoneticPr fontId="29" type="noConversion"/>
  </si>
  <si>
    <t>轿门</t>
    <phoneticPr fontId="29" type="noConversion"/>
  </si>
  <si>
    <t>门楣底板组件</t>
  </si>
  <si>
    <t xml:space="preserve">门底板 K8 800 2100 SUS304/1.5 轿门 </t>
  </si>
  <si>
    <t xml:space="preserve">门板焊接组件 K8 1000 2200 SUS304/1.5 轿门 </t>
  </si>
  <si>
    <t xml:space="preserve">门板焊接组件 K8 1000 2300 SUS304/1.5 轿门 </t>
  </si>
  <si>
    <t xml:space="preserve">门板焊接组件 K8 1100 2100 SUS304/1.5 轿门 </t>
  </si>
  <si>
    <t xml:space="preserve">门板焊接组件 K8 800 2100 SUS304/1.5 轿门 </t>
  </si>
  <si>
    <t xml:space="preserve">门板焊接组件 K8 900 2100 SUS304/1.5 轿门 </t>
  </si>
  <si>
    <t xml:space="preserve">门板焊接组件 S8 900 2100 SUS304/1.5 轿门 </t>
  </si>
  <si>
    <t xml:space="preserve">门板焊接组件 S8 1100 2100 SUS304/1.5 左 </t>
  </si>
  <si>
    <t xml:space="preserve">门底板 S8 1100 2100 SUS304/1.5 左 </t>
  </si>
  <si>
    <t xml:space="preserve">门板焊接组件 S8 1100 2100 SUS304/1.5 右 </t>
  </si>
  <si>
    <t xml:space="preserve">门底板 S8 1100 2100 SUS304/1.5 右 </t>
  </si>
  <si>
    <t>门楣底板 DW1300 CW1400 LO</t>
  </si>
  <si>
    <t>门楣底板 DW1300 CW1400 RO</t>
  </si>
  <si>
    <t>轿壁底板 75 CH2400 左前 右开</t>
  </si>
  <si>
    <t>轿壁底板 475 CH2400</t>
  </si>
  <si>
    <t>轿壁底板 475 CH2400 右前</t>
  </si>
  <si>
    <t>门楣底板 DW1100 CW2000 CO</t>
  </si>
  <si>
    <t>门楣底板 DW800 CW1300 CO</t>
  </si>
  <si>
    <t>门楣底板 DW900 CW1450 CO</t>
  </si>
  <si>
    <t>门楣底板 DW900  CW1150 CO</t>
  </si>
  <si>
    <t>门楣底板 DW1200  CW1350  RO</t>
  </si>
  <si>
    <t xml:space="preserve">侧挡板 S200 2100  </t>
  </si>
  <si>
    <t xml:space="preserve">侧档板 S200 2100 SUS304/1.5 </t>
  </si>
  <si>
    <t>底板 S200 800  非防火（带门封条）</t>
  </si>
  <si>
    <t>底板 S200 900  非防火（带门封条）</t>
  </si>
  <si>
    <t xml:space="preserve">底板组件 900  </t>
  </si>
  <si>
    <t>底板组件 S200 800  非防火（带门封条）焊接件</t>
  </si>
  <si>
    <t>底板组件 S200 900  非防火（带门封条）焊接件</t>
  </si>
  <si>
    <t xml:space="preserve">底部支架 1100  </t>
  </si>
  <si>
    <t xml:space="preserve">加强筋 K8  SUS304/1.5 </t>
  </si>
  <si>
    <t xml:space="preserve">加强筋(立柱) 1100  </t>
  </si>
  <si>
    <t xml:space="preserve">加强筋(立柱) S200  SUS304/1.5 </t>
  </si>
  <si>
    <t xml:space="preserve">加强筋(立柱) S8  SUS304/1.5 </t>
  </si>
  <si>
    <t xml:space="preserve">加强筋(门板)  2100  </t>
  </si>
  <si>
    <t xml:space="preserve">加强筋(门板) 1100  </t>
  </si>
  <si>
    <t xml:space="preserve">加强筋(门板) K8 2000  </t>
  </si>
  <si>
    <t xml:space="preserve">加强筋(门板) K8 2100  </t>
  </si>
  <si>
    <t>加强筋(门板) K8 2100  (带安装触板)</t>
  </si>
  <si>
    <t xml:space="preserve">加强筋(门板) K8 2200  </t>
  </si>
  <si>
    <t xml:space="preserve">加强筋(门板) K8 2200 SUS304/1.5 </t>
  </si>
  <si>
    <t xml:space="preserve">加强筋(门板) K8 2300  </t>
  </si>
  <si>
    <t xml:space="preserve">加强筋(门板) K8 2300 SUS304/1.5 </t>
  </si>
  <si>
    <t xml:space="preserve">加强筋(门板) K8 2400  </t>
  </si>
  <si>
    <t xml:space="preserve">加强筋(门板) S200 2000  </t>
  </si>
  <si>
    <t xml:space="preserve">加强筋(门板) S200 2100  </t>
  </si>
  <si>
    <t xml:space="preserve">加强筋(门板) S200 2100 SUS304/1.5 </t>
  </si>
  <si>
    <t xml:space="preserve">加强筋(门板) S200 2200  </t>
  </si>
  <si>
    <t xml:space="preserve">加强筋(门板) S8  镀锌板/1.5 </t>
  </si>
  <si>
    <t xml:space="preserve">加强筋(门板) S8 2000  </t>
  </si>
  <si>
    <t xml:space="preserve">加强筋(门板) S8 2100  </t>
  </si>
  <si>
    <t xml:space="preserve">加强筋(门板) S8 2200  </t>
  </si>
  <si>
    <t xml:space="preserve">加强筋(门板) S8 2200 SUS304/1.5 </t>
  </si>
  <si>
    <t xml:space="preserve">加强筋(门板) S8 2300  </t>
  </si>
  <si>
    <t xml:space="preserve">加强筋(门板) S8 2300 SUS304/1.5 </t>
  </si>
  <si>
    <t xml:space="preserve">加强筋(门板) S8 2400  </t>
  </si>
  <si>
    <t xml:space="preserve">快门板 1100 2100  </t>
  </si>
  <si>
    <t xml:space="preserve">快门焊接组件 1100 2100 左 </t>
  </si>
  <si>
    <t xml:space="preserve">立柱底板 S200 2100 SUS304/1.5 左 </t>
  </si>
  <si>
    <t xml:space="preserve">立柱底板 S8 2100 SUS304/1.5 </t>
  </si>
  <si>
    <t xml:space="preserve">立柱底板 S8 2200 SUS304/1.5 </t>
  </si>
  <si>
    <t xml:space="preserve">立柱底板 S8 2300 SUS304/1.5 </t>
  </si>
  <si>
    <t xml:space="preserve">立柱底板 S200 2000 右 </t>
  </si>
  <si>
    <t xml:space="preserve">立柱底板 S200 2000 左 </t>
  </si>
  <si>
    <t xml:space="preserve">立柱底板 S200 2100 右 </t>
  </si>
  <si>
    <t xml:space="preserve">立柱底板 S200 2100 左 </t>
  </si>
  <si>
    <t xml:space="preserve">立柱底板 S200 2100 SUS304/1.5 右 </t>
  </si>
  <si>
    <t xml:space="preserve">立柱底板 S200 2200 右 </t>
  </si>
  <si>
    <t xml:space="preserve">立柱底板 S200 2200 左 </t>
  </si>
  <si>
    <t xml:space="preserve">立柱底板 S8 2000  </t>
  </si>
  <si>
    <t xml:space="preserve">立柱底板 S8 2100  </t>
  </si>
  <si>
    <t>立柱底板 S8 2100  （宽）</t>
  </si>
  <si>
    <t xml:space="preserve">立柱底板 S8 2200  </t>
  </si>
  <si>
    <t>立柱底板 S8 2200  （宽）</t>
  </si>
  <si>
    <t xml:space="preserve">立柱底板 S8 2300  </t>
  </si>
  <si>
    <t>立柱底板 S8 2300  (宽)</t>
  </si>
  <si>
    <t xml:space="preserve">立柱底板 S8 2400  </t>
  </si>
  <si>
    <t xml:space="preserve">立柱焊接组件 S200 2000 右 </t>
  </si>
  <si>
    <t xml:space="preserve">立柱焊接组件 S200 2000 左 </t>
  </si>
  <si>
    <t xml:space="preserve">立柱焊接组件 S200 2100 右 </t>
  </si>
  <si>
    <t xml:space="preserve">立柱焊接组件 S200 2100 左 </t>
  </si>
  <si>
    <t xml:space="preserve">立柱焊接组件 S200 2200 右 </t>
  </si>
  <si>
    <t xml:space="preserve">立柱焊接组件 S200 2200 左 </t>
  </si>
  <si>
    <t xml:space="preserve">立柱焊接组件 S8 2000  </t>
  </si>
  <si>
    <t xml:space="preserve">立柱焊接组件 S8 2100  </t>
  </si>
  <si>
    <t>立柱焊接组件 S8 2100  （宽）</t>
  </si>
  <si>
    <t xml:space="preserve">立柱焊接组件 S8 2200  </t>
  </si>
  <si>
    <t>立柱焊接组件 S8 2200  （宽）</t>
  </si>
  <si>
    <t xml:space="preserve">立柱焊接组件 S8 2300  </t>
  </si>
  <si>
    <t>立柱焊接组件 S8 2300  (宽)</t>
  </si>
  <si>
    <t xml:space="preserve">立柱焊接组件 S8 2400  </t>
  </si>
  <si>
    <t xml:space="preserve">慢门板 1100  </t>
  </si>
  <si>
    <t xml:space="preserve">慢门板组件 1100 2100 左 </t>
  </si>
  <si>
    <t xml:space="preserve">门板封头 S200 1000  </t>
  </si>
  <si>
    <t xml:space="preserve">门板封头 S200 1100  </t>
  </si>
  <si>
    <t xml:space="preserve">门板封头 S200 800  </t>
  </si>
  <si>
    <t xml:space="preserve">门板封头 S200 900  </t>
  </si>
  <si>
    <t xml:space="preserve">门板焊接组件 K8 1000 2000  </t>
  </si>
  <si>
    <t xml:space="preserve">门板焊接组件 K8 1000 2100  </t>
  </si>
  <si>
    <t>门板焊接组件 K8 1000 2100 右 (带安装触板)</t>
  </si>
  <si>
    <t>门板焊接组件 K8 1000 2100 左 (带安装触板)</t>
  </si>
  <si>
    <t xml:space="preserve">门板焊接组件 K8 1000 2200  </t>
  </si>
  <si>
    <t xml:space="preserve">门板焊接组件 K8 1000 2300  </t>
  </si>
  <si>
    <t xml:space="preserve">门板焊接组件 K8 1000 2300 右 </t>
  </si>
  <si>
    <t xml:space="preserve">门板焊接组件 K8 1000 2300 左 </t>
  </si>
  <si>
    <t xml:space="preserve">门板焊接组件 K8 1000 2400  </t>
  </si>
  <si>
    <t xml:space="preserve">门板焊接组件 K8 1100 2000  </t>
  </si>
  <si>
    <t xml:space="preserve">门板焊接组件 K8 1100 2100  </t>
  </si>
  <si>
    <t>门板焊接组件 K8 1100 2100 右 (带安装触板)</t>
  </si>
  <si>
    <t>门板焊接组件 K8 1100 2100 左 (带安装触板)</t>
  </si>
  <si>
    <t xml:space="preserve">门板焊接组件 K8 1100 2200  </t>
  </si>
  <si>
    <t xml:space="preserve">门板焊接组件 K8 1100 2300  </t>
  </si>
  <si>
    <t xml:space="preserve">门板焊接组件 K8 1100 2400  </t>
  </si>
  <si>
    <t xml:space="preserve">门板焊接组件 K8 1200 2100  </t>
  </si>
  <si>
    <t>门板焊接组件 K8 1200 2100 右 (带安装触板)</t>
  </si>
  <si>
    <t>门板焊接组件 K8 1200 2100 左 (带安装触板)</t>
  </si>
  <si>
    <t xml:space="preserve">门板焊接组件 K8 1200 2200  </t>
  </si>
  <si>
    <t xml:space="preserve">门板焊接组件 K8 1200 2400  </t>
  </si>
  <si>
    <t xml:space="preserve">门板焊接组件 K8 1300 2100  </t>
  </si>
  <si>
    <t>门板焊接组件 K8 1300 2100 右 (带安装触板)</t>
  </si>
  <si>
    <t>门板焊接组件 K8 1300 2100 左 (带安装触板)</t>
  </si>
  <si>
    <t xml:space="preserve">门板焊接组件 K8 1300 2200  </t>
  </si>
  <si>
    <t xml:space="preserve">门板焊接组件 K8 1300 2300  </t>
  </si>
  <si>
    <t>门板焊接组件 K8 1400 2100 右 (带安装触板)</t>
  </si>
  <si>
    <t>门板焊接组件 K8 1400 2100 左 (带安装触板)</t>
  </si>
  <si>
    <t xml:space="preserve">门板焊接组件 K8 700 2000  </t>
  </si>
  <si>
    <t xml:space="preserve">门板焊接组件 K8 700 2100  </t>
  </si>
  <si>
    <t>门板焊接组件 K8 700 2100 右 (带安装触板)</t>
  </si>
  <si>
    <t>门板焊接组件 K8 700 2100 左 (带安装触板)</t>
  </si>
  <si>
    <t xml:space="preserve">门板焊接组件 K8 800 2000  </t>
  </si>
  <si>
    <t xml:space="preserve">门板焊接组件 K8 800 2100  </t>
  </si>
  <si>
    <t>门板焊接组件 K8 800 2100 右 (带安装触板)</t>
  </si>
  <si>
    <t>门板焊接组件 K8 800 2100 左 (带安装触板)</t>
  </si>
  <si>
    <t xml:space="preserve">门板焊接组件 K8 800 2200  </t>
  </si>
  <si>
    <t xml:space="preserve">门板焊接组件 K8 800 2300  </t>
  </si>
  <si>
    <t xml:space="preserve">门板焊接组件 K8 800 2400  </t>
  </si>
  <si>
    <t xml:space="preserve">门板焊接组件 K8 900 2000  </t>
  </si>
  <si>
    <t xml:space="preserve">门板焊接组件 K8 900 2100  </t>
  </si>
  <si>
    <t>门板焊接组件 K8 900 2100 右 (带安装触板)</t>
  </si>
  <si>
    <t>门板焊接组件 K8 900 2100 左 (带安装触板)</t>
  </si>
  <si>
    <t xml:space="preserve">门板焊接组件 K8 900 2200  </t>
  </si>
  <si>
    <t xml:space="preserve">门板焊接组件 K8 900 2300  </t>
  </si>
  <si>
    <t xml:space="preserve">门板焊接组件 K8 900 2400  </t>
  </si>
  <si>
    <t xml:space="preserve">门板焊接组件 S8 1000 2000  </t>
  </si>
  <si>
    <t xml:space="preserve">门板焊接组件 S8 1000 2100  </t>
  </si>
  <si>
    <t xml:space="preserve">门板焊接组件 S8 1000 2200  </t>
  </si>
  <si>
    <t xml:space="preserve">门板焊接组件 S8 1000 2300  </t>
  </si>
  <si>
    <t xml:space="preserve">门板焊接组件 S8 1000 2300 SUS304/1.5 </t>
  </si>
  <si>
    <t xml:space="preserve">门板焊接组件 S8 1000 2400  </t>
  </si>
  <si>
    <t xml:space="preserve">门板焊接组件 S8 1100 2000  </t>
  </si>
  <si>
    <t xml:space="preserve">门板焊接组件 S8 1100 2100  </t>
  </si>
  <si>
    <t xml:space="preserve">门板焊接组件 S8 1100 2200  </t>
  </si>
  <si>
    <t xml:space="preserve">门板焊接组件 S8 1100 2300  </t>
  </si>
  <si>
    <t xml:space="preserve">门板焊接组件 S8 1100 2400  </t>
  </si>
  <si>
    <t xml:space="preserve">门板焊接组件 S8 1200 2100  </t>
  </si>
  <si>
    <t xml:space="preserve">门板焊接组件 S8 1200 2400  </t>
  </si>
  <si>
    <t xml:space="preserve">门板焊接组件 S8 1300 2100  </t>
  </si>
  <si>
    <t xml:space="preserve">门板焊接组件 S8 1300 2200  </t>
  </si>
  <si>
    <t xml:space="preserve">门板焊接组件 S8 700 2000  </t>
  </si>
  <si>
    <t xml:space="preserve">门板焊接组件 S8 700 2100  </t>
  </si>
  <si>
    <t xml:space="preserve">门板焊接组件 S8 800 2000  </t>
  </si>
  <si>
    <t xml:space="preserve">门板焊接组件 S8 800 2100  </t>
  </si>
  <si>
    <t xml:space="preserve">门板焊接组件 S8 800 2200  </t>
  </si>
  <si>
    <t xml:space="preserve">门板焊接组件 S8 800 2300  </t>
  </si>
  <si>
    <t xml:space="preserve">门板焊接组件 S8 800 2400  </t>
  </si>
  <si>
    <t xml:space="preserve">门板焊接组件 S8 900 2000  </t>
  </si>
  <si>
    <t xml:space="preserve">门板焊接组件 S8 900 2100  </t>
  </si>
  <si>
    <t xml:space="preserve">门板焊接组件 S8 900 2100 SUS304/1.5 </t>
  </si>
  <si>
    <t xml:space="preserve">门板焊接组件 S8 900 2200  </t>
  </si>
  <si>
    <t xml:space="preserve">门板焊接组件 S8 900 2200 SUS304/1.5 </t>
  </si>
  <si>
    <t>门板焊接组件 S8 900 2200 SUS304/1.5 900*2200</t>
  </si>
  <si>
    <t xml:space="preserve">门板焊接组件 S8 900 2300  </t>
  </si>
  <si>
    <t xml:space="preserve">门板焊接组件 S8 900 2400  </t>
  </si>
  <si>
    <t>门底板 K8 1000 2100  (带安装触板)</t>
  </si>
  <si>
    <t xml:space="preserve">门底板 K8 1000 2200 SUS304/1.5 </t>
  </si>
  <si>
    <t xml:space="preserve">门底板 K8 1000 2300  </t>
  </si>
  <si>
    <t xml:space="preserve">门底板 K8 1000 2300 SUS304/1.5 </t>
  </si>
  <si>
    <t>门底板 K8 1100 2100  (带安装触板)</t>
  </si>
  <si>
    <t xml:space="preserve">门底板 K8 1100 2100 SUS304/1.5 </t>
  </si>
  <si>
    <t xml:space="preserve">门底板 K8 1100 2300  </t>
  </si>
  <si>
    <t>门底板 K8 1200 2100  (带安装触板)</t>
  </si>
  <si>
    <t>门底板 K8 1300 2100  (带安装触板)</t>
  </si>
  <si>
    <t>门底板 K8 1400 2100  (带安装触板)</t>
  </si>
  <si>
    <t>门底板 K8 700 2100  (带安装触板)</t>
  </si>
  <si>
    <t>门底板 K8 800 2100  (带安装触板)</t>
  </si>
  <si>
    <t>门底板 K8 900 2100  (带安装触板)</t>
  </si>
  <si>
    <t xml:space="preserve">门底板 K8 900 2100 SUS304/1.5 </t>
  </si>
  <si>
    <t xml:space="preserve">门底板 S200 1000 2000 右 </t>
  </si>
  <si>
    <t xml:space="preserve">门底板 S200 1000 2000 左 </t>
  </si>
  <si>
    <t xml:space="preserve">门底板 S200 1000 2100 右 </t>
  </si>
  <si>
    <t xml:space="preserve">门底板 S200 1000 2100 左 </t>
  </si>
  <si>
    <t xml:space="preserve">门底板 S200 1000 2200 右 </t>
  </si>
  <si>
    <t xml:space="preserve">门底板 S200 1000 2200 左 </t>
  </si>
  <si>
    <t xml:space="preserve">门底板 S200 1100 2000 右 </t>
  </si>
  <si>
    <t xml:space="preserve">门底板 S200 1100 2000 左 </t>
  </si>
  <si>
    <t xml:space="preserve">门底板 S200 1100 2100 右 </t>
  </si>
  <si>
    <t xml:space="preserve">门底板 S200 1100 2100 左 </t>
  </si>
  <si>
    <t xml:space="preserve">门底板 S200 1100 2200 右 </t>
  </si>
  <si>
    <t xml:space="preserve">门底板 S200 1100 2200 左 </t>
  </si>
  <si>
    <t xml:space="preserve">门底板 S200 700 2100 右 </t>
  </si>
  <si>
    <t xml:space="preserve">门底板 S200 700 2100 左 </t>
  </si>
  <si>
    <t xml:space="preserve">门底板 S200 800 2000 右 </t>
  </si>
  <si>
    <t xml:space="preserve">门底板 S200 800 2000 左 </t>
  </si>
  <si>
    <t xml:space="preserve">门底板 S200 800 2100 右 </t>
  </si>
  <si>
    <t xml:space="preserve">门底板 S200 800 2100 左 </t>
  </si>
  <si>
    <t xml:space="preserve">门底板 S200 800 2200 右 </t>
  </si>
  <si>
    <t xml:space="preserve">门底板 S200 800 2200 左 </t>
  </si>
  <si>
    <t xml:space="preserve">门底板 S200 900 2000 右 </t>
  </si>
  <si>
    <t xml:space="preserve">门底板 S200 900 2000 左 </t>
  </si>
  <si>
    <t xml:space="preserve">门底板 S200 900 2100 右 </t>
  </si>
  <si>
    <t xml:space="preserve">门底板 S200 900 2100 左 </t>
  </si>
  <si>
    <t xml:space="preserve">门底板 S200 900 2200 右 </t>
  </si>
  <si>
    <t xml:space="preserve">门底板 S200 900 2200 左 </t>
  </si>
  <si>
    <t xml:space="preserve">门底板 S8 900 2200 SUS304/1.5 </t>
  </si>
  <si>
    <t xml:space="preserve">门底板 S8/K8 1000 2000  </t>
  </si>
  <si>
    <t xml:space="preserve">门底板 S8/K8 1000 2100  </t>
  </si>
  <si>
    <t xml:space="preserve">门底板 S8/K8 1000 2200  </t>
  </si>
  <si>
    <t xml:space="preserve">门底板 S8/K8 1000 2300  </t>
  </si>
  <si>
    <t xml:space="preserve">门底板 S8/K8 1000 2400  </t>
  </si>
  <si>
    <t xml:space="preserve">门底板 S8/K8 1100 2000  </t>
  </si>
  <si>
    <t xml:space="preserve">门底板 S8/K8 1100 2100  </t>
  </si>
  <si>
    <t xml:space="preserve">门底板 S8/K8 1100 2200  </t>
  </si>
  <si>
    <t xml:space="preserve">门底板 S8/K8 1100 2300  </t>
  </si>
  <si>
    <t xml:space="preserve">门底板 S8/K8 1100 2400  </t>
  </si>
  <si>
    <t xml:space="preserve">门底板 S8/K8 1200 2100  </t>
  </si>
  <si>
    <t xml:space="preserve">门底板 S8/K8 1200 2200  </t>
  </si>
  <si>
    <t xml:space="preserve">门底板 S8/K8 1200 2300  </t>
  </si>
  <si>
    <t xml:space="preserve">门底板 S8/K8 1200 2400  </t>
  </si>
  <si>
    <t xml:space="preserve">门底板 S8/K8 1300 2100  </t>
  </si>
  <si>
    <t xml:space="preserve">门底板 S8/K8 1300 2200  </t>
  </si>
  <si>
    <t xml:space="preserve">门底板 S8/K8 1300 2300  </t>
  </si>
  <si>
    <t xml:space="preserve">门底板 S8/K8 700 2000  </t>
  </si>
  <si>
    <t xml:space="preserve">门底板 S8/K8 700 2100  </t>
  </si>
  <si>
    <t xml:space="preserve">门底板 S8/K8 800 2000  </t>
  </si>
  <si>
    <t xml:space="preserve">门底板 S8/K8 800 2100  </t>
  </si>
  <si>
    <t xml:space="preserve">门底板 S8/K8 800 2200  </t>
  </si>
  <si>
    <t xml:space="preserve">门底板 S8/K8 800 2300  </t>
  </si>
  <si>
    <t xml:space="preserve">门底板 S8/K8 800 2400  </t>
  </si>
  <si>
    <t xml:space="preserve">门底板 S8/K8 900 2000  </t>
  </si>
  <si>
    <t xml:space="preserve">门底板 S8/K8 900 2100  </t>
  </si>
  <si>
    <t xml:space="preserve">门底板 S8/K8 900 2200  </t>
  </si>
  <si>
    <t xml:space="preserve">门底板 S8/K8 900 2300  </t>
  </si>
  <si>
    <t xml:space="preserve">门底板 S8/K8 900 2400  </t>
  </si>
  <si>
    <t>门板焊接组件 K8 1100 2300 右 (带安装触板)</t>
  </si>
  <si>
    <t>门板焊接组件 K8 1100 2300 左 (带安装触板)</t>
  </si>
  <si>
    <t>门板焊接组件 K8 900 2300 右 (带安装触板)</t>
  </si>
  <si>
    <t>门板焊接组件 K8 900 2300 左 (带安装触板)</t>
  </si>
  <si>
    <t xml:space="preserve">门板焊接组件 S200 1000 2000 右 </t>
  </si>
  <si>
    <t xml:space="preserve">门板焊接组件 S200 1000 2000 左 </t>
  </si>
  <si>
    <t xml:space="preserve">门板焊接组件 S200 1000 2100 右 </t>
  </si>
  <si>
    <t>门板焊接组件 S200 1000 2100 右 (防火)</t>
  </si>
  <si>
    <t xml:space="preserve">门板焊接组件 S200 1000 2100 左 </t>
  </si>
  <si>
    <t>门板焊接组件 S200 1000 2100 左 (防火)</t>
  </si>
  <si>
    <t xml:space="preserve">门板焊接组件 S200 1000 2200 右 </t>
  </si>
  <si>
    <t xml:space="preserve">门板焊接组件 S200 1000 2200 左 </t>
  </si>
  <si>
    <t xml:space="preserve">门板焊接组件 S200 1100 2000 右 </t>
  </si>
  <si>
    <t xml:space="preserve">门板焊接组件 S200 1100 2000 左 </t>
  </si>
  <si>
    <t xml:space="preserve">门板焊接组件 S200 1100 2100 右 </t>
  </si>
  <si>
    <t>门板焊接组件 S200 1100 2100 右 (防火)</t>
  </si>
  <si>
    <t xml:space="preserve">门板焊接组件 S200 1100 2100 左 </t>
  </si>
  <si>
    <t>门板焊接组件 S200 1100 2100 左 (防火)</t>
  </si>
  <si>
    <t xml:space="preserve">门板焊接组件 S200 1100 2200 右 </t>
  </si>
  <si>
    <t xml:space="preserve">门板焊接组件 S200 1100 2200 左 </t>
  </si>
  <si>
    <t xml:space="preserve">门板焊接组件 S200 700 2100 右 </t>
  </si>
  <si>
    <t xml:space="preserve">门板焊接组件 S200 700 2100 左 </t>
  </si>
  <si>
    <t xml:space="preserve">门板焊接组件 S200 800 2000 右 </t>
  </si>
  <si>
    <t xml:space="preserve">门板焊接组件 S200 800 2000 左 </t>
  </si>
  <si>
    <t xml:space="preserve">门板焊接组件 S200 800 2100 右 </t>
  </si>
  <si>
    <t>门板焊接组件 S200 800 2100 右 (防火)</t>
  </si>
  <si>
    <t xml:space="preserve">门板焊接组件 S200 800 2100 左 </t>
  </si>
  <si>
    <t>门板焊接组件 S200 800 2100 左 (防火)</t>
  </si>
  <si>
    <t xml:space="preserve">门板焊接组件 S200 800 2200 右 </t>
  </si>
  <si>
    <t xml:space="preserve">门板焊接组件 S200 800 2200 左 </t>
  </si>
  <si>
    <t xml:space="preserve">门板焊接组件 S200 900 2000 右 </t>
  </si>
  <si>
    <t xml:space="preserve">门板焊接组件 S200 900 2000 左 </t>
  </si>
  <si>
    <t xml:space="preserve">门板焊接组件 S200 900 2100 右 </t>
  </si>
  <si>
    <t>门板焊接组件 S200 900 2100 右 (防火)</t>
  </si>
  <si>
    <t xml:space="preserve">门板焊接组件 S200 900 2100 左 </t>
  </si>
  <si>
    <t>门板焊接组件 S200 900 2100 左 (防火)</t>
  </si>
  <si>
    <t xml:space="preserve">门板焊接组件 S200 900 2200 右 </t>
  </si>
  <si>
    <t xml:space="preserve">门板焊接组件 S200 900 2200 左 </t>
  </si>
  <si>
    <t xml:space="preserve">门楣 S200 1000 SUS304/1.5 </t>
  </si>
  <si>
    <t xml:space="preserve">门楣 S200 1100 SUS304/1.5 </t>
  </si>
  <si>
    <t xml:space="preserve">门楣 S200 800 SUS304/1.5 </t>
  </si>
  <si>
    <t xml:space="preserve">门楣 S200 900 SUS304/1.5 </t>
  </si>
  <si>
    <t xml:space="preserve">门楣底板 S200 1000  </t>
  </si>
  <si>
    <t xml:space="preserve">门楣底板 S200 1100  </t>
  </si>
  <si>
    <t xml:space="preserve">门楣底板 S200 700  </t>
  </si>
  <si>
    <t xml:space="preserve">门楣底板 S200 800  </t>
  </si>
  <si>
    <t xml:space="preserve">门楣底板 S200 900  </t>
  </si>
  <si>
    <t xml:space="preserve">门楣焊接组件 S200 1000  </t>
  </si>
  <si>
    <t xml:space="preserve">门楣焊接组件 S200 1000 SUS304/1.5 </t>
  </si>
  <si>
    <t xml:space="preserve">门楣焊接组件 S200 1100  </t>
  </si>
  <si>
    <t xml:space="preserve">门楣焊接组件 S200 1100 SUS304/1.5 </t>
  </si>
  <si>
    <t xml:space="preserve">门楣焊接组件 S200 700  </t>
  </si>
  <si>
    <t xml:space="preserve">门楣焊接组件 S200 800  </t>
  </si>
  <si>
    <t xml:space="preserve">门楣焊接组件 S200 800 SUS304/1.5 </t>
  </si>
  <si>
    <t xml:space="preserve">门楣焊接组件 S200 900  </t>
  </si>
  <si>
    <t xml:space="preserve">门楣焊接组件 S200 900 SUS304/1.5 </t>
  </si>
  <si>
    <t>装饰板 S200 800 FS441 非防火（带门封条）</t>
  </si>
  <si>
    <t xml:space="preserve">装饰板(立柱) S200 2100 FS441 右 </t>
  </si>
  <si>
    <t xml:space="preserve">装饰板(立柱) S200 2100 FS441 左 </t>
  </si>
  <si>
    <t xml:space="preserve">装饰板(立柱) S200 2100 SUS304 右 </t>
  </si>
  <si>
    <t xml:space="preserve">装饰板(立柱) S200 2100 SUS304 左 </t>
  </si>
  <si>
    <t xml:space="preserve">装饰板(立柱) S200 2200 FS441 右 </t>
  </si>
  <si>
    <t xml:space="preserve">装饰板(立柱) S200 2200 FS441 左 </t>
  </si>
  <si>
    <t xml:space="preserve">装饰板(立柱) S200 2200 SUS304 右 </t>
  </si>
  <si>
    <t xml:space="preserve">装饰板(立柱) S200 2200 SUS304 左 </t>
  </si>
  <si>
    <t xml:space="preserve">装饰板(立柱) S8 2000 FS441 </t>
  </si>
  <si>
    <t xml:space="preserve">装饰板(立柱) S8 2000 SUS304 </t>
  </si>
  <si>
    <t xml:space="preserve">装饰板(立柱) S8 2100 FS441 </t>
  </si>
  <si>
    <t xml:space="preserve">装饰板(立柱) S8 2100 SUS304 </t>
  </si>
  <si>
    <t xml:space="preserve">装饰板(立柱) S8 2200 FS441 </t>
  </si>
  <si>
    <t>装饰板(立柱) S8 2200 FS441 （宽）</t>
  </si>
  <si>
    <t xml:space="preserve">装饰板(立柱) S8 2200 SUS304 </t>
  </si>
  <si>
    <t>装饰板(立柱) S8 2200 SUS304 （宽）</t>
  </si>
  <si>
    <t xml:space="preserve">装饰板(立柱) S8 2300 FS441 </t>
  </si>
  <si>
    <t>装饰板(立柱) S8 2300 FS441 (宽)</t>
  </si>
  <si>
    <t xml:space="preserve">装饰板(立柱) S8 2300 SUS304 </t>
  </si>
  <si>
    <t>装饰板(立柱) S8 2300 SUS304 (宽)</t>
  </si>
  <si>
    <t xml:space="preserve">装饰板(立柱) S8 2400 FS441 </t>
  </si>
  <si>
    <t xml:space="preserve">装饰板(立柱) S8 2400 SUS304 </t>
  </si>
  <si>
    <t xml:space="preserve">装饰板(门板) 1100 2100 SUS441 </t>
  </si>
  <si>
    <t xml:space="preserve">装饰板(门板) K8 1000 2000 FS441 </t>
  </si>
  <si>
    <t xml:space="preserve">装饰板(门板) K8 1000 2000 SUS304 </t>
  </si>
  <si>
    <t xml:space="preserve">装饰板(门板) K8 1000 2100 FS441 </t>
  </si>
  <si>
    <t>装饰板(门板) K8 1000 2100 FS441 (带安装触板)</t>
  </si>
  <si>
    <t xml:space="preserve">装饰板(门板) K8 1000 2100 SUS304 </t>
  </si>
  <si>
    <t>装饰板(门板) K8 1000 2100 SUS304 (带安装触板)</t>
  </si>
  <si>
    <t xml:space="preserve">装饰板(门板) K8 1000 2200 FS441 </t>
  </si>
  <si>
    <t xml:space="preserve">装饰板(门板) K8 1000 2200 SUS304 </t>
  </si>
  <si>
    <t xml:space="preserve">装饰板(门板) K8 1000 2300 FS441 </t>
  </si>
  <si>
    <t xml:space="preserve">装饰板(门板) K8 1000 2300 SUS304 </t>
  </si>
  <si>
    <t xml:space="preserve">装饰板(门板) K8 1000 2400 FS441 </t>
  </si>
  <si>
    <t xml:space="preserve">装饰板(门板) K8 1000 2400 SUS304 </t>
  </si>
  <si>
    <t xml:space="preserve">装饰板(门板) K8 1100 2000 FS441 </t>
  </si>
  <si>
    <t xml:space="preserve">装饰板(门板) K8 1100 2000 SUS304 </t>
  </si>
  <si>
    <t xml:space="preserve">装饰板(门板) K8 1100 2100 FS441 </t>
  </si>
  <si>
    <t>装饰板(门板) K8 1100 2100 FS441 (带安装触板)</t>
  </si>
  <si>
    <t xml:space="preserve">装饰板(门板) K8 1100 2100 SUS304 </t>
  </si>
  <si>
    <t>装饰板(门板) K8 1100 2100 SUS304 (带安装触板)</t>
  </si>
  <si>
    <t xml:space="preserve">装饰板(门板) K8 1100 2200 FS441 </t>
  </si>
  <si>
    <t xml:space="preserve">装饰板(门板) K8 1100 2200 SUS304 </t>
  </si>
  <si>
    <t xml:space="preserve">装饰板(门板) K8 1100 2300 FS441 </t>
  </si>
  <si>
    <t xml:space="preserve">装饰板(门板) K8 1100 2300 SUS304 </t>
  </si>
  <si>
    <t xml:space="preserve">装饰板(门板) K8 1100 2400 FS441 </t>
  </si>
  <si>
    <t xml:space="preserve">装饰板(门板) K8 1100 2400 SUS304 </t>
  </si>
  <si>
    <t xml:space="preserve">装饰板(门板) K8 1200 2100 FS441 </t>
  </si>
  <si>
    <t>装饰板(门板) K8 1200 2100 FS441 (带安装触板)</t>
  </si>
  <si>
    <t xml:space="preserve">装饰板(门板) K8 1200 2100 SUS304 </t>
  </si>
  <si>
    <t>装饰板(门板) K8 1200 2100 SUS304 (带安装触板)</t>
  </si>
  <si>
    <t xml:space="preserve">装饰板(门板) K8 1200 2200 FS441 </t>
  </si>
  <si>
    <t xml:space="preserve">装饰板(门板) K8 1200 2200 SUS304 </t>
  </si>
  <si>
    <t xml:space="preserve">装饰板(门板) K8 1200 2400 FS441 </t>
  </si>
  <si>
    <t xml:space="preserve">装饰板(门板) K8 1200 2400 SUS304 </t>
  </si>
  <si>
    <t xml:space="preserve">装饰板(门板) K8 1300 2100 FS441 </t>
  </si>
  <si>
    <t>装饰板(门板) K8 1300 2100 FS441 (带安装触板)</t>
  </si>
  <si>
    <t xml:space="preserve">装饰板(门板) K8 1300 2100 SUS304 </t>
  </si>
  <si>
    <t>装饰板(门板) K8 1300 2100 SUS304 (带安装触板)</t>
  </si>
  <si>
    <t xml:space="preserve">装饰板(门板) K8 1300 2200 FS441 </t>
  </si>
  <si>
    <t xml:space="preserve">装饰板(门板) K8 1300 2200 SUS304 </t>
  </si>
  <si>
    <t xml:space="preserve">装饰板(门板) K8 1300 2300 FS441 </t>
  </si>
  <si>
    <t xml:space="preserve">装饰板(门板) K8 1300 2300 SUS304 </t>
  </si>
  <si>
    <t>装饰板(门板) K8 1400 2100 FS441 (带安装触板)</t>
  </si>
  <si>
    <t>装饰板(门板) K8 1400 2100 SUS304 (带安装触板)</t>
  </si>
  <si>
    <t xml:space="preserve">装饰板(门板) K8 700 2000 FS441 </t>
  </si>
  <si>
    <t xml:space="preserve">装饰板(门板) K8 700 2000 SUS304 </t>
  </si>
  <si>
    <t xml:space="preserve">装饰板(门板) K8 700 2100 FS441 </t>
  </si>
  <si>
    <t>装饰板(门板) K8 700 2100 FS441 (带安装触板)</t>
  </si>
  <si>
    <t xml:space="preserve">装饰板(门板) K8 700 2100 SUS304 </t>
  </si>
  <si>
    <t>装饰板(门板) K8 700 2100 SUS304 (带安装触板)</t>
  </si>
  <si>
    <t xml:space="preserve">装饰板(门板) K8 800 2000 FS441 </t>
  </si>
  <si>
    <t xml:space="preserve">装饰板(门板) K8 800 2000 SUS304 </t>
  </si>
  <si>
    <t xml:space="preserve">装饰板(门板) K8 800 2100 FS441 </t>
  </si>
  <si>
    <t>装饰板(门板) K8 800 2100 FS441 (带安装触板)</t>
  </si>
  <si>
    <t xml:space="preserve">装饰板(门板) K8 800 2100 SUS304 </t>
  </si>
  <si>
    <t>装饰板(门板) K8 800 2100 SUS304 (带安装触板)</t>
  </si>
  <si>
    <t xml:space="preserve">装饰板(门板) K8 800 2200 FS441 </t>
  </si>
  <si>
    <t xml:space="preserve">装饰板(门板) K8 800 2200 SUS304 </t>
  </si>
  <si>
    <t xml:space="preserve">装饰板(门板) K8 800 2300 FS441 </t>
  </si>
  <si>
    <t xml:space="preserve">装饰板(门板) K8 800 2300 SUS304 </t>
  </si>
  <si>
    <t xml:space="preserve">装饰板(门板) K8 800 2400 FS441 </t>
  </si>
  <si>
    <t xml:space="preserve">装饰板(门板) K8 800 2400 SUS304 </t>
  </si>
  <si>
    <t xml:space="preserve">装饰板(门板) K8 900 2000 FS441 </t>
  </si>
  <si>
    <t xml:space="preserve">装饰板(门板) K8 900 2000 SUS304 </t>
  </si>
  <si>
    <t xml:space="preserve">装饰板(门板) K8 900 2100 FS441 </t>
  </si>
  <si>
    <t>装饰板(门板) K8 900 2100 FS441 (带安装触板)</t>
  </si>
  <si>
    <t xml:space="preserve">装饰板(门板) K8 900 2100 SUS304 </t>
  </si>
  <si>
    <t>装饰板(门板) K8 900 2100 SUS304 (带安装触板)</t>
  </si>
  <si>
    <t xml:space="preserve">装饰板(门板) K8 900 2200 FS441 </t>
  </si>
  <si>
    <t xml:space="preserve">装饰板(门板) K8 900 2200 SUS304 </t>
  </si>
  <si>
    <t xml:space="preserve">装饰板(门板) K8 900 2300 FS441 </t>
  </si>
  <si>
    <t xml:space="preserve">装饰板(门板) K8 900 2300 SUS304 </t>
  </si>
  <si>
    <t xml:space="preserve">装饰板(门板) K8 900 2400 FS441 </t>
  </si>
  <si>
    <t xml:space="preserve">装饰板(门板) K8 900 2400 SUS304 </t>
  </si>
  <si>
    <t xml:space="preserve">装饰板(门板) S8 1000 2000 FS441 </t>
  </si>
  <si>
    <t xml:space="preserve">装饰板(门板) S8 1000 2000 SUS304 </t>
  </si>
  <si>
    <t xml:space="preserve">装饰板(门板) S8 1000 2100 FS441 </t>
  </si>
  <si>
    <t xml:space="preserve">装饰板(门板) S8 1000 2100 SUS304 </t>
  </si>
  <si>
    <t xml:space="preserve">装饰板(门板) S8 1000 2200 FS441 </t>
  </si>
  <si>
    <t xml:space="preserve">装饰板(门板) S8 1000 2200 SUS304 </t>
  </si>
  <si>
    <t xml:space="preserve">装饰板(门板) S8 1000 2300 FS441 </t>
  </si>
  <si>
    <t xml:space="preserve">装饰板(门板) S8 1000 2300 SUS304 </t>
  </si>
  <si>
    <t xml:space="preserve">装饰板(门板) S8 1000 2400 FS441 </t>
  </si>
  <si>
    <t xml:space="preserve">装饰板(门板) S8 1000 2400 SUS304 </t>
  </si>
  <si>
    <t xml:space="preserve">装饰板(门板) S8 1100 2000 FS441 </t>
  </si>
  <si>
    <t xml:space="preserve">装饰板(门板) S8 1100 2000 SUS304 </t>
  </si>
  <si>
    <t xml:space="preserve">装饰板(门板) S8 1100 2100 FS441 </t>
  </si>
  <si>
    <t xml:space="preserve">装饰板(门板) S8 1100 2100 SUS304 </t>
  </si>
  <si>
    <t xml:space="preserve">装饰板(门板) S8 1100 2200 FS441 </t>
  </si>
  <si>
    <t xml:space="preserve">装饰板(门板) S8 1100 2200 SUS304 </t>
  </si>
  <si>
    <t xml:space="preserve">装饰板(门板) S8 1100 2300 FS441 </t>
  </si>
  <si>
    <t xml:space="preserve">装饰板(门板) S8 1100 2300 SUS304 </t>
  </si>
  <si>
    <t xml:space="preserve">装饰板(门板) S8 1100 2400 FS441 </t>
  </si>
  <si>
    <t xml:space="preserve">装饰板(门板) S8 1100 2400 SUS304 </t>
  </si>
  <si>
    <t xml:space="preserve">装饰板(门板) S8 1200 2100 FS441 </t>
  </si>
  <si>
    <t xml:space="preserve">装饰板(门板) S8 1200 2100 SUS304 </t>
  </si>
  <si>
    <t xml:space="preserve">装饰板(门板) S8 1200 2200 FS441 </t>
  </si>
  <si>
    <t xml:space="preserve">装饰板(门板) S8 1200 2200 SUS304 </t>
  </si>
  <si>
    <t xml:space="preserve">装饰板(门板) S8 1200 2300 FS441 </t>
  </si>
  <si>
    <t xml:space="preserve">装饰板(门板) S8 1200 2400 FS441 </t>
  </si>
  <si>
    <t xml:space="preserve">装饰板(门板) S8 1200 2400 SUS304 </t>
  </si>
  <si>
    <t xml:space="preserve">装饰板(门板) S8 1300 2100 FS441 </t>
  </si>
  <si>
    <t xml:space="preserve">装饰板(门板) S8 1300 2100 SUS304 </t>
  </si>
  <si>
    <t xml:space="preserve">装饰板(门板) S8 1300 2200 FS441 </t>
  </si>
  <si>
    <t xml:space="preserve">装饰板(门板) S8 1300 2200 SUS304 </t>
  </si>
  <si>
    <t xml:space="preserve">装饰板(门板) S8 1300 2300 FS441 </t>
  </si>
  <si>
    <t xml:space="preserve">装饰板(门板) S8 1300 2300 SUS304 </t>
  </si>
  <si>
    <t xml:space="preserve">装饰板(门板) S8 700 2000 FS441 </t>
  </si>
  <si>
    <t xml:space="preserve">装饰板(门板) S8 700 2000 SUS304 </t>
  </si>
  <si>
    <t xml:space="preserve">装饰板(门板) S8 700 2100 FS441 </t>
  </si>
  <si>
    <t xml:space="preserve">装饰板(门板) S8 700 2100 SUS304 </t>
  </si>
  <si>
    <t xml:space="preserve">装饰板(门板) S8 800 2000 FS441 </t>
  </si>
  <si>
    <t xml:space="preserve">装饰板(门板) S8 800 2000 SUS304 </t>
  </si>
  <si>
    <t xml:space="preserve">装饰板(门板) S8 800 2100 FS441 </t>
  </si>
  <si>
    <t xml:space="preserve">装饰板(门板) S8 800 2100 SUS304 </t>
  </si>
  <si>
    <t xml:space="preserve">装饰板(门板) S8 800 2200 FS441 </t>
  </si>
  <si>
    <t xml:space="preserve">装饰板(门板) S8 800 2200 SUS304 </t>
  </si>
  <si>
    <t xml:space="preserve">装饰板(门板) S8 800 2300 FS441 </t>
  </si>
  <si>
    <t xml:space="preserve">装饰板(门板) S8 800 2300 SUS304 </t>
  </si>
  <si>
    <t xml:space="preserve">装饰板(门板) S8 800 2400 FS441 </t>
  </si>
  <si>
    <t xml:space="preserve">装饰板(门板) S8 800 2400 SUS304 </t>
  </si>
  <si>
    <t xml:space="preserve">装饰板(门板) S8 900 2000 FS441 </t>
  </si>
  <si>
    <t xml:space="preserve">装饰板(门板) S8 900 2000 SUS304 </t>
  </si>
  <si>
    <t xml:space="preserve">装饰板(门板) S8 900 2100 FS441 </t>
  </si>
  <si>
    <t xml:space="preserve">装饰板(门板) S8 900 2100 SUS304 </t>
  </si>
  <si>
    <t xml:space="preserve">装饰板(门板) S8 900 2200 FS441 </t>
  </si>
  <si>
    <t xml:space="preserve">装饰板(门板) S8 900 2200 SUS304 </t>
  </si>
  <si>
    <t xml:space="preserve">装饰板(门板) S8 900 2300 FS441 </t>
  </si>
  <si>
    <t xml:space="preserve">装饰板(门板) S8 900 2300 SUS304 </t>
  </si>
  <si>
    <t xml:space="preserve">装饰板(门板) S8 900 2400 FS441 </t>
  </si>
  <si>
    <t xml:space="preserve">装饰板(门板) S8 900 2400 SUS304 </t>
  </si>
  <si>
    <t xml:space="preserve">装饰板(门楣) S200 1000 FS441 </t>
  </si>
  <si>
    <t xml:space="preserve">装饰板(门楣) S200 1000 SUS304 </t>
  </si>
  <si>
    <t xml:space="preserve">装饰板(门楣) S200 1100 FS441 </t>
  </si>
  <si>
    <t xml:space="preserve">装饰板(门楣) S200 1100 SUS304 </t>
  </si>
  <si>
    <t xml:space="preserve">装饰板(门楣) S200 700 FS441 </t>
  </si>
  <si>
    <t xml:space="preserve">装饰板(门楣) S200 700 SUS304 </t>
  </si>
  <si>
    <t xml:space="preserve">装饰板(门楣) S200 800 FS441 </t>
  </si>
  <si>
    <t xml:space="preserve">装饰板(门楣) S200 800 SUS304 </t>
  </si>
  <si>
    <t xml:space="preserve">装饰板(门楣) S200 900 FS441 </t>
  </si>
  <si>
    <t xml:space="preserve">装饰板(门楣) S200 900 SUS304 </t>
  </si>
  <si>
    <t xml:space="preserve">底板组件  </t>
  </si>
  <si>
    <t xml:space="preserve">加强筋(立柱) S200  </t>
  </si>
  <si>
    <t xml:space="preserve">加强筋轿壁  </t>
  </si>
  <si>
    <t>加强筋  轿门 （轿壁部分）</t>
  </si>
  <si>
    <t>门楣底板组件  轿门 （轿壁部分）</t>
  </si>
  <si>
    <t>支架  轿门 （轿壁部分）</t>
  </si>
  <si>
    <t xml:space="preserve">立柱封头(连接板) S200  </t>
  </si>
  <si>
    <t xml:space="preserve">门楣封头 S200  </t>
  </si>
  <si>
    <t>加强筋(立柱) S8 （宽）</t>
    <phoneticPr fontId="29" type="noConversion"/>
  </si>
  <si>
    <t>轿壁底板 55 CH2400 右前 左开</t>
  </si>
  <si>
    <t>门楣底板 DW900  CW1100  LO</t>
  </si>
  <si>
    <t>门楣底板 DW900 CW1100 RO</t>
  </si>
  <si>
    <t>轿壁底板 470 CH2400</t>
  </si>
  <si>
    <t>轿壁底板 265 CH2400</t>
  </si>
  <si>
    <t>轿壁底板 375  CH2600</t>
  </si>
  <si>
    <t>轿壁底板 625 CH2600</t>
  </si>
  <si>
    <t>轿壁底板 375 CH2600 左前</t>
  </si>
  <si>
    <t>轿壁底板 55 CH2400</t>
  </si>
  <si>
    <t>门楣底板 DW900 CW1200 CO</t>
  </si>
  <si>
    <t>轿壁底板 500 CH2600</t>
  </si>
  <si>
    <t>发纹不锈钢板1.5*2105*1219 SUS304</t>
  </si>
  <si>
    <t>发纹不锈钢板1.5*2210*1219 SUS304</t>
  </si>
  <si>
    <t>门楣底板 DW1100 CW2200 CO</t>
  </si>
  <si>
    <t>轿壁底板 575 CH2600 右前</t>
  </si>
  <si>
    <t>镀锌钢板　1.5x1250x2545 Q235-A GB/T2518</t>
  </si>
  <si>
    <t>门楣板 DW1100 CW2050 CO</t>
  </si>
  <si>
    <t>门楣底板 DW1000 CW1600 CO</t>
  </si>
  <si>
    <t>门楣底板 DW900  CW1600 CO</t>
  </si>
  <si>
    <t>轿壁底板 270 CH2400</t>
  </si>
  <si>
    <t>轿壁底板 400 CH2400 左前</t>
  </si>
  <si>
    <t>门楣底板 DW900 CW1650 CO</t>
  </si>
  <si>
    <t>门楣底板 DW800 CW1250 CO</t>
  </si>
  <si>
    <t xml:space="preserve">加强筋(立柱) S8 </t>
    <phoneticPr fontId="29" type="noConversion"/>
  </si>
  <si>
    <t>上班时间（分）</t>
  </si>
  <si>
    <t xml:space="preserve">生产起始时间
</t>
  </si>
  <si>
    <t xml:space="preserve">生产结束时间
</t>
  </si>
  <si>
    <t>计划内损失时间原因</t>
  </si>
  <si>
    <t>总停机时间</t>
  </si>
  <si>
    <t>线长确认</t>
  </si>
  <si>
    <t>用餐</t>
  </si>
  <si>
    <t>培训</t>
  </si>
  <si>
    <t>会议</t>
  </si>
  <si>
    <t>设备一级保养</t>
  </si>
  <si>
    <t>计划停机</t>
  </si>
  <si>
    <t>故障时间</t>
  </si>
  <si>
    <t>启动损失</t>
  </si>
  <si>
    <t>首检</t>
  </si>
  <si>
    <t>左右门板</t>
  </si>
  <si>
    <t>设备名称:AMADA折弯机1#</t>
  </si>
  <si>
    <t>设备名称:AMADA折弯机2#</t>
  </si>
  <si>
    <t>设备名称:电焊线</t>
  </si>
  <si>
    <t>设备名称:电焊平台2</t>
  </si>
  <si>
    <t>设备名称:LVD100 折弯机</t>
  </si>
  <si>
    <t>设备名称:拉铆、COP攻丝</t>
  </si>
  <si>
    <t>设备名称:220LVD折弯机</t>
  </si>
  <si>
    <t>设备名称:Clinch System(铆接系统）</t>
  </si>
  <si>
    <t>设备名称:170LVD折弯机</t>
  </si>
  <si>
    <t>设备名称:立柱包覆线</t>
  </si>
  <si>
    <t>设备名称:LVD220 折弯机</t>
  </si>
  <si>
    <t>S8:1100</t>
  </si>
  <si>
    <t>设备名称:喷涂设备</t>
  </si>
  <si>
    <t>门楣底板 DW800 CW1400 CO</t>
  </si>
  <si>
    <t>门楣底板 DW900 CW1500 CO</t>
  </si>
  <si>
    <t>门楣底板 DW1200 CW1400 RO</t>
  </si>
  <si>
    <t>门楣底板 DW1200 CW1400 LO</t>
  </si>
  <si>
    <t>SEQ</t>
    <phoneticPr fontId="30" type="noConversion"/>
  </si>
  <si>
    <t>轿壁底板 325 CH2400 左前</t>
  </si>
  <si>
    <t>轿壁底板 500 CH2400</t>
  </si>
  <si>
    <t>冷轧钢板1.0*1250*2041 Q235-A GB708</t>
  </si>
  <si>
    <t>班次：夜班</t>
  </si>
  <si>
    <t>排</t>
    <phoneticPr fontId="29" type="noConversion"/>
  </si>
  <si>
    <t>产</t>
    <phoneticPr fontId="29" type="noConversion"/>
  </si>
  <si>
    <t>检</t>
    <phoneticPr fontId="29" type="noConversion"/>
  </si>
  <si>
    <t>查</t>
    <phoneticPr fontId="29" type="noConversion"/>
  </si>
  <si>
    <t>轿壁底板 75 CH2400 右前 左开</t>
  </si>
  <si>
    <t>轿壁底板 450 CH2400</t>
  </si>
  <si>
    <t>门楣底板 DW800 CW1200 CO</t>
  </si>
  <si>
    <t>门楣底板 DW1200  CW1350  LO</t>
  </si>
  <si>
    <t>门板焊接组件</t>
    <phoneticPr fontId="29" type="noConversion"/>
  </si>
  <si>
    <t>立柱底板</t>
    <phoneticPr fontId="29" type="noConversion"/>
  </si>
  <si>
    <t>宽</t>
    <phoneticPr fontId="29" type="noConversion"/>
  </si>
  <si>
    <t>厅门门板组件 S8 DW1100 DH2100 SUS304/1.5/发纹</t>
    <phoneticPr fontId="29" type="noConversion"/>
  </si>
  <si>
    <t>门柱板 S8 DH2100 SUS304/1.5/发纹</t>
    <phoneticPr fontId="29" type="noConversion"/>
  </si>
  <si>
    <t>加强角钢 S8</t>
    <phoneticPr fontId="29" type="noConversion"/>
  </si>
  <si>
    <t>加强筋 (立柱）</t>
    <phoneticPr fontId="29" type="noConversion"/>
  </si>
  <si>
    <t xml:space="preserve">门板焊接组件 S8 1100 2100 SUS304/1.5  </t>
  </si>
  <si>
    <t>立柱底板 S8  2100 SUS304/1.5 宽</t>
    <phoneticPr fontId="29" type="noConversion"/>
  </si>
  <si>
    <t>加强筋 (立柱）S8 1.5T 宽</t>
    <phoneticPr fontId="29" type="noConversion"/>
  </si>
  <si>
    <t>门楣支架</t>
  </si>
  <si>
    <t>轿壁板 550 CH2400</t>
  </si>
  <si>
    <t>门楣底板 DW1100 CW1900 CO</t>
  </si>
  <si>
    <t>门楣底板 DW800 CW1100 CO</t>
  </si>
  <si>
    <t>门楣底板 DW1200 CW1500 LO</t>
  </si>
  <si>
    <t>轿壁底板 175 CH2600 左开右前</t>
  </si>
  <si>
    <t>门楣底板 DW1100 CW1400 LO</t>
  </si>
  <si>
    <t>轿壁底板 175 CH2600 右开左前</t>
  </si>
  <si>
    <t>门楣底板 DW1100 CW1400 RO</t>
  </si>
  <si>
    <t>门楣底板 DW1200 CW1500 RO</t>
  </si>
  <si>
    <t>门楣底板 DW900 CW1300 CO</t>
  </si>
  <si>
    <t>门楣底板 DW900 CW1800 CO</t>
  </si>
  <si>
    <t>装饰板(立柱) S8 2100 SUS304（宽）</t>
    <phoneticPr fontId="29" type="noConversion"/>
  </si>
  <si>
    <t>装饰板(立柱) S8 2100 FS441（宽）</t>
    <phoneticPr fontId="29" type="noConversion"/>
  </si>
  <si>
    <t>轿壁底板 475  CH2600  右前</t>
  </si>
  <si>
    <t>门楣底板 DW900  CW1500 CO</t>
  </si>
  <si>
    <t>套料主料</t>
  </si>
  <si>
    <t>套料副料</t>
  </si>
  <si>
    <t>轿壁底板 480 CH2400</t>
  </si>
  <si>
    <t>轿壁底板 300 CH2400 右前</t>
  </si>
  <si>
    <t>镜面不锈钢板0.8*1219*2438 SUS304 NO.4</t>
  </si>
  <si>
    <t>门楣底板 DW800  CW1350 CO</t>
  </si>
  <si>
    <t>轿壁底板 225 CH2400 右前 左开</t>
  </si>
  <si>
    <t>轿壁底板 225 CH2400 左前 右开</t>
  </si>
  <si>
    <t>门楣底板 DW900 CW1300 LO</t>
  </si>
  <si>
    <t>门楣底板 DW900 CW1300 RO</t>
  </si>
  <si>
    <t>轿壁底板 900 CH2400</t>
  </si>
  <si>
    <t>轿壁底板 350 CH2400 右前</t>
  </si>
  <si>
    <t>门楣底板 DW900 CW1900 RO</t>
  </si>
  <si>
    <t>轿壁底板 825 CH2400 右前</t>
  </si>
  <si>
    <t>门楣底板 DW900 CW1900 LO</t>
  </si>
  <si>
    <t>轿壁底板 825 CH2400 左前</t>
  </si>
  <si>
    <t>轿壁底板 175 CH2400</t>
  </si>
  <si>
    <t>门楣底板 DW800 CW1500 CO</t>
  </si>
  <si>
    <t>轿壁底板 570 CH2400</t>
  </si>
  <si>
    <t>门楣底板 DW1100 CW1950 CO</t>
  </si>
  <si>
    <t>轿壁底板 182.5 CH2400</t>
  </si>
  <si>
    <t>轿壁底板组件 375 CH2400 右前</t>
  </si>
  <si>
    <t>轿壁底板 500  CH2600</t>
  </si>
  <si>
    <t>轿壁底板 295 CH2600</t>
  </si>
  <si>
    <t>门楣底板 DW1000 CW1500 CO</t>
  </si>
  <si>
    <t>2015.04.27</t>
  </si>
  <si>
    <t>设备名称:压铆</t>
  </si>
  <si>
    <t>门楣底板 DW900 CW1600 C0</t>
  </si>
  <si>
    <t>轿壁底板 570  CH2400</t>
  </si>
  <si>
    <t>厅门左门 DW1100 DH2200 SUS304 /0.6/HL</t>
  </si>
  <si>
    <t>厅门右门 DW1100 DH2200 SUS304 /0.6/HL</t>
  </si>
  <si>
    <t>门套右立柱 DH2200 SUS304/0.6/HL</t>
  </si>
  <si>
    <t>门套左立柱 DH2200 SUS304/0.6/HL</t>
  </si>
  <si>
    <t>左</t>
    <phoneticPr fontId="29" type="noConversion"/>
  </si>
  <si>
    <t>右</t>
    <phoneticPr fontId="29" type="noConversion"/>
  </si>
  <si>
    <t>S200</t>
    <phoneticPr fontId="29" type="noConversion"/>
  </si>
  <si>
    <t xml:space="preserve">门底板 S200 1100 2200 SUS304 左 </t>
  </si>
  <si>
    <t xml:space="preserve">门底板 S200 1100 2200 SUS304 右 </t>
  </si>
  <si>
    <t>压S型</t>
  </si>
  <si>
    <t>物料</t>
  </si>
  <si>
    <t xml:space="preserve"> QUANT_H</t>
  </si>
  <si>
    <t>版本</t>
  </si>
  <si>
    <t>PV2</t>
  </si>
  <si>
    <t>PV1</t>
  </si>
  <si>
    <t>V4</t>
  </si>
  <si>
    <t>PV3</t>
  </si>
  <si>
    <t>V5</t>
  </si>
  <si>
    <t>PV4</t>
  </si>
  <si>
    <t>V6</t>
  </si>
  <si>
    <t>PV5</t>
  </si>
  <si>
    <t>V7</t>
  </si>
  <si>
    <t>V3</t>
  </si>
  <si>
    <t>M1</t>
    <phoneticPr fontId="29" type="noConversion"/>
  </si>
  <si>
    <t>M2</t>
    <phoneticPr fontId="29" type="noConversion"/>
  </si>
  <si>
    <t xml:space="preserve"> QUANT</t>
    <phoneticPr fontId="29" type="noConversion"/>
  </si>
  <si>
    <t>门楣底板 DW900 CW1100 CO</t>
  </si>
  <si>
    <t>门楣底板 DW=1100 CW=1400 CO</t>
  </si>
  <si>
    <t>门楣底板 DW1100 CW1900 RO</t>
  </si>
  <si>
    <t>门楣底板 DW1100 CW1900 LO</t>
  </si>
  <si>
    <t>设备名称:点焊线A、B 线</t>
  </si>
  <si>
    <t>设备名称:点焊线C</t>
  </si>
  <si>
    <t>套料</t>
  </si>
  <si>
    <t>轿壁底板 172.7 DH2100</t>
  </si>
  <si>
    <t>轿壁底板 400  CH2600</t>
  </si>
  <si>
    <t>轿壁底板 295 CH2400 左前</t>
  </si>
  <si>
    <t>修余料</t>
  </si>
  <si>
    <t>加强筋(轿壁)</t>
    <phoneticPr fontId="29" type="noConversion"/>
  </si>
  <si>
    <t>轿壁底板 373.4 CH2400</t>
  </si>
  <si>
    <t>门楣底板 DW1000 CW1750 CO</t>
  </si>
  <si>
    <t>门楣底板 DW800 CW1350 CO</t>
  </si>
  <si>
    <t>轿壁底板 500 CH2500</t>
  </si>
  <si>
    <t>轿壁底板 475 CH2500</t>
  </si>
  <si>
    <t>轿壁底板 450 CH2500</t>
  </si>
  <si>
    <t>轿壁底板 345  CH2600</t>
  </si>
  <si>
    <t>门楣底板 DW1000 CW1200 CO</t>
  </si>
  <si>
    <t>COP</t>
  </si>
  <si>
    <t>衬板1</t>
  </si>
  <si>
    <t>衬板2</t>
  </si>
  <si>
    <t>帮忙去amada2#折门板</t>
  </si>
  <si>
    <t>门楣底板 DW1100 CW1800 DO</t>
  </si>
  <si>
    <t>镜面不锈钢板0.8*1219*2550 SUS304</t>
  </si>
  <si>
    <t>轿壁底板 400 CH2600</t>
  </si>
  <si>
    <t>门楣底板 DW900 CW2000 CO</t>
  </si>
  <si>
    <t>轿壁底板 525 CH2400 右前壁</t>
  </si>
  <si>
    <t>计划开始时间</t>
  </si>
  <si>
    <t>计划结束时间</t>
  </si>
  <si>
    <t>H</t>
    <phoneticPr fontId="29" type="noConversion"/>
  </si>
  <si>
    <t xml:space="preserve">加强筋(立柱) S8 </t>
  </si>
  <si>
    <t>轿壁底板 550 CH2500</t>
  </si>
  <si>
    <t>门楣底板 DW=800 CW=1100 CO</t>
  </si>
  <si>
    <t>轿壁底板 140 CH2600</t>
  </si>
  <si>
    <t>发纹不锈钢板 0.6*1219*2550 SUS304</t>
  </si>
  <si>
    <t>门楣底板 DW900 CW1350 LO</t>
  </si>
  <si>
    <t>轿壁底板 130 CH2600 右前 左开</t>
  </si>
  <si>
    <t>轿壁底板 130 CH2600  左前 右开</t>
  </si>
  <si>
    <t>轿壁底板  375 CH2200</t>
  </si>
  <si>
    <t>轿壁板 375 CH2500</t>
  </si>
  <si>
    <t>TIC-8(330098951)镀锌</t>
  </si>
  <si>
    <t>老线折弯</t>
  </si>
  <si>
    <t>COP左侧板装饰板</t>
  </si>
  <si>
    <t>COP右侧板装饰板</t>
  </si>
  <si>
    <t>20150807_11_00006</t>
  </si>
  <si>
    <t>20150807_11_00004</t>
  </si>
  <si>
    <t>20150807_11_00005</t>
  </si>
  <si>
    <t>面板</t>
  </si>
  <si>
    <t>h</t>
    <phoneticPr fontId="29" type="noConversion"/>
  </si>
  <si>
    <t>18/18</t>
  </si>
  <si>
    <t>门板</t>
  </si>
  <si>
    <t>后盖板</t>
  </si>
  <si>
    <t>轿壁门楣底板</t>
  </si>
  <si>
    <t>左前壁底板</t>
  </si>
  <si>
    <t>右前壁底板</t>
  </si>
  <si>
    <t>COP左侧板底板</t>
  </si>
  <si>
    <t>COP右侧板底板</t>
  </si>
  <si>
    <t>门楣加强筋</t>
  </si>
  <si>
    <t>轿壁门楣加强筋(冲孔)</t>
  </si>
  <si>
    <t>支架，小加强筋等</t>
  </si>
  <si>
    <t>此批其余所有小零件</t>
  </si>
  <si>
    <t>门楣加强筋（冲孔）</t>
  </si>
  <si>
    <t>前壁支架、COP支架</t>
  </si>
  <si>
    <t>36/36</t>
  </si>
  <si>
    <t>S200</t>
    <phoneticPr fontId="29" type="noConversion"/>
  </si>
  <si>
    <t xml:space="preserve">装饰板(立柱) S200 2000 FS441 右 </t>
    <phoneticPr fontId="29" type="noConversion"/>
  </si>
  <si>
    <t xml:space="preserve">装饰板(立柱) S200 2000 FS441 左 </t>
    <phoneticPr fontId="29" type="noConversion"/>
  </si>
  <si>
    <t>2015.09.9</t>
  </si>
  <si>
    <t>20150909_11_00005</t>
  </si>
  <si>
    <t>20150909_11_00003</t>
  </si>
  <si>
    <t>20150909_11_00004</t>
  </si>
  <si>
    <t>150911（散）</t>
  </si>
  <si>
    <t>150912（散）</t>
  </si>
  <si>
    <t>330080417 /330077323</t>
  </si>
  <si>
    <t>MC2(GL/GL1)CPI11-48(330080417),CPIK11-48(330077323)</t>
  </si>
  <si>
    <t>201509010_11_00001</t>
  </si>
  <si>
    <t>201509010_11_00002</t>
  </si>
  <si>
    <t>201509010_11_00003</t>
  </si>
  <si>
    <t>201509010_11_00005</t>
  </si>
  <si>
    <t>201509010_11_00004</t>
  </si>
  <si>
    <t>COP150913-0915</t>
  </si>
  <si>
    <t xml:space="preserve">装饰板(立柱) S200 2000 FS441 左 </t>
  </si>
  <si>
    <t xml:space="preserve">装饰板(立柱) S200 2000 FS441 右 </t>
  </si>
  <si>
    <t>150910（散）</t>
  </si>
  <si>
    <t>54/54</t>
  </si>
  <si>
    <t>箱体组件</t>
  </si>
  <si>
    <t>盖板</t>
  </si>
  <si>
    <t>固定支架</t>
  </si>
  <si>
    <t>接插件支架组件</t>
  </si>
  <si>
    <t>方垫圈</t>
  </si>
  <si>
    <t>按钮板</t>
  </si>
  <si>
    <t>做地上门板</t>
  </si>
  <si>
    <t>B线生产</t>
  </si>
  <si>
    <t>COP150917</t>
  </si>
  <si>
    <t>COP150918</t>
  </si>
  <si>
    <t>B线</t>
  </si>
  <si>
    <t>COP150919</t>
  </si>
  <si>
    <t>20150910_11_00001-05</t>
  </si>
  <si>
    <t>12/12/10/9/12</t>
  </si>
  <si>
    <t>S8*1000</t>
  </si>
  <si>
    <t>门封头</t>
  </si>
  <si>
    <t>1人借新线</t>
  </si>
  <si>
    <t>下午借新线焊门</t>
  </si>
  <si>
    <t>20150910_11_00001-04</t>
  </si>
  <si>
    <t>12/12/10/9</t>
  </si>
  <si>
    <t>提人加班</t>
  </si>
  <si>
    <t>20150910_11_00001-03、05</t>
  </si>
  <si>
    <t>12/12/10/7</t>
  </si>
  <si>
    <t>20150910_11_00005</t>
  </si>
  <si>
    <t>2米</t>
  </si>
  <si>
    <t>去AMADA1#帮忙</t>
  </si>
  <si>
    <t>LVD100帮忙</t>
  </si>
  <si>
    <t>轿顶检修箱</t>
  </si>
  <si>
    <t>COP150917-0919</t>
  </si>
  <si>
    <t>H</t>
    <phoneticPr fontId="29" type="noConversion"/>
  </si>
  <si>
    <r>
      <t>151006</t>
    </r>
    <r>
      <rPr>
        <sz val="11"/>
        <color theme="1"/>
        <rFont val="宋体"/>
        <family val="2"/>
        <charset val="134"/>
        <scheme val="minor"/>
      </rPr>
      <t>（散）</t>
    </r>
    <phoneticPr fontId="5" type="noConversion"/>
  </si>
  <si>
    <t>2015.10.09</t>
  </si>
  <si>
    <t>h</t>
    <phoneticPr fontId="29" type="noConversion"/>
  </si>
  <si>
    <t>h</t>
    <phoneticPr fontId="29" type="noConversion"/>
  </si>
  <si>
    <t>h</t>
    <phoneticPr fontId="29" type="noConversion"/>
  </si>
  <si>
    <t>SEQ</t>
    <phoneticPr fontId="30" type="noConversion"/>
  </si>
  <si>
    <t>sd</t>
    <phoneticPr fontId="29" type="noConversion"/>
  </si>
  <si>
    <t>p</t>
    <phoneticPr fontId="29" type="noConversion"/>
  </si>
  <si>
    <t>待补</t>
    <phoneticPr fontId="29" type="noConversion"/>
  </si>
  <si>
    <t>生产计划</t>
  </si>
  <si>
    <t>h</t>
    <phoneticPr fontId="29" type="noConversion"/>
  </si>
  <si>
    <t>物料号</t>
    <phoneticPr fontId="29" type="noConversion"/>
  </si>
  <si>
    <t>需求数量</t>
    <phoneticPr fontId="29" type="noConversion"/>
  </si>
  <si>
    <t>工单</t>
    <phoneticPr fontId="29" type="noConversion"/>
  </si>
  <si>
    <t>批次</t>
    <phoneticPr fontId="29" type="noConversion"/>
  </si>
  <si>
    <t>少折10pcs</t>
    <phoneticPr fontId="29" type="noConversion"/>
  </si>
  <si>
    <t>10-22售后</t>
    <phoneticPr fontId="29" type="noConversion"/>
  </si>
  <si>
    <t>SEQ</t>
    <phoneticPr fontId="30" type="noConversion"/>
  </si>
  <si>
    <t>MRP控制者</t>
  </si>
  <si>
    <t>11-9生产</t>
    <phoneticPr fontId="29" type="noConversion"/>
  </si>
  <si>
    <t>SEQ</t>
    <phoneticPr fontId="30" type="noConversion"/>
  </si>
  <si>
    <t>SEQ</t>
    <phoneticPr fontId="30" type="noConversion"/>
  </si>
  <si>
    <t>SEQ</t>
    <phoneticPr fontId="30" type="noConversion"/>
  </si>
  <si>
    <t>SEQ</t>
    <phoneticPr fontId="30" type="noConversion"/>
  </si>
  <si>
    <t>厅门左门 S200 CO2 DW900 DH2100 PLC</t>
  </si>
  <si>
    <t>厅门右门 S200 CO2 DW900 DH2100 PLC</t>
  </si>
  <si>
    <t>厅门左门 S200 CO2 DW800 DH2100 PLC</t>
  </si>
  <si>
    <t>厅门右门 S200 CO2 DW800 DH2100 PLC</t>
  </si>
  <si>
    <t>20151214_11_00001-03</t>
    <phoneticPr fontId="31" type="noConversion"/>
  </si>
  <si>
    <t>SEQ</t>
    <phoneticPr fontId="30" type="noConversion"/>
  </si>
  <si>
    <r>
      <t>151228</t>
    </r>
    <r>
      <rPr>
        <sz val="11"/>
        <color theme="1"/>
        <rFont val="宋体"/>
        <family val="2"/>
        <charset val="134"/>
        <scheme val="minor"/>
      </rPr>
      <t>（散）</t>
    </r>
    <phoneticPr fontId="3" type="noConversion"/>
  </si>
  <si>
    <t>生产订单号</t>
    <phoneticPr fontId="2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</si>
</sst>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h:mm;@"/>
    <numFmt numFmtId="177" formatCode="0_);[Red]\(0\)"/>
    <numFmt numFmtId="178" formatCode="0.00_ "/>
  </numFmts>
  <fonts count="75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2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  <font>
      <b/>
      <sz val="28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宋体"/>
      <family val="2"/>
      <scheme val="minor"/>
    </font>
    <font>
      <b/>
      <sz val="12"/>
      <color theme="1"/>
      <name val="宋体"/>
      <family val="3"/>
      <charset val="134"/>
    </font>
    <font>
      <b/>
      <sz val="8"/>
      <color theme="1"/>
      <name val="宋体"/>
      <family val="3"/>
      <charset val="134"/>
    </font>
    <font>
      <b/>
      <sz val="6"/>
      <color theme="1"/>
      <name val="Arial"/>
      <family val="2"/>
    </font>
    <font>
      <b/>
      <sz val="6"/>
      <color indexed="8"/>
      <name val="Arial"/>
      <family val="2"/>
    </font>
    <font>
      <b/>
      <sz val="10"/>
      <color theme="1"/>
      <name val="Arial"/>
      <family val="2"/>
    </font>
    <font>
      <b/>
      <sz val="6"/>
      <name val="Arial"/>
      <family val="2"/>
    </font>
    <font>
      <sz val="8"/>
      <color theme="1"/>
      <name val="Arial"/>
      <family val="2"/>
    </font>
    <font>
      <sz val="8"/>
      <color theme="1"/>
      <name val="宋体"/>
      <family val="2"/>
      <scheme val="minor"/>
    </font>
    <font>
      <sz val="8"/>
      <color theme="1"/>
      <name val="宋体"/>
      <family val="3"/>
      <charset val="134"/>
    </font>
    <font>
      <sz val="8"/>
      <color theme="1"/>
      <name val="NSimSun"/>
      <family val="3"/>
      <charset val="134"/>
    </font>
    <font>
      <sz val="10"/>
      <color theme="1"/>
      <name val="宋体"/>
      <family val="2"/>
      <scheme val="minor"/>
    </font>
    <font>
      <sz val="10"/>
      <color theme="1"/>
      <name val="宋体"/>
      <family val="3"/>
      <charset val="134"/>
      <scheme val="minor"/>
    </font>
    <font>
      <sz val="9"/>
      <color theme="1"/>
      <name val="宋体"/>
      <family val="3"/>
      <charset val="134"/>
    </font>
    <font>
      <sz val="10"/>
      <color theme="1"/>
      <name val="宋体"/>
      <family val="3"/>
      <charset val="134"/>
    </font>
    <font>
      <sz val="12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12"/>
      <name val="宋体"/>
      <family val="3"/>
      <charset val="134"/>
    </font>
    <font>
      <b/>
      <sz val="12"/>
      <name val="宋体"/>
      <family val="3"/>
      <charset val="134"/>
    </font>
    <font>
      <sz val="8"/>
      <name val="Arial"/>
      <family val="2"/>
    </font>
    <font>
      <sz val="8"/>
      <color rgb="FFFF0000"/>
      <name val="Arial"/>
      <family val="2"/>
    </font>
    <font>
      <sz val="8"/>
      <color theme="1" tint="4.9989318521683403E-2"/>
      <name val="Arial"/>
      <family val="2"/>
    </font>
    <font>
      <sz val="8"/>
      <color theme="1" tint="0.499984740745262"/>
      <name val="宋体"/>
      <family val="3"/>
      <charset val="134"/>
    </font>
    <font>
      <sz val="8"/>
      <name val="宋体"/>
      <family val="3"/>
      <charset val="134"/>
    </font>
    <font>
      <sz val="16"/>
      <color theme="1"/>
      <name val="宋体"/>
      <family val="3"/>
      <charset val="134"/>
    </font>
    <font>
      <sz val="8"/>
      <color theme="5" tint="0.39997558519241921"/>
      <name val="宋体"/>
      <family val="2"/>
      <scheme val="minor"/>
    </font>
    <font>
      <sz val="10"/>
      <color theme="1"/>
      <name val="Arial"/>
      <family val="2"/>
    </font>
    <font>
      <b/>
      <sz val="6"/>
      <color theme="1"/>
      <name val="宋体"/>
      <family val="3"/>
      <charset val="134"/>
    </font>
    <font>
      <b/>
      <sz val="6"/>
      <color theme="1"/>
      <name val="NSimSun"/>
      <family val="3"/>
      <charset val="134"/>
    </font>
    <font>
      <sz val="12"/>
      <color theme="1"/>
      <name val="宋体"/>
      <family val="3"/>
      <charset val="134"/>
    </font>
    <font>
      <sz val="12"/>
      <color theme="1"/>
      <name val="Arial"/>
      <family val="2"/>
    </font>
    <font>
      <sz val="10"/>
      <color theme="1" tint="4.9989318521683403E-2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theme="1"/>
      <name val="宋体"/>
      <family val="2"/>
      <scheme val="minor"/>
    </font>
    <font>
      <sz val="9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4">
    <xf numFmtId="0" fontId="0" fillId="0" borderId="0"/>
    <xf numFmtId="0" fontId="27" fillId="0" borderId="0">
      <alignment vertical="center"/>
    </xf>
    <xf numFmtId="0" fontId="55" fillId="0" borderId="0"/>
    <xf numFmtId="0" fontId="26" fillId="0" borderId="0"/>
    <xf numFmtId="0" fontId="25" fillId="0" borderId="0"/>
    <xf numFmtId="0" fontId="24" fillId="0" borderId="0"/>
    <xf numFmtId="0" fontId="23" fillId="0" borderId="0"/>
    <xf numFmtId="0" fontId="22" fillId="0" borderId="0"/>
    <xf numFmtId="0" fontId="21" fillId="0" borderId="0"/>
    <xf numFmtId="0" fontId="20" fillId="0" borderId="0"/>
    <xf numFmtId="0" fontId="19" fillId="0" borderId="0"/>
    <xf numFmtId="0" fontId="18" fillId="0" borderId="0"/>
    <xf numFmtId="0" fontId="17" fillId="0" borderId="0"/>
    <xf numFmtId="0" fontId="16" fillId="0" borderId="0"/>
    <xf numFmtId="0" fontId="15" fillId="0" borderId="0"/>
    <xf numFmtId="0" fontId="14" fillId="0" borderId="0"/>
    <xf numFmtId="0" fontId="13" fillId="0" borderId="0"/>
    <xf numFmtId="0" fontId="12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</cellStyleXfs>
  <cellXfs count="276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3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Alignment="1">
      <alignment vertical="center"/>
    </xf>
    <xf numFmtId="0" fontId="28" fillId="0" borderId="1" xfId="0" pivotButton="1" applyFont="1" applyBorder="1" applyAlignment="1">
      <alignment horizontal="left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0" borderId="1" xfId="0" applyBorder="1" applyAlignment="1">
      <alignment horizontal="left" vertical="center"/>
    </xf>
    <xf numFmtId="0" fontId="0" fillId="4" borderId="1" xfId="0" applyFill="1" applyBorder="1" applyAlignment="1">
      <alignment horizontal="left"/>
    </xf>
    <xf numFmtId="0" fontId="0" fillId="4" borderId="1" xfId="0" applyFill="1" applyBorder="1" applyAlignment="1">
      <alignment vertical="center"/>
    </xf>
    <xf numFmtId="0" fontId="31" fillId="4" borderId="1" xfId="0" applyFont="1" applyFill="1" applyBorder="1" applyAlignment="1">
      <alignment horizontal="left"/>
    </xf>
    <xf numFmtId="0" fontId="32" fillId="4" borderId="1" xfId="0" applyFont="1" applyFill="1" applyBorder="1" applyAlignment="1">
      <alignment horizontal="left"/>
    </xf>
    <xf numFmtId="0" fontId="0" fillId="0" borderId="0" xfId="0" applyAlignment="1">
      <alignment horizont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vertical="center"/>
    </xf>
    <xf numFmtId="0" fontId="0" fillId="3" borderId="1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0" borderId="1" xfId="0" applyBorder="1" applyAlignment="1"/>
    <xf numFmtId="58" fontId="0" fillId="0" borderId="1" xfId="0" applyNumberFormat="1" applyBorder="1" applyAlignment="1"/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8" fillId="0" borderId="1" xfId="0" pivotButton="1" applyFont="1" applyBorder="1" applyAlignment="1"/>
    <xf numFmtId="0" fontId="0" fillId="4" borderId="1" xfId="0" applyFill="1" applyBorder="1" applyAlignment="1"/>
    <xf numFmtId="0" fontId="0" fillId="2" borderId="1" xfId="0" applyFill="1" applyBorder="1" applyAlignment="1"/>
    <xf numFmtId="0" fontId="0" fillId="3" borderId="1" xfId="0" applyFill="1" applyBorder="1" applyAlignment="1"/>
    <xf numFmtId="0" fontId="31" fillId="4" borderId="1" xfId="0" applyFont="1" applyFill="1" applyBorder="1" applyAlignment="1"/>
    <xf numFmtId="0" fontId="32" fillId="4" borderId="1" xfId="0" applyFont="1" applyFill="1" applyBorder="1" applyAlignment="1"/>
    <xf numFmtId="0" fontId="42" fillId="0" borderId="1" xfId="0" applyFont="1" applyFill="1" applyBorder="1" applyAlignment="1">
      <alignment horizontal="left" vertical="center" shrinkToFit="1"/>
    </xf>
    <xf numFmtId="0" fontId="43" fillId="0" borderId="1" xfId="0" applyFont="1" applyFill="1" applyBorder="1" applyAlignment="1">
      <alignment horizontal="left" vertical="center" shrinkToFit="1"/>
    </xf>
    <xf numFmtId="0" fontId="43" fillId="0" borderId="1" xfId="0" applyNumberFormat="1" applyFont="1" applyFill="1" applyBorder="1" applyAlignment="1">
      <alignment horizontal="left" vertical="center" shrinkToFit="1"/>
    </xf>
    <xf numFmtId="0" fontId="0" fillId="5" borderId="1" xfId="0" applyFill="1" applyBorder="1"/>
    <xf numFmtId="0" fontId="0" fillId="0" borderId="1" xfId="0" applyFill="1" applyBorder="1" applyAlignment="1">
      <alignment horizontal="center" vertical="center"/>
    </xf>
    <xf numFmtId="0" fontId="0" fillId="0" borderId="1" xfId="0" applyFill="1" applyBorder="1"/>
    <xf numFmtId="0" fontId="0" fillId="0" borderId="0" xfId="0" applyFill="1"/>
    <xf numFmtId="0" fontId="0" fillId="0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31" fillId="4" borderId="1" xfId="0" applyFont="1" applyFill="1" applyBorder="1" applyAlignment="1">
      <alignment horizontal="center"/>
    </xf>
    <xf numFmtId="0" fontId="32" fillId="4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5" borderId="0" xfId="0" applyFill="1" applyAlignment="1">
      <alignment vertical="center"/>
    </xf>
    <xf numFmtId="0" fontId="0" fillId="10" borderId="0" xfId="0" applyFill="1" applyAlignment="1">
      <alignment vertical="center"/>
    </xf>
    <xf numFmtId="0" fontId="0" fillId="12" borderId="0" xfId="0" applyFill="1" applyAlignment="1">
      <alignment vertical="center"/>
    </xf>
    <xf numFmtId="0" fontId="0" fillId="0" borderId="0" xfId="0" applyFill="1" applyAlignment="1">
      <alignment horizontal="center"/>
    </xf>
    <xf numFmtId="0" fontId="34" fillId="0" borderId="0" xfId="0" applyFont="1" applyFill="1" applyAlignment="1">
      <alignment horizontal="left" vertical="center"/>
    </xf>
    <xf numFmtId="0" fontId="34" fillId="0" borderId="4" xfId="0" applyFont="1" applyFill="1" applyBorder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35" fillId="0" borderId="0" xfId="0" applyFont="1" applyFill="1" applyAlignment="1">
      <alignment horizontal="left"/>
    </xf>
    <xf numFmtId="176" fontId="34" fillId="0" borderId="0" xfId="0" applyNumberFormat="1" applyFont="1" applyFill="1" applyAlignment="1">
      <alignment horizontal="left" vertical="center"/>
    </xf>
    <xf numFmtId="0" fontId="34" fillId="0" borderId="0" xfId="0" applyFont="1" applyFill="1" applyAlignment="1">
      <alignment horizontal="left"/>
    </xf>
    <xf numFmtId="177" fontId="34" fillId="0" borderId="0" xfId="0" applyNumberFormat="1" applyFont="1" applyFill="1" applyAlignment="1">
      <alignment horizontal="left" vertical="center" wrapText="1"/>
    </xf>
    <xf numFmtId="0" fontId="38" fillId="0" borderId="0" xfId="0" applyFont="1" applyFill="1" applyBorder="1" applyAlignment="1">
      <alignment horizontal="left" vertical="center" wrapText="1" shrinkToFit="1"/>
    </xf>
    <xf numFmtId="177" fontId="38" fillId="0" borderId="7" xfId="0" applyNumberFormat="1" applyFont="1" applyFill="1" applyBorder="1" applyAlignment="1">
      <alignment horizontal="left" vertical="center" wrapText="1" shrinkToFit="1"/>
    </xf>
    <xf numFmtId="0" fontId="41" fillId="0" borderId="1" xfId="0" applyFont="1" applyFill="1" applyBorder="1" applyAlignment="1">
      <alignment horizontal="left" vertical="center" wrapText="1" shrinkToFit="1"/>
    </xf>
    <xf numFmtId="177" fontId="42" fillId="0" borderId="1" xfId="0" applyNumberFormat="1" applyFont="1" applyFill="1" applyBorder="1" applyAlignment="1">
      <alignment horizontal="left" vertical="center" shrinkToFit="1"/>
    </xf>
    <xf numFmtId="0" fontId="44" fillId="0" borderId="1" xfId="0" applyFont="1" applyFill="1" applyBorder="1" applyAlignment="1">
      <alignment horizontal="left" vertical="center" shrinkToFit="1"/>
    </xf>
    <xf numFmtId="176" fontId="42" fillId="0" borderId="1" xfId="0" applyNumberFormat="1" applyFont="1" applyFill="1" applyBorder="1" applyAlignment="1">
      <alignment horizontal="left" vertical="center" shrinkToFit="1"/>
    </xf>
    <xf numFmtId="177" fontId="42" fillId="0" borderId="0" xfId="0" applyNumberFormat="1" applyFont="1" applyFill="1" applyBorder="1" applyAlignment="1">
      <alignment horizontal="left" vertical="center" shrinkToFit="1"/>
    </xf>
    <xf numFmtId="0" fontId="43" fillId="0" borderId="0" xfId="0" applyFont="1" applyFill="1" applyAlignment="1">
      <alignment horizontal="left" vertical="center" shrinkToFit="1"/>
    </xf>
    <xf numFmtId="0" fontId="42" fillId="0" borderId="1" xfId="0" applyFont="1" applyFill="1" applyBorder="1" applyAlignment="1">
      <alignment vertical="center" shrinkToFit="1"/>
    </xf>
    <xf numFmtId="177" fontId="42" fillId="0" borderId="2" xfId="0" applyNumberFormat="1" applyFont="1" applyFill="1" applyBorder="1" applyAlignment="1">
      <alignment horizontal="left" vertical="center" shrinkToFit="1"/>
    </xf>
    <xf numFmtId="0" fontId="42" fillId="0" borderId="1" xfId="0" applyNumberFormat="1" applyFont="1" applyFill="1" applyBorder="1" applyAlignment="1">
      <alignment horizontal="left" vertical="center" shrinkToFit="1"/>
    </xf>
    <xf numFmtId="0" fontId="53" fillId="0" borderId="1" xfId="0" applyFont="1" applyFill="1" applyBorder="1" applyAlignment="1">
      <alignment horizontal="left" vertical="center"/>
    </xf>
    <xf numFmtId="0" fontId="54" fillId="0" borderId="1" xfId="0" applyFont="1" applyFill="1" applyBorder="1" applyAlignment="1">
      <alignment horizontal="left" vertical="center" wrapText="1"/>
    </xf>
    <xf numFmtId="0" fontId="54" fillId="0" borderId="2" xfId="0" applyFont="1" applyFill="1" applyBorder="1" applyAlignment="1">
      <alignment horizontal="left" vertical="center" wrapText="1"/>
    </xf>
    <xf numFmtId="0" fontId="54" fillId="0" borderId="6" xfId="0" applyFont="1" applyFill="1" applyBorder="1" applyAlignment="1">
      <alignment horizontal="left" vertical="center" wrapText="1"/>
    </xf>
    <xf numFmtId="0" fontId="54" fillId="0" borderId="3" xfId="0" applyFont="1" applyFill="1" applyBorder="1" applyAlignment="1">
      <alignment horizontal="left" vertical="center" wrapText="1"/>
    </xf>
    <xf numFmtId="0" fontId="54" fillId="0" borderId="0" xfId="0" applyFont="1" applyFill="1" applyBorder="1" applyAlignment="1">
      <alignment horizontal="left" vertical="center" wrapText="1"/>
    </xf>
    <xf numFmtId="177" fontId="54" fillId="0" borderId="0" xfId="0" applyNumberFormat="1" applyFont="1" applyFill="1" applyBorder="1" applyAlignment="1">
      <alignment horizontal="left" vertical="center" wrapText="1"/>
    </xf>
    <xf numFmtId="0" fontId="28" fillId="0" borderId="0" xfId="0" applyFont="1" applyFill="1" applyAlignment="1">
      <alignment horizontal="left"/>
    </xf>
    <xf numFmtId="0" fontId="56" fillId="0" borderId="8" xfId="2" applyFont="1" applyFill="1" applyBorder="1" applyAlignment="1">
      <alignment horizontal="left" vertical="center"/>
    </xf>
    <xf numFmtId="177" fontId="38" fillId="0" borderId="1" xfId="0" applyNumberFormat="1" applyFont="1" applyFill="1" applyBorder="1" applyAlignment="1">
      <alignment horizontal="left" vertical="center" wrapText="1" shrinkToFit="1"/>
    </xf>
    <xf numFmtId="0" fontId="42" fillId="0" borderId="2" xfId="0" applyFont="1" applyFill="1" applyBorder="1" applyAlignment="1">
      <alignment horizontal="left" vertical="center" shrinkToFit="1"/>
    </xf>
    <xf numFmtId="49" fontId="34" fillId="0" borderId="0" xfId="0" applyNumberFormat="1" applyFont="1" applyFill="1" applyAlignment="1">
      <alignment horizontal="left" vertical="center"/>
    </xf>
    <xf numFmtId="0" fontId="47" fillId="0" borderId="1" xfId="0" applyFont="1" applyFill="1" applyBorder="1" applyAlignment="1">
      <alignment vertical="center" shrinkToFit="1"/>
    </xf>
    <xf numFmtId="49" fontId="43" fillId="0" borderId="1" xfId="0" applyNumberFormat="1" applyFont="1" applyFill="1" applyBorder="1" applyAlignment="1">
      <alignment horizontal="left" vertical="center" shrinkToFit="1"/>
    </xf>
    <xf numFmtId="0" fontId="42" fillId="0" borderId="7" xfId="0" applyFont="1" applyFill="1" applyBorder="1" applyAlignment="1">
      <alignment horizontal="left" vertical="center" shrinkToFit="1"/>
    </xf>
    <xf numFmtId="176" fontId="42" fillId="0" borderId="7" xfId="0" applyNumberFormat="1" applyFont="1" applyFill="1" applyBorder="1" applyAlignment="1">
      <alignment horizontal="left" vertical="center" shrinkToFit="1"/>
    </xf>
    <xf numFmtId="0" fontId="61" fillId="0" borderId="1" xfId="0" applyFont="1" applyFill="1" applyBorder="1" applyAlignment="1">
      <alignment horizontal="left" vertical="center" shrinkToFit="1"/>
    </xf>
    <xf numFmtId="176" fontId="42" fillId="0" borderId="3" xfId="0" applyNumberFormat="1" applyFont="1" applyFill="1" applyBorder="1" applyAlignment="1">
      <alignment horizontal="left" vertical="center" shrinkToFit="1"/>
    </xf>
    <xf numFmtId="0" fontId="57" fillId="0" borderId="1" xfId="0" applyFont="1" applyFill="1" applyBorder="1" applyAlignment="1">
      <alignment horizontal="left" vertical="center" shrinkToFit="1"/>
    </xf>
    <xf numFmtId="0" fontId="67" fillId="0" borderId="1" xfId="0" applyFont="1" applyFill="1" applyBorder="1" applyAlignment="1">
      <alignment vertical="center" shrinkToFit="1"/>
    </xf>
    <xf numFmtId="0" fontId="68" fillId="0" borderId="1" xfId="0" applyFont="1" applyFill="1" applyBorder="1" applyAlignment="1">
      <alignment vertical="center" shrinkToFit="1"/>
    </xf>
    <xf numFmtId="0" fontId="42" fillId="0" borderId="0" xfId="0" applyFont="1" applyFill="1" applyAlignment="1">
      <alignment horizontal="left" vertical="center" shrinkToFit="1"/>
    </xf>
    <xf numFmtId="0" fontId="42" fillId="0" borderId="3" xfId="0" applyFont="1" applyFill="1" applyBorder="1" applyAlignment="1">
      <alignment horizontal="left" vertical="center" shrinkToFit="1"/>
    </xf>
    <xf numFmtId="0" fontId="45" fillId="0" borderId="1" xfId="0" applyFont="1" applyFill="1" applyBorder="1" applyAlignment="1">
      <alignment horizontal="left" vertical="center" shrinkToFit="1"/>
    </xf>
    <xf numFmtId="177" fontId="42" fillId="0" borderId="1" xfId="0" applyNumberFormat="1" applyFont="1" applyFill="1" applyBorder="1" applyAlignment="1">
      <alignment vertical="center" shrinkToFit="1"/>
    </xf>
    <xf numFmtId="0" fontId="46" fillId="0" borderId="1" xfId="0" applyFont="1" applyFill="1" applyBorder="1" applyAlignment="1">
      <alignment vertical="center" shrinkToFit="1"/>
    </xf>
    <xf numFmtId="176" fontId="42" fillId="0" borderId="1" xfId="0" applyNumberFormat="1" applyFont="1" applyFill="1" applyBorder="1" applyAlignment="1">
      <alignment horizontal="center" vertical="center" shrinkToFit="1"/>
    </xf>
    <xf numFmtId="0" fontId="43" fillId="0" borderId="3" xfId="0" applyFont="1" applyFill="1" applyBorder="1" applyAlignment="1">
      <alignment horizontal="left" vertical="center" shrinkToFit="1"/>
    </xf>
    <xf numFmtId="0" fontId="43" fillId="0" borderId="1" xfId="0" applyFont="1" applyFill="1" applyBorder="1" applyAlignment="1">
      <alignment vertical="center" shrinkToFit="1"/>
    </xf>
    <xf numFmtId="0" fontId="51" fillId="0" borderId="1" xfId="0" applyFont="1" applyFill="1" applyBorder="1" applyAlignment="1">
      <alignment vertical="center" shrinkToFit="1"/>
    </xf>
    <xf numFmtId="0" fontId="52" fillId="0" borderId="1" xfId="0" applyFont="1" applyFill="1" applyBorder="1" applyAlignment="1">
      <alignment vertical="center" shrinkToFit="1"/>
    </xf>
    <xf numFmtId="0" fontId="48" fillId="0" borderId="1" xfId="0" applyFont="1" applyFill="1" applyBorder="1" applyAlignment="1">
      <alignment horizontal="left" vertical="center" shrinkToFit="1"/>
    </xf>
    <xf numFmtId="0" fontId="49" fillId="0" borderId="1" xfId="0" applyFont="1" applyFill="1" applyBorder="1" applyAlignment="1">
      <alignment vertical="center" shrinkToFit="1"/>
    </xf>
    <xf numFmtId="0" fontId="35" fillId="0" borderId="1" xfId="0" applyFont="1" applyFill="1" applyBorder="1" applyAlignment="1">
      <alignment vertical="center" shrinkToFit="1"/>
    </xf>
    <xf numFmtId="0" fontId="50" fillId="0" borderId="1" xfId="0" applyFont="1" applyFill="1" applyBorder="1" applyAlignment="1">
      <alignment vertical="center" shrinkToFit="1"/>
    </xf>
    <xf numFmtId="0" fontId="0" fillId="0" borderId="1" xfId="0" applyFill="1" applyBorder="1" applyAlignment="1">
      <alignment horizontal="left"/>
    </xf>
    <xf numFmtId="0" fontId="54" fillId="0" borderId="4" xfId="0" applyFont="1" applyFill="1" applyBorder="1" applyAlignment="1">
      <alignment horizontal="left" vertical="center" wrapText="1"/>
    </xf>
    <xf numFmtId="177" fontId="38" fillId="0" borderId="9" xfId="0" applyNumberFormat="1" applyFont="1" applyFill="1" applyBorder="1" applyAlignment="1">
      <alignment horizontal="left" vertical="center" wrapText="1" shrinkToFit="1"/>
    </xf>
    <xf numFmtId="0" fontId="37" fillId="0" borderId="1" xfId="0" applyFont="1" applyFill="1" applyBorder="1" applyAlignment="1">
      <alignment horizontal="left" vertical="center" shrinkToFit="1"/>
    </xf>
    <xf numFmtId="0" fontId="63" fillId="0" borderId="1" xfId="0" applyNumberFormat="1" applyFont="1" applyFill="1" applyBorder="1" applyAlignment="1">
      <alignment horizontal="left" vertical="center" shrinkToFit="1"/>
    </xf>
    <xf numFmtId="0" fontId="42" fillId="0" borderId="1" xfId="0" applyFont="1" applyFill="1" applyBorder="1" applyAlignment="1">
      <alignment horizontal="center" vertical="center" shrinkToFit="1"/>
    </xf>
    <xf numFmtId="0" fontId="63" fillId="0" borderId="1" xfId="0" applyFont="1" applyFill="1" applyBorder="1" applyAlignment="1">
      <alignment horizontal="left" vertical="center" shrinkToFit="1"/>
    </xf>
    <xf numFmtId="177" fontId="42" fillId="0" borderId="10" xfId="0" applyNumberFormat="1" applyFont="1" applyFill="1" applyBorder="1" applyAlignment="1">
      <alignment horizontal="left" vertical="center" shrinkToFit="1"/>
    </xf>
    <xf numFmtId="177" fontId="57" fillId="0" borderId="1" xfId="0" applyNumberFormat="1" applyFont="1" applyFill="1" applyBorder="1" applyAlignment="1">
      <alignment horizontal="left" vertical="center" shrinkToFit="1"/>
    </xf>
    <xf numFmtId="0" fontId="58" fillId="0" borderId="1" xfId="0" applyFont="1" applyFill="1" applyBorder="1" applyAlignment="1">
      <alignment horizontal="left" vertical="center" shrinkToFit="1"/>
    </xf>
    <xf numFmtId="176" fontId="58" fillId="0" borderId="1" xfId="0" applyNumberFormat="1" applyFont="1" applyFill="1" applyBorder="1" applyAlignment="1">
      <alignment horizontal="left" vertical="center" shrinkToFit="1"/>
    </xf>
    <xf numFmtId="0" fontId="59" fillId="0" borderId="1" xfId="0" applyFont="1" applyFill="1" applyBorder="1" applyAlignment="1">
      <alignment horizontal="left" vertical="center" shrinkToFit="1"/>
    </xf>
    <xf numFmtId="0" fontId="60" fillId="0" borderId="1" xfId="0" applyFont="1" applyFill="1" applyBorder="1" applyAlignment="1">
      <alignment horizontal="left" vertical="center" shrinkToFit="1"/>
    </xf>
    <xf numFmtId="177" fontId="48" fillId="0" borderId="1" xfId="0" applyNumberFormat="1" applyFont="1" applyFill="1" applyBorder="1" applyAlignment="1">
      <alignment horizontal="left" vertical="center" wrapText="1"/>
    </xf>
    <xf numFmtId="176" fontId="36" fillId="0" borderId="0" xfId="0" applyNumberFormat="1" applyFont="1" applyFill="1" applyAlignment="1">
      <alignment horizontal="left" vertical="center"/>
    </xf>
    <xf numFmtId="0" fontId="44" fillId="0" borderId="7" xfId="0" applyFont="1" applyFill="1" applyBorder="1" applyAlignment="1">
      <alignment horizontal="left" vertical="center" shrinkToFit="1"/>
    </xf>
    <xf numFmtId="0" fontId="0" fillId="3" borderId="1" xfId="0" applyFill="1" applyBorder="1"/>
    <xf numFmtId="0" fontId="47" fillId="3" borderId="1" xfId="0" applyFont="1" applyFill="1" applyBorder="1" applyAlignment="1">
      <alignment horizontal="center" vertical="center"/>
    </xf>
    <xf numFmtId="0" fontId="69" fillId="3" borderId="1" xfId="0" applyFont="1" applyFill="1" applyBorder="1" applyAlignment="1">
      <alignment horizontal="center" vertical="center"/>
    </xf>
    <xf numFmtId="0" fontId="46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 vertical="center" wrapText="1"/>
    </xf>
    <xf numFmtId="0" fontId="0" fillId="13" borderId="1" xfId="0" applyFill="1" applyBorder="1" applyAlignment="1">
      <alignment vertical="center"/>
    </xf>
    <xf numFmtId="0" fontId="28" fillId="0" borderId="1" xfId="0" applyFont="1" applyBorder="1" applyAlignment="1">
      <alignment horizontal="left"/>
    </xf>
    <xf numFmtId="0" fontId="0" fillId="9" borderId="1" xfId="0" applyFill="1" applyBorder="1" applyAlignment="1">
      <alignment horizontal="left"/>
    </xf>
    <xf numFmtId="0" fontId="0" fillId="0" borderId="1" xfId="0" applyFill="1" applyBorder="1" applyAlignment="1"/>
    <xf numFmtId="0" fontId="0" fillId="0" borderId="3" xfId="0" applyBorder="1" applyAlignment="1">
      <alignment horizontal="left"/>
    </xf>
    <xf numFmtId="0" fontId="0" fillId="4" borderId="1" xfId="0" applyFill="1" applyBorder="1" applyAlignment="1">
      <alignment horizontal="left" vertical="center"/>
    </xf>
    <xf numFmtId="0" fontId="31" fillId="3" borderId="1" xfId="0" applyFont="1" applyFill="1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7" borderId="1" xfId="0" applyFill="1" applyBorder="1" applyAlignment="1">
      <alignment horizontal="center"/>
    </xf>
    <xf numFmtId="0" fontId="0" fillId="13" borderId="1" xfId="0" applyFill="1" applyBorder="1"/>
    <xf numFmtId="178" fontId="0" fillId="9" borderId="1" xfId="0" applyNumberFormat="1" applyFill="1" applyBorder="1"/>
    <xf numFmtId="0" fontId="0" fillId="0" borderId="1" xfId="0" applyFill="1" applyBorder="1" applyAlignment="1">
      <alignment shrinkToFit="1"/>
    </xf>
    <xf numFmtId="178" fontId="0" fillId="7" borderId="1" xfId="0" applyNumberFormat="1" applyFill="1" applyBorder="1"/>
    <xf numFmtId="0" fontId="0" fillId="0" borderId="1" xfId="0" applyFill="1" applyBorder="1" applyAlignment="1">
      <alignment vertical="center" wrapText="1"/>
    </xf>
    <xf numFmtId="0" fontId="0" fillId="13" borderId="1" xfId="0" applyFill="1" applyBorder="1" applyAlignment="1">
      <alignment horizontal="left" vertical="center" wrapText="1"/>
    </xf>
    <xf numFmtId="0" fontId="0" fillId="13" borderId="1" xfId="0" applyFill="1" applyBorder="1" applyAlignment="1">
      <alignment horizontal="left" vertical="center"/>
    </xf>
    <xf numFmtId="0" fontId="0" fillId="13" borderId="1" xfId="0" applyFill="1" applyBorder="1" applyAlignment="1">
      <alignment horizontal="left"/>
    </xf>
    <xf numFmtId="0" fontId="0" fillId="0" borderId="1" xfId="0" applyFill="1" applyBorder="1" applyAlignment="1">
      <alignment horizontal="center" vertical="center" wrapText="1"/>
    </xf>
    <xf numFmtId="0" fontId="28" fillId="13" borderId="1" xfId="0" applyFont="1" applyFill="1" applyBorder="1" applyAlignment="1"/>
    <xf numFmtId="0" fontId="0" fillId="13" borderId="1" xfId="0" applyFill="1" applyBorder="1" applyAlignment="1"/>
    <xf numFmtId="0" fontId="31" fillId="13" borderId="1" xfId="0" applyFont="1" applyFill="1" applyBorder="1" applyAlignment="1">
      <alignment horizontal="left"/>
    </xf>
    <xf numFmtId="0" fontId="31" fillId="13" borderId="1" xfId="0" applyFont="1" applyFill="1" applyBorder="1" applyAlignment="1"/>
    <xf numFmtId="0" fontId="32" fillId="13" borderId="1" xfId="0" applyFont="1" applyFill="1" applyBorder="1" applyAlignment="1"/>
    <xf numFmtId="178" fontId="42" fillId="0" borderId="1" xfId="0" applyNumberFormat="1" applyFont="1" applyFill="1" applyBorder="1" applyAlignment="1">
      <alignment horizontal="left" vertical="center" shrinkToFit="1"/>
    </xf>
    <xf numFmtId="0" fontId="42" fillId="0" borderId="0" xfId="0" applyFont="1" applyFill="1" applyBorder="1" applyAlignment="1">
      <alignment horizontal="left" vertical="center" shrinkToFit="1"/>
    </xf>
    <xf numFmtId="0" fontId="62" fillId="0" borderId="1" xfId="0" applyFont="1" applyFill="1" applyBorder="1" applyAlignment="1">
      <alignment vertical="center" shrinkToFit="1"/>
    </xf>
    <xf numFmtId="58" fontId="0" fillId="0" borderId="1" xfId="0" applyNumberFormat="1" applyFill="1" applyBorder="1" applyAlignment="1">
      <alignment shrinkToFit="1"/>
    </xf>
    <xf numFmtId="0" fontId="43" fillId="0" borderId="7" xfId="0" applyFont="1" applyFill="1" applyBorder="1" applyAlignment="1">
      <alignment horizontal="left" vertical="center" shrinkToFit="1"/>
    </xf>
    <xf numFmtId="0" fontId="43" fillId="0" borderId="2" xfId="0" applyFont="1" applyFill="1" applyBorder="1" applyAlignment="1">
      <alignment horizontal="left" vertical="center" shrinkToFit="1"/>
    </xf>
    <xf numFmtId="177" fontId="44" fillId="0" borderId="1" xfId="0" applyNumberFormat="1" applyFont="1" applyFill="1" applyBorder="1" applyAlignment="1">
      <alignment horizontal="left" vertical="center" shrinkToFit="1"/>
    </xf>
    <xf numFmtId="0" fontId="52" fillId="0" borderId="2" xfId="0" applyFont="1" applyFill="1" applyBorder="1" applyAlignment="1">
      <alignment vertical="center" shrinkToFit="1"/>
    </xf>
    <xf numFmtId="0" fontId="43" fillId="0" borderId="5" xfId="0" applyFont="1" applyFill="1" applyBorder="1" applyAlignment="1">
      <alignment horizontal="left" vertical="center" shrinkToFit="1"/>
    </xf>
    <xf numFmtId="0" fontId="42" fillId="0" borderId="5" xfId="0" applyFont="1" applyFill="1" applyBorder="1" applyAlignment="1">
      <alignment horizontal="left" vertical="center" shrinkToFit="1"/>
    </xf>
    <xf numFmtId="0" fontId="42" fillId="0" borderId="2" xfId="9" applyFont="1" applyFill="1" applyBorder="1" applyAlignment="1">
      <alignment horizontal="left" vertical="center" shrinkToFit="1"/>
    </xf>
    <xf numFmtId="0" fontId="0" fillId="10" borderId="0" xfId="0" applyFill="1" applyAlignment="1">
      <alignment horizontal="center" vertical="center"/>
    </xf>
    <xf numFmtId="176" fontId="33" fillId="0" borderId="0" xfId="0" applyNumberFormat="1" applyFont="1" applyFill="1" applyAlignment="1">
      <alignment horizontal="center" vertical="center" wrapText="1"/>
    </xf>
    <xf numFmtId="0" fontId="34" fillId="0" borderId="4" xfId="0" applyFont="1" applyFill="1" applyBorder="1" applyAlignment="1">
      <alignment horizontal="left" vertical="center" wrapText="1"/>
    </xf>
    <xf numFmtId="0" fontId="38" fillId="0" borderId="1" xfId="0" applyFont="1" applyFill="1" applyBorder="1" applyAlignment="1">
      <alignment horizontal="left" vertical="center" wrapText="1" shrinkToFit="1"/>
    </xf>
    <xf numFmtId="176" fontId="38" fillId="0" borderId="1" xfId="0" applyNumberFormat="1" applyFont="1" applyFill="1" applyBorder="1" applyAlignment="1">
      <alignment horizontal="left" vertical="center" wrapText="1" shrinkToFit="1"/>
    </xf>
    <xf numFmtId="177" fontId="39" fillId="0" borderId="1" xfId="0" applyNumberFormat="1" applyFont="1" applyFill="1" applyBorder="1" applyAlignment="1">
      <alignment horizontal="left" vertical="center" wrapText="1" shrinkToFit="1"/>
    </xf>
    <xf numFmtId="0" fontId="40" fillId="0" borderId="5" xfId="0" applyFont="1" applyFill="1" applyBorder="1" applyAlignment="1">
      <alignment horizontal="left" vertical="center" wrapText="1"/>
    </xf>
    <xf numFmtId="0" fontId="40" fillId="0" borderId="5" xfId="0" applyFont="1" applyFill="1" applyBorder="1" applyAlignment="1">
      <alignment horizontal="left" vertical="center" wrapText="1" shrinkToFit="1"/>
    </xf>
    <xf numFmtId="0" fontId="38" fillId="0" borderId="5" xfId="0" applyFont="1" applyFill="1" applyBorder="1" applyAlignment="1">
      <alignment horizontal="left" vertical="center" wrapText="1" shrinkToFit="1"/>
    </xf>
    <xf numFmtId="0" fontId="38" fillId="0" borderId="5" xfId="0" applyFont="1" applyFill="1" applyBorder="1" applyAlignment="1">
      <alignment horizontal="left" vertical="center" wrapText="1"/>
    </xf>
    <xf numFmtId="176" fontId="38" fillId="0" borderId="5" xfId="0" applyNumberFormat="1" applyFont="1" applyFill="1" applyBorder="1" applyAlignment="1">
      <alignment horizontal="left" vertical="center" wrapText="1" shrinkToFit="1"/>
    </xf>
    <xf numFmtId="0" fontId="38" fillId="0" borderId="2" xfId="0" applyFont="1" applyFill="1" applyBorder="1" applyAlignment="1">
      <alignment horizontal="left" vertical="center" wrapText="1" shrinkToFit="1"/>
    </xf>
    <xf numFmtId="0" fontId="38" fillId="0" borderId="6" xfId="0" applyFont="1" applyFill="1" applyBorder="1" applyAlignment="1">
      <alignment horizontal="left" vertical="center" wrapText="1" shrinkToFit="1"/>
    </xf>
    <xf numFmtId="0" fontId="38" fillId="0" borderId="3" xfId="0" applyFont="1" applyFill="1" applyBorder="1" applyAlignment="1">
      <alignment horizontal="left" vertical="center" wrapText="1" shrinkToFit="1"/>
    </xf>
    <xf numFmtId="0" fontId="40" fillId="0" borderId="7" xfId="0" applyFont="1" applyFill="1" applyBorder="1" applyAlignment="1">
      <alignment horizontal="left" vertical="center" wrapText="1"/>
    </xf>
    <xf numFmtId="0" fontId="40" fillId="0" borderId="7" xfId="0" applyFont="1" applyFill="1" applyBorder="1" applyAlignment="1">
      <alignment horizontal="left" vertical="center" wrapText="1" shrinkToFit="1"/>
    </xf>
    <xf numFmtId="0" fontId="38" fillId="0" borderId="7" xfId="0" applyFont="1" applyFill="1" applyBorder="1" applyAlignment="1">
      <alignment horizontal="left" vertical="center" wrapText="1" shrinkToFit="1"/>
    </xf>
    <xf numFmtId="0" fontId="38" fillId="0" borderId="7" xfId="0" applyFont="1" applyFill="1" applyBorder="1" applyAlignment="1">
      <alignment horizontal="left" vertical="center" wrapText="1"/>
    </xf>
    <xf numFmtId="176" fontId="38" fillId="0" borderId="7" xfId="0" applyNumberFormat="1" applyFont="1" applyFill="1" applyBorder="1" applyAlignment="1">
      <alignment horizontal="left" vertical="center" wrapText="1" shrinkToFit="1"/>
    </xf>
    <xf numFmtId="177" fontId="54" fillId="0" borderId="2" xfId="0" applyNumberFormat="1" applyFont="1" applyFill="1" applyBorder="1" applyAlignment="1">
      <alignment horizontal="left" vertical="center" wrapText="1"/>
    </xf>
    <xf numFmtId="177" fontId="54" fillId="0" borderId="6" xfId="0" applyNumberFormat="1" applyFont="1" applyFill="1" applyBorder="1" applyAlignment="1">
      <alignment horizontal="left" vertical="center" wrapText="1"/>
    </xf>
    <xf numFmtId="177" fontId="54" fillId="0" borderId="3" xfId="0" applyNumberFormat="1" applyFont="1" applyFill="1" applyBorder="1" applyAlignment="1">
      <alignment horizontal="left" vertical="center" wrapText="1"/>
    </xf>
    <xf numFmtId="177" fontId="54" fillId="0" borderId="1" xfId="0" applyNumberFormat="1" applyFont="1" applyFill="1" applyBorder="1" applyAlignment="1">
      <alignment horizontal="left" vertical="center" wrapText="1"/>
    </xf>
    <xf numFmtId="0" fontId="65" fillId="0" borderId="5" xfId="0" applyFont="1" applyFill="1" applyBorder="1" applyAlignment="1">
      <alignment horizontal="left" vertical="center" wrapText="1" shrinkToFit="1"/>
    </xf>
    <xf numFmtId="0" fontId="40" fillId="0" borderId="1" xfId="0" applyFont="1" applyFill="1" applyBorder="1" applyAlignment="1">
      <alignment horizontal="left" vertical="center" wrapText="1"/>
    </xf>
    <xf numFmtId="0" fontId="40" fillId="0" borderId="1" xfId="0" applyFont="1" applyFill="1" applyBorder="1" applyAlignment="1">
      <alignment horizontal="left" vertical="center" wrapText="1" shrinkToFit="1"/>
    </xf>
    <xf numFmtId="0" fontId="66" fillId="0" borderId="1" xfId="0" applyFont="1" applyFill="1" applyBorder="1" applyAlignment="1">
      <alignment horizontal="left" vertical="center" wrapText="1" shrinkToFit="1"/>
    </xf>
    <xf numFmtId="0" fontId="38" fillId="0" borderId="1" xfId="0" applyFont="1" applyFill="1" applyBorder="1" applyAlignment="1">
      <alignment horizontal="left" vertical="center" wrapText="1"/>
    </xf>
    <xf numFmtId="0" fontId="42" fillId="0" borderId="2" xfId="0" applyFont="1" applyFill="1" applyBorder="1" applyAlignment="1">
      <alignment horizontal="center" vertical="center" shrinkToFit="1"/>
    </xf>
    <xf numFmtId="0" fontId="42" fillId="0" borderId="6" xfId="0" applyFont="1" applyFill="1" applyBorder="1" applyAlignment="1">
      <alignment horizontal="center" vertical="center" shrinkToFit="1"/>
    </xf>
    <xf numFmtId="0" fontId="42" fillId="0" borderId="3" xfId="0" applyFont="1" applyFill="1" applyBorder="1" applyAlignment="1">
      <alignment horizontal="center" vertical="center" shrinkToFit="1"/>
    </xf>
    <xf numFmtId="0" fontId="38" fillId="0" borderId="9" xfId="0" applyFont="1" applyFill="1" applyBorder="1" applyAlignment="1">
      <alignment horizontal="left" vertical="center" wrapText="1" shrinkToFit="1"/>
    </xf>
    <xf numFmtId="0" fontId="40" fillId="0" borderId="9" xfId="0" applyFont="1" applyFill="1" applyBorder="1" applyAlignment="1">
      <alignment horizontal="left" vertical="center" wrapText="1"/>
    </xf>
    <xf numFmtId="0" fontId="40" fillId="0" borderId="9" xfId="0" applyFont="1" applyFill="1" applyBorder="1" applyAlignment="1">
      <alignment horizontal="left" vertical="center" wrapText="1" shrinkToFit="1"/>
    </xf>
    <xf numFmtId="0" fontId="38" fillId="0" borderId="9" xfId="0" applyFont="1" applyFill="1" applyBorder="1" applyAlignment="1">
      <alignment horizontal="left" vertical="center" wrapText="1"/>
    </xf>
    <xf numFmtId="0" fontId="0" fillId="8" borderId="1" xfId="0" applyFill="1" applyBorder="1" applyAlignment="1">
      <alignment vertical="center" wrapText="1"/>
    </xf>
    <xf numFmtId="0" fontId="0" fillId="8" borderId="1" xfId="0" applyFill="1" applyBorder="1"/>
    <xf numFmtId="0" fontId="0" fillId="14" borderId="0" xfId="0" applyFill="1" applyAlignment="1">
      <alignment vertical="center"/>
    </xf>
    <xf numFmtId="0" fontId="72" fillId="0" borderId="1" xfId="0" applyFont="1" applyFill="1" applyBorder="1" applyAlignment="1">
      <alignment horizontal="left" vertical="center" shrinkToFit="1"/>
    </xf>
    <xf numFmtId="0" fontId="54" fillId="0" borderId="1" xfId="0" applyFont="1" applyFill="1" applyBorder="1" applyAlignment="1">
      <alignment horizontal="left" vertical="center" shrinkToFit="1"/>
    </xf>
    <xf numFmtId="0" fontId="73" fillId="0" borderId="1" xfId="0" applyFont="1" applyFill="1" applyBorder="1" applyAlignment="1">
      <alignment horizontal="left" vertical="center" shrinkToFit="1"/>
    </xf>
    <xf numFmtId="0" fontId="64" fillId="0" borderId="1" xfId="0" applyFont="1" applyFill="1" applyBorder="1" applyAlignment="1">
      <alignment horizontal="left" vertical="center" shrinkToFit="1"/>
    </xf>
    <xf numFmtId="0" fontId="0" fillId="5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/>
    </xf>
    <xf numFmtId="0" fontId="0" fillId="6" borderId="1" xfId="0" applyFill="1" applyBorder="1"/>
    <xf numFmtId="176" fontId="64" fillId="0" borderId="1" xfId="0" applyNumberFormat="1" applyFont="1" applyFill="1" applyBorder="1" applyAlignment="1">
      <alignment horizontal="left" vertical="center" shrinkToFit="1"/>
    </xf>
    <xf numFmtId="0" fontId="46" fillId="0" borderId="1" xfId="0" applyFont="1" applyFill="1" applyBorder="1" applyAlignment="1">
      <alignment horizontal="left" vertical="center" shrinkToFit="1"/>
    </xf>
    <xf numFmtId="0" fontId="64" fillId="0" borderId="7" xfId="0" applyFont="1" applyFill="1" applyBorder="1" applyAlignment="1">
      <alignment horizontal="left" vertical="center" shrinkToFit="1"/>
    </xf>
    <xf numFmtId="177" fontId="64" fillId="0" borderId="1" xfId="0" applyNumberFormat="1" applyFont="1" applyFill="1" applyBorder="1" applyAlignment="1">
      <alignment horizontal="left" vertical="center" shrinkToFit="1"/>
    </xf>
    <xf numFmtId="0" fontId="0" fillId="0" borderId="0" xfId="0"/>
    <xf numFmtId="0" fontId="0" fillId="11" borderId="1" xfId="0" applyFill="1" applyBorder="1" applyAlignment="1">
      <alignment horizontal="center"/>
    </xf>
    <xf numFmtId="0" fontId="0" fillId="14" borderId="0" xfId="0" applyFill="1" applyAlignment="1">
      <alignment horizontal="center" vertical="center"/>
    </xf>
    <xf numFmtId="176" fontId="33" fillId="0" borderId="0" xfId="0" applyNumberFormat="1" applyFont="1" applyFill="1" applyAlignment="1">
      <alignment horizontal="center" vertical="center" wrapText="1"/>
    </xf>
    <xf numFmtId="0" fontId="34" fillId="0" borderId="4" xfId="0" applyFont="1" applyFill="1" applyBorder="1" applyAlignment="1">
      <alignment horizontal="left" vertical="center" wrapText="1"/>
    </xf>
    <xf numFmtId="0" fontId="38" fillId="0" borderId="1" xfId="0" applyFont="1" applyFill="1" applyBorder="1" applyAlignment="1">
      <alignment horizontal="left" vertical="center" wrapText="1" shrinkToFit="1"/>
    </xf>
    <xf numFmtId="176" fontId="38" fillId="0" borderId="1" xfId="0" applyNumberFormat="1" applyFont="1" applyFill="1" applyBorder="1" applyAlignment="1">
      <alignment horizontal="left" vertical="center" wrapText="1" shrinkToFit="1"/>
    </xf>
    <xf numFmtId="177" fontId="39" fillId="0" borderId="1" xfId="0" applyNumberFormat="1" applyFont="1" applyFill="1" applyBorder="1" applyAlignment="1">
      <alignment horizontal="left" vertical="center" wrapText="1" shrinkToFit="1"/>
    </xf>
    <xf numFmtId="0" fontId="40" fillId="0" borderId="5" xfId="0" applyFont="1" applyFill="1" applyBorder="1" applyAlignment="1">
      <alignment horizontal="left" vertical="center" wrapText="1"/>
    </xf>
    <xf numFmtId="0" fontId="40" fillId="0" borderId="5" xfId="0" applyFont="1" applyFill="1" applyBorder="1" applyAlignment="1">
      <alignment horizontal="left" vertical="center" wrapText="1" shrinkToFit="1"/>
    </xf>
    <xf numFmtId="0" fontId="38" fillId="0" borderId="5" xfId="0" applyFont="1" applyFill="1" applyBorder="1" applyAlignment="1">
      <alignment horizontal="left" vertical="center" wrapText="1" shrinkToFit="1"/>
    </xf>
    <xf numFmtId="0" fontId="38" fillId="0" borderId="5" xfId="0" applyFont="1" applyFill="1" applyBorder="1" applyAlignment="1">
      <alignment horizontal="left" vertical="center" wrapText="1"/>
    </xf>
    <xf numFmtId="176" fontId="38" fillId="0" borderId="5" xfId="0" applyNumberFormat="1" applyFont="1" applyFill="1" applyBorder="1" applyAlignment="1">
      <alignment horizontal="left" vertical="center" wrapText="1" shrinkToFit="1"/>
    </xf>
    <xf numFmtId="0" fontId="38" fillId="0" borderId="2" xfId="0" applyFont="1" applyFill="1" applyBorder="1" applyAlignment="1">
      <alignment horizontal="left" vertical="center" wrapText="1" shrinkToFit="1"/>
    </xf>
    <xf numFmtId="0" fontId="38" fillId="0" borderId="6" xfId="0" applyFont="1" applyFill="1" applyBorder="1" applyAlignment="1">
      <alignment horizontal="left" vertical="center" wrapText="1" shrinkToFit="1"/>
    </xf>
    <xf numFmtId="0" fontId="38" fillId="0" borderId="3" xfId="0" applyFont="1" applyFill="1" applyBorder="1" applyAlignment="1">
      <alignment horizontal="left" vertical="center" wrapText="1" shrinkToFit="1"/>
    </xf>
    <xf numFmtId="0" fontId="40" fillId="0" borderId="7" xfId="0" applyFont="1" applyFill="1" applyBorder="1" applyAlignment="1">
      <alignment horizontal="left" vertical="center" wrapText="1"/>
    </xf>
    <xf numFmtId="0" fontId="40" fillId="0" borderId="7" xfId="0" applyFont="1" applyFill="1" applyBorder="1" applyAlignment="1">
      <alignment horizontal="left" vertical="center" wrapText="1" shrinkToFit="1"/>
    </xf>
    <xf numFmtId="0" fontId="38" fillId="0" borderId="7" xfId="0" applyFont="1" applyFill="1" applyBorder="1" applyAlignment="1">
      <alignment horizontal="left" vertical="center" wrapText="1" shrinkToFit="1"/>
    </xf>
    <xf numFmtId="0" fontId="38" fillId="0" borderId="7" xfId="0" applyFont="1" applyFill="1" applyBorder="1" applyAlignment="1">
      <alignment horizontal="left" vertical="center" wrapText="1"/>
    </xf>
    <xf numFmtId="176" fontId="38" fillId="0" borderId="7" xfId="0" applyNumberFormat="1" applyFont="1" applyFill="1" applyBorder="1" applyAlignment="1">
      <alignment horizontal="left" vertical="center" wrapText="1" shrinkToFit="1"/>
    </xf>
    <xf numFmtId="0" fontId="48" fillId="0" borderId="6" xfId="0" applyFont="1" applyFill="1" applyBorder="1" applyAlignment="1">
      <alignment horizontal="left" vertical="center" wrapText="1"/>
    </xf>
    <xf numFmtId="177" fontId="54" fillId="0" borderId="2" xfId="0" applyNumberFormat="1" applyFont="1" applyFill="1" applyBorder="1" applyAlignment="1">
      <alignment horizontal="left" vertical="center" wrapText="1"/>
    </xf>
    <xf numFmtId="177" fontId="54" fillId="0" borderId="6" xfId="0" applyNumberFormat="1" applyFont="1" applyFill="1" applyBorder="1" applyAlignment="1">
      <alignment horizontal="left" vertical="center" wrapText="1"/>
    </xf>
    <xf numFmtId="177" fontId="54" fillId="0" borderId="3" xfId="0" applyNumberFormat="1" applyFont="1" applyFill="1" applyBorder="1" applyAlignment="1">
      <alignment horizontal="left" vertical="center" wrapText="1"/>
    </xf>
    <xf numFmtId="177" fontId="54" fillId="0" borderId="1" xfId="0" applyNumberFormat="1" applyFont="1" applyFill="1" applyBorder="1" applyAlignment="1">
      <alignment horizontal="left" vertical="center" wrapText="1"/>
    </xf>
    <xf numFmtId="0" fontId="40" fillId="0" borderId="1" xfId="0" applyFont="1" applyFill="1" applyBorder="1" applyAlignment="1">
      <alignment horizontal="left" vertical="center" wrapText="1"/>
    </xf>
    <xf numFmtId="0" fontId="40" fillId="0" borderId="1" xfId="0" applyFont="1" applyFill="1" applyBorder="1" applyAlignment="1">
      <alignment horizontal="left" vertical="center" wrapText="1" shrinkToFit="1"/>
    </xf>
    <xf numFmtId="0" fontId="38" fillId="0" borderId="1" xfId="0" applyFont="1" applyFill="1" applyBorder="1" applyAlignment="1">
      <alignment horizontal="left" vertical="center" wrapText="1"/>
    </xf>
    <xf numFmtId="0" fontId="0" fillId="6" borderId="0" xfId="0" applyFill="1" applyAlignment="1">
      <alignment vertical="center"/>
    </xf>
    <xf numFmtId="0" fontId="0" fillId="12" borderId="0" xfId="0" applyFill="1" applyAlignment="1">
      <alignment horizontal="center" vertical="center"/>
    </xf>
    <xf numFmtId="0" fontId="0" fillId="9" borderId="0" xfId="0" applyFill="1" applyAlignment="1">
      <alignment vertical="center"/>
    </xf>
    <xf numFmtId="0" fontId="0" fillId="6" borderId="1" xfId="0" applyFill="1" applyBorder="1" applyAlignment="1">
      <alignment vertical="center"/>
    </xf>
    <xf numFmtId="0" fontId="0" fillId="6" borderId="0" xfId="0" applyFill="1" applyAlignment="1">
      <alignment horizontal="center" vertical="center"/>
    </xf>
    <xf numFmtId="0" fontId="4" fillId="0" borderId="0" xfId="0" applyFont="1"/>
    <xf numFmtId="0" fontId="0" fillId="15" borderId="0" xfId="0" applyFill="1" applyAlignment="1">
      <alignment vertical="center"/>
    </xf>
    <xf numFmtId="0" fontId="0" fillId="9" borderId="0" xfId="0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0" fillId="9" borderId="1" xfId="0" applyNumberFormat="1" applyFill="1" applyBorder="1"/>
    <xf numFmtId="0" fontId="0" fillId="9" borderId="1" xfId="0" applyNumberFormat="1" applyFill="1" applyBorder="1" applyAlignment="1">
      <alignment horizontal="center" vertical="center"/>
    </xf>
    <xf numFmtId="0" fontId="0" fillId="10" borderId="1" xfId="0" applyNumberFormat="1" applyFill="1" applyBorder="1" applyAlignment="1">
      <alignment horizontal="center"/>
    </xf>
    <xf numFmtId="0" fontId="74" fillId="9" borderId="1" xfId="0" applyNumberFormat="1" applyFont="1" applyFill="1" applyBorder="1" applyAlignment="1">
      <alignment horizontal="center"/>
    </xf>
    <xf numFmtId="0" fontId="0" fillId="15" borderId="1" xfId="0" applyNumberFormat="1" applyFill="1" applyBorder="1"/>
    <xf numFmtId="0" fontId="0" fillId="15" borderId="1" xfId="0" applyNumberFormat="1" applyFill="1" applyBorder="1" applyAlignment="1">
      <alignment horizontal="center" vertical="center"/>
    </xf>
    <xf numFmtId="0" fontId="0" fillId="10" borderId="1" xfId="0" applyNumberFormat="1" applyFill="1" applyBorder="1"/>
    <xf numFmtId="0" fontId="0" fillId="10" borderId="1" xfId="0" applyNumberFormat="1" applyFill="1" applyBorder="1" applyAlignment="1">
      <alignment horizontal="center" vertical="center"/>
    </xf>
    <xf numFmtId="0" fontId="0" fillId="12" borderId="1" xfId="0" applyNumberFormat="1" applyFill="1" applyBorder="1"/>
    <xf numFmtId="0" fontId="0" fillId="12" borderId="1" xfId="0" applyNumberFormat="1" applyFill="1" applyBorder="1" applyAlignment="1">
      <alignment horizontal="center" vertical="center"/>
    </xf>
    <xf numFmtId="0" fontId="0" fillId="10" borderId="1" xfId="0" applyFill="1" applyBorder="1"/>
    <xf numFmtId="0" fontId="0" fillId="10" borderId="1" xfId="0" applyFill="1" applyBorder="1" applyAlignment="1">
      <alignment horizontal="center" vertical="center"/>
    </xf>
    <xf numFmtId="0" fontId="0" fillId="10" borderId="9" xfId="0" applyNumberFormat="1" applyFill="1" applyBorder="1" applyAlignment="1">
      <alignment horizontal="center"/>
    </xf>
    <xf numFmtId="0" fontId="0" fillId="0" borderId="0" xfId="0" applyFill="1" applyAlignment="1">
      <alignment vertical="center"/>
    </xf>
    <xf numFmtId="0" fontId="0" fillId="12" borderId="9" xfId="0" applyNumberFormat="1" applyFill="1" applyBorder="1"/>
    <xf numFmtId="0" fontId="0" fillId="5" borderId="9" xfId="0" applyNumberFormat="1" applyFill="1" applyBorder="1"/>
    <xf numFmtId="0" fontId="0" fillId="5" borderId="1" xfId="0" applyNumberFormat="1" applyFill="1" applyBorder="1"/>
    <xf numFmtId="0" fontId="0" fillId="3" borderId="0" xfId="0" applyFill="1" applyAlignment="1">
      <alignment horizontal="center"/>
    </xf>
    <xf numFmtId="0" fontId="0" fillId="12" borderId="9" xfId="0" applyNumberFormat="1" applyFill="1" applyBorder="1" applyAlignment="1">
      <alignment horizontal="center"/>
    </xf>
    <xf numFmtId="14" fontId="0" fillId="0" borderId="0" xfId="0" applyNumberFormat="1"/>
    <xf numFmtId="0" fontId="0" fillId="9" borderId="0" xfId="0" applyFill="1"/>
    <xf numFmtId="0" fontId="0" fillId="6" borderId="0" xfId="0" applyFill="1"/>
    <xf numFmtId="0" fontId="3" fillId="0" borderId="0" xfId="0" applyFont="1"/>
    <xf numFmtId="0" fontId="2" fillId="0" borderId="0" xfId="0" applyFont="1"/>
    <xf numFmtId="0" fontId="0" fillId="12" borderId="0" xfId="0" applyFill="1"/>
    <xf numFmtId="0" fontId="0" fillId="14" borderId="0" xfId="0" applyFill="1"/>
    <xf numFmtId="0" fontId="0" fillId="10" borderId="0" xfId="0" applyFill="1"/>
  </cellXfs>
  <cellStyles count="24">
    <cellStyle name="Normal" xfId="0" builtinId="0"/>
    <cellStyle name="Normal 2" xfId="2"/>
    <cellStyle name="常规 2" xfId="1"/>
    <cellStyle name="常规 2 8" xfId="3"/>
    <cellStyle name="常规 2 8 12" xfId="4"/>
    <cellStyle name="常规 2 8 12 10" xfId="13"/>
    <cellStyle name="常规 2 8 12 11" xfId="14"/>
    <cellStyle name="常规 2 8 12 12" xfId="15"/>
    <cellStyle name="常规 2 8 12 13" xfId="16"/>
    <cellStyle name="常规 2 8 12 14" xfId="17"/>
    <cellStyle name="常规 2 8 12 15" xfId="18"/>
    <cellStyle name="常规 2 8 12 16" xfId="19"/>
    <cellStyle name="常规 2 8 12 17" xfId="20"/>
    <cellStyle name="常规 2 8 12 18" xfId="21"/>
    <cellStyle name="常规 2 8 12 19" xfId="22"/>
    <cellStyle name="常规 2 8 12 2" xfId="5"/>
    <cellStyle name="常规 2 8 12 20" xfId="23"/>
    <cellStyle name="常规 2 8 12 3" xfId="6"/>
    <cellStyle name="常规 2 8 12 4" xfId="7"/>
    <cellStyle name="常规 2 8 12 5" xfId="8"/>
    <cellStyle name="常规 2 8 12 6" xfId="9"/>
    <cellStyle name="常规 2 8 12 7" xfId="10"/>
    <cellStyle name="常规 2 8 12 8" xfId="11"/>
    <cellStyle name="常规 2 8 12 9" xfId="12"/>
  </cellStyles>
  <dxfs count="8"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 patternType="solid">
          <bgColor theme="0"/>
        </patternFill>
      </fill>
    </dxf>
    <dxf>
      <font>
        <color theme="0"/>
      </font>
      <fill>
        <patternFill patternType="solid">
          <bgColor theme="0"/>
        </patternFill>
      </fill>
    </dxf>
    <dxf>
      <font>
        <color rgb="FFFFFF00"/>
      </font>
    </dxf>
    <dxf>
      <font>
        <color theme="0"/>
      </font>
      <fill>
        <patternFill patternType="solid">
          <bgColor theme="0"/>
        </patternFill>
      </fill>
    </dxf>
    <dxf>
      <fill>
        <patternFill>
          <bgColor theme="8" tint="0.59996337778862885"/>
        </patternFill>
      </fill>
    </dxf>
    <dxf>
      <font>
        <color theme="0"/>
      </font>
    </dxf>
  </dxfs>
  <tableStyles count="0" defaultTableStyle="TableStyleMedium2" defaultPivotStyle="PivotStyleMedium9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externalLink" Target="externalLinks/externalLink3.xml"/><Relationship Id="rId7" Type="http://schemas.openxmlformats.org/officeDocument/2006/relationships/worksheet" Target="worksheets/sheet7.xml"/><Relationship Id="rId71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externalLink" Target="externalLinks/externalLink2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2307</xdr:colOff>
      <xdr:row>23</xdr:row>
      <xdr:rowOff>56092</xdr:rowOff>
    </xdr:from>
    <xdr:to>
      <xdr:col>27</xdr:col>
      <xdr:colOff>320734</xdr:colOff>
      <xdr:row>26</xdr:row>
      <xdr:rowOff>88367</xdr:rowOff>
    </xdr:to>
    <xdr:grpSp>
      <xdr:nvGrpSpPr>
        <xdr:cNvPr id="2" name="Group 43"/>
        <xdr:cNvGrpSpPr>
          <a:grpSpLocks/>
        </xdr:cNvGrpSpPr>
      </xdr:nvGrpSpPr>
      <xdr:grpSpPr bwMode="auto">
        <a:xfrm>
          <a:off x="6817635" y="6286204"/>
          <a:ext cx="3610267" cy="544339"/>
          <a:chOff x="3230" y="3816"/>
          <a:chExt cx="2440" cy="419"/>
        </a:xfrm>
      </xdr:grpSpPr>
      <xdr:sp macro="" textlink="">
        <xdr:nvSpPr>
          <xdr:cNvPr id="3" name="AutoShape 44"/>
          <xdr:cNvSpPr>
            <a:spLocks noChangeArrowheads="1"/>
          </xdr:cNvSpPr>
        </xdr:nvSpPr>
        <xdr:spPr bwMode="ltGray">
          <a:xfrm>
            <a:off x="4581" y="3816"/>
            <a:ext cx="1089" cy="408"/>
          </a:xfrm>
          <a:prstGeom prst="roundRect">
            <a:avLst>
              <a:gd name="adj" fmla="val 6370"/>
            </a:avLst>
          </a:prstGeom>
          <a:solidFill>
            <a:srgbClr val="F1F1F1"/>
          </a:solidFill>
          <a:ln w="12700" algn="ctr">
            <a:noFill/>
            <a:round/>
            <a:headEnd/>
            <a:tailEnd/>
          </a:ln>
        </xdr:spPr>
      </xdr:sp>
      <xdr:sp macro="" textlink="">
        <xdr:nvSpPr>
          <xdr:cNvPr id="4" name="AutoShape 45"/>
          <xdr:cNvSpPr>
            <a:spLocks noChangeArrowheads="1"/>
          </xdr:cNvSpPr>
        </xdr:nvSpPr>
        <xdr:spPr bwMode="ltGray">
          <a:xfrm>
            <a:off x="3230" y="3940"/>
            <a:ext cx="1361" cy="295"/>
          </a:xfrm>
          <a:prstGeom prst="roundRect">
            <a:avLst>
              <a:gd name="adj" fmla="val 9491"/>
            </a:avLst>
          </a:prstGeom>
          <a:solidFill>
            <a:srgbClr val="F1F1F1"/>
          </a:solidFill>
          <a:ln w="12700" algn="ctr">
            <a:noFill/>
            <a:round/>
            <a:headEnd/>
            <a:tailEnd/>
          </a:ln>
        </xdr:spPr>
      </xdr:sp>
      <xdr:sp macro="" textlink="">
        <xdr:nvSpPr>
          <xdr:cNvPr id="5" name="Text Box 46"/>
          <xdr:cNvSpPr txBox="1">
            <a:spLocks noChangeAspect="1" noChangeArrowheads="1"/>
          </xdr:cNvSpPr>
        </xdr:nvSpPr>
        <xdr:spPr bwMode="auto">
          <a:xfrm>
            <a:off x="3357" y="3961"/>
            <a:ext cx="1225" cy="204"/>
          </a:xfrm>
          <a:prstGeom prst="rect">
            <a:avLst/>
          </a:prstGeom>
          <a:noFill/>
          <a:ln w="12700" algn="ctr">
            <a:noFill/>
            <a:miter lim="800000"/>
            <a:headEnd/>
            <a:tailEnd/>
          </a:ln>
          <a:effectLst/>
        </xdr:spPr>
        <xdr:txBody>
          <a:bodyPr wrap="square" lIns="0" tIns="10800" rIns="0" bIns="0" anchor="b"/>
          <a:lstStyle>
            <a:defPPr>
              <a:defRPr lang="de-DE"/>
            </a:defPPr>
            <a:lvl1pPr algn="ctr" rtl="0" fontAlgn="base">
              <a:spcBef>
                <a:spcPct val="0"/>
              </a:spcBef>
              <a:spcAft>
                <a:spcPct val="0"/>
              </a:spcAft>
              <a:defRPr sz="1400" kern="1200">
                <a:solidFill>
                  <a:schemeClr val="tx1"/>
                </a:solidFill>
                <a:latin typeface="TKTypeMedium" pitchFamily="34" charset="0"/>
                <a:ea typeface="+mn-ea"/>
                <a:cs typeface="+mn-cs"/>
              </a:defRPr>
            </a:lvl1pPr>
            <a:lvl2pPr marL="457200" algn="ctr" rtl="0" fontAlgn="base">
              <a:spcBef>
                <a:spcPct val="0"/>
              </a:spcBef>
              <a:spcAft>
                <a:spcPct val="0"/>
              </a:spcAft>
              <a:defRPr sz="1400" kern="1200">
                <a:solidFill>
                  <a:schemeClr val="tx1"/>
                </a:solidFill>
                <a:latin typeface="TKTypeMedium" pitchFamily="34" charset="0"/>
                <a:ea typeface="+mn-ea"/>
                <a:cs typeface="+mn-cs"/>
              </a:defRPr>
            </a:lvl2pPr>
            <a:lvl3pPr marL="914400" algn="ctr" rtl="0" fontAlgn="base">
              <a:spcBef>
                <a:spcPct val="0"/>
              </a:spcBef>
              <a:spcAft>
                <a:spcPct val="0"/>
              </a:spcAft>
              <a:defRPr sz="1400" kern="1200">
                <a:solidFill>
                  <a:schemeClr val="tx1"/>
                </a:solidFill>
                <a:latin typeface="TKTypeMedium" pitchFamily="34" charset="0"/>
                <a:ea typeface="+mn-ea"/>
                <a:cs typeface="+mn-cs"/>
              </a:defRPr>
            </a:lvl3pPr>
            <a:lvl4pPr marL="1371600" algn="ctr" rtl="0" fontAlgn="base">
              <a:spcBef>
                <a:spcPct val="0"/>
              </a:spcBef>
              <a:spcAft>
                <a:spcPct val="0"/>
              </a:spcAft>
              <a:defRPr sz="1400" kern="1200">
                <a:solidFill>
                  <a:schemeClr val="tx1"/>
                </a:solidFill>
                <a:latin typeface="TKTypeMedium" pitchFamily="34" charset="0"/>
                <a:ea typeface="+mn-ea"/>
                <a:cs typeface="+mn-cs"/>
              </a:defRPr>
            </a:lvl4pPr>
            <a:lvl5pPr marL="1828800" algn="ctr" rtl="0" fontAlgn="base">
              <a:spcBef>
                <a:spcPct val="0"/>
              </a:spcBef>
              <a:spcAft>
                <a:spcPct val="0"/>
              </a:spcAft>
              <a:defRPr sz="1400" kern="1200">
                <a:solidFill>
                  <a:schemeClr val="tx1"/>
                </a:solidFill>
                <a:latin typeface="TKTypeMedium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400" kern="1200">
                <a:solidFill>
                  <a:schemeClr val="tx1"/>
                </a:solidFill>
                <a:latin typeface="TKTypeMedium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400" kern="1200">
                <a:solidFill>
                  <a:schemeClr val="tx1"/>
                </a:solidFill>
                <a:latin typeface="TKTypeMedium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400" kern="1200">
                <a:solidFill>
                  <a:schemeClr val="tx1"/>
                </a:solidFill>
                <a:latin typeface="TKTypeMedium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400" kern="1200">
                <a:solidFill>
                  <a:schemeClr val="tx1"/>
                </a:solidFill>
                <a:latin typeface="TKTypeMedium" pitchFamily="34" charset="0"/>
                <a:ea typeface="+mn-ea"/>
                <a:cs typeface="+mn-cs"/>
              </a:defRPr>
            </a:lvl9pPr>
          </a:lstStyle>
          <a:p>
            <a:pPr algn="l" eaLnBrk="0" hangingPunct="0">
              <a:lnSpc>
                <a:spcPts val="1200"/>
              </a:lnSpc>
              <a:defRPr/>
            </a:pPr>
            <a:r>
              <a:rPr lang="de-DE" altLang="zh-CN" sz="900">
                <a:solidFill>
                  <a:srgbClr val="515151"/>
                </a:solidFill>
                <a:latin typeface="TKTypeBold" pitchFamily="34" charset="0"/>
                <a:ea typeface="宋体" charset="-122"/>
              </a:rPr>
              <a:t>ThyssenKrupp </a:t>
            </a:r>
            <a:r>
              <a:rPr lang="en-US" altLang="zh-CN" sz="900">
                <a:solidFill>
                  <a:srgbClr val="515151"/>
                </a:solidFill>
                <a:latin typeface="TKTypeBold" pitchFamily="34" charset="0"/>
                <a:ea typeface="宋体" charset="-122"/>
              </a:rPr>
              <a:t>Elevator (China)</a:t>
            </a:r>
            <a:endParaRPr lang="de-DE" altLang="zh-CN" sz="900">
              <a:solidFill>
                <a:srgbClr val="515151"/>
              </a:solidFill>
              <a:latin typeface="TKTypeBold" pitchFamily="34" charset="0"/>
              <a:ea typeface="宋体" charset="-122"/>
            </a:endParaRPr>
          </a:p>
        </xdr:txBody>
      </xdr:sp>
      <xdr:pic>
        <xdr:nvPicPr>
          <xdr:cNvPr id="6" name="Picture 47" descr="090812_TKLogo3d_4C50"/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4658" y="3892"/>
            <a:ext cx="962" cy="314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  <xdr:twoCellAnchor>
    <xdr:from>
      <xdr:col>45</xdr:col>
      <xdr:colOff>34579</xdr:colOff>
      <xdr:row>23</xdr:row>
      <xdr:rowOff>56093</xdr:rowOff>
    </xdr:from>
    <xdr:to>
      <xdr:col>55</xdr:col>
      <xdr:colOff>353006</xdr:colOff>
      <xdr:row>26</xdr:row>
      <xdr:rowOff>88368</xdr:rowOff>
    </xdr:to>
    <xdr:grpSp>
      <xdr:nvGrpSpPr>
        <xdr:cNvPr id="7" name="Group 43"/>
        <xdr:cNvGrpSpPr>
          <a:grpSpLocks/>
        </xdr:cNvGrpSpPr>
      </xdr:nvGrpSpPr>
      <xdr:grpSpPr bwMode="auto">
        <a:xfrm>
          <a:off x="17432563" y="6286205"/>
          <a:ext cx="3585883" cy="544339"/>
          <a:chOff x="3230" y="3816"/>
          <a:chExt cx="2440" cy="419"/>
        </a:xfrm>
      </xdr:grpSpPr>
      <xdr:sp macro="" textlink="">
        <xdr:nvSpPr>
          <xdr:cNvPr id="8" name="AutoShape 44"/>
          <xdr:cNvSpPr>
            <a:spLocks noChangeArrowheads="1"/>
          </xdr:cNvSpPr>
        </xdr:nvSpPr>
        <xdr:spPr bwMode="ltGray">
          <a:xfrm>
            <a:off x="4581" y="3816"/>
            <a:ext cx="1089" cy="408"/>
          </a:xfrm>
          <a:prstGeom prst="roundRect">
            <a:avLst>
              <a:gd name="adj" fmla="val 6370"/>
            </a:avLst>
          </a:prstGeom>
          <a:solidFill>
            <a:srgbClr val="F1F1F1"/>
          </a:solidFill>
          <a:ln w="12700" algn="ctr">
            <a:noFill/>
            <a:round/>
            <a:headEnd/>
            <a:tailEnd/>
          </a:ln>
        </xdr:spPr>
      </xdr:sp>
      <xdr:sp macro="" textlink="">
        <xdr:nvSpPr>
          <xdr:cNvPr id="9" name="AutoShape 45"/>
          <xdr:cNvSpPr>
            <a:spLocks noChangeArrowheads="1"/>
          </xdr:cNvSpPr>
        </xdr:nvSpPr>
        <xdr:spPr bwMode="ltGray">
          <a:xfrm>
            <a:off x="3230" y="3940"/>
            <a:ext cx="1361" cy="295"/>
          </a:xfrm>
          <a:prstGeom prst="roundRect">
            <a:avLst>
              <a:gd name="adj" fmla="val 9491"/>
            </a:avLst>
          </a:prstGeom>
          <a:solidFill>
            <a:srgbClr val="F1F1F1"/>
          </a:solidFill>
          <a:ln w="12700" algn="ctr">
            <a:noFill/>
            <a:round/>
            <a:headEnd/>
            <a:tailEnd/>
          </a:ln>
        </xdr:spPr>
      </xdr:sp>
      <xdr:sp macro="" textlink="">
        <xdr:nvSpPr>
          <xdr:cNvPr id="10" name="Text Box 46"/>
          <xdr:cNvSpPr txBox="1">
            <a:spLocks noChangeAspect="1" noChangeArrowheads="1"/>
          </xdr:cNvSpPr>
        </xdr:nvSpPr>
        <xdr:spPr bwMode="auto">
          <a:xfrm>
            <a:off x="3357" y="3961"/>
            <a:ext cx="1225" cy="204"/>
          </a:xfrm>
          <a:prstGeom prst="rect">
            <a:avLst/>
          </a:prstGeom>
          <a:noFill/>
          <a:ln w="12700" algn="ctr">
            <a:noFill/>
            <a:miter lim="800000"/>
            <a:headEnd/>
            <a:tailEnd/>
          </a:ln>
          <a:effectLst/>
        </xdr:spPr>
        <xdr:txBody>
          <a:bodyPr wrap="square" lIns="0" tIns="10800" rIns="0" bIns="0" anchor="b"/>
          <a:lstStyle>
            <a:defPPr>
              <a:defRPr lang="de-DE"/>
            </a:defPPr>
            <a:lvl1pPr algn="ctr" rtl="0" fontAlgn="base">
              <a:spcBef>
                <a:spcPct val="0"/>
              </a:spcBef>
              <a:spcAft>
                <a:spcPct val="0"/>
              </a:spcAft>
              <a:defRPr sz="1400" kern="1200">
                <a:solidFill>
                  <a:schemeClr val="tx1"/>
                </a:solidFill>
                <a:latin typeface="TKTypeMedium" pitchFamily="34" charset="0"/>
                <a:ea typeface="+mn-ea"/>
                <a:cs typeface="+mn-cs"/>
              </a:defRPr>
            </a:lvl1pPr>
            <a:lvl2pPr marL="457200" algn="ctr" rtl="0" fontAlgn="base">
              <a:spcBef>
                <a:spcPct val="0"/>
              </a:spcBef>
              <a:spcAft>
                <a:spcPct val="0"/>
              </a:spcAft>
              <a:defRPr sz="1400" kern="1200">
                <a:solidFill>
                  <a:schemeClr val="tx1"/>
                </a:solidFill>
                <a:latin typeface="TKTypeMedium" pitchFamily="34" charset="0"/>
                <a:ea typeface="+mn-ea"/>
                <a:cs typeface="+mn-cs"/>
              </a:defRPr>
            </a:lvl2pPr>
            <a:lvl3pPr marL="914400" algn="ctr" rtl="0" fontAlgn="base">
              <a:spcBef>
                <a:spcPct val="0"/>
              </a:spcBef>
              <a:spcAft>
                <a:spcPct val="0"/>
              </a:spcAft>
              <a:defRPr sz="1400" kern="1200">
                <a:solidFill>
                  <a:schemeClr val="tx1"/>
                </a:solidFill>
                <a:latin typeface="TKTypeMedium" pitchFamily="34" charset="0"/>
                <a:ea typeface="+mn-ea"/>
                <a:cs typeface="+mn-cs"/>
              </a:defRPr>
            </a:lvl3pPr>
            <a:lvl4pPr marL="1371600" algn="ctr" rtl="0" fontAlgn="base">
              <a:spcBef>
                <a:spcPct val="0"/>
              </a:spcBef>
              <a:spcAft>
                <a:spcPct val="0"/>
              </a:spcAft>
              <a:defRPr sz="1400" kern="1200">
                <a:solidFill>
                  <a:schemeClr val="tx1"/>
                </a:solidFill>
                <a:latin typeface="TKTypeMedium" pitchFamily="34" charset="0"/>
                <a:ea typeface="+mn-ea"/>
                <a:cs typeface="+mn-cs"/>
              </a:defRPr>
            </a:lvl4pPr>
            <a:lvl5pPr marL="1828800" algn="ctr" rtl="0" fontAlgn="base">
              <a:spcBef>
                <a:spcPct val="0"/>
              </a:spcBef>
              <a:spcAft>
                <a:spcPct val="0"/>
              </a:spcAft>
              <a:defRPr sz="1400" kern="1200">
                <a:solidFill>
                  <a:schemeClr val="tx1"/>
                </a:solidFill>
                <a:latin typeface="TKTypeMedium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400" kern="1200">
                <a:solidFill>
                  <a:schemeClr val="tx1"/>
                </a:solidFill>
                <a:latin typeface="TKTypeMedium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400" kern="1200">
                <a:solidFill>
                  <a:schemeClr val="tx1"/>
                </a:solidFill>
                <a:latin typeface="TKTypeMedium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400" kern="1200">
                <a:solidFill>
                  <a:schemeClr val="tx1"/>
                </a:solidFill>
                <a:latin typeface="TKTypeMedium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400" kern="1200">
                <a:solidFill>
                  <a:schemeClr val="tx1"/>
                </a:solidFill>
                <a:latin typeface="TKTypeMedium" pitchFamily="34" charset="0"/>
                <a:ea typeface="+mn-ea"/>
                <a:cs typeface="+mn-cs"/>
              </a:defRPr>
            </a:lvl9pPr>
          </a:lstStyle>
          <a:p>
            <a:pPr algn="l" eaLnBrk="0" hangingPunct="0">
              <a:lnSpc>
                <a:spcPts val="1200"/>
              </a:lnSpc>
              <a:defRPr/>
            </a:pPr>
            <a:r>
              <a:rPr lang="de-DE" altLang="zh-CN" sz="900">
                <a:solidFill>
                  <a:srgbClr val="515151"/>
                </a:solidFill>
                <a:latin typeface="TKTypeBold" pitchFamily="34" charset="0"/>
                <a:ea typeface="宋体" charset="-122"/>
              </a:rPr>
              <a:t>ThyssenKrupp </a:t>
            </a:r>
            <a:r>
              <a:rPr lang="en-US" altLang="zh-CN" sz="900">
                <a:solidFill>
                  <a:srgbClr val="515151"/>
                </a:solidFill>
                <a:latin typeface="TKTypeBold" pitchFamily="34" charset="0"/>
                <a:ea typeface="宋体" charset="-122"/>
              </a:rPr>
              <a:t>Elevator (China)</a:t>
            </a:r>
            <a:endParaRPr lang="de-DE" altLang="zh-CN" sz="900">
              <a:solidFill>
                <a:srgbClr val="515151"/>
              </a:solidFill>
              <a:latin typeface="TKTypeBold" pitchFamily="34" charset="0"/>
              <a:ea typeface="宋体" charset="-122"/>
            </a:endParaRPr>
          </a:p>
        </xdr:txBody>
      </xdr:sp>
      <xdr:pic>
        <xdr:nvPicPr>
          <xdr:cNvPr id="11" name="Picture 47" descr="090812_TKLogo3d_4C50"/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4658" y="3892"/>
            <a:ext cx="962" cy="314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  <xdr:twoCellAnchor>
    <xdr:from>
      <xdr:col>73</xdr:col>
      <xdr:colOff>23821</xdr:colOff>
      <xdr:row>23</xdr:row>
      <xdr:rowOff>66851</xdr:rowOff>
    </xdr:from>
    <xdr:to>
      <xdr:col>83</xdr:col>
      <xdr:colOff>342248</xdr:colOff>
      <xdr:row>26</xdr:row>
      <xdr:rowOff>99126</xdr:rowOff>
    </xdr:to>
    <xdr:grpSp>
      <xdr:nvGrpSpPr>
        <xdr:cNvPr id="12" name="Group 43"/>
        <xdr:cNvGrpSpPr>
          <a:grpSpLocks/>
        </xdr:cNvGrpSpPr>
      </xdr:nvGrpSpPr>
      <xdr:grpSpPr bwMode="auto">
        <a:xfrm>
          <a:off x="27980077" y="6296963"/>
          <a:ext cx="3610267" cy="544339"/>
          <a:chOff x="3230" y="3816"/>
          <a:chExt cx="2440" cy="419"/>
        </a:xfrm>
      </xdr:grpSpPr>
      <xdr:sp macro="" textlink="">
        <xdr:nvSpPr>
          <xdr:cNvPr id="13" name="AutoShape 44"/>
          <xdr:cNvSpPr>
            <a:spLocks noChangeArrowheads="1"/>
          </xdr:cNvSpPr>
        </xdr:nvSpPr>
        <xdr:spPr bwMode="ltGray">
          <a:xfrm>
            <a:off x="4581" y="3816"/>
            <a:ext cx="1089" cy="408"/>
          </a:xfrm>
          <a:prstGeom prst="roundRect">
            <a:avLst>
              <a:gd name="adj" fmla="val 6370"/>
            </a:avLst>
          </a:prstGeom>
          <a:solidFill>
            <a:srgbClr val="F1F1F1"/>
          </a:solidFill>
          <a:ln w="12700" algn="ctr">
            <a:noFill/>
            <a:round/>
            <a:headEnd/>
            <a:tailEnd/>
          </a:ln>
        </xdr:spPr>
      </xdr:sp>
      <xdr:sp macro="" textlink="">
        <xdr:nvSpPr>
          <xdr:cNvPr id="14" name="AutoShape 45"/>
          <xdr:cNvSpPr>
            <a:spLocks noChangeArrowheads="1"/>
          </xdr:cNvSpPr>
        </xdr:nvSpPr>
        <xdr:spPr bwMode="ltGray">
          <a:xfrm>
            <a:off x="3230" y="3940"/>
            <a:ext cx="1361" cy="295"/>
          </a:xfrm>
          <a:prstGeom prst="roundRect">
            <a:avLst>
              <a:gd name="adj" fmla="val 9491"/>
            </a:avLst>
          </a:prstGeom>
          <a:solidFill>
            <a:srgbClr val="F1F1F1"/>
          </a:solidFill>
          <a:ln w="12700" algn="ctr">
            <a:noFill/>
            <a:round/>
            <a:headEnd/>
            <a:tailEnd/>
          </a:ln>
        </xdr:spPr>
      </xdr:sp>
      <xdr:sp macro="" textlink="">
        <xdr:nvSpPr>
          <xdr:cNvPr id="15" name="Text Box 46"/>
          <xdr:cNvSpPr txBox="1">
            <a:spLocks noChangeAspect="1" noChangeArrowheads="1"/>
          </xdr:cNvSpPr>
        </xdr:nvSpPr>
        <xdr:spPr bwMode="auto">
          <a:xfrm>
            <a:off x="3357" y="3961"/>
            <a:ext cx="1225" cy="204"/>
          </a:xfrm>
          <a:prstGeom prst="rect">
            <a:avLst/>
          </a:prstGeom>
          <a:noFill/>
          <a:ln w="12700" algn="ctr">
            <a:noFill/>
            <a:miter lim="800000"/>
            <a:headEnd/>
            <a:tailEnd/>
          </a:ln>
          <a:effectLst/>
        </xdr:spPr>
        <xdr:txBody>
          <a:bodyPr wrap="square" lIns="0" tIns="10800" rIns="0" bIns="0" anchor="b"/>
          <a:lstStyle>
            <a:defPPr>
              <a:defRPr lang="de-DE"/>
            </a:defPPr>
            <a:lvl1pPr algn="ctr" rtl="0" fontAlgn="base">
              <a:spcBef>
                <a:spcPct val="0"/>
              </a:spcBef>
              <a:spcAft>
                <a:spcPct val="0"/>
              </a:spcAft>
              <a:defRPr sz="1400" kern="1200">
                <a:solidFill>
                  <a:schemeClr val="tx1"/>
                </a:solidFill>
                <a:latin typeface="TKTypeMedium" pitchFamily="34" charset="0"/>
                <a:ea typeface="+mn-ea"/>
                <a:cs typeface="+mn-cs"/>
              </a:defRPr>
            </a:lvl1pPr>
            <a:lvl2pPr marL="457200" algn="ctr" rtl="0" fontAlgn="base">
              <a:spcBef>
                <a:spcPct val="0"/>
              </a:spcBef>
              <a:spcAft>
                <a:spcPct val="0"/>
              </a:spcAft>
              <a:defRPr sz="1400" kern="1200">
                <a:solidFill>
                  <a:schemeClr val="tx1"/>
                </a:solidFill>
                <a:latin typeface="TKTypeMedium" pitchFamily="34" charset="0"/>
                <a:ea typeface="+mn-ea"/>
                <a:cs typeface="+mn-cs"/>
              </a:defRPr>
            </a:lvl2pPr>
            <a:lvl3pPr marL="914400" algn="ctr" rtl="0" fontAlgn="base">
              <a:spcBef>
                <a:spcPct val="0"/>
              </a:spcBef>
              <a:spcAft>
                <a:spcPct val="0"/>
              </a:spcAft>
              <a:defRPr sz="1400" kern="1200">
                <a:solidFill>
                  <a:schemeClr val="tx1"/>
                </a:solidFill>
                <a:latin typeface="TKTypeMedium" pitchFamily="34" charset="0"/>
                <a:ea typeface="+mn-ea"/>
                <a:cs typeface="+mn-cs"/>
              </a:defRPr>
            </a:lvl3pPr>
            <a:lvl4pPr marL="1371600" algn="ctr" rtl="0" fontAlgn="base">
              <a:spcBef>
                <a:spcPct val="0"/>
              </a:spcBef>
              <a:spcAft>
                <a:spcPct val="0"/>
              </a:spcAft>
              <a:defRPr sz="1400" kern="1200">
                <a:solidFill>
                  <a:schemeClr val="tx1"/>
                </a:solidFill>
                <a:latin typeface="TKTypeMedium" pitchFamily="34" charset="0"/>
                <a:ea typeface="+mn-ea"/>
                <a:cs typeface="+mn-cs"/>
              </a:defRPr>
            </a:lvl4pPr>
            <a:lvl5pPr marL="1828800" algn="ctr" rtl="0" fontAlgn="base">
              <a:spcBef>
                <a:spcPct val="0"/>
              </a:spcBef>
              <a:spcAft>
                <a:spcPct val="0"/>
              </a:spcAft>
              <a:defRPr sz="1400" kern="1200">
                <a:solidFill>
                  <a:schemeClr val="tx1"/>
                </a:solidFill>
                <a:latin typeface="TKTypeMedium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400" kern="1200">
                <a:solidFill>
                  <a:schemeClr val="tx1"/>
                </a:solidFill>
                <a:latin typeface="TKTypeMedium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400" kern="1200">
                <a:solidFill>
                  <a:schemeClr val="tx1"/>
                </a:solidFill>
                <a:latin typeface="TKTypeMedium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400" kern="1200">
                <a:solidFill>
                  <a:schemeClr val="tx1"/>
                </a:solidFill>
                <a:latin typeface="TKTypeMedium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400" kern="1200">
                <a:solidFill>
                  <a:schemeClr val="tx1"/>
                </a:solidFill>
                <a:latin typeface="TKTypeMedium" pitchFamily="34" charset="0"/>
                <a:ea typeface="+mn-ea"/>
                <a:cs typeface="+mn-cs"/>
              </a:defRPr>
            </a:lvl9pPr>
          </a:lstStyle>
          <a:p>
            <a:pPr algn="l" eaLnBrk="0" hangingPunct="0">
              <a:lnSpc>
                <a:spcPts val="1200"/>
              </a:lnSpc>
              <a:defRPr/>
            </a:pPr>
            <a:r>
              <a:rPr lang="de-DE" altLang="zh-CN" sz="900">
                <a:solidFill>
                  <a:srgbClr val="515151"/>
                </a:solidFill>
                <a:latin typeface="TKTypeBold" pitchFamily="34" charset="0"/>
                <a:ea typeface="宋体" charset="-122"/>
              </a:rPr>
              <a:t>ThyssenKrupp </a:t>
            </a:r>
            <a:r>
              <a:rPr lang="en-US" altLang="zh-CN" sz="900">
                <a:solidFill>
                  <a:srgbClr val="515151"/>
                </a:solidFill>
                <a:latin typeface="TKTypeBold" pitchFamily="34" charset="0"/>
                <a:ea typeface="宋体" charset="-122"/>
              </a:rPr>
              <a:t>Elevator (China)</a:t>
            </a:r>
            <a:endParaRPr lang="de-DE" altLang="zh-CN" sz="900">
              <a:solidFill>
                <a:srgbClr val="515151"/>
              </a:solidFill>
              <a:latin typeface="TKTypeBold" pitchFamily="34" charset="0"/>
              <a:ea typeface="宋体" charset="-122"/>
            </a:endParaRPr>
          </a:p>
        </xdr:txBody>
      </xdr:sp>
      <xdr:pic>
        <xdr:nvPicPr>
          <xdr:cNvPr id="16" name="Picture 47" descr="090812_TKLogo3d_4C50"/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4658" y="3892"/>
            <a:ext cx="962" cy="314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  <xdr:twoCellAnchor>
    <xdr:from>
      <xdr:col>128</xdr:col>
      <xdr:colOff>325035</xdr:colOff>
      <xdr:row>23</xdr:row>
      <xdr:rowOff>88366</xdr:rowOff>
    </xdr:from>
    <xdr:to>
      <xdr:col>139</xdr:col>
      <xdr:colOff>309975</xdr:colOff>
      <xdr:row>26</xdr:row>
      <xdr:rowOff>120641</xdr:rowOff>
    </xdr:to>
    <xdr:grpSp>
      <xdr:nvGrpSpPr>
        <xdr:cNvPr id="17" name="Group 43"/>
        <xdr:cNvGrpSpPr>
          <a:grpSpLocks/>
        </xdr:cNvGrpSpPr>
      </xdr:nvGrpSpPr>
      <xdr:grpSpPr bwMode="auto">
        <a:xfrm>
          <a:off x="48837003" y="6318478"/>
          <a:ext cx="3679116" cy="544339"/>
          <a:chOff x="3230" y="3816"/>
          <a:chExt cx="2440" cy="419"/>
        </a:xfrm>
      </xdr:grpSpPr>
      <xdr:sp macro="" textlink="">
        <xdr:nvSpPr>
          <xdr:cNvPr id="18" name="AutoShape 44"/>
          <xdr:cNvSpPr>
            <a:spLocks noChangeArrowheads="1"/>
          </xdr:cNvSpPr>
        </xdr:nvSpPr>
        <xdr:spPr bwMode="ltGray">
          <a:xfrm>
            <a:off x="4581" y="3816"/>
            <a:ext cx="1089" cy="408"/>
          </a:xfrm>
          <a:prstGeom prst="roundRect">
            <a:avLst>
              <a:gd name="adj" fmla="val 6370"/>
            </a:avLst>
          </a:prstGeom>
          <a:solidFill>
            <a:srgbClr val="F1F1F1"/>
          </a:solidFill>
          <a:ln w="12700" algn="ctr">
            <a:noFill/>
            <a:round/>
            <a:headEnd/>
            <a:tailEnd/>
          </a:ln>
        </xdr:spPr>
      </xdr:sp>
      <xdr:sp macro="" textlink="">
        <xdr:nvSpPr>
          <xdr:cNvPr id="19" name="AutoShape 45"/>
          <xdr:cNvSpPr>
            <a:spLocks noChangeArrowheads="1"/>
          </xdr:cNvSpPr>
        </xdr:nvSpPr>
        <xdr:spPr bwMode="ltGray">
          <a:xfrm>
            <a:off x="3230" y="3940"/>
            <a:ext cx="1361" cy="295"/>
          </a:xfrm>
          <a:prstGeom prst="roundRect">
            <a:avLst>
              <a:gd name="adj" fmla="val 9491"/>
            </a:avLst>
          </a:prstGeom>
          <a:solidFill>
            <a:srgbClr val="F1F1F1"/>
          </a:solidFill>
          <a:ln w="12700" algn="ctr">
            <a:noFill/>
            <a:round/>
            <a:headEnd/>
            <a:tailEnd/>
          </a:ln>
        </xdr:spPr>
      </xdr:sp>
      <xdr:sp macro="" textlink="">
        <xdr:nvSpPr>
          <xdr:cNvPr id="20" name="Text Box 46"/>
          <xdr:cNvSpPr txBox="1">
            <a:spLocks noChangeAspect="1" noChangeArrowheads="1"/>
          </xdr:cNvSpPr>
        </xdr:nvSpPr>
        <xdr:spPr bwMode="auto">
          <a:xfrm>
            <a:off x="3357" y="3961"/>
            <a:ext cx="1225" cy="204"/>
          </a:xfrm>
          <a:prstGeom prst="rect">
            <a:avLst/>
          </a:prstGeom>
          <a:noFill/>
          <a:ln w="12700" algn="ctr">
            <a:noFill/>
            <a:miter lim="800000"/>
            <a:headEnd/>
            <a:tailEnd/>
          </a:ln>
          <a:effectLst/>
        </xdr:spPr>
        <xdr:txBody>
          <a:bodyPr wrap="square" lIns="0" tIns="10800" rIns="0" bIns="0" anchor="b"/>
          <a:lstStyle>
            <a:defPPr>
              <a:defRPr lang="de-DE"/>
            </a:defPPr>
            <a:lvl1pPr algn="ctr" rtl="0" fontAlgn="base">
              <a:spcBef>
                <a:spcPct val="0"/>
              </a:spcBef>
              <a:spcAft>
                <a:spcPct val="0"/>
              </a:spcAft>
              <a:defRPr sz="1400" kern="1200">
                <a:solidFill>
                  <a:schemeClr val="tx1"/>
                </a:solidFill>
                <a:latin typeface="TKTypeMedium" pitchFamily="34" charset="0"/>
                <a:ea typeface="+mn-ea"/>
                <a:cs typeface="+mn-cs"/>
              </a:defRPr>
            </a:lvl1pPr>
            <a:lvl2pPr marL="457200" algn="ctr" rtl="0" fontAlgn="base">
              <a:spcBef>
                <a:spcPct val="0"/>
              </a:spcBef>
              <a:spcAft>
                <a:spcPct val="0"/>
              </a:spcAft>
              <a:defRPr sz="1400" kern="1200">
                <a:solidFill>
                  <a:schemeClr val="tx1"/>
                </a:solidFill>
                <a:latin typeface="TKTypeMedium" pitchFamily="34" charset="0"/>
                <a:ea typeface="+mn-ea"/>
                <a:cs typeface="+mn-cs"/>
              </a:defRPr>
            </a:lvl2pPr>
            <a:lvl3pPr marL="914400" algn="ctr" rtl="0" fontAlgn="base">
              <a:spcBef>
                <a:spcPct val="0"/>
              </a:spcBef>
              <a:spcAft>
                <a:spcPct val="0"/>
              </a:spcAft>
              <a:defRPr sz="1400" kern="1200">
                <a:solidFill>
                  <a:schemeClr val="tx1"/>
                </a:solidFill>
                <a:latin typeface="TKTypeMedium" pitchFamily="34" charset="0"/>
                <a:ea typeface="+mn-ea"/>
                <a:cs typeface="+mn-cs"/>
              </a:defRPr>
            </a:lvl3pPr>
            <a:lvl4pPr marL="1371600" algn="ctr" rtl="0" fontAlgn="base">
              <a:spcBef>
                <a:spcPct val="0"/>
              </a:spcBef>
              <a:spcAft>
                <a:spcPct val="0"/>
              </a:spcAft>
              <a:defRPr sz="1400" kern="1200">
                <a:solidFill>
                  <a:schemeClr val="tx1"/>
                </a:solidFill>
                <a:latin typeface="TKTypeMedium" pitchFamily="34" charset="0"/>
                <a:ea typeface="+mn-ea"/>
                <a:cs typeface="+mn-cs"/>
              </a:defRPr>
            </a:lvl4pPr>
            <a:lvl5pPr marL="1828800" algn="ctr" rtl="0" fontAlgn="base">
              <a:spcBef>
                <a:spcPct val="0"/>
              </a:spcBef>
              <a:spcAft>
                <a:spcPct val="0"/>
              </a:spcAft>
              <a:defRPr sz="1400" kern="1200">
                <a:solidFill>
                  <a:schemeClr val="tx1"/>
                </a:solidFill>
                <a:latin typeface="TKTypeMedium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400" kern="1200">
                <a:solidFill>
                  <a:schemeClr val="tx1"/>
                </a:solidFill>
                <a:latin typeface="TKTypeMedium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400" kern="1200">
                <a:solidFill>
                  <a:schemeClr val="tx1"/>
                </a:solidFill>
                <a:latin typeface="TKTypeMedium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400" kern="1200">
                <a:solidFill>
                  <a:schemeClr val="tx1"/>
                </a:solidFill>
                <a:latin typeface="TKTypeMedium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400" kern="1200">
                <a:solidFill>
                  <a:schemeClr val="tx1"/>
                </a:solidFill>
                <a:latin typeface="TKTypeMedium" pitchFamily="34" charset="0"/>
                <a:ea typeface="+mn-ea"/>
                <a:cs typeface="+mn-cs"/>
              </a:defRPr>
            </a:lvl9pPr>
          </a:lstStyle>
          <a:p>
            <a:pPr algn="l" eaLnBrk="0" hangingPunct="0">
              <a:lnSpc>
                <a:spcPts val="1200"/>
              </a:lnSpc>
              <a:defRPr/>
            </a:pPr>
            <a:r>
              <a:rPr lang="de-DE" altLang="zh-CN" sz="900">
                <a:solidFill>
                  <a:srgbClr val="515151"/>
                </a:solidFill>
                <a:latin typeface="TKTypeBold" pitchFamily="34" charset="0"/>
                <a:ea typeface="宋体" charset="-122"/>
              </a:rPr>
              <a:t>ThyssenKrupp </a:t>
            </a:r>
            <a:r>
              <a:rPr lang="en-US" altLang="zh-CN" sz="900">
                <a:solidFill>
                  <a:srgbClr val="515151"/>
                </a:solidFill>
                <a:latin typeface="TKTypeBold" pitchFamily="34" charset="0"/>
                <a:ea typeface="宋体" charset="-122"/>
              </a:rPr>
              <a:t>Elevator (China)</a:t>
            </a:r>
            <a:endParaRPr lang="de-DE" altLang="zh-CN" sz="900">
              <a:solidFill>
                <a:srgbClr val="515151"/>
              </a:solidFill>
              <a:latin typeface="TKTypeBold" pitchFamily="34" charset="0"/>
              <a:ea typeface="宋体" charset="-122"/>
            </a:endParaRPr>
          </a:p>
        </xdr:txBody>
      </xdr:sp>
      <xdr:pic>
        <xdr:nvPicPr>
          <xdr:cNvPr id="21" name="Picture 47" descr="090812_TKLogo3d_4C50"/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4658" y="3892"/>
            <a:ext cx="962" cy="314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  <xdr:twoCellAnchor>
    <xdr:from>
      <xdr:col>156</xdr:col>
      <xdr:colOff>312931</xdr:colOff>
      <xdr:row>23</xdr:row>
      <xdr:rowOff>98227</xdr:rowOff>
    </xdr:from>
    <xdr:to>
      <xdr:col>167</xdr:col>
      <xdr:colOff>324766</xdr:colOff>
      <xdr:row>26</xdr:row>
      <xdr:rowOff>109434</xdr:rowOff>
    </xdr:to>
    <xdr:grpSp>
      <xdr:nvGrpSpPr>
        <xdr:cNvPr id="22" name="Group 43"/>
        <xdr:cNvGrpSpPr>
          <a:grpSpLocks/>
        </xdr:cNvGrpSpPr>
      </xdr:nvGrpSpPr>
      <xdr:grpSpPr bwMode="auto">
        <a:xfrm>
          <a:off x="59419747" y="6328339"/>
          <a:ext cx="3706011" cy="523271"/>
          <a:chOff x="3230" y="3816"/>
          <a:chExt cx="2440" cy="419"/>
        </a:xfrm>
      </xdr:grpSpPr>
      <xdr:sp macro="" textlink="">
        <xdr:nvSpPr>
          <xdr:cNvPr id="23" name="AutoShape 44"/>
          <xdr:cNvSpPr>
            <a:spLocks noChangeArrowheads="1"/>
          </xdr:cNvSpPr>
        </xdr:nvSpPr>
        <xdr:spPr bwMode="ltGray">
          <a:xfrm>
            <a:off x="4581" y="3816"/>
            <a:ext cx="1089" cy="408"/>
          </a:xfrm>
          <a:prstGeom prst="roundRect">
            <a:avLst>
              <a:gd name="adj" fmla="val 6370"/>
            </a:avLst>
          </a:prstGeom>
          <a:solidFill>
            <a:srgbClr val="F1F1F1"/>
          </a:solidFill>
          <a:ln w="12700" algn="ctr">
            <a:noFill/>
            <a:round/>
            <a:headEnd/>
            <a:tailEnd/>
          </a:ln>
        </xdr:spPr>
      </xdr:sp>
      <xdr:sp macro="" textlink="">
        <xdr:nvSpPr>
          <xdr:cNvPr id="24" name="AutoShape 45"/>
          <xdr:cNvSpPr>
            <a:spLocks noChangeArrowheads="1"/>
          </xdr:cNvSpPr>
        </xdr:nvSpPr>
        <xdr:spPr bwMode="ltGray">
          <a:xfrm>
            <a:off x="3230" y="3940"/>
            <a:ext cx="1361" cy="295"/>
          </a:xfrm>
          <a:prstGeom prst="roundRect">
            <a:avLst>
              <a:gd name="adj" fmla="val 9491"/>
            </a:avLst>
          </a:prstGeom>
          <a:solidFill>
            <a:srgbClr val="F1F1F1"/>
          </a:solidFill>
          <a:ln w="12700" algn="ctr">
            <a:noFill/>
            <a:round/>
            <a:headEnd/>
            <a:tailEnd/>
          </a:ln>
        </xdr:spPr>
      </xdr:sp>
      <xdr:sp macro="" textlink="">
        <xdr:nvSpPr>
          <xdr:cNvPr id="25" name="Text Box 46"/>
          <xdr:cNvSpPr txBox="1">
            <a:spLocks noChangeAspect="1" noChangeArrowheads="1"/>
          </xdr:cNvSpPr>
        </xdr:nvSpPr>
        <xdr:spPr bwMode="auto">
          <a:xfrm>
            <a:off x="3357" y="3961"/>
            <a:ext cx="1225" cy="204"/>
          </a:xfrm>
          <a:prstGeom prst="rect">
            <a:avLst/>
          </a:prstGeom>
          <a:noFill/>
          <a:ln w="12700" algn="ctr">
            <a:noFill/>
            <a:miter lim="800000"/>
            <a:headEnd/>
            <a:tailEnd/>
          </a:ln>
          <a:effectLst/>
        </xdr:spPr>
        <xdr:txBody>
          <a:bodyPr wrap="square" lIns="0" tIns="10800" rIns="0" bIns="0" anchor="b"/>
          <a:lstStyle>
            <a:defPPr>
              <a:defRPr lang="de-DE"/>
            </a:defPPr>
            <a:lvl1pPr algn="ctr" rtl="0" fontAlgn="base">
              <a:spcBef>
                <a:spcPct val="0"/>
              </a:spcBef>
              <a:spcAft>
                <a:spcPct val="0"/>
              </a:spcAft>
              <a:defRPr sz="1400" kern="1200">
                <a:solidFill>
                  <a:schemeClr val="tx1"/>
                </a:solidFill>
                <a:latin typeface="TKTypeMedium" pitchFamily="34" charset="0"/>
                <a:ea typeface="+mn-ea"/>
                <a:cs typeface="+mn-cs"/>
              </a:defRPr>
            </a:lvl1pPr>
            <a:lvl2pPr marL="457200" algn="ctr" rtl="0" fontAlgn="base">
              <a:spcBef>
                <a:spcPct val="0"/>
              </a:spcBef>
              <a:spcAft>
                <a:spcPct val="0"/>
              </a:spcAft>
              <a:defRPr sz="1400" kern="1200">
                <a:solidFill>
                  <a:schemeClr val="tx1"/>
                </a:solidFill>
                <a:latin typeface="TKTypeMedium" pitchFamily="34" charset="0"/>
                <a:ea typeface="+mn-ea"/>
                <a:cs typeface="+mn-cs"/>
              </a:defRPr>
            </a:lvl2pPr>
            <a:lvl3pPr marL="914400" algn="ctr" rtl="0" fontAlgn="base">
              <a:spcBef>
                <a:spcPct val="0"/>
              </a:spcBef>
              <a:spcAft>
                <a:spcPct val="0"/>
              </a:spcAft>
              <a:defRPr sz="1400" kern="1200">
                <a:solidFill>
                  <a:schemeClr val="tx1"/>
                </a:solidFill>
                <a:latin typeface="TKTypeMedium" pitchFamily="34" charset="0"/>
                <a:ea typeface="+mn-ea"/>
                <a:cs typeface="+mn-cs"/>
              </a:defRPr>
            </a:lvl3pPr>
            <a:lvl4pPr marL="1371600" algn="ctr" rtl="0" fontAlgn="base">
              <a:spcBef>
                <a:spcPct val="0"/>
              </a:spcBef>
              <a:spcAft>
                <a:spcPct val="0"/>
              </a:spcAft>
              <a:defRPr sz="1400" kern="1200">
                <a:solidFill>
                  <a:schemeClr val="tx1"/>
                </a:solidFill>
                <a:latin typeface="TKTypeMedium" pitchFamily="34" charset="0"/>
                <a:ea typeface="+mn-ea"/>
                <a:cs typeface="+mn-cs"/>
              </a:defRPr>
            </a:lvl4pPr>
            <a:lvl5pPr marL="1828800" algn="ctr" rtl="0" fontAlgn="base">
              <a:spcBef>
                <a:spcPct val="0"/>
              </a:spcBef>
              <a:spcAft>
                <a:spcPct val="0"/>
              </a:spcAft>
              <a:defRPr sz="1400" kern="1200">
                <a:solidFill>
                  <a:schemeClr val="tx1"/>
                </a:solidFill>
                <a:latin typeface="TKTypeMedium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400" kern="1200">
                <a:solidFill>
                  <a:schemeClr val="tx1"/>
                </a:solidFill>
                <a:latin typeface="TKTypeMedium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400" kern="1200">
                <a:solidFill>
                  <a:schemeClr val="tx1"/>
                </a:solidFill>
                <a:latin typeface="TKTypeMedium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400" kern="1200">
                <a:solidFill>
                  <a:schemeClr val="tx1"/>
                </a:solidFill>
                <a:latin typeface="TKTypeMedium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400" kern="1200">
                <a:solidFill>
                  <a:schemeClr val="tx1"/>
                </a:solidFill>
                <a:latin typeface="TKTypeMedium" pitchFamily="34" charset="0"/>
                <a:ea typeface="+mn-ea"/>
                <a:cs typeface="+mn-cs"/>
              </a:defRPr>
            </a:lvl9pPr>
          </a:lstStyle>
          <a:p>
            <a:pPr algn="l" eaLnBrk="0" hangingPunct="0">
              <a:lnSpc>
                <a:spcPts val="1200"/>
              </a:lnSpc>
              <a:defRPr/>
            </a:pPr>
            <a:r>
              <a:rPr lang="de-DE" altLang="zh-CN" sz="900">
                <a:solidFill>
                  <a:srgbClr val="515151"/>
                </a:solidFill>
                <a:latin typeface="TKTypeBold" pitchFamily="34" charset="0"/>
                <a:ea typeface="宋体" charset="-122"/>
              </a:rPr>
              <a:t>ThyssenKrupp </a:t>
            </a:r>
            <a:r>
              <a:rPr lang="en-US" altLang="zh-CN" sz="900">
                <a:solidFill>
                  <a:srgbClr val="515151"/>
                </a:solidFill>
                <a:latin typeface="TKTypeBold" pitchFamily="34" charset="0"/>
                <a:ea typeface="宋体" charset="-122"/>
              </a:rPr>
              <a:t>Elevator (China)</a:t>
            </a:r>
            <a:endParaRPr lang="de-DE" altLang="zh-CN" sz="900">
              <a:solidFill>
                <a:srgbClr val="515151"/>
              </a:solidFill>
              <a:latin typeface="TKTypeBold" pitchFamily="34" charset="0"/>
              <a:ea typeface="宋体" charset="-122"/>
            </a:endParaRPr>
          </a:p>
        </xdr:txBody>
      </xdr:sp>
      <xdr:pic>
        <xdr:nvPicPr>
          <xdr:cNvPr id="26" name="Picture 47" descr="090812_TKLogo3d_4C50"/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4658" y="3892"/>
            <a:ext cx="962" cy="314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  <xdr:twoCellAnchor>
    <xdr:from>
      <xdr:col>185</xdr:col>
      <xdr:colOff>66851</xdr:colOff>
      <xdr:row>23</xdr:row>
      <xdr:rowOff>77608</xdr:rowOff>
    </xdr:from>
    <xdr:to>
      <xdr:col>195</xdr:col>
      <xdr:colOff>385278</xdr:colOff>
      <xdr:row>26</xdr:row>
      <xdr:rowOff>109883</xdr:rowOff>
    </xdr:to>
    <xdr:grpSp>
      <xdr:nvGrpSpPr>
        <xdr:cNvPr id="27" name="Group 43"/>
        <xdr:cNvGrpSpPr>
          <a:grpSpLocks/>
        </xdr:cNvGrpSpPr>
      </xdr:nvGrpSpPr>
      <xdr:grpSpPr bwMode="auto">
        <a:xfrm>
          <a:off x="70158659" y="6307720"/>
          <a:ext cx="3439579" cy="544339"/>
          <a:chOff x="3230" y="3816"/>
          <a:chExt cx="2440" cy="419"/>
        </a:xfrm>
      </xdr:grpSpPr>
      <xdr:sp macro="" textlink="">
        <xdr:nvSpPr>
          <xdr:cNvPr id="28" name="AutoShape 44"/>
          <xdr:cNvSpPr>
            <a:spLocks noChangeArrowheads="1"/>
          </xdr:cNvSpPr>
        </xdr:nvSpPr>
        <xdr:spPr bwMode="ltGray">
          <a:xfrm>
            <a:off x="4581" y="3816"/>
            <a:ext cx="1089" cy="408"/>
          </a:xfrm>
          <a:prstGeom prst="roundRect">
            <a:avLst>
              <a:gd name="adj" fmla="val 6370"/>
            </a:avLst>
          </a:prstGeom>
          <a:solidFill>
            <a:srgbClr val="F1F1F1"/>
          </a:solidFill>
          <a:ln w="12700" algn="ctr">
            <a:noFill/>
            <a:round/>
            <a:headEnd/>
            <a:tailEnd/>
          </a:ln>
        </xdr:spPr>
      </xdr:sp>
      <xdr:sp macro="" textlink="">
        <xdr:nvSpPr>
          <xdr:cNvPr id="29" name="AutoShape 45"/>
          <xdr:cNvSpPr>
            <a:spLocks noChangeArrowheads="1"/>
          </xdr:cNvSpPr>
        </xdr:nvSpPr>
        <xdr:spPr bwMode="ltGray">
          <a:xfrm>
            <a:off x="3230" y="3940"/>
            <a:ext cx="1361" cy="295"/>
          </a:xfrm>
          <a:prstGeom prst="roundRect">
            <a:avLst>
              <a:gd name="adj" fmla="val 9491"/>
            </a:avLst>
          </a:prstGeom>
          <a:solidFill>
            <a:srgbClr val="F1F1F1"/>
          </a:solidFill>
          <a:ln w="12700" algn="ctr">
            <a:noFill/>
            <a:round/>
            <a:headEnd/>
            <a:tailEnd/>
          </a:ln>
        </xdr:spPr>
      </xdr:sp>
      <xdr:sp macro="" textlink="">
        <xdr:nvSpPr>
          <xdr:cNvPr id="30" name="Text Box 46"/>
          <xdr:cNvSpPr txBox="1">
            <a:spLocks noChangeAspect="1" noChangeArrowheads="1"/>
          </xdr:cNvSpPr>
        </xdr:nvSpPr>
        <xdr:spPr bwMode="auto">
          <a:xfrm>
            <a:off x="3357" y="3961"/>
            <a:ext cx="1225" cy="204"/>
          </a:xfrm>
          <a:prstGeom prst="rect">
            <a:avLst/>
          </a:prstGeom>
          <a:noFill/>
          <a:ln w="12700" algn="ctr">
            <a:noFill/>
            <a:miter lim="800000"/>
            <a:headEnd/>
            <a:tailEnd/>
          </a:ln>
          <a:effectLst/>
        </xdr:spPr>
        <xdr:txBody>
          <a:bodyPr wrap="square" lIns="0" tIns="10800" rIns="0" bIns="0" anchor="b"/>
          <a:lstStyle>
            <a:defPPr>
              <a:defRPr lang="de-DE"/>
            </a:defPPr>
            <a:lvl1pPr algn="ctr" rtl="0" fontAlgn="base">
              <a:spcBef>
                <a:spcPct val="0"/>
              </a:spcBef>
              <a:spcAft>
                <a:spcPct val="0"/>
              </a:spcAft>
              <a:defRPr sz="1400" kern="1200">
                <a:solidFill>
                  <a:schemeClr val="tx1"/>
                </a:solidFill>
                <a:latin typeface="TKTypeMedium" pitchFamily="34" charset="0"/>
                <a:ea typeface="+mn-ea"/>
                <a:cs typeface="+mn-cs"/>
              </a:defRPr>
            </a:lvl1pPr>
            <a:lvl2pPr marL="457200" algn="ctr" rtl="0" fontAlgn="base">
              <a:spcBef>
                <a:spcPct val="0"/>
              </a:spcBef>
              <a:spcAft>
                <a:spcPct val="0"/>
              </a:spcAft>
              <a:defRPr sz="1400" kern="1200">
                <a:solidFill>
                  <a:schemeClr val="tx1"/>
                </a:solidFill>
                <a:latin typeface="TKTypeMedium" pitchFamily="34" charset="0"/>
                <a:ea typeface="+mn-ea"/>
                <a:cs typeface="+mn-cs"/>
              </a:defRPr>
            </a:lvl2pPr>
            <a:lvl3pPr marL="914400" algn="ctr" rtl="0" fontAlgn="base">
              <a:spcBef>
                <a:spcPct val="0"/>
              </a:spcBef>
              <a:spcAft>
                <a:spcPct val="0"/>
              </a:spcAft>
              <a:defRPr sz="1400" kern="1200">
                <a:solidFill>
                  <a:schemeClr val="tx1"/>
                </a:solidFill>
                <a:latin typeface="TKTypeMedium" pitchFamily="34" charset="0"/>
                <a:ea typeface="+mn-ea"/>
                <a:cs typeface="+mn-cs"/>
              </a:defRPr>
            </a:lvl3pPr>
            <a:lvl4pPr marL="1371600" algn="ctr" rtl="0" fontAlgn="base">
              <a:spcBef>
                <a:spcPct val="0"/>
              </a:spcBef>
              <a:spcAft>
                <a:spcPct val="0"/>
              </a:spcAft>
              <a:defRPr sz="1400" kern="1200">
                <a:solidFill>
                  <a:schemeClr val="tx1"/>
                </a:solidFill>
                <a:latin typeface="TKTypeMedium" pitchFamily="34" charset="0"/>
                <a:ea typeface="+mn-ea"/>
                <a:cs typeface="+mn-cs"/>
              </a:defRPr>
            </a:lvl4pPr>
            <a:lvl5pPr marL="1828800" algn="ctr" rtl="0" fontAlgn="base">
              <a:spcBef>
                <a:spcPct val="0"/>
              </a:spcBef>
              <a:spcAft>
                <a:spcPct val="0"/>
              </a:spcAft>
              <a:defRPr sz="1400" kern="1200">
                <a:solidFill>
                  <a:schemeClr val="tx1"/>
                </a:solidFill>
                <a:latin typeface="TKTypeMedium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400" kern="1200">
                <a:solidFill>
                  <a:schemeClr val="tx1"/>
                </a:solidFill>
                <a:latin typeface="TKTypeMedium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400" kern="1200">
                <a:solidFill>
                  <a:schemeClr val="tx1"/>
                </a:solidFill>
                <a:latin typeface="TKTypeMedium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400" kern="1200">
                <a:solidFill>
                  <a:schemeClr val="tx1"/>
                </a:solidFill>
                <a:latin typeface="TKTypeMedium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400" kern="1200">
                <a:solidFill>
                  <a:schemeClr val="tx1"/>
                </a:solidFill>
                <a:latin typeface="TKTypeMedium" pitchFamily="34" charset="0"/>
                <a:ea typeface="+mn-ea"/>
                <a:cs typeface="+mn-cs"/>
              </a:defRPr>
            </a:lvl9pPr>
          </a:lstStyle>
          <a:p>
            <a:pPr algn="l" eaLnBrk="0" hangingPunct="0">
              <a:lnSpc>
                <a:spcPts val="1200"/>
              </a:lnSpc>
              <a:defRPr/>
            </a:pPr>
            <a:r>
              <a:rPr lang="de-DE" altLang="zh-CN" sz="900">
                <a:solidFill>
                  <a:srgbClr val="515151"/>
                </a:solidFill>
                <a:latin typeface="TKTypeBold" pitchFamily="34" charset="0"/>
                <a:ea typeface="宋体" charset="-122"/>
              </a:rPr>
              <a:t>ThyssenKrupp </a:t>
            </a:r>
            <a:r>
              <a:rPr lang="en-US" altLang="zh-CN" sz="900">
                <a:solidFill>
                  <a:srgbClr val="515151"/>
                </a:solidFill>
                <a:latin typeface="TKTypeBold" pitchFamily="34" charset="0"/>
                <a:ea typeface="宋体" charset="-122"/>
              </a:rPr>
              <a:t>Elevator (China)</a:t>
            </a:r>
            <a:endParaRPr lang="de-DE" altLang="zh-CN" sz="900">
              <a:solidFill>
                <a:srgbClr val="515151"/>
              </a:solidFill>
              <a:latin typeface="TKTypeBold" pitchFamily="34" charset="0"/>
              <a:ea typeface="宋体" charset="-122"/>
            </a:endParaRPr>
          </a:p>
        </xdr:txBody>
      </xdr:sp>
      <xdr:pic>
        <xdr:nvPicPr>
          <xdr:cNvPr id="31" name="Picture 47" descr="090812_TKLogo3d_4C50"/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4658" y="3892"/>
            <a:ext cx="962" cy="314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  <xdr:twoCellAnchor>
    <xdr:from>
      <xdr:col>17</xdr:col>
      <xdr:colOff>34578</xdr:colOff>
      <xdr:row>50</xdr:row>
      <xdr:rowOff>45336</xdr:rowOff>
    </xdr:from>
    <xdr:to>
      <xdr:col>27</xdr:col>
      <xdr:colOff>353005</xdr:colOff>
      <xdr:row>53</xdr:row>
      <xdr:rowOff>77611</xdr:rowOff>
    </xdr:to>
    <xdr:grpSp>
      <xdr:nvGrpSpPr>
        <xdr:cNvPr id="32" name="Group 43"/>
        <xdr:cNvGrpSpPr>
          <a:grpSpLocks/>
        </xdr:cNvGrpSpPr>
      </xdr:nvGrpSpPr>
      <xdr:grpSpPr bwMode="auto">
        <a:xfrm>
          <a:off x="6849906" y="13163928"/>
          <a:ext cx="3610267" cy="544339"/>
          <a:chOff x="3230" y="3816"/>
          <a:chExt cx="2440" cy="419"/>
        </a:xfrm>
      </xdr:grpSpPr>
      <xdr:sp macro="" textlink="">
        <xdr:nvSpPr>
          <xdr:cNvPr id="33" name="AutoShape 44"/>
          <xdr:cNvSpPr>
            <a:spLocks noChangeArrowheads="1"/>
          </xdr:cNvSpPr>
        </xdr:nvSpPr>
        <xdr:spPr bwMode="ltGray">
          <a:xfrm>
            <a:off x="4581" y="3816"/>
            <a:ext cx="1089" cy="408"/>
          </a:xfrm>
          <a:prstGeom prst="roundRect">
            <a:avLst>
              <a:gd name="adj" fmla="val 6370"/>
            </a:avLst>
          </a:prstGeom>
          <a:solidFill>
            <a:srgbClr val="F1F1F1"/>
          </a:solidFill>
          <a:ln w="12700" algn="ctr">
            <a:noFill/>
            <a:round/>
            <a:headEnd/>
            <a:tailEnd/>
          </a:ln>
        </xdr:spPr>
      </xdr:sp>
      <xdr:sp macro="" textlink="">
        <xdr:nvSpPr>
          <xdr:cNvPr id="34" name="AutoShape 45"/>
          <xdr:cNvSpPr>
            <a:spLocks noChangeArrowheads="1"/>
          </xdr:cNvSpPr>
        </xdr:nvSpPr>
        <xdr:spPr bwMode="ltGray">
          <a:xfrm>
            <a:off x="3230" y="3940"/>
            <a:ext cx="1361" cy="295"/>
          </a:xfrm>
          <a:prstGeom prst="roundRect">
            <a:avLst>
              <a:gd name="adj" fmla="val 9491"/>
            </a:avLst>
          </a:prstGeom>
          <a:solidFill>
            <a:srgbClr val="F1F1F1"/>
          </a:solidFill>
          <a:ln w="12700" algn="ctr">
            <a:noFill/>
            <a:round/>
            <a:headEnd/>
            <a:tailEnd/>
          </a:ln>
        </xdr:spPr>
      </xdr:sp>
      <xdr:sp macro="" textlink="">
        <xdr:nvSpPr>
          <xdr:cNvPr id="35" name="Text Box 46"/>
          <xdr:cNvSpPr txBox="1">
            <a:spLocks noChangeAspect="1" noChangeArrowheads="1"/>
          </xdr:cNvSpPr>
        </xdr:nvSpPr>
        <xdr:spPr bwMode="auto">
          <a:xfrm>
            <a:off x="3357" y="3961"/>
            <a:ext cx="1225" cy="204"/>
          </a:xfrm>
          <a:prstGeom prst="rect">
            <a:avLst/>
          </a:prstGeom>
          <a:noFill/>
          <a:ln w="12700" algn="ctr">
            <a:noFill/>
            <a:miter lim="800000"/>
            <a:headEnd/>
            <a:tailEnd/>
          </a:ln>
          <a:effectLst/>
        </xdr:spPr>
        <xdr:txBody>
          <a:bodyPr wrap="square" lIns="0" tIns="10800" rIns="0" bIns="0" anchor="b"/>
          <a:lstStyle>
            <a:defPPr>
              <a:defRPr lang="de-DE"/>
            </a:defPPr>
            <a:lvl1pPr algn="ctr" rtl="0" fontAlgn="base">
              <a:spcBef>
                <a:spcPct val="0"/>
              </a:spcBef>
              <a:spcAft>
                <a:spcPct val="0"/>
              </a:spcAft>
              <a:defRPr sz="1400" kern="1200">
                <a:solidFill>
                  <a:schemeClr val="tx1"/>
                </a:solidFill>
                <a:latin typeface="TKTypeMedium" pitchFamily="34" charset="0"/>
                <a:ea typeface="+mn-ea"/>
                <a:cs typeface="+mn-cs"/>
              </a:defRPr>
            </a:lvl1pPr>
            <a:lvl2pPr marL="457200" algn="ctr" rtl="0" fontAlgn="base">
              <a:spcBef>
                <a:spcPct val="0"/>
              </a:spcBef>
              <a:spcAft>
                <a:spcPct val="0"/>
              </a:spcAft>
              <a:defRPr sz="1400" kern="1200">
                <a:solidFill>
                  <a:schemeClr val="tx1"/>
                </a:solidFill>
                <a:latin typeface="TKTypeMedium" pitchFamily="34" charset="0"/>
                <a:ea typeface="+mn-ea"/>
                <a:cs typeface="+mn-cs"/>
              </a:defRPr>
            </a:lvl2pPr>
            <a:lvl3pPr marL="914400" algn="ctr" rtl="0" fontAlgn="base">
              <a:spcBef>
                <a:spcPct val="0"/>
              </a:spcBef>
              <a:spcAft>
                <a:spcPct val="0"/>
              </a:spcAft>
              <a:defRPr sz="1400" kern="1200">
                <a:solidFill>
                  <a:schemeClr val="tx1"/>
                </a:solidFill>
                <a:latin typeface="TKTypeMedium" pitchFamily="34" charset="0"/>
                <a:ea typeface="+mn-ea"/>
                <a:cs typeface="+mn-cs"/>
              </a:defRPr>
            </a:lvl3pPr>
            <a:lvl4pPr marL="1371600" algn="ctr" rtl="0" fontAlgn="base">
              <a:spcBef>
                <a:spcPct val="0"/>
              </a:spcBef>
              <a:spcAft>
                <a:spcPct val="0"/>
              </a:spcAft>
              <a:defRPr sz="1400" kern="1200">
                <a:solidFill>
                  <a:schemeClr val="tx1"/>
                </a:solidFill>
                <a:latin typeface="TKTypeMedium" pitchFamily="34" charset="0"/>
                <a:ea typeface="+mn-ea"/>
                <a:cs typeface="+mn-cs"/>
              </a:defRPr>
            </a:lvl4pPr>
            <a:lvl5pPr marL="1828800" algn="ctr" rtl="0" fontAlgn="base">
              <a:spcBef>
                <a:spcPct val="0"/>
              </a:spcBef>
              <a:spcAft>
                <a:spcPct val="0"/>
              </a:spcAft>
              <a:defRPr sz="1400" kern="1200">
                <a:solidFill>
                  <a:schemeClr val="tx1"/>
                </a:solidFill>
                <a:latin typeface="TKTypeMedium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400" kern="1200">
                <a:solidFill>
                  <a:schemeClr val="tx1"/>
                </a:solidFill>
                <a:latin typeface="TKTypeMedium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400" kern="1200">
                <a:solidFill>
                  <a:schemeClr val="tx1"/>
                </a:solidFill>
                <a:latin typeface="TKTypeMedium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400" kern="1200">
                <a:solidFill>
                  <a:schemeClr val="tx1"/>
                </a:solidFill>
                <a:latin typeface="TKTypeMedium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400" kern="1200">
                <a:solidFill>
                  <a:schemeClr val="tx1"/>
                </a:solidFill>
                <a:latin typeface="TKTypeMedium" pitchFamily="34" charset="0"/>
                <a:ea typeface="+mn-ea"/>
                <a:cs typeface="+mn-cs"/>
              </a:defRPr>
            </a:lvl9pPr>
          </a:lstStyle>
          <a:p>
            <a:pPr algn="l" eaLnBrk="0" hangingPunct="0">
              <a:lnSpc>
                <a:spcPts val="1200"/>
              </a:lnSpc>
              <a:defRPr/>
            </a:pPr>
            <a:r>
              <a:rPr lang="de-DE" altLang="zh-CN" sz="900">
                <a:solidFill>
                  <a:srgbClr val="515151"/>
                </a:solidFill>
                <a:latin typeface="TKTypeBold" pitchFamily="34" charset="0"/>
                <a:ea typeface="宋体" charset="-122"/>
              </a:rPr>
              <a:t>ThyssenKrupp </a:t>
            </a:r>
            <a:r>
              <a:rPr lang="en-US" altLang="zh-CN" sz="900">
                <a:solidFill>
                  <a:srgbClr val="515151"/>
                </a:solidFill>
                <a:latin typeface="TKTypeBold" pitchFamily="34" charset="0"/>
                <a:ea typeface="宋体" charset="-122"/>
              </a:rPr>
              <a:t>Elevator (China)</a:t>
            </a:r>
            <a:endParaRPr lang="de-DE" altLang="zh-CN" sz="900">
              <a:solidFill>
                <a:srgbClr val="515151"/>
              </a:solidFill>
              <a:latin typeface="TKTypeBold" pitchFamily="34" charset="0"/>
              <a:ea typeface="宋体" charset="-122"/>
            </a:endParaRPr>
          </a:p>
        </xdr:txBody>
      </xdr:sp>
      <xdr:pic>
        <xdr:nvPicPr>
          <xdr:cNvPr id="36" name="Picture 47" descr="090812_TKLogo3d_4C50"/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4658" y="3892"/>
            <a:ext cx="962" cy="314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  <xdr:twoCellAnchor>
    <xdr:from>
      <xdr:col>45</xdr:col>
      <xdr:colOff>34579</xdr:colOff>
      <xdr:row>50</xdr:row>
      <xdr:rowOff>66851</xdr:rowOff>
    </xdr:from>
    <xdr:to>
      <xdr:col>55</xdr:col>
      <xdr:colOff>353006</xdr:colOff>
      <xdr:row>53</xdr:row>
      <xdr:rowOff>99126</xdr:rowOff>
    </xdr:to>
    <xdr:grpSp>
      <xdr:nvGrpSpPr>
        <xdr:cNvPr id="37" name="Group 43"/>
        <xdr:cNvGrpSpPr>
          <a:grpSpLocks/>
        </xdr:cNvGrpSpPr>
      </xdr:nvGrpSpPr>
      <xdr:grpSpPr bwMode="auto">
        <a:xfrm>
          <a:off x="17432563" y="13185443"/>
          <a:ext cx="3585883" cy="544339"/>
          <a:chOff x="3230" y="3816"/>
          <a:chExt cx="2440" cy="419"/>
        </a:xfrm>
      </xdr:grpSpPr>
      <xdr:sp macro="" textlink="">
        <xdr:nvSpPr>
          <xdr:cNvPr id="38" name="AutoShape 44"/>
          <xdr:cNvSpPr>
            <a:spLocks noChangeArrowheads="1"/>
          </xdr:cNvSpPr>
        </xdr:nvSpPr>
        <xdr:spPr bwMode="ltGray">
          <a:xfrm>
            <a:off x="4581" y="3816"/>
            <a:ext cx="1089" cy="408"/>
          </a:xfrm>
          <a:prstGeom prst="roundRect">
            <a:avLst>
              <a:gd name="adj" fmla="val 6370"/>
            </a:avLst>
          </a:prstGeom>
          <a:solidFill>
            <a:srgbClr val="F1F1F1"/>
          </a:solidFill>
          <a:ln w="12700" algn="ctr">
            <a:noFill/>
            <a:round/>
            <a:headEnd/>
            <a:tailEnd/>
          </a:ln>
        </xdr:spPr>
      </xdr:sp>
      <xdr:sp macro="" textlink="">
        <xdr:nvSpPr>
          <xdr:cNvPr id="39" name="AutoShape 45"/>
          <xdr:cNvSpPr>
            <a:spLocks noChangeArrowheads="1"/>
          </xdr:cNvSpPr>
        </xdr:nvSpPr>
        <xdr:spPr bwMode="ltGray">
          <a:xfrm>
            <a:off x="3230" y="3940"/>
            <a:ext cx="1361" cy="295"/>
          </a:xfrm>
          <a:prstGeom prst="roundRect">
            <a:avLst>
              <a:gd name="adj" fmla="val 9491"/>
            </a:avLst>
          </a:prstGeom>
          <a:solidFill>
            <a:srgbClr val="F1F1F1"/>
          </a:solidFill>
          <a:ln w="12700" algn="ctr">
            <a:noFill/>
            <a:round/>
            <a:headEnd/>
            <a:tailEnd/>
          </a:ln>
        </xdr:spPr>
      </xdr:sp>
      <xdr:sp macro="" textlink="">
        <xdr:nvSpPr>
          <xdr:cNvPr id="40" name="Text Box 46"/>
          <xdr:cNvSpPr txBox="1">
            <a:spLocks noChangeAspect="1" noChangeArrowheads="1"/>
          </xdr:cNvSpPr>
        </xdr:nvSpPr>
        <xdr:spPr bwMode="auto">
          <a:xfrm>
            <a:off x="3357" y="3961"/>
            <a:ext cx="1225" cy="204"/>
          </a:xfrm>
          <a:prstGeom prst="rect">
            <a:avLst/>
          </a:prstGeom>
          <a:noFill/>
          <a:ln w="12700" algn="ctr">
            <a:noFill/>
            <a:miter lim="800000"/>
            <a:headEnd/>
            <a:tailEnd/>
          </a:ln>
          <a:effectLst/>
        </xdr:spPr>
        <xdr:txBody>
          <a:bodyPr wrap="square" lIns="0" tIns="10800" rIns="0" bIns="0" anchor="b"/>
          <a:lstStyle>
            <a:defPPr>
              <a:defRPr lang="de-DE"/>
            </a:defPPr>
            <a:lvl1pPr algn="ctr" rtl="0" fontAlgn="base">
              <a:spcBef>
                <a:spcPct val="0"/>
              </a:spcBef>
              <a:spcAft>
                <a:spcPct val="0"/>
              </a:spcAft>
              <a:defRPr sz="1400" kern="1200">
                <a:solidFill>
                  <a:schemeClr val="tx1"/>
                </a:solidFill>
                <a:latin typeface="TKTypeMedium" pitchFamily="34" charset="0"/>
                <a:ea typeface="+mn-ea"/>
                <a:cs typeface="+mn-cs"/>
              </a:defRPr>
            </a:lvl1pPr>
            <a:lvl2pPr marL="457200" algn="ctr" rtl="0" fontAlgn="base">
              <a:spcBef>
                <a:spcPct val="0"/>
              </a:spcBef>
              <a:spcAft>
                <a:spcPct val="0"/>
              </a:spcAft>
              <a:defRPr sz="1400" kern="1200">
                <a:solidFill>
                  <a:schemeClr val="tx1"/>
                </a:solidFill>
                <a:latin typeface="TKTypeMedium" pitchFamily="34" charset="0"/>
                <a:ea typeface="+mn-ea"/>
                <a:cs typeface="+mn-cs"/>
              </a:defRPr>
            </a:lvl2pPr>
            <a:lvl3pPr marL="914400" algn="ctr" rtl="0" fontAlgn="base">
              <a:spcBef>
                <a:spcPct val="0"/>
              </a:spcBef>
              <a:spcAft>
                <a:spcPct val="0"/>
              </a:spcAft>
              <a:defRPr sz="1400" kern="1200">
                <a:solidFill>
                  <a:schemeClr val="tx1"/>
                </a:solidFill>
                <a:latin typeface="TKTypeMedium" pitchFamily="34" charset="0"/>
                <a:ea typeface="+mn-ea"/>
                <a:cs typeface="+mn-cs"/>
              </a:defRPr>
            </a:lvl3pPr>
            <a:lvl4pPr marL="1371600" algn="ctr" rtl="0" fontAlgn="base">
              <a:spcBef>
                <a:spcPct val="0"/>
              </a:spcBef>
              <a:spcAft>
                <a:spcPct val="0"/>
              </a:spcAft>
              <a:defRPr sz="1400" kern="1200">
                <a:solidFill>
                  <a:schemeClr val="tx1"/>
                </a:solidFill>
                <a:latin typeface="TKTypeMedium" pitchFamily="34" charset="0"/>
                <a:ea typeface="+mn-ea"/>
                <a:cs typeface="+mn-cs"/>
              </a:defRPr>
            </a:lvl4pPr>
            <a:lvl5pPr marL="1828800" algn="ctr" rtl="0" fontAlgn="base">
              <a:spcBef>
                <a:spcPct val="0"/>
              </a:spcBef>
              <a:spcAft>
                <a:spcPct val="0"/>
              </a:spcAft>
              <a:defRPr sz="1400" kern="1200">
                <a:solidFill>
                  <a:schemeClr val="tx1"/>
                </a:solidFill>
                <a:latin typeface="TKTypeMedium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400" kern="1200">
                <a:solidFill>
                  <a:schemeClr val="tx1"/>
                </a:solidFill>
                <a:latin typeface="TKTypeMedium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400" kern="1200">
                <a:solidFill>
                  <a:schemeClr val="tx1"/>
                </a:solidFill>
                <a:latin typeface="TKTypeMedium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400" kern="1200">
                <a:solidFill>
                  <a:schemeClr val="tx1"/>
                </a:solidFill>
                <a:latin typeface="TKTypeMedium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400" kern="1200">
                <a:solidFill>
                  <a:schemeClr val="tx1"/>
                </a:solidFill>
                <a:latin typeface="TKTypeMedium" pitchFamily="34" charset="0"/>
                <a:ea typeface="+mn-ea"/>
                <a:cs typeface="+mn-cs"/>
              </a:defRPr>
            </a:lvl9pPr>
          </a:lstStyle>
          <a:p>
            <a:pPr algn="l" eaLnBrk="0" hangingPunct="0">
              <a:lnSpc>
                <a:spcPts val="1200"/>
              </a:lnSpc>
              <a:defRPr/>
            </a:pPr>
            <a:r>
              <a:rPr lang="de-DE" altLang="zh-CN" sz="900">
                <a:solidFill>
                  <a:srgbClr val="515151"/>
                </a:solidFill>
                <a:latin typeface="TKTypeBold" pitchFamily="34" charset="0"/>
                <a:ea typeface="宋体" charset="-122"/>
              </a:rPr>
              <a:t>ThyssenKrupp </a:t>
            </a:r>
            <a:r>
              <a:rPr lang="en-US" altLang="zh-CN" sz="900">
                <a:solidFill>
                  <a:srgbClr val="515151"/>
                </a:solidFill>
                <a:latin typeface="TKTypeBold" pitchFamily="34" charset="0"/>
                <a:ea typeface="宋体" charset="-122"/>
              </a:rPr>
              <a:t>Elevator (China)</a:t>
            </a:r>
            <a:endParaRPr lang="de-DE" altLang="zh-CN" sz="900">
              <a:solidFill>
                <a:srgbClr val="515151"/>
              </a:solidFill>
              <a:latin typeface="TKTypeBold" pitchFamily="34" charset="0"/>
              <a:ea typeface="宋体" charset="-122"/>
            </a:endParaRPr>
          </a:p>
        </xdr:txBody>
      </xdr:sp>
      <xdr:pic>
        <xdr:nvPicPr>
          <xdr:cNvPr id="41" name="Picture 47" descr="090812_TKLogo3d_4C50"/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4658" y="3892"/>
            <a:ext cx="962" cy="314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  <xdr:twoCellAnchor>
    <xdr:from>
      <xdr:col>73</xdr:col>
      <xdr:colOff>2306</xdr:colOff>
      <xdr:row>50</xdr:row>
      <xdr:rowOff>77607</xdr:rowOff>
    </xdr:from>
    <xdr:to>
      <xdr:col>83</xdr:col>
      <xdr:colOff>320733</xdr:colOff>
      <xdr:row>53</xdr:row>
      <xdr:rowOff>109882</xdr:rowOff>
    </xdr:to>
    <xdr:grpSp>
      <xdr:nvGrpSpPr>
        <xdr:cNvPr id="42" name="Group 43"/>
        <xdr:cNvGrpSpPr>
          <a:grpSpLocks/>
        </xdr:cNvGrpSpPr>
      </xdr:nvGrpSpPr>
      <xdr:grpSpPr bwMode="auto">
        <a:xfrm>
          <a:off x="27958562" y="13196199"/>
          <a:ext cx="3610267" cy="544339"/>
          <a:chOff x="3230" y="3816"/>
          <a:chExt cx="2440" cy="419"/>
        </a:xfrm>
      </xdr:grpSpPr>
      <xdr:sp macro="" textlink="">
        <xdr:nvSpPr>
          <xdr:cNvPr id="43" name="AutoShape 44"/>
          <xdr:cNvSpPr>
            <a:spLocks noChangeArrowheads="1"/>
          </xdr:cNvSpPr>
        </xdr:nvSpPr>
        <xdr:spPr bwMode="ltGray">
          <a:xfrm>
            <a:off x="4581" y="3816"/>
            <a:ext cx="1089" cy="408"/>
          </a:xfrm>
          <a:prstGeom prst="roundRect">
            <a:avLst>
              <a:gd name="adj" fmla="val 6370"/>
            </a:avLst>
          </a:prstGeom>
          <a:solidFill>
            <a:srgbClr val="F1F1F1"/>
          </a:solidFill>
          <a:ln w="12700" algn="ctr">
            <a:noFill/>
            <a:round/>
            <a:headEnd/>
            <a:tailEnd/>
          </a:ln>
        </xdr:spPr>
      </xdr:sp>
      <xdr:sp macro="" textlink="">
        <xdr:nvSpPr>
          <xdr:cNvPr id="44" name="AutoShape 45"/>
          <xdr:cNvSpPr>
            <a:spLocks noChangeArrowheads="1"/>
          </xdr:cNvSpPr>
        </xdr:nvSpPr>
        <xdr:spPr bwMode="ltGray">
          <a:xfrm>
            <a:off x="3230" y="3940"/>
            <a:ext cx="1361" cy="295"/>
          </a:xfrm>
          <a:prstGeom prst="roundRect">
            <a:avLst>
              <a:gd name="adj" fmla="val 9491"/>
            </a:avLst>
          </a:prstGeom>
          <a:solidFill>
            <a:srgbClr val="F1F1F1"/>
          </a:solidFill>
          <a:ln w="12700" algn="ctr">
            <a:noFill/>
            <a:round/>
            <a:headEnd/>
            <a:tailEnd/>
          </a:ln>
        </xdr:spPr>
      </xdr:sp>
      <xdr:sp macro="" textlink="">
        <xdr:nvSpPr>
          <xdr:cNvPr id="45" name="Text Box 46"/>
          <xdr:cNvSpPr txBox="1">
            <a:spLocks noChangeAspect="1" noChangeArrowheads="1"/>
          </xdr:cNvSpPr>
        </xdr:nvSpPr>
        <xdr:spPr bwMode="auto">
          <a:xfrm>
            <a:off x="3357" y="3961"/>
            <a:ext cx="1225" cy="204"/>
          </a:xfrm>
          <a:prstGeom prst="rect">
            <a:avLst/>
          </a:prstGeom>
          <a:noFill/>
          <a:ln w="12700" algn="ctr">
            <a:noFill/>
            <a:miter lim="800000"/>
            <a:headEnd/>
            <a:tailEnd/>
          </a:ln>
          <a:effectLst/>
        </xdr:spPr>
        <xdr:txBody>
          <a:bodyPr wrap="square" lIns="0" tIns="10800" rIns="0" bIns="0" anchor="b"/>
          <a:lstStyle>
            <a:defPPr>
              <a:defRPr lang="de-DE"/>
            </a:defPPr>
            <a:lvl1pPr algn="ctr" rtl="0" fontAlgn="base">
              <a:spcBef>
                <a:spcPct val="0"/>
              </a:spcBef>
              <a:spcAft>
                <a:spcPct val="0"/>
              </a:spcAft>
              <a:defRPr sz="1400" kern="1200">
                <a:solidFill>
                  <a:schemeClr val="tx1"/>
                </a:solidFill>
                <a:latin typeface="TKTypeMedium" pitchFamily="34" charset="0"/>
                <a:ea typeface="+mn-ea"/>
                <a:cs typeface="+mn-cs"/>
              </a:defRPr>
            </a:lvl1pPr>
            <a:lvl2pPr marL="457200" algn="ctr" rtl="0" fontAlgn="base">
              <a:spcBef>
                <a:spcPct val="0"/>
              </a:spcBef>
              <a:spcAft>
                <a:spcPct val="0"/>
              </a:spcAft>
              <a:defRPr sz="1400" kern="1200">
                <a:solidFill>
                  <a:schemeClr val="tx1"/>
                </a:solidFill>
                <a:latin typeface="TKTypeMedium" pitchFamily="34" charset="0"/>
                <a:ea typeface="+mn-ea"/>
                <a:cs typeface="+mn-cs"/>
              </a:defRPr>
            </a:lvl2pPr>
            <a:lvl3pPr marL="914400" algn="ctr" rtl="0" fontAlgn="base">
              <a:spcBef>
                <a:spcPct val="0"/>
              </a:spcBef>
              <a:spcAft>
                <a:spcPct val="0"/>
              </a:spcAft>
              <a:defRPr sz="1400" kern="1200">
                <a:solidFill>
                  <a:schemeClr val="tx1"/>
                </a:solidFill>
                <a:latin typeface="TKTypeMedium" pitchFamily="34" charset="0"/>
                <a:ea typeface="+mn-ea"/>
                <a:cs typeface="+mn-cs"/>
              </a:defRPr>
            </a:lvl3pPr>
            <a:lvl4pPr marL="1371600" algn="ctr" rtl="0" fontAlgn="base">
              <a:spcBef>
                <a:spcPct val="0"/>
              </a:spcBef>
              <a:spcAft>
                <a:spcPct val="0"/>
              </a:spcAft>
              <a:defRPr sz="1400" kern="1200">
                <a:solidFill>
                  <a:schemeClr val="tx1"/>
                </a:solidFill>
                <a:latin typeface="TKTypeMedium" pitchFamily="34" charset="0"/>
                <a:ea typeface="+mn-ea"/>
                <a:cs typeface="+mn-cs"/>
              </a:defRPr>
            </a:lvl4pPr>
            <a:lvl5pPr marL="1828800" algn="ctr" rtl="0" fontAlgn="base">
              <a:spcBef>
                <a:spcPct val="0"/>
              </a:spcBef>
              <a:spcAft>
                <a:spcPct val="0"/>
              </a:spcAft>
              <a:defRPr sz="1400" kern="1200">
                <a:solidFill>
                  <a:schemeClr val="tx1"/>
                </a:solidFill>
                <a:latin typeface="TKTypeMedium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400" kern="1200">
                <a:solidFill>
                  <a:schemeClr val="tx1"/>
                </a:solidFill>
                <a:latin typeface="TKTypeMedium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400" kern="1200">
                <a:solidFill>
                  <a:schemeClr val="tx1"/>
                </a:solidFill>
                <a:latin typeface="TKTypeMedium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400" kern="1200">
                <a:solidFill>
                  <a:schemeClr val="tx1"/>
                </a:solidFill>
                <a:latin typeface="TKTypeMedium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400" kern="1200">
                <a:solidFill>
                  <a:schemeClr val="tx1"/>
                </a:solidFill>
                <a:latin typeface="TKTypeMedium" pitchFamily="34" charset="0"/>
                <a:ea typeface="+mn-ea"/>
                <a:cs typeface="+mn-cs"/>
              </a:defRPr>
            </a:lvl9pPr>
          </a:lstStyle>
          <a:p>
            <a:pPr algn="l" eaLnBrk="0" hangingPunct="0">
              <a:lnSpc>
                <a:spcPts val="1200"/>
              </a:lnSpc>
              <a:defRPr/>
            </a:pPr>
            <a:r>
              <a:rPr lang="de-DE" altLang="zh-CN" sz="900">
                <a:solidFill>
                  <a:srgbClr val="515151"/>
                </a:solidFill>
                <a:latin typeface="TKTypeBold" pitchFamily="34" charset="0"/>
                <a:ea typeface="宋体" charset="-122"/>
              </a:rPr>
              <a:t>ThyssenKrupp </a:t>
            </a:r>
            <a:r>
              <a:rPr lang="en-US" altLang="zh-CN" sz="900">
                <a:solidFill>
                  <a:srgbClr val="515151"/>
                </a:solidFill>
                <a:latin typeface="TKTypeBold" pitchFamily="34" charset="0"/>
                <a:ea typeface="宋体" charset="-122"/>
              </a:rPr>
              <a:t>Elevator (China)</a:t>
            </a:r>
            <a:endParaRPr lang="de-DE" altLang="zh-CN" sz="900">
              <a:solidFill>
                <a:srgbClr val="515151"/>
              </a:solidFill>
              <a:latin typeface="TKTypeBold" pitchFamily="34" charset="0"/>
              <a:ea typeface="宋体" charset="-122"/>
            </a:endParaRPr>
          </a:p>
        </xdr:txBody>
      </xdr:sp>
      <xdr:pic>
        <xdr:nvPicPr>
          <xdr:cNvPr id="46" name="Picture 47" descr="090812_TKLogo3d_4C50"/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4658" y="3892"/>
            <a:ext cx="962" cy="314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  <xdr:twoCellAnchor>
    <xdr:from>
      <xdr:col>129</xdr:col>
      <xdr:colOff>13063</xdr:colOff>
      <xdr:row>50</xdr:row>
      <xdr:rowOff>77608</xdr:rowOff>
    </xdr:from>
    <xdr:to>
      <xdr:col>139</xdr:col>
      <xdr:colOff>331490</xdr:colOff>
      <xdr:row>53</xdr:row>
      <xdr:rowOff>109883</xdr:rowOff>
    </xdr:to>
    <xdr:grpSp>
      <xdr:nvGrpSpPr>
        <xdr:cNvPr id="47" name="Group 43"/>
        <xdr:cNvGrpSpPr>
          <a:grpSpLocks/>
        </xdr:cNvGrpSpPr>
      </xdr:nvGrpSpPr>
      <xdr:grpSpPr bwMode="auto">
        <a:xfrm>
          <a:off x="48866407" y="13196200"/>
          <a:ext cx="3671227" cy="544339"/>
          <a:chOff x="3230" y="3816"/>
          <a:chExt cx="2440" cy="419"/>
        </a:xfrm>
      </xdr:grpSpPr>
      <xdr:sp macro="" textlink="">
        <xdr:nvSpPr>
          <xdr:cNvPr id="48" name="AutoShape 44"/>
          <xdr:cNvSpPr>
            <a:spLocks noChangeArrowheads="1"/>
          </xdr:cNvSpPr>
        </xdr:nvSpPr>
        <xdr:spPr bwMode="ltGray">
          <a:xfrm>
            <a:off x="4581" y="3816"/>
            <a:ext cx="1089" cy="408"/>
          </a:xfrm>
          <a:prstGeom prst="roundRect">
            <a:avLst>
              <a:gd name="adj" fmla="val 6370"/>
            </a:avLst>
          </a:prstGeom>
          <a:solidFill>
            <a:srgbClr val="F1F1F1"/>
          </a:solidFill>
          <a:ln w="12700" algn="ctr">
            <a:noFill/>
            <a:round/>
            <a:headEnd/>
            <a:tailEnd/>
          </a:ln>
        </xdr:spPr>
      </xdr:sp>
      <xdr:sp macro="" textlink="">
        <xdr:nvSpPr>
          <xdr:cNvPr id="49" name="AutoShape 45"/>
          <xdr:cNvSpPr>
            <a:spLocks noChangeArrowheads="1"/>
          </xdr:cNvSpPr>
        </xdr:nvSpPr>
        <xdr:spPr bwMode="ltGray">
          <a:xfrm>
            <a:off x="3230" y="3940"/>
            <a:ext cx="1361" cy="295"/>
          </a:xfrm>
          <a:prstGeom prst="roundRect">
            <a:avLst>
              <a:gd name="adj" fmla="val 9491"/>
            </a:avLst>
          </a:prstGeom>
          <a:solidFill>
            <a:srgbClr val="F1F1F1"/>
          </a:solidFill>
          <a:ln w="12700" algn="ctr">
            <a:noFill/>
            <a:round/>
            <a:headEnd/>
            <a:tailEnd/>
          </a:ln>
        </xdr:spPr>
      </xdr:sp>
      <xdr:sp macro="" textlink="">
        <xdr:nvSpPr>
          <xdr:cNvPr id="50" name="Text Box 46"/>
          <xdr:cNvSpPr txBox="1">
            <a:spLocks noChangeAspect="1" noChangeArrowheads="1"/>
          </xdr:cNvSpPr>
        </xdr:nvSpPr>
        <xdr:spPr bwMode="auto">
          <a:xfrm>
            <a:off x="3357" y="3961"/>
            <a:ext cx="1225" cy="204"/>
          </a:xfrm>
          <a:prstGeom prst="rect">
            <a:avLst/>
          </a:prstGeom>
          <a:noFill/>
          <a:ln w="12700" algn="ctr">
            <a:noFill/>
            <a:miter lim="800000"/>
            <a:headEnd/>
            <a:tailEnd/>
          </a:ln>
          <a:effectLst/>
        </xdr:spPr>
        <xdr:txBody>
          <a:bodyPr wrap="square" lIns="0" tIns="10800" rIns="0" bIns="0" anchor="b"/>
          <a:lstStyle>
            <a:defPPr>
              <a:defRPr lang="de-DE"/>
            </a:defPPr>
            <a:lvl1pPr algn="ctr" rtl="0" fontAlgn="base">
              <a:spcBef>
                <a:spcPct val="0"/>
              </a:spcBef>
              <a:spcAft>
                <a:spcPct val="0"/>
              </a:spcAft>
              <a:defRPr sz="1400" kern="1200">
                <a:solidFill>
                  <a:schemeClr val="tx1"/>
                </a:solidFill>
                <a:latin typeface="TKTypeMedium" pitchFamily="34" charset="0"/>
                <a:ea typeface="+mn-ea"/>
                <a:cs typeface="+mn-cs"/>
              </a:defRPr>
            </a:lvl1pPr>
            <a:lvl2pPr marL="457200" algn="ctr" rtl="0" fontAlgn="base">
              <a:spcBef>
                <a:spcPct val="0"/>
              </a:spcBef>
              <a:spcAft>
                <a:spcPct val="0"/>
              </a:spcAft>
              <a:defRPr sz="1400" kern="1200">
                <a:solidFill>
                  <a:schemeClr val="tx1"/>
                </a:solidFill>
                <a:latin typeface="TKTypeMedium" pitchFamily="34" charset="0"/>
                <a:ea typeface="+mn-ea"/>
                <a:cs typeface="+mn-cs"/>
              </a:defRPr>
            </a:lvl2pPr>
            <a:lvl3pPr marL="914400" algn="ctr" rtl="0" fontAlgn="base">
              <a:spcBef>
                <a:spcPct val="0"/>
              </a:spcBef>
              <a:spcAft>
                <a:spcPct val="0"/>
              </a:spcAft>
              <a:defRPr sz="1400" kern="1200">
                <a:solidFill>
                  <a:schemeClr val="tx1"/>
                </a:solidFill>
                <a:latin typeface="TKTypeMedium" pitchFamily="34" charset="0"/>
                <a:ea typeface="+mn-ea"/>
                <a:cs typeface="+mn-cs"/>
              </a:defRPr>
            </a:lvl3pPr>
            <a:lvl4pPr marL="1371600" algn="ctr" rtl="0" fontAlgn="base">
              <a:spcBef>
                <a:spcPct val="0"/>
              </a:spcBef>
              <a:spcAft>
                <a:spcPct val="0"/>
              </a:spcAft>
              <a:defRPr sz="1400" kern="1200">
                <a:solidFill>
                  <a:schemeClr val="tx1"/>
                </a:solidFill>
                <a:latin typeface="TKTypeMedium" pitchFamily="34" charset="0"/>
                <a:ea typeface="+mn-ea"/>
                <a:cs typeface="+mn-cs"/>
              </a:defRPr>
            </a:lvl4pPr>
            <a:lvl5pPr marL="1828800" algn="ctr" rtl="0" fontAlgn="base">
              <a:spcBef>
                <a:spcPct val="0"/>
              </a:spcBef>
              <a:spcAft>
                <a:spcPct val="0"/>
              </a:spcAft>
              <a:defRPr sz="1400" kern="1200">
                <a:solidFill>
                  <a:schemeClr val="tx1"/>
                </a:solidFill>
                <a:latin typeface="TKTypeMedium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400" kern="1200">
                <a:solidFill>
                  <a:schemeClr val="tx1"/>
                </a:solidFill>
                <a:latin typeface="TKTypeMedium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400" kern="1200">
                <a:solidFill>
                  <a:schemeClr val="tx1"/>
                </a:solidFill>
                <a:latin typeface="TKTypeMedium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400" kern="1200">
                <a:solidFill>
                  <a:schemeClr val="tx1"/>
                </a:solidFill>
                <a:latin typeface="TKTypeMedium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400" kern="1200">
                <a:solidFill>
                  <a:schemeClr val="tx1"/>
                </a:solidFill>
                <a:latin typeface="TKTypeMedium" pitchFamily="34" charset="0"/>
                <a:ea typeface="+mn-ea"/>
                <a:cs typeface="+mn-cs"/>
              </a:defRPr>
            </a:lvl9pPr>
          </a:lstStyle>
          <a:p>
            <a:pPr algn="l" eaLnBrk="0" hangingPunct="0">
              <a:lnSpc>
                <a:spcPts val="1200"/>
              </a:lnSpc>
              <a:defRPr/>
            </a:pPr>
            <a:r>
              <a:rPr lang="de-DE" altLang="zh-CN" sz="900">
                <a:solidFill>
                  <a:srgbClr val="515151"/>
                </a:solidFill>
                <a:latin typeface="TKTypeBold" pitchFamily="34" charset="0"/>
                <a:ea typeface="宋体" charset="-122"/>
              </a:rPr>
              <a:t>ThyssenKrupp </a:t>
            </a:r>
            <a:r>
              <a:rPr lang="en-US" altLang="zh-CN" sz="900">
                <a:solidFill>
                  <a:srgbClr val="515151"/>
                </a:solidFill>
                <a:latin typeface="TKTypeBold" pitchFamily="34" charset="0"/>
                <a:ea typeface="宋体" charset="-122"/>
              </a:rPr>
              <a:t>Elevator (China)</a:t>
            </a:r>
            <a:endParaRPr lang="de-DE" altLang="zh-CN" sz="900">
              <a:solidFill>
                <a:srgbClr val="515151"/>
              </a:solidFill>
              <a:latin typeface="TKTypeBold" pitchFamily="34" charset="0"/>
              <a:ea typeface="宋体" charset="-122"/>
            </a:endParaRPr>
          </a:p>
        </xdr:txBody>
      </xdr:sp>
      <xdr:pic>
        <xdr:nvPicPr>
          <xdr:cNvPr id="51" name="Picture 47" descr="090812_TKLogo3d_4C50"/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4658" y="3892"/>
            <a:ext cx="962" cy="314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  <xdr:twoCellAnchor>
    <xdr:from>
      <xdr:col>157</xdr:col>
      <xdr:colOff>13063</xdr:colOff>
      <xdr:row>50</xdr:row>
      <xdr:rowOff>77609</xdr:rowOff>
    </xdr:from>
    <xdr:to>
      <xdr:col>167</xdr:col>
      <xdr:colOff>331490</xdr:colOff>
      <xdr:row>53</xdr:row>
      <xdr:rowOff>109884</xdr:rowOff>
    </xdr:to>
    <xdr:grpSp>
      <xdr:nvGrpSpPr>
        <xdr:cNvPr id="52" name="Group 43"/>
        <xdr:cNvGrpSpPr>
          <a:grpSpLocks/>
        </xdr:cNvGrpSpPr>
      </xdr:nvGrpSpPr>
      <xdr:grpSpPr bwMode="auto">
        <a:xfrm>
          <a:off x="59461255" y="13196201"/>
          <a:ext cx="3671227" cy="544339"/>
          <a:chOff x="3230" y="3816"/>
          <a:chExt cx="2440" cy="419"/>
        </a:xfrm>
      </xdr:grpSpPr>
      <xdr:sp macro="" textlink="">
        <xdr:nvSpPr>
          <xdr:cNvPr id="53" name="AutoShape 44"/>
          <xdr:cNvSpPr>
            <a:spLocks noChangeArrowheads="1"/>
          </xdr:cNvSpPr>
        </xdr:nvSpPr>
        <xdr:spPr bwMode="ltGray">
          <a:xfrm>
            <a:off x="4581" y="3816"/>
            <a:ext cx="1089" cy="408"/>
          </a:xfrm>
          <a:prstGeom prst="roundRect">
            <a:avLst>
              <a:gd name="adj" fmla="val 6370"/>
            </a:avLst>
          </a:prstGeom>
          <a:solidFill>
            <a:srgbClr val="F1F1F1"/>
          </a:solidFill>
          <a:ln w="12700" algn="ctr">
            <a:noFill/>
            <a:round/>
            <a:headEnd/>
            <a:tailEnd/>
          </a:ln>
        </xdr:spPr>
      </xdr:sp>
      <xdr:sp macro="" textlink="">
        <xdr:nvSpPr>
          <xdr:cNvPr id="54" name="AutoShape 45"/>
          <xdr:cNvSpPr>
            <a:spLocks noChangeArrowheads="1"/>
          </xdr:cNvSpPr>
        </xdr:nvSpPr>
        <xdr:spPr bwMode="ltGray">
          <a:xfrm>
            <a:off x="3230" y="3940"/>
            <a:ext cx="1361" cy="295"/>
          </a:xfrm>
          <a:prstGeom prst="roundRect">
            <a:avLst>
              <a:gd name="adj" fmla="val 9491"/>
            </a:avLst>
          </a:prstGeom>
          <a:solidFill>
            <a:srgbClr val="F1F1F1"/>
          </a:solidFill>
          <a:ln w="12700" algn="ctr">
            <a:noFill/>
            <a:round/>
            <a:headEnd/>
            <a:tailEnd/>
          </a:ln>
        </xdr:spPr>
      </xdr:sp>
      <xdr:sp macro="" textlink="">
        <xdr:nvSpPr>
          <xdr:cNvPr id="55" name="Text Box 46"/>
          <xdr:cNvSpPr txBox="1">
            <a:spLocks noChangeAspect="1" noChangeArrowheads="1"/>
          </xdr:cNvSpPr>
        </xdr:nvSpPr>
        <xdr:spPr bwMode="auto">
          <a:xfrm>
            <a:off x="3357" y="3961"/>
            <a:ext cx="1225" cy="204"/>
          </a:xfrm>
          <a:prstGeom prst="rect">
            <a:avLst/>
          </a:prstGeom>
          <a:noFill/>
          <a:ln w="12700" algn="ctr">
            <a:noFill/>
            <a:miter lim="800000"/>
            <a:headEnd/>
            <a:tailEnd/>
          </a:ln>
          <a:effectLst/>
        </xdr:spPr>
        <xdr:txBody>
          <a:bodyPr wrap="square" lIns="0" tIns="10800" rIns="0" bIns="0" anchor="b"/>
          <a:lstStyle>
            <a:defPPr>
              <a:defRPr lang="de-DE"/>
            </a:defPPr>
            <a:lvl1pPr algn="ctr" rtl="0" fontAlgn="base">
              <a:spcBef>
                <a:spcPct val="0"/>
              </a:spcBef>
              <a:spcAft>
                <a:spcPct val="0"/>
              </a:spcAft>
              <a:defRPr sz="1400" kern="1200">
                <a:solidFill>
                  <a:schemeClr val="tx1"/>
                </a:solidFill>
                <a:latin typeface="TKTypeMedium" pitchFamily="34" charset="0"/>
                <a:ea typeface="+mn-ea"/>
                <a:cs typeface="+mn-cs"/>
              </a:defRPr>
            </a:lvl1pPr>
            <a:lvl2pPr marL="457200" algn="ctr" rtl="0" fontAlgn="base">
              <a:spcBef>
                <a:spcPct val="0"/>
              </a:spcBef>
              <a:spcAft>
                <a:spcPct val="0"/>
              </a:spcAft>
              <a:defRPr sz="1400" kern="1200">
                <a:solidFill>
                  <a:schemeClr val="tx1"/>
                </a:solidFill>
                <a:latin typeface="TKTypeMedium" pitchFamily="34" charset="0"/>
                <a:ea typeface="+mn-ea"/>
                <a:cs typeface="+mn-cs"/>
              </a:defRPr>
            </a:lvl2pPr>
            <a:lvl3pPr marL="914400" algn="ctr" rtl="0" fontAlgn="base">
              <a:spcBef>
                <a:spcPct val="0"/>
              </a:spcBef>
              <a:spcAft>
                <a:spcPct val="0"/>
              </a:spcAft>
              <a:defRPr sz="1400" kern="1200">
                <a:solidFill>
                  <a:schemeClr val="tx1"/>
                </a:solidFill>
                <a:latin typeface="TKTypeMedium" pitchFamily="34" charset="0"/>
                <a:ea typeface="+mn-ea"/>
                <a:cs typeface="+mn-cs"/>
              </a:defRPr>
            </a:lvl3pPr>
            <a:lvl4pPr marL="1371600" algn="ctr" rtl="0" fontAlgn="base">
              <a:spcBef>
                <a:spcPct val="0"/>
              </a:spcBef>
              <a:spcAft>
                <a:spcPct val="0"/>
              </a:spcAft>
              <a:defRPr sz="1400" kern="1200">
                <a:solidFill>
                  <a:schemeClr val="tx1"/>
                </a:solidFill>
                <a:latin typeface="TKTypeMedium" pitchFamily="34" charset="0"/>
                <a:ea typeface="+mn-ea"/>
                <a:cs typeface="+mn-cs"/>
              </a:defRPr>
            </a:lvl4pPr>
            <a:lvl5pPr marL="1828800" algn="ctr" rtl="0" fontAlgn="base">
              <a:spcBef>
                <a:spcPct val="0"/>
              </a:spcBef>
              <a:spcAft>
                <a:spcPct val="0"/>
              </a:spcAft>
              <a:defRPr sz="1400" kern="1200">
                <a:solidFill>
                  <a:schemeClr val="tx1"/>
                </a:solidFill>
                <a:latin typeface="TKTypeMedium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400" kern="1200">
                <a:solidFill>
                  <a:schemeClr val="tx1"/>
                </a:solidFill>
                <a:latin typeface="TKTypeMedium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400" kern="1200">
                <a:solidFill>
                  <a:schemeClr val="tx1"/>
                </a:solidFill>
                <a:latin typeface="TKTypeMedium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400" kern="1200">
                <a:solidFill>
                  <a:schemeClr val="tx1"/>
                </a:solidFill>
                <a:latin typeface="TKTypeMedium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400" kern="1200">
                <a:solidFill>
                  <a:schemeClr val="tx1"/>
                </a:solidFill>
                <a:latin typeface="TKTypeMedium" pitchFamily="34" charset="0"/>
                <a:ea typeface="+mn-ea"/>
                <a:cs typeface="+mn-cs"/>
              </a:defRPr>
            </a:lvl9pPr>
          </a:lstStyle>
          <a:p>
            <a:pPr algn="l" eaLnBrk="0" hangingPunct="0">
              <a:lnSpc>
                <a:spcPts val="1200"/>
              </a:lnSpc>
              <a:defRPr/>
            </a:pPr>
            <a:r>
              <a:rPr lang="de-DE" altLang="zh-CN" sz="900">
                <a:solidFill>
                  <a:srgbClr val="515151"/>
                </a:solidFill>
                <a:latin typeface="TKTypeBold" pitchFamily="34" charset="0"/>
                <a:ea typeface="宋体" charset="-122"/>
              </a:rPr>
              <a:t>ThyssenKrupp </a:t>
            </a:r>
            <a:r>
              <a:rPr lang="en-US" altLang="zh-CN" sz="900">
                <a:solidFill>
                  <a:srgbClr val="515151"/>
                </a:solidFill>
                <a:latin typeface="TKTypeBold" pitchFamily="34" charset="0"/>
                <a:ea typeface="宋体" charset="-122"/>
              </a:rPr>
              <a:t>Elevator (China)</a:t>
            </a:r>
            <a:endParaRPr lang="de-DE" altLang="zh-CN" sz="900">
              <a:solidFill>
                <a:srgbClr val="515151"/>
              </a:solidFill>
              <a:latin typeface="TKTypeBold" pitchFamily="34" charset="0"/>
              <a:ea typeface="宋体" charset="-122"/>
            </a:endParaRPr>
          </a:p>
        </xdr:txBody>
      </xdr:sp>
      <xdr:pic>
        <xdr:nvPicPr>
          <xdr:cNvPr id="56" name="Picture 47" descr="090812_TKLogo3d_4C50"/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4658" y="3892"/>
            <a:ext cx="962" cy="314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  <xdr:twoCellAnchor>
    <xdr:from>
      <xdr:col>185</xdr:col>
      <xdr:colOff>77609</xdr:colOff>
      <xdr:row>50</xdr:row>
      <xdr:rowOff>45335</xdr:rowOff>
    </xdr:from>
    <xdr:to>
      <xdr:col>195</xdr:col>
      <xdr:colOff>396036</xdr:colOff>
      <xdr:row>53</xdr:row>
      <xdr:rowOff>77610</xdr:rowOff>
    </xdr:to>
    <xdr:grpSp>
      <xdr:nvGrpSpPr>
        <xdr:cNvPr id="57" name="Group 43"/>
        <xdr:cNvGrpSpPr>
          <a:grpSpLocks/>
        </xdr:cNvGrpSpPr>
      </xdr:nvGrpSpPr>
      <xdr:grpSpPr bwMode="auto">
        <a:xfrm>
          <a:off x="70169417" y="13163927"/>
          <a:ext cx="3439579" cy="544339"/>
          <a:chOff x="3230" y="3816"/>
          <a:chExt cx="2440" cy="419"/>
        </a:xfrm>
      </xdr:grpSpPr>
      <xdr:sp macro="" textlink="">
        <xdr:nvSpPr>
          <xdr:cNvPr id="58" name="AutoShape 44"/>
          <xdr:cNvSpPr>
            <a:spLocks noChangeArrowheads="1"/>
          </xdr:cNvSpPr>
        </xdr:nvSpPr>
        <xdr:spPr bwMode="ltGray">
          <a:xfrm>
            <a:off x="4581" y="3816"/>
            <a:ext cx="1089" cy="408"/>
          </a:xfrm>
          <a:prstGeom prst="roundRect">
            <a:avLst>
              <a:gd name="adj" fmla="val 6370"/>
            </a:avLst>
          </a:prstGeom>
          <a:solidFill>
            <a:srgbClr val="F1F1F1"/>
          </a:solidFill>
          <a:ln w="12700" algn="ctr">
            <a:noFill/>
            <a:round/>
            <a:headEnd/>
            <a:tailEnd/>
          </a:ln>
        </xdr:spPr>
      </xdr:sp>
      <xdr:sp macro="" textlink="">
        <xdr:nvSpPr>
          <xdr:cNvPr id="59" name="AutoShape 45"/>
          <xdr:cNvSpPr>
            <a:spLocks noChangeArrowheads="1"/>
          </xdr:cNvSpPr>
        </xdr:nvSpPr>
        <xdr:spPr bwMode="ltGray">
          <a:xfrm>
            <a:off x="3230" y="3940"/>
            <a:ext cx="1361" cy="295"/>
          </a:xfrm>
          <a:prstGeom prst="roundRect">
            <a:avLst>
              <a:gd name="adj" fmla="val 9491"/>
            </a:avLst>
          </a:prstGeom>
          <a:solidFill>
            <a:srgbClr val="F1F1F1"/>
          </a:solidFill>
          <a:ln w="12700" algn="ctr">
            <a:noFill/>
            <a:round/>
            <a:headEnd/>
            <a:tailEnd/>
          </a:ln>
        </xdr:spPr>
      </xdr:sp>
      <xdr:sp macro="" textlink="">
        <xdr:nvSpPr>
          <xdr:cNvPr id="60" name="Text Box 46"/>
          <xdr:cNvSpPr txBox="1">
            <a:spLocks noChangeAspect="1" noChangeArrowheads="1"/>
          </xdr:cNvSpPr>
        </xdr:nvSpPr>
        <xdr:spPr bwMode="auto">
          <a:xfrm>
            <a:off x="3357" y="3961"/>
            <a:ext cx="1225" cy="204"/>
          </a:xfrm>
          <a:prstGeom prst="rect">
            <a:avLst/>
          </a:prstGeom>
          <a:noFill/>
          <a:ln w="12700" algn="ctr">
            <a:noFill/>
            <a:miter lim="800000"/>
            <a:headEnd/>
            <a:tailEnd/>
          </a:ln>
          <a:effectLst/>
        </xdr:spPr>
        <xdr:txBody>
          <a:bodyPr wrap="square" lIns="0" tIns="10800" rIns="0" bIns="0" anchor="b"/>
          <a:lstStyle>
            <a:defPPr>
              <a:defRPr lang="de-DE"/>
            </a:defPPr>
            <a:lvl1pPr algn="ctr" rtl="0" fontAlgn="base">
              <a:spcBef>
                <a:spcPct val="0"/>
              </a:spcBef>
              <a:spcAft>
                <a:spcPct val="0"/>
              </a:spcAft>
              <a:defRPr sz="1400" kern="1200">
                <a:solidFill>
                  <a:schemeClr val="tx1"/>
                </a:solidFill>
                <a:latin typeface="TKTypeMedium" pitchFamily="34" charset="0"/>
                <a:ea typeface="+mn-ea"/>
                <a:cs typeface="+mn-cs"/>
              </a:defRPr>
            </a:lvl1pPr>
            <a:lvl2pPr marL="457200" algn="ctr" rtl="0" fontAlgn="base">
              <a:spcBef>
                <a:spcPct val="0"/>
              </a:spcBef>
              <a:spcAft>
                <a:spcPct val="0"/>
              </a:spcAft>
              <a:defRPr sz="1400" kern="1200">
                <a:solidFill>
                  <a:schemeClr val="tx1"/>
                </a:solidFill>
                <a:latin typeface="TKTypeMedium" pitchFamily="34" charset="0"/>
                <a:ea typeface="+mn-ea"/>
                <a:cs typeface="+mn-cs"/>
              </a:defRPr>
            </a:lvl2pPr>
            <a:lvl3pPr marL="914400" algn="ctr" rtl="0" fontAlgn="base">
              <a:spcBef>
                <a:spcPct val="0"/>
              </a:spcBef>
              <a:spcAft>
                <a:spcPct val="0"/>
              </a:spcAft>
              <a:defRPr sz="1400" kern="1200">
                <a:solidFill>
                  <a:schemeClr val="tx1"/>
                </a:solidFill>
                <a:latin typeface="TKTypeMedium" pitchFamily="34" charset="0"/>
                <a:ea typeface="+mn-ea"/>
                <a:cs typeface="+mn-cs"/>
              </a:defRPr>
            </a:lvl3pPr>
            <a:lvl4pPr marL="1371600" algn="ctr" rtl="0" fontAlgn="base">
              <a:spcBef>
                <a:spcPct val="0"/>
              </a:spcBef>
              <a:spcAft>
                <a:spcPct val="0"/>
              </a:spcAft>
              <a:defRPr sz="1400" kern="1200">
                <a:solidFill>
                  <a:schemeClr val="tx1"/>
                </a:solidFill>
                <a:latin typeface="TKTypeMedium" pitchFamily="34" charset="0"/>
                <a:ea typeface="+mn-ea"/>
                <a:cs typeface="+mn-cs"/>
              </a:defRPr>
            </a:lvl4pPr>
            <a:lvl5pPr marL="1828800" algn="ctr" rtl="0" fontAlgn="base">
              <a:spcBef>
                <a:spcPct val="0"/>
              </a:spcBef>
              <a:spcAft>
                <a:spcPct val="0"/>
              </a:spcAft>
              <a:defRPr sz="1400" kern="1200">
                <a:solidFill>
                  <a:schemeClr val="tx1"/>
                </a:solidFill>
                <a:latin typeface="TKTypeMedium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400" kern="1200">
                <a:solidFill>
                  <a:schemeClr val="tx1"/>
                </a:solidFill>
                <a:latin typeface="TKTypeMedium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400" kern="1200">
                <a:solidFill>
                  <a:schemeClr val="tx1"/>
                </a:solidFill>
                <a:latin typeface="TKTypeMedium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400" kern="1200">
                <a:solidFill>
                  <a:schemeClr val="tx1"/>
                </a:solidFill>
                <a:latin typeface="TKTypeMedium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400" kern="1200">
                <a:solidFill>
                  <a:schemeClr val="tx1"/>
                </a:solidFill>
                <a:latin typeface="TKTypeMedium" pitchFamily="34" charset="0"/>
                <a:ea typeface="+mn-ea"/>
                <a:cs typeface="+mn-cs"/>
              </a:defRPr>
            </a:lvl9pPr>
          </a:lstStyle>
          <a:p>
            <a:pPr algn="l" eaLnBrk="0" hangingPunct="0">
              <a:lnSpc>
                <a:spcPts val="1200"/>
              </a:lnSpc>
              <a:defRPr/>
            </a:pPr>
            <a:r>
              <a:rPr lang="de-DE" altLang="zh-CN" sz="900">
                <a:solidFill>
                  <a:srgbClr val="515151"/>
                </a:solidFill>
                <a:latin typeface="TKTypeBold" pitchFamily="34" charset="0"/>
                <a:ea typeface="宋体" charset="-122"/>
              </a:rPr>
              <a:t>ThyssenKrupp </a:t>
            </a:r>
            <a:r>
              <a:rPr lang="en-US" altLang="zh-CN" sz="900">
                <a:solidFill>
                  <a:srgbClr val="515151"/>
                </a:solidFill>
                <a:latin typeface="TKTypeBold" pitchFamily="34" charset="0"/>
                <a:ea typeface="宋体" charset="-122"/>
              </a:rPr>
              <a:t>Elevator (China)</a:t>
            </a:r>
            <a:endParaRPr lang="de-DE" altLang="zh-CN" sz="900">
              <a:solidFill>
                <a:srgbClr val="515151"/>
              </a:solidFill>
              <a:latin typeface="TKTypeBold" pitchFamily="34" charset="0"/>
              <a:ea typeface="宋体" charset="-122"/>
            </a:endParaRPr>
          </a:p>
        </xdr:txBody>
      </xdr:sp>
      <xdr:pic>
        <xdr:nvPicPr>
          <xdr:cNvPr id="61" name="Picture 47" descr="090812_TKLogo3d_4C50"/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4658" y="3892"/>
            <a:ext cx="962" cy="314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  <xdr:twoCellAnchor>
    <xdr:from>
      <xdr:col>17</xdr:col>
      <xdr:colOff>13063</xdr:colOff>
      <xdr:row>77</xdr:row>
      <xdr:rowOff>45335</xdr:rowOff>
    </xdr:from>
    <xdr:to>
      <xdr:col>27</xdr:col>
      <xdr:colOff>331490</xdr:colOff>
      <xdr:row>80</xdr:row>
      <xdr:rowOff>77610</xdr:rowOff>
    </xdr:to>
    <xdr:grpSp>
      <xdr:nvGrpSpPr>
        <xdr:cNvPr id="62" name="Group 43"/>
        <xdr:cNvGrpSpPr>
          <a:grpSpLocks/>
        </xdr:cNvGrpSpPr>
      </xdr:nvGrpSpPr>
      <xdr:grpSpPr bwMode="auto">
        <a:xfrm>
          <a:off x="6828391" y="20125559"/>
          <a:ext cx="3610267" cy="544339"/>
          <a:chOff x="3230" y="3816"/>
          <a:chExt cx="2440" cy="419"/>
        </a:xfrm>
      </xdr:grpSpPr>
      <xdr:sp macro="" textlink="">
        <xdr:nvSpPr>
          <xdr:cNvPr id="63" name="AutoShape 44"/>
          <xdr:cNvSpPr>
            <a:spLocks noChangeArrowheads="1"/>
          </xdr:cNvSpPr>
        </xdr:nvSpPr>
        <xdr:spPr bwMode="ltGray">
          <a:xfrm>
            <a:off x="4581" y="3816"/>
            <a:ext cx="1089" cy="408"/>
          </a:xfrm>
          <a:prstGeom prst="roundRect">
            <a:avLst>
              <a:gd name="adj" fmla="val 6370"/>
            </a:avLst>
          </a:prstGeom>
          <a:solidFill>
            <a:srgbClr val="F1F1F1"/>
          </a:solidFill>
          <a:ln w="12700" algn="ctr">
            <a:noFill/>
            <a:round/>
            <a:headEnd/>
            <a:tailEnd/>
          </a:ln>
        </xdr:spPr>
      </xdr:sp>
      <xdr:sp macro="" textlink="">
        <xdr:nvSpPr>
          <xdr:cNvPr id="64" name="AutoShape 45"/>
          <xdr:cNvSpPr>
            <a:spLocks noChangeArrowheads="1"/>
          </xdr:cNvSpPr>
        </xdr:nvSpPr>
        <xdr:spPr bwMode="ltGray">
          <a:xfrm>
            <a:off x="3230" y="3940"/>
            <a:ext cx="1361" cy="295"/>
          </a:xfrm>
          <a:prstGeom prst="roundRect">
            <a:avLst>
              <a:gd name="adj" fmla="val 9491"/>
            </a:avLst>
          </a:prstGeom>
          <a:solidFill>
            <a:srgbClr val="F1F1F1"/>
          </a:solidFill>
          <a:ln w="12700" algn="ctr">
            <a:noFill/>
            <a:round/>
            <a:headEnd/>
            <a:tailEnd/>
          </a:ln>
        </xdr:spPr>
      </xdr:sp>
      <xdr:sp macro="" textlink="">
        <xdr:nvSpPr>
          <xdr:cNvPr id="65" name="Text Box 46"/>
          <xdr:cNvSpPr txBox="1">
            <a:spLocks noChangeAspect="1" noChangeArrowheads="1"/>
          </xdr:cNvSpPr>
        </xdr:nvSpPr>
        <xdr:spPr bwMode="auto">
          <a:xfrm>
            <a:off x="3357" y="3961"/>
            <a:ext cx="1225" cy="204"/>
          </a:xfrm>
          <a:prstGeom prst="rect">
            <a:avLst/>
          </a:prstGeom>
          <a:noFill/>
          <a:ln w="12700" algn="ctr">
            <a:noFill/>
            <a:miter lim="800000"/>
            <a:headEnd/>
            <a:tailEnd/>
          </a:ln>
          <a:effectLst/>
        </xdr:spPr>
        <xdr:txBody>
          <a:bodyPr wrap="square" lIns="0" tIns="10800" rIns="0" bIns="0" anchor="b"/>
          <a:lstStyle>
            <a:defPPr>
              <a:defRPr lang="de-DE"/>
            </a:defPPr>
            <a:lvl1pPr algn="ctr" rtl="0" fontAlgn="base">
              <a:spcBef>
                <a:spcPct val="0"/>
              </a:spcBef>
              <a:spcAft>
                <a:spcPct val="0"/>
              </a:spcAft>
              <a:defRPr sz="1400" kern="1200">
                <a:solidFill>
                  <a:schemeClr val="tx1"/>
                </a:solidFill>
                <a:latin typeface="TKTypeMedium" pitchFamily="34" charset="0"/>
                <a:ea typeface="+mn-ea"/>
                <a:cs typeface="+mn-cs"/>
              </a:defRPr>
            </a:lvl1pPr>
            <a:lvl2pPr marL="457200" algn="ctr" rtl="0" fontAlgn="base">
              <a:spcBef>
                <a:spcPct val="0"/>
              </a:spcBef>
              <a:spcAft>
                <a:spcPct val="0"/>
              </a:spcAft>
              <a:defRPr sz="1400" kern="1200">
                <a:solidFill>
                  <a:schemeClr val="tx1"/>
                </a:solidFill>
                <a:latin typeface="TKTypeMedium" pitchFamily="34" charset="0"/>
                <a:ea typeface="+mn-ea"/>
                <a:cs typeface="+mn-cs"/>
              </a:defRPr>
            </a:lvl2pPr>
            <a:lvl3pPr marL="914400" algn="ctr" rtl="0" fontAlgn="base">
              <a:spcBef>
                <a:spcPct val="0"/>
              </a:spcBef>
              <a:spcAft>
                <a:spcPct val="0"/>
              </a:spcAft>
              <a:defRPr sz="1400" kern="1200">
                <a:solidFill>
                  <a:schemeClr val="tx1"/>
                </a:solidFill>
                <a:latin typeface="TKTypeMedium" pitchFamily="34" charset="0"/>
                <a:ea typeface="+mn-ea"/>
                <a:cs typeface="+mn-cs"/>
              </a:defRPr>
            </a:lvl3pPr>
            <a:lvl4pPr marL="1371600" algn="ctr" rtl="0" fontAlgn="base">
              <a:spcBef>
                <a:spcPct val="0"/>
              </a:spcBef>
              <a:spcAft>
                <a:spcPct val="0"/>
              </a:spcAft>
              <a:defRPr sz="1400" kern="1200">
                <a:solidFill>
                  <a:schemeClr val="tx1"/>
                </a:solidFill>
                <a:latin typeface="TKTypeMedium" pitchFamily="34" charset="0"/>
                <a:ea typeface="+mn-ea"/>
                <a:cs typeface="+mn-cs"/>
              </a:defRPr>
            </a:lvl4pPr>
            <a:lvl5pPr marL="1828800" algn="ctr" rtl="0" fontAlgn="base">
              <a:spcBef>
                <a:spcPct val="0"/>
              </a:spcBef>
              <a:spcAft>
                <a:spcPct val="0"/>
              </a:spcAft>
              <a:defRPr sz="1400" kern="1200">
                <a:solidFill>
                  <a:schemeClr val="tx1"/>
                </a:solidFill>
                <a:latin typeface="TKTypeMedium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400" kern="1200">
                <a:solidFill>
                  <a:schemeClr val="tx1"/>
                </a:solidFill>
                <a:latin typeface="TKTypeMedium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400" kern="1200">
                <a:solidFill>
                  <a:schemeClr val="tx1"/>
                </a:solidFill>
                <a:latin typeface="TKTypeMedium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400" kern="1200">
                <a:solidFill>
                  <a:schemeClr val="tx1"/>
                </a:solidFill>
                <a:latin typeface="TKTypeMedium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400" kern="1200">
                <a:solidFill>
                  <a:schemeClr val="tx1"/>
                </a:solidFill>
                <a:latin typeface="TKTypeMedium" pitchFamily="34" charset="0"/>
                <a:ea typeface="+mn-ea"/>
                <a:cs typeface="+mn-cs"/>
              </a:defRPr>
            </a:lvl9pPr>
          </a:lstStyle>
          <a:p>
            <a:pPr algn="l" eaLnBrk="0" hangingPunct="0">
              <a:lnSpc>
                <a:spcPts val="1200"/>
              </a:lnSpc>
              <a:defRPr/>
            </a:pPr>
            <a:r>
              <a:rPr lang="de-DE" altLang="zh-CN" sz="900">
                <a:solidFill>
                  <a:srgbClr val="515151"/>
                </a:solidFill>
                <a:latin typeface="TKTypeBold" pitchFamily="34" charset="0"/>
                <a:ea typeface="宋体" charset="-122"/>
              </a:rPr>
              <a:t>ThyssenKrupp </a:t>
            </a:r>
            <a:r>
              <a:rPr lang="en-US" altLang="zh-CN" sz="900">
                <a:solidFill>
                  <a:srgbClr val="515151"/>
                </a:solidFill>
                <a:latin typeface="TKTypeBold" pitchFamily="34" charset="0"/>
                <a:ea typeface="宋体" charset="-122"/>
              </a:rPr>
              <a:t>Elevator (China)</a:t>
            </a:r>
            <a:endParaRPr lang="de-DE" altLang="zh-CN" sz="900">
              <a:solidFill>
                <a:srgbClr val="515151"/>
              </a:solidFill>
              <a:latin typeface="TKTypeBold" pitchFamily="34" charset="0"/>
              <a:ea typeface="宋体" charset="-122"/>
            </a:endParaRPr>
          </a:p>
        </xdr:txBody>
      </xdr:sp>
      <xdr:pic>
        <xdr:nvPicPr>
          <xdr:cNvPr id="66" name="Picture 47" descr="090812_TKLogo3d_4C50"/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4658" y="3892"/>
            <a:ext cx="962" cy="314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  <xdr:twoCellAnchor>
    <xdr:from>
      <xdr:col>45</xdr:col>
      <xdr:colOff>34578</xdr:colOff>
      <xdr:row>77</xdr:row>
      <xdr:rowOff>56093</xdr:rowOff>
    </xdr:from>
    <xdr:to>
      <xdr:col>55</xdr:col>
      <xdr:colOff>353005</xdr:colOff>
      <xdr:row>80</xdr:row>
      <xdr:rowOff>88368</xdr:rowOff>
    </xdr:to>
    <xdr:grpSp>
      <xdr:nvGrpSpPr>
        <xdr:cNvPr id="67" name="Group 43"/>
        <xdr:cNvGrpSpPr>
          <a:grpSpLocks/>
        </xdr:cNvGrpSpPr>
      </xdr:nvGrpSpPr>
      <xdr:grpSpPr bwMode="auto">
        <a:xfrm>
          <a:off x="17432562" y="20136317"/>
          <a:ext cx="3585883" cy="544339"/>
          <a:chOff x="3230" y="3816"/>
          <a:chExt cx="2440" cy="419"/>
        </a:xfrm>
      </xdr:grpSpPr>
      <xdr:sp macro="" textlink="">
        <xdr:nvSpPr>
          <xdr:cNvPr id="68" name="AutoShape 44"/>
          <xdr:cNvSpPr>
            <a:spLocks noChangeArrowheads="1"/>
          </xdr:cNvSpPr>
        </xdr:nvSpPr>
        <xdr:spPr bwMode="ltGray">
          <a:xfrm>
            <a:off x="4581" y="3816"/>
            <a:ext cx="1089" cy="408"/>
          </a:xfrm>
          <a:prstGeom prst="roundRect">
            <a:avLst>
              <a:gd name="adj" fmla="val 6370"/>
            </a:avLst>
          </a:prstGeom>
          <a:solidFill>
            <a:srgbClr val="F1F1F1"/>
          </a:solidFill>
          <a:ln w="12700" algn="ctr">
            <a:noFill/>
            <a:round/>
            <a:headEnd/>
            <a:tailEnd/>
          </a:ln>
        </xdr:spPr>
      </xdr:sp>
      <xdr:sp macro="" textlink="">
        <xdr:nvSpPr>
          <xdr:cNvPr id="69" name="AutoShape 45"/>
          <xdr:cNvSpPr>
            <a:spLocks noChangeArrowheads="1"/>
          </xdr:cNvSpPr>
        </xdr:nvSpPr>
        <xdr:spPr bwMode="ltGray">
          <a:xfrm>
            <a:off x="3230" y="3940"/>
            <a:ext cx="1361" cy="295"/>
          </a:xfrm>
          <a:prstGeom prst="roundRect">
            <a:avLst>
              <a:gd name="adj" fmla="val 9491"/>
            </a:avLst>
          </a:prstGeom>
          <a:solidFill>
            <a:srgbClr val="F1F1F1"/>
          </a:solidFill>
          <a:ln w="12700" algn="ctr">
            <a:noFill/>
            <a:round/>
            <a:headEnd/>
            <a:tailEnd/>
          </a:ln>
        </xdr:spPr>
      </xdr:sp>
      <xdr:sp macro="" textlink="">
        <xdr:nvSpPr>
          <xdr:cNvPr id="70" name="Text Box 46"/>
          <xdr:cNvSpPr txBox="1">
            <a:spLocks noChangeAspect="1" noChangeArrowheads="1"/>
          </xdr:cNvSpPr>
        </xdr:nvSpPr>
        <xdr:spPr bwMode="auto">
          <a:xfrm>
            <a:off x="3357" y="3961"/>
            <a:ext cx="1225" cy="204"/>
          </a:xfrm>
          <a:prstGeom prst="rect">
            <a:avLst/>
          </a:prstGeom>
          <a:noFill/>
          <a:ln w="12700" algn="ctr">
            <a:noFill/>
            <a:miter lim="800000"/>
            <a:headEnd/>
            <a:tailEnd/>
          </a:ln>
          <a:effectLst/>
        </xdr:spPr>
        <xdr:txBody>
          <a:bodyPr wrap="square" lIns="0" tIns="10800" rIns="0" bIns="0" anchor="b"/>
          <a:lstStyle>
            <a:defPPr>
              <a:defRPr lang="de-DE"/>
            </a:defPPr>
            <a:lvl1pPr algn="ctr" rtl="0" fontAlgn="base">
              <a:spcBef>
                <a:spcPct val="0"/>
              </a:spcBef>
              <a:spcAft>
                <a:spcPct val="0"/>
              </a:spcAft>
              <a:defRPr sz="1400" kern="1200">
                <a:solidFill>
                  <a:schemeClr val="tx1"/>
                </a:solidFill>
                <a:latin typeface="TKTypeMedium" pitchFamily="34" charset="0"/>
                <a:ea typeface="+mn-ea"/>
                <a:cs typeface="+mn-cs"/>
              </a:defRPr>
            </a:lvl1pPr>
            <a:lvl2pPr marL="457200" algn="ctr" rtl="0" fontAlgn="base">
              <a:spcBef>
                <a:spcPct val="0"/>
              </a:spcBef>
              <a:spcAft>
                <a:spcPct val="0"/>
              </a:spcAft>
              <a:defRPr sz="1400" kern="1200">
                <a:solidFill>
                  <a:schemeClr val="tx1"/>
                </a:solidFill>
                <a:latin typeface="TKTypeMedium" pitchFamily="34" charset="0"/>
                <a:ea typeface="+mn-ea"/>
                <a:cs typeface="+mn-cs"/>
              </a:defRPr>
            </a:lvl2pPr>
            <a:lvl3pPr marL="914400" algn="ctr" rtl="0" fontAlgn="base">
              <a:spcBef>
                <a:spcPct val="0"/>
              </a:spcBef>
              <a:spcAft>
                <a:spcPct val="0"/>
              </a:spcAft>
              <a:defRPr sz="1400" kern="1200">
                <a:solidFill>
                  <a:schemeClr val="tx1"/>
                </a:solidFill>
                <a:latin typeface="TKTypeMedium" pitchFamily="34" charset="0"/>
                <a:ea typeface="+mn-ea"/>
                <a:cs typeface="+mn-cs"/>
              </a:defRPr>
            </a:lvl3pPr>
            <a:lvl4pPr marL="1371600" algn="ctr" rtl="0" fontAlgn="base">
              <a:spcBef>
                <a:spcPct val="0"/>
              </a:spcBef>
              <a:spcAft>
                <a:spcPct val="0"/>
              </a:spcAft>
              <a:defRPr sz="1400" kern="1200">
                <a:solidFill>
                  <a:schemeClr val="tx1"/>
                </a:solidFill>
                <a:latin typeface="TKTypeMedium" pitchFamily="34" charset="0"/>
                <a:ea typeface="+mn-ea"/>
                <a:cs typeface="+mn-cs"/>
              </a:defRPr>
            </a:lvl4pPr>
            <a:lvl5pPr marL="1828800" algn="ctr" rtl="0" fontAlgn="base">
              <a:spcBef>
                <a:spcPct val="0"/>
              </a:spcBef>
              <a:spcAft>
                <a:spcPct val="0"/>
              </a:spcAft>
              <a:defRPr sz="1400" kern="1200">
                <a:solidFill>
                  <a:schemeClr val="tx1"/>
                </a:solidFill>
                <a:latin typeface="TKTypeMedium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400" kern="1200">
                <a:solidFill>
                  <a:schemeClr val="tx1"/>
                </a:solidFill>
                <a:latin typeface="TKTypeMedium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400" kern="1200">
                <a:solidFill>
                  <a:schemeClr val="tx1"/>
                </a:solidFill>
                <a:latin typeface="TKTypeMedium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400" kern="1200">
                <a:solidFill>
                  <a:schemeClr val="tx1"/>
                </a:solidFill>
                <a:latin typeface="TKTypeMedium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400" kern="1200">
                <a:solidFill>
                  <a:schemeClr val="tx1"/>
                </a:solidFill>
                <a:latin typeface="TKTypeMedium" pitchFamily="34" charset="0"/>
                <a:ea typeface="+mn-ea"/>
                <a:cs typeface="+mn-cs"/>
              </a:defRPr>
            </a:lvl9pPr>
          </a:lstStyle>
          <a:p>
            <a:pPr algn="l" eaLnBrk="0" hangingPunct="0">
              <a:lnSpc>
                <a:spcPts val="1200"/>
              </a:lnSpc>
              <a:defRPr/>
            </a:pPr>
            <a:r>
              <a:rPr lang="de-DE" altLang="zh-CN" sz="900">
                <a:solidFill>
                  <a:srgbClr val="515151"/>
                </a:solidFill>
                <a:latin typeface="TKTypeBold" pitchFamily="34" charset="0"/>
                <a:ea typeface="宋体" charset="-122"/>
              </a:rPr>
              <a:t>ThyssenKrupp </a:t>
            </a:r>
            <a:r>
              <a:rPr lang="en-US" altLang="zh-CN" sz="900">
                <a:solidFill>
                  <a:srgbClr val="515151"/>
                </a:solidFill>
                <a:latin typeface="TKTypeBold" pitchFamily="34" charset="0"/>
                <a:ea typeface="宋体" charset="-122"/>
              </a:rPr>
              <a:t>Elevator (China)</a:t>
            </a:r>
            <a:endParaRPr lang="de-DE" altLang="zh-CN" sz="900">
              <a:solidFill>
                <a:srgbClr val="515151"/>
              </a:solidFill>
              <a:latin typeface="TKTypeBold" pitchFamily="34" charset="0"/>
              <a:ea typeface="宋体" charset="-122"/>
            </a:endParaRPr>
          </a:p>
        </xdr:txBody>
      </xdr:sp>
      <xdr:pic>
        <xdr:nvPicPr>
          <xdr:cNvPr id="71" name="Picture 47" descr="090812_TKLogo3d_4C50"/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4658" y="3892"/>
            <a:ext cx="962" cy="314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  <xdr:twoCellAnchor>
    <xdr:from>
      <xdr:col>73</xdr:col>
      <xdr:colOff>13063</xdr:colOff>
      <xdr:row>77</xdr:row>
      <xdr:rowOff>66851</xdr:rowOff>
    </xdr:from>
    <xdr:to>
      <xdr:col>83</xdr:col>
      <xdr:colOff>331490</xdr:colOff>
      <xdr:row>80</xdr:row>
      <xdr:rowOff>99126</xdr:rowOff>
    </xdr:to>
    <xdr:grpSp>
      <xdr:nvGrpSpPr>
        <xdr:cNvPr id="72" name="Group 43"/>
        <xdr:cNvGrpSpPr>
          <a:grpSpLocks/>
        </xdr:cNvGrpSpPr>
      </xdr:nvGrpSpPr>
      <xdr:grpSpPr bwMode="auto">
        <a:xfrm>
          <a:off x="27969319" y="20147075"/>
          <a:ext cx="3610267" cy="544339"/>
          <a:chOff x="3230" y="3816"/>
          <a:chExt cx="2440" cy="419"/>
        </a:xfrm>
      </xdr:grpSpPr>
      <xdr:sp macro="" textlink="">
        <xdr:nvSpPr>
          <xdr:cNvPr id="73" name="AutoShape 44"/>
          <xdr:cNvSpPr>
            <a:spLocks noChangeArrowheads="1"/>
          </xdr:cNvSpPr>
        </xdr:nvSpPr>
        <xdr:spPr bwMode="ltGray">
          <a:xfrm>
            <a:off x="4581" y="3816"/>
            <a:ext cx="1089" cy="408"/>
          </a:xfrm>
          <a:prstGeom prst="roundRect">
            <a:avLst>
              <a:gd name="adj" fmla="val 6370"/>
            </a:avLst>
          </a:prstGeom>
          <a:solidFill>
            <a:srgbClr val="F1F1F1"/>
          </a:solidFill>
          <a:ln w="12700" algn="ctr">
            <a:noFill/>
            <a:round/>
            <a:headEnd/>
            <a:tailEnd/>
          </a:ln>
        </xdr:spPr>
      </xdr:sp>
      <xdr:sp macro="" textlink="">
        <xdr:nvSpPr>
          <xdr:cNvPr id="74" name="AutoShape 45"/>
          <xdr:cNvSpPr>
            <a:spLocks noChangeArrowheads="1"/>
          </xdr:cNvSpPr>
        </xdr:nvSpPr>
        <xdr:spPr bwMode="ltGray">
          <a:xfrm>
            <a:off x="3230" y="3940"/>
            <a:ext cx="1361" cy="295"/>
          </a:xfrm>
          <a:prstGeom prst="roundRect">
            <a:avLst>
              <a:gd name="adj" fmla="val 9491"/>
            </a:avLst>
          </a:prstGeom>
          <a:solidFill>
            <a:srgbClr val="F1F1F1"/>
          </a:solidFill>
          <a:ln w="12700" algn="ctr">
            <a:noFill/>
            <a:round/>
            <a:headEnd/>
            <a:tailEnd/>
          </a:ln>
        </xdr:spPr>
      </xdr:sp>
      <xdr:sp macro="" textlink="">
        <xdr:nvSpPr>
          <xdr:cNvPr id="75" name="Text Box 46"/>
          <xdr:cNvSpPr txBox="1">
            <a:spLocks noChangeAspect="1" noChangeArrowheads="1"/>
          </xdr:cNvSpPr>
        </xdr:nvSpPr>
        <xdr:spPr bwMode="auto">
          <a:xfrm>
            <a:off x="3357" y="3961"/>
            <a:ext cx="1225" cy="204"/>
          </a:xfrm>
          <a:prstGeom prst="rect">
            <a:avLst/>
          </a:prstGeom>
          <a:noFill/>
          <a:ln w="12700" algn="ctr">
            <a:noFill/>
            <a:miter lim="800000"/>
            <a:headEnd/>
            <a:tailEnd/>
          </a:ln>
          <a:effectLst/>
        </xdr:spPr>
        <xdr:txBody>
          <a:bodyPr wrap="square" lIns="0" tIns="10800" rIns="0" bIns="0" anchor="b"/>
          <a:lstStyle>
            <a:defPPr>
              <a:defRPr lang="de-DE"/>
            </a:defPPr>
            <a:lvl1pPr algn="ctr" rtl="0" fontAlgn="base">
              <a:spcBef>
                <a:spcPct val="0"/>
              </a:spcBef>
              <a:spcAft>
                <a:spcPct val="0"/>
              </a:spcAft>
              <a:defRPr sz="1400" kern="1200">
                <a:solidFill>
                  <a:schemeClr val="tx1"/>
                </a:solidFill>
                <a:latin typeface="TKTypeMedium" pitchFamily="34" charset="0"/>
                <a:ea typeface="+mn-ea"/>
                <a:cs typeface="+mn-cs"/>
              </a:defRPr>
            </a:lvl1pPr>
            <a:lvl2pPr marL="457200" algn="ctr" rtl="0" fontAlgn="base">
              <a:spcBef>
                <a:spcPct val="0"/>
              </a:spcBef>
              <a:spcAft>
                <a:spcPct val="0"/>
              </a:spcAft>
              <a:defRPr sz="1400" kern="1200">
                <a:solidFill>
                  <a:schemeClr val="tx1"/>
                </a:solidFill>
                <a:latin typeface="TKTypeMedium" pitchFamily="34" charset="0"/>
                <a:ea typeface="+mn-ea"/>
                <a:cs typeface="+mn-cs"/>
              </a:defRPr>
            </a:lvl2pPr>
            <a:lvl3pPr marL="914400" algn="ctr" rtl="0" fontAlgn="base">
              <a:spcBef>
                <a:spcPct val="0"/>
              </a:spcBef>
              <a:spcAft>
                <a:spcPct val="0"/>
              </a:spcAft>
              <a:defRPr sz="1400" kern="1200">
                <a:solidFill>
                  <a:schemeClr val="tx1"/>
                </a:solidFill>
                <a:latin typeface="TKTypeMedium" pitchFamily="34" charset="0"/>
                <a:ea typeface="+mn-ea"/>
                <a:cs typeface="+mn-cs"/>
              </a:defRPr>
            </a:lvl3pPr>
            <a:lvl4pPr marL="1371600" algn="ctr" rtl="0" fontAlgn="base">
              <a:spcBef>
                <a:spcPct val="0"/>
              </a:spcBef>
              <a:spcAft>
                <a:spcPct val="0"/>
              </a:spcAft>
              <a:defRPr sz="1400" kern="1200">
                <a:solidFill>
                  <a:schemeClr val="tx1"/>
                </a:solidFill>
                <a:latin typeface="TKTypeMedium" pitchFamily="34" charset="0"/>
                <a:ea typeface="+mn-ea"/>
                <a:cs typeface="+mn-cs"/>
              </a:defRPr>
            </a:lvl4pPr>
            <a:lvl5pPr marL="1828800" algn="ctr" rtl="0" fontAlgn="base">
              <a:spcBef>
                <a:spcPct val="0"/>
              </a:spcBef>
              <a:spcAft>
                <a:spcPct val="0"/>
              </a:spcAft>
              <a:defRPr sz="1400" kern="1200">
                <a:solidFill>
                  <a:schemeClr val="tx1"/>
                </a:solidFill>
                <a:latin typeface="TKTypeMedium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400" kern="1200">
                <a:solidFill>
                  <a:schemeClr val="tx1"/>
                </a:solidFill>
                <a:latin typeface="TKTypeMedium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400" kern="1200">
                <a:solidFill>
                  <a:schemeClr val="tx1"/>
                </a:solidFill>
                <a:latin typeface="TKTypeMedium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400" kern="1200">
                <a:solidFill>
                  <a:schemeClr val="tx1"/>
                </a:solidFill>
                <a:latin typeface="TKTypeMedium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400" kern="1200">
                <a:solidFill>
                  <a:schemeClr val="tx1"/>
                </a:solidFill>
                <a:latin typeface="TKTypeMedium" pitchFamily="34" charset="0"/>
                <a:ea typeface="+mn-ea"/>
                <a:cs typeface="+mn-cs"/>
              </a:defRPr>
            </a:lvl9pPr>
          </a:lstStyle>
          <a:p>
            <a:pPr algn="l" eaLnBrk="0" hangingPunct="0">
              <a:lnSpc>
                <a:spcPts val="1200"/>
              </a:lnSpc>
              <a:defRPr/>
            </a:pPr>
            <a:r>
              <a:rPr lang="de-DE" altLang="zh-CN" sz="900">
                <a:solidFill>
                  <a:srgbClr val="515151"/>
                </a:solidFill>
                <a:latin typeface="TKTypeBold" pitchFamily="34" charset="0"/>
                <a:ea typeface="宋体" charset="-122"/>
              </a:rPr>
              <a:t>ThyssenKrupp </a:t>
            </a:r>
            <a:r>
              <a:rPr lang="en-US" altLang="zh-CN" sz="900">
                <a:solidFill>
                  <a:srgbClr val="515151"/>
                </a:solidFill>
                <a:latin typeface="TKTypeBold" pitchFamily="34" charset="0"/>
                <a:ea typeface="宋体" charset="-122"/>
              </a:rPr>
              <a:t>Elevator (China)</a:t>
            </a:r>
            <a:endParaRPr lang="de-DE" altLang="zh-CN" sz="900">
              <a:solidFill>
                <a:srgbClr val="515151"/>
              </a:solidFill>
              <a:latin typeface="TKTypeBold" pitchFamily="34" charset="0"/>
              <a:ea typeface="宋体" charset="-122"/>
            </a:endParaRPr>
          </a:p>
        </xdr:txBody>
      </xdr:sp>
      <xdr:pic>
        <xdr:nvPicPr>
          <xdr:cNvPr id="76" name="Picture 47" descr="090812_TKLogo3d_4C50"/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4658" y="3892"/>
            <a:ext cx="962" cy="314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  <xdr:twoCellAnchor>
    <xdr:from>
      <xdr:col>129</xdr:col>
      <xdr:colOff>13063</xdr:colOff>
      <xdr:row>77</xdr:row>
      <xdr:rowOff>56092</xdr:rowOff>
    </xdr:from>
    <xdr:to>
      <xdr:col>139</xdr:col>
      <xdr:colOff>331490</xdr:colOff>
      <xdr:row>80</xdr:row>
      <xdr:rowOff>88367</xdr:rowOff>
    </xdr:to>
    <xdr:grpSp>
      <xdr:nvGrpSpPr>
        <xdr:cNvPr id="77" name="Group 43"/>
        <xdr:cNvGrpSpPr>
          <a:grpSpLocks/>
        </xdr:cNvGrpSpPr>
      </xdr:nvGrpSpPr>
      <xdr:grpSpPr bwMode="auto">
        <a:xfrm>
          <a:off x="48866407" y="20136316"/>
          <a:ext cx="3671227" cy="544339"/>
          <a:chOff x="3230" y="3816"/>
          <a:chExt cx="2440" cy="419"/>
        </a:xfrm>
      </xdr:grpSpPr>
      <xdr:sp macro="" textlink="">
        <xdr:nvSpPr>
          <xdr:cNvPr id="78" name="AutoShape 44"/>
          <xdr:cNvSpPr>
            <a:spLocks noChangeArrowheads="1"/>
          </xdr:cNvSpPr>
        </xdr:nvSpPr>
        <xdr:spPr bwMode="ltGray">
          <a:xfrm>
            <a:off x="4581" y="3816"/>
            <a:ext cx="1089" cy="408"/>
          </a:xfrm>
          <a:prstGeom prst="roundRect">
            <a:avLst>
              <a:gd name="adj" fmla="val 6370"/>
            </a:avLst>
          </a:prstGeom>
          <a:solidFill>
            <a:srgbClr val="F1F1F1"/>
          </a:solidFill>
          <a:ln w="12700" algn="ctr">
            <a:noFill/>
            <a:round/>
            <a:headEnd/>
            <a:tailEnd/>
          </a:ln>
        </xdr:spPr>
      </xdr:sp>
      <xdr:sp macro="" textlink="">
        <xdr:nvSpPr>
          <xdr:cNvPr id="79" name="AutoShape 45"/>
          <xdr:cNvSpPr>
            <a:spLocks noChangeArrowheads="1"/>
          </xdr:cNvSpPr>
        </xdr:nvSpPr>
        <xdr:spPr bwMode="ltGray">
          <a:xfrm>
            <a:off x="3230" y="3940"/>
            <a:ext cx="1361" cy="295"/>
          </a:xfrm>
          <a:prstGeom prst="roundRect">
            <a:avLst>
              <a:gd name="adj" fmla="val 9491"/>
            </a:avLst>
          </a:prstGeom>
          <a:solidFill>
            <a:srgbClr val="F1F1F1"/>
          </a:solidFill>
          <a:ln w="12700" algn="ctr">
            <a:noFill/>
            <a:round/>
            <a:headEnd/>
            <a:tailEnd/>
          </a:ln>
        </xdr:spPr>
      </xdr:sp>
      <xdr:sp macro="" textlink="">
        <xdr:nvSpPr>
          <xdr:cNvPr id="80" name="Text Box 46"/>
          <xdr:cNvSpPr txBox="1">
            <a:spLocks noChangeAspect="1" noChangeArrowheads="1"/>
          </xdr:cNvSpPr>
        </xdr:nvSpPr>
        <xdr:spPr bwMode="auto">
          <a:xfrm>
            <a:off x="3357" y="3961"/>
            <a:ext cx="1225" cy="204"/>
          </a:xfrm>
          <a:prstGeom prst="rect">
            <a:avLst/>
          </a:prstGeom>
          <a:noFill/>
          <a:ln w="12700" algn="ctr">
            <a:noFill/>
            <a:miter lim="800000"/>
            <a:headEnd/>
            <a:tailEnd/>
          </a:ln>
          <a:effectLst/>
        </xdr:spPr>
        <xdr:txBody>
          <a:bodyPr wrap="square" lIns="0" tIns="10800" rIns="0" bIns="0" anchor="b"/>
          <a:lstStyle>
            <a:defPPr>
              <a:defRPr lang="de-DE"/>
            </a:defPPr>
            <a:lvl1pPr algn="ctr" rtl="0" fontAlgn="base">
              <a:spcBef>
                <a:spcPct val="0"/>
              </a:spcBef>
              <a:spcAft>
                <a:spcPct val="0"/>
              </a:spcAft>
              <a:defRPr sz="1400" kern="1200">
                <a:solidFill>
                  <a:schemeClr val="tx1"/>
                </a:solidFill>
                <a:latin typeface="TKTypeMedium" pitchFamily="34" charset="0"/>
                <a:ea typeface="+mn-ea"/>
                <a:cs typeface="+mn-cs"/>
              </a:defRPr>
            </a:lvl1pPr>
            <a:lvl2pPr marL="457200" algn="ctr" rtl="0" fontAlgn="base">
              <a:spcBef>
                <a:spcPct val="0"/>
              </a:spcBef>
              <a:spcAft>
                <a:spcPct val="0"/>
              </a:spcAft>
              <a:defRPr sz="1400" kern="1200">
                <a:solidFill>
                  <a:schemeClr val="tx1"/>
                </a:solidFill>
                <a:latin typeface="TKTypeMedium" pitchFamily="34" charset="0"/>
                <a:ea typeface="+mn-ea"/>
                <a:cs typeface="+mn-cs"/>
              </a:defRPr>
            </a:lvl2pPr>
            <a:lvl3pPr marL="914400" algn="ctr" rtl="0" fontAlgn="base">
              <a:spcBef>
                <a:spcPct val="0"/>
              </a:spcBef>
              <a:spcAft>
                <a:spcPct val="0"/>
              </a:spcAft>
              <a:defRPr sz="1400" kern="1200">
                <a:solidFill>
                  <a:schemeClr val="tx1"/>
                </a:solidFill>
                <a:latin typeface="TKTypeMedium" pitchFamily="34" charset="0"/>
                <a:ea typeface="+mn-ea"/>
                <a:cs typeface="+mn-cs"/>
              </a:defRPr>
            </a:lvl3pPr>
            <a:lvl4pPr marL="1371600" algn="ctr" rtl="0" fontAlgn="base">
              <a:spcBef>
                <a:spcPct val="0"/>
              </a:spcBef>
              <a:spcAft>
                <a:spcPct val="0"/>
              </a:spcAft>
              <a:defRPr sz="1400" kern="1200">
                <a:solidFill>
                  <a:schemeClr val="tx1"/>
                </a:solidFill>
                <a:latin typeface="TKTypeMedium" pitchFamily="34" charset="0"/>
                <a:ea typeface="+mn-ea"/>
                <a:cs typeface="+mn-cs"/>
              </a:defRPr>
            </a:lvl4pPr>
            <a:lvl5pPr marL="1828800" algn="ctr" rtl="0" fontAlgn="base">
              <a:spcBef>
                <a:spcPct val="0"/>
              </a:spcBef>
              <a:spcAft>
                <a:spcPct val="0"/>
              </a:spcAft>
              <a:defRPr sz="1400" kern="1200">
                <a:solidFill>
                  <a:schemeClr val="tx1"/>
                </a:solidFill>
                <a:latin typeface="TKTypeMedium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400" kern="1200">
                <a:solidFill>
                  <a:schemeClr val="tx1"/>
                </a:solidFill>
                <a:latin typeface="TKTypeMedium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400" kern="1200">
                <a:solidFill>
                  <a:schemeClr val="tx1"/>
                </a:solidFill>
                <a:latin typeface="TKTypeMedium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400" kern="1200">
                <a:solidFill>
                  <a:schemeClr val="tx1"/>
                </a:solidFill>
                <a:latin typeface="TKTypeMedium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400" kern="1200">
                <a:solidFill>
                  <a:schemeClr val="tx1"/>
                </a:solidFill>
                <a:latin typeface="TKTypeMedium" pitchFamily="34" charset="0"/>
                <a:ea typeface="+mn-ea"/>
                <a:cs typeface="+mn-cs"/>
              </a:defRPr>
            </a:lvl9pPr>
          </a:lstStyle>
          <a:p>
            <a:pPr algn="l" eaLnBrk="0" hangingPunct="0">
              <a:lnSpc>
                <a:spcPts val="1200"/>
              </a:lnSpc>
              <a:defRPr/>
            </a:pPr>
            <a:r>
              <a:rPr lang="de-DE" altLang="zh-CN" sz="900">
                <a:solidFill>
                  <a:srgbClr val="515151"/>
                </a:solidFill>
                <a:latin typeface="TKTypeBold" pitchFamily="34" charset="0"/>
                <a:ea typeface="宋体" charset="-122"/>
              </a:rPr>
              <a:t>ThyssenKrupp </a:t>
            </a:r>
            <a:r>
              <a:rPr lang="en-US" altLang="zh-CN" sz="900">
                <a:solidFill>
                  <a:srgbClr val="515151"/>
                </a:solidFill>
                <a:latin typeface="TKTypeBold" pitchFamily="34" charset="0"/>
                <a:ea typeface="宋体" charset="-122"/>
              </a:rPr>
              <a:t>Elevator (China)</a:t>
            </a:r>
            <a:endParaRPr lang="de-DE" altLang="zh-CN" sz="900">
              <a:solidFill>
                <a:srgbClr val="515151"/>
              </a:solidFill>
              <a:latin typeface="TKTypeBold" pitchFamily="34" charset="0"/>
              <a:ea typeface="宋体" charset="-122"/>
            </a:endParaRPr>
          </a:p>
        </xdr:txBody>
      </xdr:sp>
      <xdr:pic>
        <xdr:nvPicPr>
          <xdr:cNvPr id="81" name="Picture 47" descr="090812_TKLogo3d_4C50"/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4658" y="3892"/>
            <a:ext cx="962" cy="314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  <xdr:twoCellAnchor>
    <xdr:from>
      <xdr:col>157</xdr:col>
      <xdr:colOff>13063</xdr:colOff>
      <xdr:row>77</xdr:row>
      <xdr:rowOff>56093</xdr:rowOff>
    </xdr:from>
    <xdr:to>
      <xdr:col>167</xdr:col>
      <xdr:colOff>331490</xdr:colOff>
      <xdr:row>80</xdr:row>
      <xdr:rowOff>88368</xdr:rowOff>
    </xdr:to>
    <xdr:grpSp>
      <xdr:nvGrpSpPr>
        <xdr:cNvPr id="82" name="Group 43"/>
        <xdr:cNvGrpSpPr>
          <a:grpSpLocks/>
        </xdr:cNvGrpSpPr>
      </xdr:nvGrpSpPr>
      <xdr:grpSpPr bwMode="auto">
        <a:xfrm>
          <a:off x="59461255" y="20136317"/>
          <a:ext cx="3671227" cy="544339"/>
          <a:chOff x="3230" y="3816"/>
          <a:chExt cx="2440" cy="419"/>
        </a:xfrm>
      </xdr:grpSpPr>
      <xdr:sp macro="" textlink="">
        <xdr:nvSpPr>
          <xdr:cNvPr id="83" name="AutoShape 44"/>
          <xdr:cNvSpPr>
            <a:spLocks noChangeArrowheads="1"/>
          </xdr:cNvSpPr>
        </xdr:nvSpPr>
        <xdr:spPr bwMode="ltGray">
          <a:xfrm>
            <a:off x="4581" y="3816"/>
            <a:ext cx="1089" cy="408"/>
          </a:xfrm>
          <a:prstGeom prst="roundRect">
            <a:avLst>
              <a:gd name="adj" fmla="val 6370"/>
            </a:avLst>
          </a:prstGeom>
          <a:solidFill>
            <a:srgbClr val="F1F1F1"/>
          </a:solidFill>
          <a:ln w="12700" algn="ctr">
            <a:noFill/>
            <a:round/>
            <a:headEnd/>
            <a:tailEnd/>
          </a:ln>
        </xdr:spPr>
      </xdr:sp>
      <xdr:sp macro="" textlink="">
        <xdr:nvSpPr>
          <xdr:cNvPr id="84" name="AutoShape 45"/>
          <xdr:cNvSpPr>
            <a:spLocks noChangeArrowheads="1"/>
          </xdr:cNvSpPr>
        </xdr:nvSpPr>
        <xdr:spPr bwMode="ltGray">
          <a:xfrm>
            <a:off x="3230" y="3940"/>
            <a:ext cx="1361" cy="295"/>
          </a:xfrm>
          <a:prstGeom prst="roundRect">
            <a:avLst>
              <a:gd name="adj" fmla="val 9491"/>
            </a:avLst>
          </a:prstGeom>
          <a:solidFill>
            <a:srgbClr val="F1F1F1"/>
          </a:solidFill>
          <a:ln w="12700" algn="ctr">
            <a:noFill/>
            <a:round/>
            <a:headEnd/>
            <a:tailEnd/>
          </a:ln>
        </xdr:spPr>
      </xdr:sp>
      <xdr:sp macro="" textlink="">
        <xdr:nvSpPr>
          <xdr:cNvPr id="85" name="Text Box 46"/>
          <xdr:cNvSpPr txBox="1">
            <a:spLocks noChangeAspect="1" noChangeArrowheads="1"/>
          </xdr:cNvSpPr>
        </xdr:nvSpPr>
        <xdr:spPr bwMode="auto">
          <a:xfrm>
            <a:off x="3357" y="3961"/>
            <a:ext cx="1225" cy="204"/>
          </a:xfrm>
          <a:prstGeom prst="rect">
            <a:avLst/>
          </a:prstGeom>
          <a:noFill/>
          <a:ln w="12700" algn="ctr">
            <a:noFill/>
            <a:miter lim="800000"/>
            <a:headEnd/>
            <a:tailEnd/>
          </a:ln>
          <a:effectLst/>
        </xdr:spPr>
        <xdr:txBody>
          <a:bodyPr wrap="square" lIns="0" tIns="10800" rIns="0" bIns="0" anchor="b"/>
          <a:lstStyle>
            <a:defPPr>
              <a:defRPr lang="de-DE"/>
            </a:defPPr>
            <a:lvl1pPr algn="ctr" rtl="0" fontAlgn="base">
              <a:spcBef>
                <a:spcPct val="0"/>
              </a:spcBef>
              <a:spcAft>
                <a:spcPct val="0"/>
              </a:spcAft>
              <a:defRPr sz="1400" kern="1200">
                <a:solidFill>
                  <a:schemeClr val="tx1"/>
                </a:solidFill>
                <a:latin typeface="TKTypeMedium" pitchFamily="34" charset="0"/>
                <a:ea typeface="+mn-ea"/>
                <a:cs typeface="+mn-cs"/>
              </a:defRPr>
            </a:lvl1pPr>
            <a:lvl2pPr marL="457200" algn="ctr" rtl="0" fontAlgn="base">
              <a:spcBef>
                <a:spcPct val="0"/>
              </a:spcBef>
              <a:spcAft>
                <a:spcPct val="0"/>
              </a:spcAft>
              <a:defRPr sz="1400" kern="1200">
                <a:solidFill>
                  <a:schemeClr val="tx1"/>
                </a:solidFill>
                <a:latin typeface="TKTypeMedium" pitchFamily="34" charset="0"/>
                <a:ea typeface="+mn-ea"/>
                <a:cs typeface="+mn-cs"/>
              </a:defRPr>
            </a:lvl2pPr>
            <a:lvl3pPr marL="914400" algn="ctr" rtl="0" fontAlgn="base">
              <a:spcBef>
                <a:spcPct val="0"/>
              </a:spcBef>
              <a:spcAft>
                <a:spcPct val="0"/>
              </a:spcAft>
              <a:defRPr sz="1400" kern="1200">
                <a:solidFill>
                  <a:schemeClr val="tx1"/>
                </a:solidFill>
                <a:latin typeface="TKTypeMedium" pitchFamily="34" charset="0"/>
                <a:ea typeface="+mn-ea"/>
                <a:cs typeface="+mn-cs"/>
              </a:defRPr>
            </a:lvl3pPr>
            <a:lvl4pPr marL="1371600" algn="ctr" rtl="0" fontAlgn="base">
              <a:spcBef>
                <a:spcPct val="0"/>
              </a:spcBef>
              <a:spcAft>
                <a:spcPct val="0"/>
              </a:spcAft>
              <a:defRPr sz="1400" kern="1200">
                <a:solidFill>
                  <a:schemeClr val="tx1"/>
                </a:solidFill>
                <a:latin typeface="TKTypeMedium" pitchFamily="34" charset="0"/>
                <a:ea typeface="+mn-ea"/>
                <a:cs typeface="+mn-cs"/>
              </a:defRPr>
            </a:lvl4pPr>
            <a:lvl5pPr marL="1828800" algn="ctr" rtl="0" fontAlgn="base">
              <a:spcBef>
                <a:spcPct val="0"/>
              </a:spcBef>
              <a:spcAft>
                <a:spcPct val="0"/>
              </a:spcAft>
              <a:defRPr sz="1400" kern="1200">
                <a:solidFill>
                  <a:schemeClr val="tx1"/>
                </a:solidFill>
                <a:latin typeface="TKTypeMedium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400" kern="1200">
                <a:solidFill>
                  <a:schemeClr val="tx1"/>
                </a:solidFill>
                <a:latin typeface="TKTypeMedium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400" kern="1200">
                <a:solidFill>
                  <a:schemeClr val="tx1"/>
                </a:solidFill>
                <a:latin typeface="TKTypeMedium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400" kern="1200">
                <a:solidFill>
                  <a:schemeClr val="tx1"/>
                </a:solidFill>
                <a:latin typeface="TKTypeMedium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400" kern="1200">
                <a:solidFill>
                  <a:schemeClr val="tx1"/>
                </a:solidFill>
                <a:latin typeface="TKTypeMedium" pitchFamily="34" charset="0"/>
                <a:ea typeface="+mn-ea"/>
                <a:cs typeface="+mn-cs"/>
              </a:defRPr>
            </a:lvl9pPr>
          </a:lstStyle>
          <a:p>
            <a:pPr algn="l" eaLnBrk="0" hangingPunct="0">
              <a:lnSpc>
                <a:spcPts val="1200"/>
              </a:lnSpc>
              <a:defRPr/>
            </a:pPr>
            <a:r>
              <a:rPr lang="de-DE" altLang="zh-CN" sz="900">
                <a:solidFill>
                  <a:srgbClr val="515151"/>
                </a:solidFill>
                <a:latin typeface="TKTypeBold" pitchFamily="34" charset="0"/>
                <a:ea typeface="宋体" charset="-122"/>
              </a:rPr>
              <a:t>ThyssenKrupp </a:t>
            </a:r>
            <a:r>
              <a:rPr lang="en-US" altLang="zh-CN" sz="900">
                <a:solidFill>
                  <a:srgbClr val="515151"/>
                </a:solidFill>
                <a:latin typeface="TKTypeBold" pitchFamily="34" charset="0"/>
                <a:ea typeface="宋体" charset="-122"/>
              </a:rPr>
              <a:t>Elevator (China)</a:t>
            </a:r>
            <a:endParaRPr lang="de-DE" altLang="zh-CN" sz="900">
              <a:solidFill>
                <a:srgbClr val="515151"/>
              </a:solidFill>
              <a:latin typeface="TKTypeBold" pitchFamily="34" charset="0"/>
              <a:ea typeface="宋体" charset="-122"/>
            </a:endParaRPr>
          </a:p>
        </xdr:txBody>
      </xdr:sp>
      <xdr:pic>
        <xdr:nvPicPr>
          <xdr:cNvPr id="86" name="Picture 47" descr="090812_TKLogo3d_4C50"/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4658" y="3892"/>
            <a:ext cx="962" cy="314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  <xdr:twoCellAnchor>
    <xdr:from>
      <xdr:col>185</xdr:col>
      <xdr:colOff>66851</xdr:colOff>
      <xdr:row>77</xdr:row>
      <xdr:rowOff>66850</xdr:rowOff>
    </xdr:from>
    <xdr:to>
      <xdr:col>195</xdr:col>
      <xdr:colOff>385278</xdr:colOff>
      <xdr:row>80</xdr:row>
      <xdr:rowOff>99125</xdr:rowOff>
    </xdr:to>
    <xdr:grpSp>
      <xdr:nvGrpSpPr>
        <xdr:cNvPr id="87" name="Group 43"/>
        <xdr:cNvGrpSpPr>
          <a:grpSpLocks/>
        </xdr:cNvGrpSpPr>
      </xdr:nvGrpSpPr>
      <xdr:grpSpPr bwMode="auto">
        <a:xfrm>
          <a:off x="70158659" y="20147074"/>
          <a:ext cx="3439579" cy="544339"/>
          <a:chOff x="3230" y="3816"/>
          <a:chExt cx="2440" cy="419"/>
        </a:xfrm>
      </xdr:grpSpPr>
      <xdr:sp macro="" textlink="">
        <xdr:nvSpPr>
          <xdr:cNvPr id="88" name="AutoShape 44"/>
          <xdr:cNvSpPr>
            <a:spLocks noChangeArrowheads="1"/>
          </xdr:cNvSpPr>
        </xdr:nvSpPr>
        <xdr:spPr bwMode="ltGray">
          <a:xfrm>
            <a:off x="4581" y="3816"/>
            <a:ext cx="1089" cy="408"/>
          </a:xfrm>
          <a:prstGeom prst="roundRect">
            <a:avLst>
              <a:gd name="adj" fmla="val 6370"/>
            </a:avLst>
          </a:prstGeom>
          <a:solidFill>
            <a:srgbClr val="F1F1F1"/>
          </a:solidFill>
          <a:ln w="12700" algn="ctr">
            <a:noFill/>
            <a:round/>
            <a:headEnd/>
            <a:tailEnd/>
          </a:ln>
        </xdr:spPr>
      </xdr:sp>
      <xdr:sp macro="" textlink="">
        <xdr:nvSpPr>
          <xdr:cNvPr id="89" name="AutoShape 45"/>
          <xdr:cNvSpPr>
            <a:spLocks noChangeArrowheads="1"/>
          </xdr:cNvSpPr>
        </xdr:nvSpPr>
        <xdr:spPr bwMode="ltGray">
          <a:xfrm>
            <a:off x="3230" y="3940"/>
            <a:ext cx="1361" cy="295"/>
          </a:xfrm>
          <a:prstGeom prst="roundRect">
            <a:avLst>
              <a:gd name="adj" fmla="val 9491"/>
            </a:avLst>
          </a:prstGeom>
          <a:solidFill>
            <a:srgbClr val="F1F1F1"/>
          </a:solidFill>
          <a:ln w="12700" algn="ctr">
            <a:noFill/>
            <a:round/>
            <a:headEnd/>
            <a:tailEnd/>
          </a:ln>
        </xdr:spPr>
      </xdr:sp>
      <xdr:sp macro="" textlink="">
        <xdr:nvSpPr>
          <xdr:cNvPr id="90" name="Text Box 46"/>
          <xdr:cNvSpPr txBox="1">
            <a:spLocks noChangeAspect="1" noChangeArrowheads="1"/>
          </xdr:cNvSpPr>
        </xdr:nvSpPr>
        <xdr:spPr bwMode="auto">
          <a:xfrm>
            <a:off x="3357" y="3961"/>
            <a:ext cx="1225" cy="204"/>
          </a:xfrm>
          <a:prstGeom prst="rect">
            <a:avLst/>
          </a:prstGeom>
          <a:noFill/>
          <a:ln w="12700" algn="ctr">
            <a:noFill/>
            <a:miter lim="800000"/>
            <a:headEnd/>
            <a:tailEnd/>
          </a:ln>
          <a:effectLst/>
        </xdr:spPr>
        <xdr:txBody>
          <a:bodyPr wrap="square" lIns="0" tIns="10800" rIns="0" bIns="0" anchor="b"/>
          <a:lstStyle>
            <a:defPPr>
              <a:defRPr lang="de-DE"/>
            </a:defPPr>
            <a:lvl1pPr algn="ctr" rtl="0" fontAlgn="base">
              <a:spcBef>
                <a:spcPct val="0"/>
              </a:spcBef>
              <a:spcAft>
                <a:spcPct val="0"/>
              </a:spcAft>
              <a:defRPr sz="1400" kern="1200">
                <a:solidFill>
                  <a:schemeClr val="tx1"/>
                </a:solidFill>
                <a:latin typeface="TKTypeMedium" pitchFamily="34" charset="0"/>
                <a:ea typeface="+mn-ea"/>
                <a:cs typeface="+mn-cs"/>
              </a:defRPr>
            </a:lvl1pPr>
            <a:lvl2pPr marL="457200" algn="ctr" rtl="0" fontAlgn="base">
              <a:spcBef>
                <a:spcPct val="0"/>
              </a:spcBef>
              <a:spcAft>
                <a:spcPct val="0"/>
              </a:spcAft>
              <a:defRPr sz="1400" kern="1200">
                <a:solidFill>
                  <a:schemeClr val="tx1"/>
                </a:solidFill>
                <a:latin typeface="TKTypeMedium" pitchFamily="34" charset="0"/>
                <a:ea typeface="+mn-ea"/>
                <a:cs typeface="+mn-cs"/>
              </a:defRPr>
            </a:lvl2pPr>
            <a:lvl3pPr marL="914400" algn="ctr" rtl="0" fontAlgn="base">
              <a:spcBef>
                <a:spcPct val="0"/>
              </a:spcBef>
              <a:spcAft>
                <a:spcPct val="0"/>
              </a:spcAft>
              <a:defRPr sz="1400" kern="1200">
                <a:solidFill>
                  <a:schemeClr val="tx1"/>
                </a:solidFill>
                <a:latin typeface="TKTypeMedium" pitchFamily="34" charset="0"/>
                <a:ea typeface="+mn-ea"/>
                <a:cs typeface="+mn-cs"/>
              </a:defRPr>
            </a:lvl3pPr>
            <a:lvl4pPr marL="1371600" algn="ctr" rtl="0" fontAlgn="base">
              <a:spcBef>
                <a:spcPct val="0"/>
              </a:spcBef>
              <a:spcAft>
                <a:spcPct val="0"/>
              </a:spcAft>
              <a:defRPr sz="1400" kern="1200">
                <a:solidFill>
                  <a:schemeClr val="tx1"/>
                </a:solidFill>
                <a:latin typeface="TKTypeMedium" pitchFamily="34" charset="0"/>
                <a:ea typeface="+mn-ea"/>
                <a:cs typeface="+mn-cs"/>
              </a:defRPr>
            </a:lvl4pPr>
            <a:lvl5pPr marL="1828800" algn="ctr" rtl="0" fontAlgn="base">
              <a:spcBef>
                <a:spcPct val="0"/>
              </a:spcBef>
              <a:spcAft>
                <a:spcPct val="0"/>
              </a:spcAft>
              <a:defRPr sz="1400" kern="1200">
                <a:solidFill>
                  <a:schemeClr val="tx1"/>
                </a:solidFill>
                <a:latin typeface="TKTypeMedium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400" kern="1200">
                <a:solidFill>
                  <a:schemeClr val="tx1"/>
                </a:solidFill>
                <a:latin typeface="TKTypeMedium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400" kern="1200">
                <a:solidFill>
                  <a:schemeClr val="tx1"/>
                </a:solidFill>
                <a:latin typeface="TKTypeMedium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400" kern="1200">
                <a:solidFill>
                  <a:schemeClr val="tx1"/>
                </a:solidFill>
                <a:latin typeface="TKTypeMedium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400" kern="1200">
                <a:solidFill>
                  <a:schemeClr val="tx1"/>
                </a:solidFill>
                <a:latin typeface="TKTypeMedium" pitchFamily="34" charset="0"/>
                <a:ea typeface="+mn-ea"/>
                <a:cs typeface="+mn-cs"/>
              </a:defRPr>
            </a:lvl9pPr>
          </a:lstStyle>
          <a:p>
            <a:pPr algn="l" eaLnBrk="0" hangingPunct="0">
              <a:lnSpc>
                <a:spcPts val="1200"/>
              </a:lnSpc>
              <a:defRPr/>
            </a:pPr>
            <a:r>
              <a:rPr lang="de-DE" altLang="zh-CN" sz="900">
                <a:solidFill>
                  <a:srgbClr val="515151"/>
                </a:solidFill>
                <a:latin typeface="TKTypeBold" pitchFamily="34" charset="0"/>
                <a:ea typeface="宋体" charset="-122"/>
              </a:rPr>
              <a:t>ThyssenKrupp </a:t>
            </a:r>
            <a:r>
              <a:rPr lang="en-US" altLang="zh-CN" sz="900">
                <a:solidFill>
                  <a:srgbClr val="515151"/>
                </a:solidFill>
                <a:latin typeface="TKTypeBold" pitchFamily="34" charset="0"/>
                <a:ea typeface="宋体" charset="-122"/>
              </a:rPr>
              <a:t>Elevator (China)</a:t>
            </a:r>
            <a:endParaRPr lang="de-DE" altLang="zh-CN" sz="900">
              <a:solidFill>
                <a:srgbClr val="515151"/>
              </a:solidFill>
              <a:latin typeface="TKTypeBold" pitchFamily="34" charset="0"/>
              <a:ea typeface="宋体" charset="-122"/>
            </a:endParaRPr>
          </a:p>
        </xdr:txBody>
      </xdr:sp>
      <xdr:pic>
        <xdr:nvPicPr>
          <xdr:cNvPr id="91" name="Picture 47" descr="090812_TKLogo3d_4C50"/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4658" y="3892"/>
            <a:ext cx="962" cy="314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  <xdr:twoCellAnchor>
    <xdr:from>
      <xdr:col>17</xdr:col>
      <xdr:colOff>2305</xdr:colOff>
      <xdr:row>103</xdr:row>
      <xdr:rowOff>163669</xdr:rowOff>
    </xdr:from>
    <xdr:to>
      <xdr:col>27</xdr:col>
      <xdr:colOff>320732</xdr:colOff>
      <xdr:row>107</xdr:row>
      <xdr:rowOff>13064</xdr:rowOff>
    </xdr:to>
    <xdr:grpSp>
      <xdr:nvGrpSpPr>
        <xdr:cNvPr id="92" name="Group 43"/>
        <xdr:cNvGrpSpPr>
          <a:grpSpLocks/>
        </xdr:cNvGrpSpPr>
      </xdr:nvGrpSpPr>
      <xdr:grpSpPr bwMode="auto">
        <a:xfrm>
          <a:off x="6817633" y="27034837"/>
          <a:ext cx="3610267" cy="544339"/>
          <a:chOff x="3230" y="3816"/>
          <a:chExt cx="2440" cy="419"/>
        </a:xfrm>
      </xdr:grpSpPr>
      <xdr:sp macro="" textlink="">
        <xdr:nvSpPr>
          <xdr:cNvPr id="93" name="AutoShape 44"/>
          <xdr:cNvSpPr>
            <a:spLocks noChangeArrowheads="1"/>
          </xdr:cNvSpPr>
        </xdr:nvSpPr>
        <xdr:spPr bwMode="ltGray">
          <a:xfrm>
            <a:off x="4581" y="3816"/>
            <a:ext cx="1089" cy="408"/>
          </a:xfrm>
          <a:prstGeom prst="roundRect">
            <a:avLst>
              <a:gd name="adj" fmla="val 6370"/>
            </a:avLst>
          </a:prstGeom>
          <a:solidFill>
            <a:srgbClr val="F1F1F1"/>
          </a:solidFill>
          <a:ln w="12700" algn="ctr">
            <a:noFill/>
            <a:round/>
            <a:headEnd/>
            <a:tailEnd/>
          </a:ln>
        </xdr:spPr>
      </xdr:sp>
      <xdr:sp macro="" textlink="">
        <xdr:nvSpPr>
          <xdr:cNvPr id="94" name="AutoShape 45"/>
          <xdr:cNvSpPr>
            <a:spLocks noChangeArrowheads="1"/>
          </xdr:cNvSpPr>
        </xdr:nvSpPr>
        <xdr:spPr bwMode="ltGray">
          <a:xfrm>
            <a:off x="3230" y="3940"/>
            <a:ext cx="1361" cy="295"/>
          </a:xfrm>
          <a:prstGeom prst="roundRect">
            <a:avLst>
              <a:gd name="adj" fmla="val 9491"/>
            </a:avLst>
          </a:prstGeom>
          <a:solidFill>
            <a:srgbClr val="F1F1F1"/>
          </a:solidFill>
          <a:ln w="12700" algn="ctr">
            <a:noFill/>
            <a:round/>
            <a:headEnd/>
            <a:tailEnd/>
          </a:ln>
        </xdr:spPr>
      </xdr:sp>
      <xdr:sp macro="" textlink="">
        <xdr:nvSpPr>
          <xdr:cNvPr id="95" name="Text Box 46"/>
          <xdr:cNvSpPr txBox="1">
            <a:spLocks noChangeAspect="1" noChangeArrowheads="1"/>
          </xdr:cNvSpPr>
        </xdr:nvSpPr>
        <xdr:spPr bwMode="auto">
          <a:xfrm>
            <a:off x="3357" y="3961"/>
            <a:ext cx="1225" cy="204"/>
          </a:xfrm>
          <a:prstGeom prst="rect">
            <a:avLst/>
          </a:prstGeom>
          <a:noFill/>
          <a:ln w="12700" algn="ctr">
            <a:noFill/>
            <a:miter lim="800000"/>
            <a:headEnd/>
            <a:tailEnd/>
          </a:ln>
          <a:effectLst/>
        </xdr:spPr>
        <xdr:txBody>
          <a:bodyPr wrap="square" lIns="0" tIns="10800" rIns="0" bIns="0" anchor="b"/>
          <a:lstStyle>
            <a:defPPr>
              <a:defRPr lang="de-DE"/>
            </a:defPPr>
            <a:lvl1pPr algn="ctr" rtl="0" fontAlgn="base">
              <a:spcBef>
                <a:spcPct val="0"/>
              </a:spcBef>
              <a:spcAft>
                <a:spcPct val="0"/>
              </a:spcAft>
              <a:defRPr sz="1400" kern="1200">
                <a:solidFill>
                  <a:schemeClr val="tx1"/>
                </a:solidFill>
                <a:latin typeface="TKTypeMedium" pitchFamily="34" charset="0"/>
                <a:ea typeface="+mn-ea"/>
                <a:cs typeface="+mn-cs"/>
              </a:defRPr>
            </a:lvl1pPr>
            <a:lvl2pPr marL="457200" algn="ctr" rtl="0" fontAlgn="base">
              <a:spcBef>
                <a:spcPct val="0"/>
              </a:spcBef>
              <a:spcAft>
                <a:spcPct val="0"/>
              </a:spcAft>
              <a:defRPr sz="1400" kern="1200">
                <a:solidFill>
                  <a:schemeClr val="tx1"/>
                </a:solidFill>
                <a:latin typeface="TKTypeMedium" pitchFamily="34" charset="0"/>
                <a:ea typeface="+mn-ea"/>
                <a:cs typeface="+mn-cs"/>
              </a:defRPr>
            </a:lvl2pPr>
            <a:lvl3pPr marL="914400" algn="ctr" rtl="0" fontAlgn="base">
              <a:spcBef>
                <a:spcPct val="0"/>
              </a:spcBef>
              <a:spcAft>
                <a:spcPct val="0"/>
              </a:spcAft>
              <a:defRPr sz="1400" kern="1200">
                <a:solidFill>
                  <a:schemeClr val="tx1"/>
                </a:solidFill>
                <a:latin typeface="TKTypeMedium" pitchFamily="34" charset="0"/>
                <a:ea typeface="+mn-ea"/>
                <a:cs typeface="+mn-cs"/>
              </a:defRPr>
            </a:lvl3pPr>
            <a:lvl4pPr marL="1371600" algn="ctr" rtl="0" fontAlgn="base">
              <a:spcBef>
                <a:spcPct val="0"/>
              </a:spcBef>
              <a:spcAft>
                <a:spcPct val="0"/>
              </a:spcAft>
              <a:defRPr sz="1400" kern="1200">
                <a:solidFill>
                  <a:schemeClr val="tx1"/>
                </a:solidFill>
                <a:latin typeface="TKTypeMedium" pitchFamily="34" charset="0"/>
                <a:ea typeface="+mn-ea"/>
                <a:cs typeface="+mn-cs"/>
              </a:defRPr>
            </a:lvl4pPr>
            <a:lvl5pPr marL="1828800" algn="ctr" rtl="0" fontAlgn="base">
              <a:spcBef>
                <a:spcPct val="0"/>
              </a:spcBef>
              <a:spcAft>
                <a:spcPct val="0"/>
              </a:spcAft>
              <a:defRPr sz="1400" kern="1200">
                <a:solidFill>
                  <a:schemeClr val="tx1"/>
                </a:solidFill>
                <a:latin typeface="TKTypeMedium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400" kern="1200">
                <a:solidFill>
                  <a:schemeClr val="tx1"/>
                </a:solidFill>
                <a:latin typeface="TKTypeMedium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400" kern="1200">
                <a:solidFill>
                  <a:schemeClr val="tx1"/>
                </a:solidFill>
                <a:latin typeface="TKTypeMedium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400" kern="1200">
                <a:solidFill>
                  <a:schemeClr val="tx1"/>
                </a:solidFill>
                <a:latin typeface="TKTypeMedium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400" kern="1200">
                <a:solidFill>
                  <a:schemeClr val="tx1"/>
                </a:solidFill>
                <a:latin typeface="TKTypeMedium" pitchFamily="34" charset="0"/>
                <a:ea typeface="+mn-ea"/>
                <a:cs typeface="+mn-cs"/>
              </a:defRPr>
            </a:lvl9pPr>
          </a:lstStyle>
          <a:p>
            <a:pPr algn="l" eaLnBrk="0" hangingPunct="0">
              <a:lnSpc>
                <a:spcPts val="1200"/>
              </a:lnSpc>
              <a:defRPr/>
            </a:pPr>
            <a:r>
              <a:rPr lang="de-DE" altLang="zh-CN" sz="900">
                <a:solidFill>
                  <a:srgbClr val="515151"/>
                </a:solidFill>
                <a:latin typeface="TKTypeBold" pitchFamily="34" charset="0"/>
                <a:ea typeface="宋体" charset="-122"/>
              </a:rPr>
              <a:t>ThyssenKrupp </a:t>
            </a:r>
            <a:r>
              <a:rPr lang="en-US" altLang="zh-CN" sz="900">
                <a:solidFill>
                  <a:srgbClr val="515151"/>
                </a:solidFill>
                <a:latin typeface="TKTypeBold" pitchFamily="34" charset="0"/>
                <a:ea typeface="宋体" charset="-122"/>
              </a:rPr>
              <a:t>Elevator (China)</a:t>
            </a:r>
            <a:endParaRPr lang="de-DE" altLang="zh-CN" sz="900">
              <a:solidFill>
                <a:srgbClr val="515151"/>
              </a:solidFill>
              <a:latin typeface="TKTypeBold" pitchFamily="34" charset="0"/>
              <a:ea typeface="宋体" charset="-122"/>
            </a:endParaRPr>
          </a:p>
        </xdr:txBody>
      </xdr:sp>
      <xdr:pic>
        <xdr:nvPicPr>
          <xdr:cNvPr id="96" name="Picture 47" descr="090812_TKLogo3d_4C50"/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4658" y="3892"/>
            <a:ext cx="962" cy="314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  <xdr:twoCellAnchor>
    <xdr:from>
      <xdr:col>45</xdr:col>
      <xdr:colOff>13063</xdr:colOff>
      <xdr:row>104</xdr:row>
      <xdr:rowOff>109881</xdr:rowOff>
    </xdr:from>
    <xdr:to>
      <xdr:col>55</xdr:col>
      <xdr:colOff>331490</xdr:colOff>
      <xdr:row>107</xdr:row>
      <xdr:rowOff>142156</xdr:rowOff>
    </xdr:to>
    <xdr:grpSp>
      <xdr:nvGrpSpPr>
        <xdr:cNvPr id="97" name="Group 43"/>
        <xdr:cNvGrpSpPr>
          <a:grpSpLocks/>
        </xdr:cNvGrpSpPr>
      </xdr:nvGrpSpPr>
      <xdr:grpSpPr bwMode="auto">
        <a:xfrm>
          <a:off x="17411047" y="27163929"/>
          <a:ext cx="3585883" cy="544339"/>
          <a:chOff x="3230" y="3816"/>
          <a:chExt cx="2440" cy="419"/>
        </a:xfrm>
      </xdr:grpSpPr>
      <xdr:sp macro="" textlink="">
        <xdr:nvSpPr>
          <xdr:cNvPr id="98" name="AutoShape 44"/>
          <xdr:cNvSpPr>
            <a:spLocks noChangeArrowheads="1"/>
          </xdr:cNvSpPr>
        </xdr:nvSpPr>
        <xdr:spPr bwMode="ltGray">
          <a:xfrm>
            <a:off x="4581" y="3816"/>
            <a:ext cx="1089" cy="408"/>
          </a:xfrm>
          <a:prstGeom prst="roundRect">
            <a:avLst>
              <a:gd name="adj" fmla="val 6370"/>
            </a:avLst>
          </a:prstGeom>
          <a:solidFill>
            <a:srgbClr val="F1F1F1"/>
          </a:solidFill>
          <a:ln w="12700" algn="ctr">
            <a:noFill/>
            <a:round/>
            <a:headEnd/>
            <a:tailEnd/>
          </a:ln>
        </xdr:spPr>
      </xdr:sp>
      <xdr:sp macro="" textlink="">
        <xdr:nvSpPr>
          <xdr:cNvPr id="99" name="AutoShape 45"/>
          <xdr:cNvSpPr>
            <a:spLocks noChangeArrowheads="1"/>
          </xdr:cNvSpPr>
        </xdr:nvSpPr>
        <xdr:spPr bwMode="ltGray">
          <a:xfrm>
            <a:off x="3230" y="3940"/>
            <a:ext cx="1361" cy="295"/>
          </a:xfrm>
          <a:prstGeom prst="roundRect">
            <a:avLst>
              <a:gd name="adj" fmla="val 9491"/>
            </a:avLst>
          </a:prstGeom>
          <a:solidFill>
            <a:srgbClr val="F1F1F1"/>
          </a:solidFill>
          <a:ln w="12700" algn="ctr">
            <a:noFill/>
            <a:round/>
            <a:headEnd/>
            <a:tailEnd/>
          </a:ln>
        </xdr:spPr>
      </xdr:sp>
      <xdr:sp macro="" textlink="">
        <xdr:nvSpPr>
          <xdr:cNvPr id="100" name="Text Box 46"/>
          <xdr:cNvSpPr txBox="1">
            <a:spLocks noChangeAspect="1" noChangeArrowheads="1"/>
          </xdr:cNvSpPr>
        </xdr:nvSpPr>
        <xdr:spPr bwMode="auto">
          <a:xfrm>
            <a:off x="3357" y="3961"/>
            <a:ext cx="1225" cy="204"/>
          </a:xfrm>
          <a:prstGeom prst="rect">
            <a:avLst/>
          </a:prstGeom>
          <a:noFill/>
          <a:ln w="12700" algn="ctr">
            <a:noFill/>
            <a:miter lim="800000"/>
            <a:headEnd/>
            <a:tailEnd/>
          </a:ln>
          <a:effectLst/>
        </xdr:spPr>
        <xdr:txBody>
          <a:bodyPr wrap="square" lIns="0" tIns="10800" rIns="0" bIns="0" anchor="b"/>
          <a:lstStyle>
            <a:defPPr>
              <a:defRPr lang="de-DE"/>
            </a:defPPr>
            <a:lvl1pPr algn="ctr" rtl="0" fontAlgn="base">
              <a:spcBef>
                <a:spcPct val="0"/>
              </a:spcBef>
              <a:spcAft>
                <a:spcPct val="0"/>
              </a:spcAft>
              <a:defRPr sz="1400" kern="1200">
                <a:solidFill>
                  <a:schemeClr val="tx1"/>
                </a:solidFill>
                <a:latin typeface="TKTypeMedium" pitchFamily="34" charset="0"/>
                <a:ea typeface="+mn-ea"/>
                <a:cs typeface="+mn-cs"/>
              </a:defRPr>
            </a:lvl1pPr>
            <a:lvl2pPr marL="457200" algn="ctr" rtl="0" fontAlgn="base">
              <a:spcBef>
                <a:spcPct val="0"/>
              </a:spcBef>
              <a:spcAft>
                <a:spcPct val="0"/>
              </a:spcAft>
              <a:defRPr sz="1400" kern="1200">
                <a:solidFill>
                  <a:schemeClr val="tx1"/>
                </a:solidFill>
                <a:latin typeface="TKTypeMedium" pitchFamily="34" charset="0"/>
                <a:ea typeface="+mn-ea"/>
                <a:cs typeface="+mn-cs"/>
              </a:defRPr>
            </a:lvl2pPr>
            <a:lvl3pPr marL="914400" algn="ctr" rtl="0" fontAlgn="base">
              <a:spcBef>
                <a:spcPct val="0"/>
              </a:spcBef>
              <a:spcAft>
                <a:spcPct val="0"/>
              </a:spcAft>
              <a:defRPr sz="1400" kern="1200">
                <a:solidFill>
                  <a:schemeClr val="tx1"/>
                </a:solidFill>
                <a:latin typeface="TKTypeMedium" pitchFamily="34" charset="0"/>
                <a:ea typeface="+mn-ea"/>
                <a:cs typeface="+mn-cs"/>
              </a:defRPr>
            </a:lvl3pPr>
            <a:lvl4pPr marL="1371600" algn="ctr" rtl="0" fontAlgn="base">
              <a:spcBef>
                <a:spcPct val="0"/>
              </a:spcBef>
              <a:spcAft>
                <a:spcPct val="0"/>
              </a:spcAft>
              <a:defRPr sz="1400" kern="1200">
                <a:solidFill>
                  <a:schemeClr val="tx1"/>
                </a:solidFill>
                <a:latin typeface="TKTypeMedium" pitchFamily="34" charset="0"/>
                <a:ea typeface="+mn-ea"/>
                <a:cs typeface="+mn-cs"/>
              </a:defRPr>
            </a:lvl4pPr>
            <a:lvl5pPr marL="1828800" algn="ctr" rtl="0" fontAlgn="base">
              <a:spcBef>
                <a:spcPct val="0"/>
              </a:spcBef>
              <a:spcAft>
                <a:spcPct val="0"/>
              </a:spcAft>
              <a:defRPr sz="1400" kern="1200">
                <a:solidFill>
                  <a:schemeClr val="tx1"/>
                </a:solidFill>
                <a:latin typeface="TKTypeMedium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400" kern="1200">
                <a:solidFill>
                  <a:schemeClr val="tx1"/>
                </a:solidFill>
                <a:latin typeface="TKTypeMedium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400" kern="1200">
                <a:solidFill>
                  <a:schemeClr val="tx1"/>
                </a:solidFill>
                <a:latin typeface="TKTypeMedium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400" kern="1200">
                <a:solidFill>
                  <a:schemeClr val="tx1"/>
                </a:solidFill>
                <a:latin typeface="TKTypeMedium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400" kern="1200">
                <a:solidFill>
                  <a:schemeClr val="tx1"/>
                </a:solidFill>
                <a:latin typeface="TKTypeMedium" pitchFamily="34" charset="0"/>
                <a:ea typeface="+mn-ea"/>
                <a:cs typeface="+mn-cs"/>
              </a:defRPr>
            </a:lvl9pPr>
          </a:lstStyle>
          <a:p>
            <a:pPr algn="l" eaLnBrk="0" hangingPunct="0">
              <a:lnSpc>
                <a:spcPts val="1200"/>
              </a:lnSpc>
              <a:defRPr/>
            </a:pPr>
            <a:r>
              <a:rPr lang="de-DE" altLang="zh-CN" sz="900">
                <a:solidFill>
                  <a:srgbClr val="515151"/>
                </a:solidFill>
                <a:latin typeface="TKTypeBold" pitchFamily="34" charset="0"/>
                <a:ea typeface="宋体" charset="-122"/>
              </a:rPr>
              <a:t>ThyssenKrupp </a:t>
            </a:r>
            <a:r>
              <a:rPr lang="en-US" altLang="zh-CN" sz="900">
                <a:solidFill>
                  <a:srgbClr val="515151"/>
                </a:solidFill>
                <a:latin typeface="TKTypeBold" pitchFamily="34" charset="0"/>
                <a:ea typeface="宋体" charset="-122"/>
              </a:rPr>
              <a:t>Elevator (China)</a:t>
            </a:r>
            <a:endParaRPr lang="de-DE" altLang="zh-CN" sz="900">
              <a:solidFill>
                <a:srgbClr val="515151"/>
              </a:solidFill>
              <a:latin typeface="TKTypeBold" pitchFamily="34" charset="0"/>
              <a:ea typeface="宋体" charset="-122"/>
            </a:endParaRPr>
          </a:p>
        </xdr:txBody>
      </xdr:sp>
      <xdr:pic>
        <xdr:nvPicPr>
          <xdr:cNvPr id="101" name="Picture 47" descr="090812_TKLogo3d_4C50"/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4658" y="3892"/>
            <a:ext cx="962" cy="314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  <xdr:twoCellAnchor>
    <xdr:from>
      <xdr:col>73</xdr:col>
      <xdr:colOff>13063</xdr:colOff>
      <xdr:row>104</xdr:row>
      <xdr:rowOff>109881</xdr:rowOff>
    </xdr:from>
    <xdr:to>
      <xdr:col>83</xdr:col>
      <xdr:colOff>331490</xdr:colOff>
      <xdr:row>107</xdr:row>
      <xdr:rowOff>142156</xdr:rowOff>
    </xdr:to>
    <xdr:grpSp>
      <xdr:nvGrpSpPr>
        <xdr:cNvPr id="102" name="Group 43"/>
        <xdr:cNvGrpSpPr>
          <a:grpSpLocks/>
        </xdr:cNvGrpSpPr>
      </xdr:nvGrpSpPr>
      <xdr:grpSpPr bwMode="auto">
        <a:xfrm>
          <a:off x="27969319" y="27163929"/>
          <a:ext cx="3610267" cy="544339"/>
          <a:chOff x="3230" y="3816"/>
          <a:chExt cx="2440" cy="419"/>
        </a:xfrm>
      </xdr:grpSpPr>
      <xdr:sp macro="" textlink="">
        <xdr:nvSpPr>
          <xdr:cNvPr id="103" name="AutoShape 44"/>
          <xdr:cNvSpPr>
            <a:spLocks noChangeArrowheads="1"/>
          </xdr:cNvSpPr>
        </xdr:nvSpPr>
        <xdr:spPr bwMode="ltGray">
          <a:xfrm>
            <a:off x="4581" y="3816"/>
            <a:ext cx="1089" cy="408"/>
          </a:xfrm>
          <a:prstGeom prst="roundRect">
            <a:avLst>
              <a:gd name="adj" fmla="val 6370"/>
            </a:avLst>
          </a:prstGeom>
          <a:solidFill>
            <a:srgbClr val="F1F1F1"/>
          </a:solidFill>
          <a:ln w="12700" algn="ctr">
            <a:noFill/>
            <a:round/>
            <a:headEnd/>
            <a:tailEnd/>
          </a:ln>
        </xdr:spPr>
      </xdr:sp>
      <xdr:sp macro="" textlink="">
        <xdr:nvSpPr>
          <xdr:cNvPr id="104" name="AutoShape 45"/>
          <xdr:cNvSpPr>
            <a:spLocks noChangeArrowheads="1"/>
          </xdr:cNvSpPr>
        </xdr:nvSpPr>
        <xdr:spPr bwMode="ltGray">
          <a:xfrm>
            <a:off x="3230" y="3940"/>
            <a:ext cx="1361" cy="295"/>
          </a:xfrm>
          <a:prstGeom prst="roundRect">
            <a:avLst>
              <a:gd name="adj" fmla="val 9491"/>
            </a:avLst>
          </a:prstGeom>
          <a:solidFill>
            <a:srgbClr val="F1F1F1"/>
          </a:solidFill>
          <a:ln w="12700" algn="ctr">
            <a:noFill/>
            <a:round/>
            <a:headEnd/>
            <a:tailEnd/>
          </a:ln>
        </xdr:spPr>
      </xdr:sp>
      <xdr:sp macro="" textlink="">
        <xdr:nvSpPr>
          <xdr:cNvPr id="105" name="Text Box 46"/>
          <xdr:cNvSpPr txBox="1">
            <a:spLocks noChangeAspect="1" noChangeArrowheads="1"/>
          </xdr:cNvSpPr>
        </xdr:nvSpPr>
        <xdr:spPr bwMode="auto">
          <a:xfrm>
            <a:off x="3357" y="3961"/>
            <a:ext cx="1225" cy="204"/>
          </a:xfrm>
          <a:prstGeom prst="rect">
            <a:avLst/>
          </a:prstGeom>
          <a:noFill/>
          <a:ln w="12700" algn="ctr">
            <a:noFill/>
            <a:miter lim="800000"/>
            <a:headEnd/>
            <a:tailEnd/>
          </a:ln>
          <a:effectLst/>
        </xdr:spPr>
        <xdr:txBody>
          <a:bodyPr wrap="square" lIns="0" tIns="10800" rIns="0" bIns="0" anchor="b"/>
          <a:lstStyle>
            <a:defPPr>
              <a:defRPr lang="de-DE"/>
            </a:defPPr>
            <a:lvl1pPr algn="ctr" rtl="0" fontAlgn="base">
              <a:spcBef>
                <a:spcPct val="0"/>
              </a:spcBef>
              <a:spcAft>
                <a:spcPct val="0"/>
              </a:spcAft>
              <a:defRPr sz="1400" kern="1200">
                <a:solidFill>
                  <a:schemeClr val="tx1"/>
                </a:solidFill>
                <a:latin typeface="TKTypeMedium" pitchFamily="34" charset="0"/>
                <a:ea typeface="+mn-ea"/>
                <a:cs typeface="+mn-cs"/>
              </a:defRPr>
            </a:lvl1pPr>
            <a:lvl2pPr marL="457200" algn="ctr" rtl="0" fontAlgn="base">
              <a:spcBef>
                <a:spcPct val="0"/>
              </a:spcBef>
              <a:spcAft>
                <a:spcPct val="0"/>
              </a:spcAft>
              <a:defRPr sz="1400" kern="1200">
                <a:solidFill>
                  <a:schemeClr val="tx1"/>
                </a:solidFill>
                <a:latin typeface="TKTypeMedium" pitchFamily="34" charset="0"/>
                <a:ea typeface="+mn-ea"/>
                <a:cs typeface="+mn-cs"/>
              </a:defRPr>
            </a:lvl2pPr>
            <a:lvl3pPr marL="914400" algn="ctr" rtl="0" fontAlgn="base">
              <a:spcBef>
                <a:spcPct val="0"/>
              </a:spcBef>
              <a:spcAft>
                <a:spcPct val="0"/>
              </a:spcAft>
              <a:defRPr sz="1400" kern="1200">
                <a:solidFill>
                  <a:schemeClr val="tx1"/>
                </a:solidFill>
                <a:latin typeface="TKTypeMedium" pitchFamily="34" charset="0"/>
                <a:ea typeface="+mn-ea"/>
                <a:cs typeface="+mn-cs"/>
              </a:defRPr>
            </a:lvl3pPr>
            <a:lvl4pPr marL="1371600" algn="ctr" rtl="0" fontAlgn="base">
              <a:spcBef>
                <a:spcPct val="0"/>
              </a:spcBef>
              <a:spcAft>
                <a:spcPct val="0"/>
              </a:spcAft>
              <a:defRPr sz="1400" kern="1200">
                <a:solidFill>
                  <a:schemeClr val="tx1"/>
                </a:solidFill>
                <a:latin typeface="TKTypeMedium" pitchFamily="34" charset="0"/>
                <a:ea typeface="+mn-ea"/>
                <a:cs typeface="+mn-cs"/>
              </a:defRPr>
            </a:lvl4pPr>
            <a:lvl5pPr marL="1828800" algn="ctr" rtl="0" fontAlgn="base">
              <a:spcBef>
                <a:spcPct val="0"/>
              </a:spcBef>
              <a:spcAft>
                <a:spcPct val="0"/>
              </a:spcAft>
              <a:defRPr sz="1400" kern="1200">
                <a:solidFill>
                  <a:schemeClr val="tx1"/>
                </a:solidFill>
                <a:latin typeface="TKTypeMedium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400" kern="1200">
                <a:solidFill>
                  <a:schemeClr val="tx1"/>
                </a:solidFill>
                <a:latin typeface="TKTypeMedium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400" kern="1200">
                <a:solidFill>
                  <a:schemeClr val="tx1"/>
                </a:solidFill>
                <a:latin typeface="TKTypeMedium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400" kern="1200">
                <a:solidFill>
                  <a:schemeClr val="tx1"/>
                </a:solidFill>
                <a:latin typeface="TKTypeMedium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400" kern="1200">
                <a:solidFill>
                  <a:schemeClr val="tx1"/>
                </a:solidFill>
                <a:latin typeface="TKTypeMedium" pitchFamily="34" charset="0"/>
                <a:ea typeface="+mn-ea"/>
                <a:cs typeface="+mn-cs"/>
              </a:defRPr>
            </a:lvl9pPr>
          </a:lstStyle>
          <a:p>
            <a:pPr algn="l" eaLnBrk="0" hangingPunct="0">
              <a:lnSpc>
                <a:spcPts val="1200"/>
              </a:lnSpc>
              <a:defRPr/>
            </a:pPr>
            <a:r>
              <a:rPr lang="de-DE" altLang="zh-CN" sz="900">
                <a:solidFill>
                  <a:srgbClr val="515151"/>
                </a:solidFill>
                <a:latin typeface="TKTypeBold" pitchFamily="34" charset="0"/>
                <a:ea typeface="宋体" charset="-122"/>
              </a:rPr>
              <a:t>ThyssenKrupp </a:t>
            </a:r>
            <a:r>
              <a:rPr lang="en-US" altLang="zh-CN" sz="900">
                <a:solidFill>
                  <a:srgbClr val="515151"/>
                </a:solidFill>
                <a:latin typeface="TKTypeBold" pitchFamily="34" charset="0"/>
                <a:ea typeface="宋体" charset="-122"/>
              </a:rPr>
              <a:t>Elevator (China)</a:t>
            </a:r>
            <a:endParaRPr lang="de-DE" altLang="zh-CN" sz="900">
              <a:solidFill>
                <a:srgbClr val="515151"/>
              </a:solidFill>
              <a:latin typeface="TKTypeBold" pitchFamily="34" charset="0"/>
              <a:ea typeface="宋体" charset="-122"/>
            </a:endParaRPr>
          </a:p>
        </xdr:txBody>
      </xdr:sp>
      <xdr:pic>
        <xdr:nvPicPr>
          <xdr:cNvPr id="106" name="Picture 47" descr="090812_TKLogo3d_4C50"/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4658" y="3892"/>
            <a:ext cx="962" cy="314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  <xdr:twoCellAnchor>
    <xdr:from>
      <xdr:col>129</xdr:col>
      <xdr:colOff>13063</xdr:colOff>
      <xdr:row>104</xdr:row>
      <xdr:rowOff>109881</xdr:rowOff>
    </xdr:from>
    <xdr:to>
      <xdr:col>139</xdr:col>
      <xdr:colOff>331490</xdr:colOff>
      <xdr:row>107</xdr:row>
      <xdr:rowOff>142156</xdr:rowOff>
    </xdr:to>
    <xdr:grpSp>
      <xdr:nvGrpSpPr>
        <xdr:cNvPr id="107" name="Group 43"/>
        <xdr:cNvGrpSpPr>
          <a:grpSpLocks/>
        </xdr:cNvGrpSpPr>
      </xdr:nvGrpSpPr>
      <xdr:grpSpPr bwMode="auto">
        <a:xfrm>
          <a:off x="48866407" y="27163929"/>
          <a:ext cx="3671227" cy="544339"/>
          <a:chOff x="3230" y="3816"/>
          <a:chExt cx="2440" cy="419"/>
        </a:xfrm>
      </xdr:grpSpPr>
      <xdr:sp macro="" textlink="">
        <xdr:nvSpPr>
          <xdr:cNvPr id="108" name="AutoShape 44"/>
          <xdr:cNvSpPr>
            <a:spLocks noChangeArrowheads="1"/>
          </xdr:cNvSpPr>
        </xdr:nvSpPr>
        <xdr:spPr bwMode="ltGray">
          <a:xfrm>
            <a:off x="4581" y="3816"/>
            <a:ext cx="1089" cy="408"/>
          </a:xfrm>
          <a:prstGeom prst="roundRect">
            <a:avLst>
              <a:gd name="adj" fmla="val 6370"/>
            </a:avLst>
          </a:prstGeom>
          <a:solidFill>
            <a:srgbClr val="F1F1F1"/>
          </a:solidFill>
          <a:ln w="12700" algn="ctr">
            <a:noFill/>
            <a:round/>
            <a:headEnd/>
            <a:tailEnd/>
          </a:ln>
        </xdr:spPr>
      </xdr:sp>
      <xdr:sp macro="" textlink="">
        <xdr:nvSpPr>
          <xdr:cNvPr id="109" name="AutoShape 45"/>
          <xdr:cNvSpPr>
            <a:spLocks noChangeArrowheads="1"/>
          </xdr:cNvSpPr>
        </xdr:nvSpPr>
        <xdr:spPr bwMode="ltGray">
          <a:xfrm>
            <a:off x="3230" y="3940"/>
            <a:ext cx="1361" cy="295"/>
          </a:xfrm>
          <a:prstGeom prst="roundRect">
            <a:avLst>
              <a:gd name="adj" fmla="val 9491"/>
            </a:avLst>
          </a:prstGeom>
          <a:solidFill>
            <a:srgbClr val="F1F1F1"/>
          </a:solidFill>
          <a:ln w="12700" algn="ctr">
            <a:noFill/>
            <a:round/>
            <a:headEnd/>
            <a:tailEnd/>
          </a:ln>
        </xdr:spPr>
      </xdr:sp>
      <xdr:sp macro="" textlink="">
        <xdr:nvSpPr>
          <xdr:cNvPr id="110" name="Text Box 46"/>
          <xdr:cNvSpPr txBox="1">
            <a:spLocks noChangeAspect="1" noChangeArrowheads="1"/>
          </xdr:cNvSpPr>
        </xdr:nvSpPr>
        <xdr:spPr bwMode="auto">
          <a:xfrm>
            <a:off x="3357" y="3961"/>
            <a:ext cx="1225" cy="204"/>
          </a:xfrm>
          <a:prstGeom prst="rect">
            <a:avLst/>
          </a:prstGeom>
          <a:noFill/>
          <a:ln w="12700" algn="ctr">
            <a:noFill/>
            <a:miter lim="800000"/>
            <a:headEnd/>
            <a:tailEnd/>
          </a:ln>
          <a:effectLst/>
        </xdr:spPr>
        <xdr:txBody>
          <a:bodyPr wrap="square" lIns="0" tIns="10800" rIns="0" bIns="0" anchor="b"/>
          <a:lstStyle>
            <a:defPPr>
              <a:defRPr lang="de-DE"/>
            </a:defPPr>
            <a:lvl1pPr algn="ctr" rtl="0" fontAlgn="base">
              <a:spcBef>
                <a:spcPct val="0"/>
              </a:spcBef>
              <a:spcAft>
                <a:spcPct val="0"/>
              </a:spcAft>
              <a:defRPr sz="1400" kern="1200">
                <a:solidFill>
                  <a:schemeClr val="tx1"/>
                </a:solidFill>
                <a:latin typeface="TKTypeMedium" pitchFamily="34" charset="0"/>
                <a:ea typeface="+mn-ea"/>
                <a:cs typeface="+mn-cs"/>
              </a:defRPr>
            </a:lvl1pPr>
            <a:lvl2pPr marL="457200" algn="ctr" rtl="0" fontAlgn="base">
              <a:spcBef>
                <a:spcPct val="0"/>
              </a:spcBef>
              <a:spcAft>
                <a:spcPct val="0"/>
              </a:spcAft>
              <a:defRPr sz="1400" kern="1200">
                <a:solidFill>
                  <a:schemeClr val="tx1"/>
                </a:solidFill>
                <a:latin typeface="TKTypeMedium" pitchFamily="34" charset="0"/>
                <a:ea typeface="+mn-ea"/>
                <a:cs typeface="+mn-cs"/>
              </a:defRPr>
            </a:lvl2pPr>
            <a:lvl3pPr marL="914400" algn="ctr" rtl="0" fontAlgn="base">
              <a:spcBef>
                <a:spcPct val="0"/>
              </a:spcBef>
              <a:spcAft>
                <a:spcPct val="0"/>
              </a:spcAft>
              <a:defRPr sz="1400" kern="1200">
                <a:solidFill>
                  <a:schemeClr val="tx1"/>
                </a:solidFill>
                <a:latin typeface="TKTypeMedium" pitchFamily="34" charset="0"/>
                <a:ea typeface="+mn-ea"/>
                <a:cs typeface="+mn-cs"/>
              </a:defRPr>
            </a:lvl3pPr>
            <a:lvl4pPr marL="1371600" algn="ctr" rtl="0" fontAlgn="base">
              <a:spcBef>
                <a:spcPct val="0"/>
              </a:spcBef>
              <a:spcAft>
                <a:spcPct val="0"/>
              </a:spcAft>
              <a:defRPr sz="1400" kern="1200">
                <a:solidFill>
                  <a:schemeClr val="tx1"/>
                </a:solidFill>
                <a:latin typeface="TKTypeMedium" pitchFamily="34" charset="0"/>
                <a:ea typeface="+mn-ea"/>
                <a:cs typeface="+mn-cs"/>
              </a:defRPr>
            </a:lvl4pPr>
            <a:lvl5pPr marL="1828800" algn="ctr" rtl="0" fontAlgn="base">
              <a:spcBef>
                <a:spcPct val="0"/>
              </a:spcBef>
              <a:spcAft>
                <a:spcPct val="0"/>
              </a:spcAft>
              <a:defRPr sz="1400" kern="1200">
                <a:solidFill>
                  <a:schemeClr val="tx1"/>
                </a:solidFill>
                <a:latin typeface="TKTypeMedium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400" kern="1200">
                <a:solidFill>
                  <a:schemeClr val="tx1"/>
                </a:solidFill>
                <a:latin typeface="TKTypeMedium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400" kern="1200">
                <a:solidFill>
                  <a:schemeClr val="tx1"/>
                </a:solidFill>
                <a:latin typeface="TKTypeMedium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400" kern="1200">
                <a:solidFill>
                  <a:schemeClr val="tx1"/>
                </a:solidFill>
                <a:latin typeface="TKTypeMedium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400" kern="1200">
                <a:solidFill>
                  <a:schemeClr val="tx1"/>
                </a:solidFill>
                <a:latin typeface="TKTypeMedium" pitchFamily="34" charset="0"/>
                <a:ea typeface="+mn-ea"/>
                <a:cs typeface="+mn-cs"/>
              </a:defRPr>
            </a:lvl9pPr>
          </a:lstStyle>
          <a:p>
            <a:pPr algn="l" eaLnBrk="0" hangingPunct="0">
              <a:lnSpc>
                <a:spcPts val="1200"/>
              </a:lnSpc>
              <a:defRPr/>
            </a:pPr>
            <a:r>
              <a:rPr lang="de-DE" altLang="zh-CN" sz="900">
                <a:solidFill>
                  <a:srgbClr val="515151"/>
                </a:solidFill>
                <a:latin typeface="TKTypeBold" pitchFamily="34" charset="0"/>
                <a:ea typeface="宋体" charset="-122"/>
              </a:rPr>
              <a:t>ThyssenKrupp </a:t>
            </a:r>
            <a:r>
              <a:rPr lang="en-US" altLang="zh-CN" sz="900">
                <a:solidFill>
                  <a:srgbClr val="515151"/>
                </a:solidFill>
                <a:latin typeface="TKTypeBold" pitchFamily="34" charset="0"/>
                <a:ea typeface="宋体" charset="-122"/>
              </a:rPr>
              <a:t>Elevator (China)</a:t>
            </a:r>
            <a:endParaRPr lang="de-DE" altLang="zh-CN" sz="900">
              <a:solidFill>
                <a:srgbClr val="515151"/>
              </a:solidFill>
              <a:latin typeface="TKTypeBold" pitchFamily="34" charset="0"/>
              <a:ea typeface="宋体" charset="-122"/>
            </a:endParaRPr>
          </a:p>
        </xdr:txBody>
      </xdr:sp>
      <xdr:pic>
        <xdr:nvPicPr>
          <xdr:cNvPr id="111" name="Picture 47" descr="090812_TKLogo3d_4C50"/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4658" y="3892"/>
            <a:ext cx="962" cy="314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  <xdr:twoCellAnchor>
    <xdr:from>
      <xdr:col>157</xdr:col>
      <xdr:colOff>13063</xdr:colOff>
      <xdr:row>104</xdr:row>
      <xdr:rowOff>109881</xdr:rowOff>
    </xdr:from>
    <xdr:to>
      <xdr:col>167</xdr:col>
      <xdr:colOff>331490</xdr:colOff>
      <xdr:row>107</xdr:row>
      <xdr:rowOff>142156</xdr:rowOff>
    </xdr:to>
    <xdr:grpSp>
      <xdr:nvGrpSpPr>
        <xdr:cNvPr id="112" name="Group 43"/>
        <xdr:cNvGrpSpPr>
          <a:grpSpLocks/>
        </xdr:cNvGrpSpPr>
      </xdr:nvGrpSpPr>
      <xdr:grpSpPr bwMode="auto">
        <a:xfrm>
          <a:off x="59461255" y="27163929"/>
          <a:ext cx="3671227" cy="544339"/>
          <a:chOff x="3230" y="3816"/>
          <a:chExt cx="2440" cy="419"/>
        </a:xfrm>
      </xdr:grpSpPr>
      <xdr:sp macro="" textlink="">
        <xdr:nvSpPr>
          <xdr:cNvPr id="113" name="AutoShape 44"/>
          <xdr:cNvSpPr>
            <a:spLocks noChangeArrowheads="1"/>
          </xdr:cNvSpPr>
        </xdr:nvSpPr>
        <xdr:spPr bwMode="ltGray">
          <a:xfrm>
            <a:off x="4581" y="3816"/>
            <a:ext cx="1089" cy="408"/>
          </a:xfrm>
          <a:prstGeom prst="roundRect">
            <a:avLst>
              <a:gd name="adj" fmla="val 6370"/>
            </a:avLst>
          </a:prstGeom>
          <a:solidFill>
            <a:srgbClr val="F1F1F1"/>
          </a:solidFill>
          <a:ln w="12700" algn="ctr">
            <a:noFill/>
            <a:round/>
            <a:headEnd/>
            <a:tailEnd/>
          </a:ln>
        </xdr:spPr>
      </xdr:sp>
      <xdr:sp macro="" textlink="">
        <xdr:nvSpPr>
          <xdr:cNvPr id="114" name="AutoShape 45"/>
          <xdr:cNvSpPr>
            <a:spLocks noChangeArrowheads="1"/>
          </xdr:cNvSpPr>
        </xdr:nvSpPr>
        <xdr:spPr bwMode="ltGray">
          <a:xfrm>
            <a:off x="3230" y="3940"/>
            <a:ext cx="1361" cy="295"/>
          </a:xfrm>
          <a:prstGeom prst="roundRect">
            <a:avLst>
              <a:gd name="adj" fmla="val 9491"/>
            </a:avLst>
          </a:prstGeom>
          <a:solidFill>
            <a:srgbClr val="F1F1F1"/>
          </a:solidFill>
          <a:ln w="12700" algn="ctr">
            <a:noFill/>
            <a:round/>
            <a:headEnd/>
            <a:tailEnd/>
          </a:ln>
        </xdr:spPr>
      </xdr:sp>
      <xdr:sp macro="" textlink="">
        <xdr:nvSpPr>
          <xdr:cNvPr id="115" name="Text Box 46"/>
          <xdr:cNvSpPr txBox="1">
            <a:spLocks noChangeAspect="1" noChangeArrowheads="1"/>
          </xdr:cNvSpPr>
        </xdr:nvSpPr>
        <xdr:spPr bwMode="auto">
          <a:xfrm>
            <a:off x="3357" y="3961"/>
            <a:ext cx="1225" cy="204"/>
          </a:xfrm>
          <a:prstGeom prst="rect">
            <a:avLst/>
          </a:prstGeom>
          <a:noFill/>
          <a:ln w="12700" algn="ctr">
            <a:noFill/>
            <a:miter lim="800000"/>
            <a:headEnd/>
            <a:tailEnd/>
          </a:ln>
          <a:effectLst/>
        </xdr:spPr>
        <xdr:txBody>
          <a:bodyPr wrap="square" lIns="0" tIns="10800" rIns="0" bIns="0" anchor="b"/>
          <a:lstStyle>
            <a:defPPr>
              <a:defRPr lang="de-DE"/>
            </a:defPPr>
            <a:lvl1pPr algn="ctr" rtl="0" fontAlgn="base">
              <a:spcBef>
                <a:spcPct val="0"/>
              </a:spcBef>
              <a:spcAft>
                <a:spcPct val="0"/>
              </a:spcAft>
              <a:defRPr sz="1400" kern="1200">
                <a:solidFill>
                  <a:schemeClr val="tx1"/>
                </a:solidFill>
                <a:latin typeface="TKTypeMedium" pitchFamily="34" charset="0"/>
                <a:ea typeface="+mn-ea"/>
                <a:cs typeface="+mn-cs"/>
              </a:defRPr>
            </a:lvl1pPr>
            <a:lvl2pPr marL="457200" algn="ctr" rtl="0" fontAlgn="base">
              <a:spcBef>
                <a:spcPct val="0"/>
              </a:spcBef>
              <a:spcAft>
                <a:spcPct val="0"/>
              </a:spcAft>
              <a:defRPr sz="1400" kern="1200">
                <a:solidFill>
                  <a:schemeClr val="tx1"/>
                </a:solidFill>
                <a:latin typeface="TKTypeMedium" pitchFamily="34" charset="0"/>
                <a:ea typeface="+mn-ea"/>
                <a:cs typeface="+mn-cs"/>
              </a:defRPr>
            </a:lvl2pPr>
            <a:lvl3pPr marL="914400" algn="ctr" rtl="0" fontAlgn="base">
              <a:spcBef>
                <a:spcPct val="0"/>
              </a:spcBef>
              <a:spcAft>
                <a:spcPct val="0"/>
              </a:spcAft>
              <a:defRPr sz="1400" kern="1200">
                <a:solidFill>
                  <a:schemeClr val="tx1"/>
                </a:solidFill>
                <a:latin typeface="TKTypeMedium" pitchFamily="34" charset="0"/>
                <a:ea typeface="+mn-ea"/>
                <a:cs typeface="+mn-cs"/>
              </a:defRPr>
            </a:lvl3pPr>
            <a:lvl4pPr marL="1371600" algn="ctr" rtl="0" fontAlgn="base">
              <a:spcBef>
                <a:spcPct val="0"/>
              </a:spcBef>
              <a:spcAft>
                <a:spcPct val="0"/>
              </a:spcAft>
              <a:defRPr sz="1400" kern="1200">
                <a:solidFill>
                  <a:schemeClr val="tx1"/>
                </a:solidFill>
                <a:latin typeface="TKTypeMedium" pitchFamily="34" charset="0"/>
                <a:ea typeface="+mn-ea"/>
                <a:cs typeface="+mn-cs"/>
              </a:defRPr>
            </a:lvl4pPr>
            <a:lvl5pPr marL="1828800" algn="ctr" rtl="0" fontAlgn="base">
              <a:spcBef>
                <a:spcPct val="0"/>
              </a:spcBef>
              <a:spcAft>
                <a:spcPct val="0"/>
              </a:spcAft>
              <a:defRPr sz="1400" kern="1200">
                <a:solidFill>
                  <a:schemeClr val="tx1"/>
                </a:solidFill>
                <a:latin typeface="TKTypeMedium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400" kern="1200">
                <a:solidFill>
                  <a:schemeClr val="tx1"/>
                </a:solidFill>
                <a:latin typeface="TKTypeMedium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400" kern="1200">
                <a:solidFill>
                  <a:schemeClr val="tx1"/>
                </a:solidFill>
                <a:latin typeface="TKTypeMedium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400" kern="1200">
                <a:solidFill>
                  <a:schemeClr val="tx1"/>
                </a:solidFill>
                <a:latin typeface="TKTypeMedium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400" kern="1200">
                <a:solidFill>
                  <a:schemeClr val="tx1"/>
                </a:solidFill>
                <a:latin typeface="TKTypeMedium" pitchFamily="34" charset="0"/>
                <a:ea typeface="+mn-ea"/>
                <a:cs typeface="+mn-cs"/>
              </a:defRPr>
            </a:lvl9pPr>
          </a:lstStyle>
          <a:p>
            <a:pPr algn="l" eaLnBrk="0" hangingPunct="0">
              <a:lnSpc>
                <a:spcPts val="1200"/>
              </a:lnSpc>
              <a:defRPr/>
            </a:pPr>
            <a:r>
              <a:rPr lang="de-DE" altLang="zh-CN" sz="900">
                <a:solidFill>
                  <a:srgbClr val="515151"/>
                </a:solidFill>
                <a:latin typeface="TKTypeBold" pitchFamily="34" charset="0"/>
                <a:ea typeface="宋体" charset="-122"/>
              </a:rPr>
              <a:t>ThyssenKrupp </a:t>
            </a:r>
            <a:r>
              <a:rPr lang="en-US" altLang="zh-CN" sz="900">
                <a:solidFill>
                  <a:srgbClr val="515151"/>
                </a:solidFill>
                <a:latin typeface="TKTypeBold" pitchFamily="34" charset="0"/>
                <a:ea typeface="宋体" charset="-122"/>
              </a:rPr>
              <a:t>Elevator (China)</a:t>
            </a:r>
            <a:endParaRPr lang="de-DE" altLang="zh-CN" sz="900">
              <a:solidFill>
                <a:srgbClr val="515151"/>
              </a:solidFill>
              <a:latin typeface="TKTypeBold" pitchFamily="34" charset="0"/>
              <a:ea typeface="宋体" charset="-122"/>
            </a:endParaRPr>
          </a:p>
        </xdr:txBody>
      </xdr:sp>
      <xdr:pic>
        <xdr:nvPicPr>
          <xdr:cNvPr id="116" name="Picture 47" descr="090812_TKLogo3d_4C50"/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4658" y="3892"/>
            <a:ext cx="962" cy="314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  <xdr:twoCellAnchor>
    <xdr:from>
      <xdr:col>185</xdr:col>
      <xdr:colOff>99124</xdr:colOff>
      <xdr:row>104</xdr:row>
      <xdr:rowOff>13063</xdr:rowOff>
    </xdr:from>
    <xdr:to>
      <xdr:col>195</xdr:col>
      <xdr:colOff>417551</xdr:colOff>
      <xdr:row>107</xdr:row>
      <xdr:rowOff>45338</xdr:rowOff>
    </xdr:to>
    <xdr:grpSp>
      <xdr:nvGrpSpPr>
        <xdr:cNvPr id="117" name="Group 43"/>
        <xdr:cNvGrpSpPr>
          <a:grpSpLocks/>
        </xdr:cNvGrpSpPr>
      </xdr:nvGrpSpPr>
      <xdr:grpSpPr bwMode="auto">
        <a:xfrm>
          <a:off x="70190932" y="27067111"/>
          <a:ext cx="3439579" cy="544339"/>
          <a:chOff x="3230" y="3816"/>
          <a:chExt cx="2440" cy="419"/>
        </a:xfrm>
      </xdr:grpSpPr>
      <xdr:sp macro="" textlink="">
        <xdr:nvSpPr>
          <xdr:cNvPr id="118" name="AutoShape 44"/>
          <xdr:cNvSpPr>
            <a:spLocks noChangeArrowheads="1"/>
          </xdr:cNvSpPr>
        </xdr:nvSpPr>
        <xdr:spPr bwMode="ltGray">
          <a:xfrm>
            <a:off x="4581" y="3816"/>
            <a:ext cx="1089" cy="408"/>
          </a:xfrm>
          <a:prstGeom prst="roundRect">
            <a:avLst>
              <a:gd name="adj" fmla="val 6370"/>
            </a:avLst>
          </a:prstGeom>
          <a:solidFill>
            <a:srgbClr val="F1F1F1"/>
          </a:solidFill>
          <a:ln w="12700" algn="ctr">
            <a:noFill/>
            <a:round/>
            <a:headEnd/>
            <a:tailEnd/>
          </a:ln>
        </xdr:spPr>
      </xdr:sp>
      <xdr:sp macro="" textlink="">
        <xdr:nvSpPr>
          <xdr:cNvPr id="119" name="AutoShape 45"/>
          <xdr:cNvSpPr>
            <a:spLocks noChangeArrowheads="1"/>
          </xdr:cNvSpPr>
        </xdr:nvSpPr>
        <xdr:spPr bwMode="ltGray">
          <a:xfrm>
            <a:off x="3230" y="3940"/>
            <a:ext cx="1361" cy="295"/>
          </a:xfrm>
          <a:prstGeom prst="roundRect">
            <a:avLst>
              <a:gd name="adj" fmla="val 9491"/>
            </a:avLst>
          </a:prstGeom>
          <a:solidFill>
            <a:srgbClr val="F1F1F1"/>
          </a:solidFill>
          <a:ln w="12700" algn="ctr">
            <a:noFill/>
            <a:round/>
            <a:headEnd/>
            <a:tailEnd/>
          </a:ln>
        </xdr:spPr>
      </xdr:sp>
      <xdr:sp macro="" textlink="">
        <xdr:nvSpPr>
          <xdr:cNvPr id="120" name="Text Box 46"/>
          <xdr:cNvSpPr txBox="1">
            <a:spLocks noChangeAspect="1" noChangeArrowheads="1"/>
          </xdr:cNvSpPr>
        </xdr:nvSpPr>
        <xdr:spPr bwMode="auto">
          <a:xfrm>
            <a:off x="3357" y="3961"/>
            <a:ext cx="1225" cy="204"/>
          </a:xfrm>
          <a:prstGeom prst="rect">
            <a:avLst/>
          </a:prstGeom>
          <a:noFill/>
          <a:ln w="12700" algn="ctr">
            <a:noFill/>
            <a:miter lim="800000"/>
            <a:headEnd/>
            <a:tailEnd/>
          </a:ln>
          <a:effectLst/>
        </xdr:spPr>
        <xdr:txBody>
          <a:bodyPr wrap="square" lIns="0" tIns="10800" rIns="0" bIns="0" anchor="b"/>
          <a:lstStyle>
            <a:defPPr>
              <a:defRPr lang="de-DE"/>
            </a:defPPr>
            <a:lvl1pPr algn="ctr" rtl="0" fontAlgn="base">
              <a:spcBef>
                <a:spcPct val="0"/>
              </a:spcBef>
              <a:spcAft>
                <a:spcPct val="0"/>
              </a:spcAft>
              <a:defRPr sz="1400" kern="1200">
                <a:solidFill>
                  <a:schemeClr val="tx1"/>
                </a:solidFill>
                <a:latin typeface="TKTypeMedium" pitchFamily="34" charset="0"/>
                <a:ea typeface="+mn-ea"/>
                <a:cs typeface="+mn-cs"/>
              </a:defRPr>
            </a:lvl1pPr>
            <a:lvl2pPr marL="457200" algn="ctr" rtl="0" fontAlgn="base">
              <a:spcBef>
                <a:spcPct val="0"/>
              </a:spcBef>
              <a:spcAft>
                <a:spcPct val="0"/>
              </a:spcAft>
              <a:defRPr sz="1400" kern="1200">
                <a:solidFill>
                  <a:schemeClr val="tx1"/>
                </a:solidFill>
                <a:latin typeface="TKTypeMedium" pitchFamily="34" charset="0"/>
                <a:ea typeface="+mn-ea"/>
                <a:cs typeface="+mn-cs"/>
              </a:defRPr>
            </a:lvl2pPr>
            <a:lvl3pPr marL="914400" algn="ctr" rtl="0" fontAlgn="base">
              <a:spcBef>
                <a:spcPct val="0"/>
              </a:spcBef>
              <a:spcAft>
                <a:spcPct val="0"/>
              </a:spcAft>
              <a:defRPr sz="1400" kern="1200">
                <a:solidFill>
                  <a:schemeClr val="tx1"/>
                </a:solidFill>
                <a:latin typeface="TKTypeMedium" pitchFamily="34" charset="0"/>
                <a:ea typeface="+mn-ea"/>
                <a:cs typeface="+mn-cs"/>
              </a:defRPr>
            </a:lvl3pPr>
            <a:lvl4pPr marL="1371600" algn="ctr" rtl="0" fontAlgn="base">
              <a:spcBef>
                <a:spcPct val="0"/>
              </a:spcBef>
              <a:spcAft>
                <a:spcPct val="0"/>
              </a:spcAft>
              <a:defRPr sz="1400" kern="1200">
                <a:solidFill>
                  <a:schemeClr val="tx1"/>
                </a:solidFill>
                <a:latin typeface="TKTypeMedium" pitchFamily="34" charset="0"/>
                <a:ea typeface="+mn-ea"/>
                <a:cs typeface="+mn-cs"/>
              </a:defRPr>
            </a:lvl4pPr>
            <a:lvl5pPr marL="1828800" algn="ctr" rtl="0" fontAlgn="base">
              <a:spcBef>
                <a:spcPct val="0"/>
              </a:spcBef>
              <a:spcAft>
                <a:spcPct val="0"/>
              </a:spcAft>
              <a:defRPr sz="1400" kern="1200">
                <a:solidFill>
                  <a:schemeClr val="tx1"/>
                </a:solidFill>
                <a:latin typeface="TKTypeMedium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400" kern="1200">
                <a:solidFill>
                  <a:schemeClr val="tx1"/>
                </a:solidFill>
                <a:latin typeface="TKTypeMedium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400" kern="1200">
                <a:solidFill>
                  <a:schemeClr val="tx1"/>
                </a:solidFill>
                <a:latin typeface="TKTypeMedium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400" kern="1200">
                <a:solidFill>
                  <a:schemeClr val="tx1"/>
                </a:solidFill>
                <a:latin typeface="TKTypeMedium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400" kern="1200">
                <a:solidFill>
                  <a:schemeClr val="tx1"/>
                </a:solidFill>
                <a:latin typeface="TKTypeMedium" pitchFamily="34" charset="0"/>
                <a:ea typeface="+mn-ea"/>
                <a:cs typeface="+mn-cs"/>
              </a:defRPr>
            </a:lvl9pPr>
          </a:lstStyle>
          <a:p>
            <a:pPr algn="l" eaLnBrk="0" hangingPunct="0">
              <a:lnSpc>
                <a:spcPts val="1200"/>
              </a:lnSpc>
              <a:defRPr/>
            </a:pPr>
            <a:r>
              <a:rPr lang="de-DE" altLang="zh-CN" sz="900">
                <a:solidFill>
                  <a:srgbClr val="515151"/>
                </a:solidFill>
                <a:latin typeface="TKTypeBold" pitchFamily="34" charset="0"/>
                <a:ea typeface="宋体" charset="-122"/>
              </a:rPr>
              <a:t>ThyssenKrupp </a:t>
            </a:r>
            <a:r>
              <a:rPr lang="en-US" altLang="zh-CN" sz="900">
                <a:solidFill>
                  <a:srgbClr val="515151"/>
                </a:solidFill>
                <a:latin typeface="TKTypeBold" pitchFamily="34" charset="0"/>
                <a:ea typeface="宋体" charset="-122"/>
              </a:rPr>
              <a:t>Elevator (China)</a:t>
            </a:r>
            <a:endParaRPr lang="de-DE" altLang="zh-CN" sz="900">
              <a:solidFill>
                <a:srgbClr val="515151"/>
              </a:solidFill>
              <a:latin typeface="TKTypeBold" pitchFamily="34" charset="0"/>
              <a:ea typeface="宋体" charset="-122"/>
            </a:endParaRPr>
          </a:p>
        </xdr:txBody>
      </xdr:sp>
      <xdr:pic>
        <xdr:nvPicPr>
          <xdr:cNvPr id="121" name="Picture 47" descr="090812_TKLogo3d_4C50"/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4658" y="3892"/>
            <a:ext cx="962" cy="314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  <xdr:twoCellAnchor>
    <xdr:from>
      <xdr:col>17</xdr:col>
      <xdr:colOff>13063</xdr:colOff>
      <xdr:row>131</xdr:row>
      <xdr:rowOff>109881</xdr:rowOff>
    </xdr:from>
    <xdr:to>
      <xdr:col>27</xdr:col>
      <xdr:colOff>331490</xdr:colOff>
      <xdr:row>134</xdr:row>
      <xdr:rowOff>142156</xdr:rowOff>
    </xdr:to>
    <xdr:grpSp>
      <xdr:nvGrpSpPr>
        <xdr:cNvPr id="122" name="Group 43"/>
        <xdr:cNvGrpSpPr>
          <a:grpSpLocks/>
        </xdr:cNvGrpSpPr>
      </xdr:nvGrpSpPr>
      <xdr:grpSpPr bwMode="auto">
        <a:xfrm>
          <a:off x="6828391" y="34259673"/>
          <a:ext cx="3610267" cy="544339"/>
          <a:chOff x="3230" y="3816"/>
          <a:chExt cx="2440" cy="419"/>
        </a:xfrm>
      </xdr:grpSpPr>
      <xdr:sp macro="" textlink="">
        <xdr:nvSpPr>
          <xdr:cNvPr id="123" name="AutoShape 44"/>
          <xdr:cNvSpPr>
            <a:spLocks noChangeArrowheads="1"/>
          </xdr:cNvSpPr>
        </xdr:nvSpPr>
        <xdr:spPr bwMode="ltGray">
          <a:xfrm>
            <a:off x="4581" y="3816"/>
            <a:ext cx="1089" cy="408"/>
          </a:xfrm>
          <a:prstGeom prst="roundRect">
            <a:avLst>
              <a:gd name="adj" fmla="val 6370"/>
            </a:avLst>
          </a:prstGeom>
          <a:solidFill>
            <a:srgbClr val="F1F1F1"/>
          </a:solidFill>
          <a:ln w="12700" algn="ctr">
            <a:noFill/>
            <a:round/>
            <a:headEnd/>
            <a:tailEnd/>
          </a:ln>
        </xdr:spPr>
      </xdr:sp>
      <xdr:sp macro="" textlink="">
        <xdr:nvSpPr>
          <xdr:cNvPr id="124" name="AutoShape 45"/>
          <xdr:cNvSpPr>
            <a:spLocks noChangeArrowheads="1"/>
          </xdr:cNvSpPr>
        </xdr:nvSpPr>
        <xdr:spPr bwMode="ltGray">
          <a:xfrm>
            <a:off x="3230" y="3940"/>
            <a:ext cx="1361" cy="295"/>
          </a:xfrm>
          <a:prstGeom prst="roundRect">
            <a:avLst>
              <a:gd name="adj" fmla="val 9491"/>
            </a:avLst>
          </a:prstGeom>
          <a:solidFill>
            <a:srgbClr val="F1F1F1"/>
          </a:solidFill>
          <a:ln w="12700" algn="ctr">
            <a:noFill/>
            <a:round/>
            <a:headEnd/>
            <a:tailEnd/>
          </a:ln>
        </xdr:spPr>
      </xdr:sp>
      <xdr:sp macro="" textlink="">
        <xdr:nvSpPr>
          <xdr:cNvPr id="125" name="Text Box 46"/>
          <xdr:cNvSpPr txBox="1">
            <a:spLocks noChangeAspect="1" noChangeArrowheads="1"/>
          </xdr:cNvSpPr>
        </xdr:nvSpPr>
        <xdr:spPr bwMode="auto">
          <a:xfrm>
            <a:off x="3357" y="3961"/>
            <a:ext cx="1225" cy="204"/>
          </a:xfrm>
          <a:prstGeom prst="rect">
            <a:avLst/>
          </a:prstGeom>
          <a:noFill/>
          <a:ln w="12700" algn="ctr">
            <a:noFill/>
            <a:miter lim="800000"/>
            <a:headEnd/>
            <a:tailEnd/>
          </a:ln>
          <a:effectLst/>
        </xdr:spPr>
        <xdr:txBody>
          <a:bodyPr wrap="square" lIns="0" tIns="10800" rIns="0" bIns="0" anchor="b"/>
          <a:lstStyle>
            <a:defPPr>
              <a:defRPr lang="de-DE"/>
            </a:defPPr>
            <a:lvl1pPr algn="ctr" rtl="0" fontAlgn="base">
              <a:spcBef>
                <a:spcPct val="0"/>
              </a:spcBef>
              <a:spcAft>
                <a:spcPct val="0"/>
              </a:spcAft>
              <a:defRPr sz="1400" kern="1200">
                <a:solidFill>
                  <a:schemeClr val="tx1"/>
                </a:solidFill>
                <a:latin typeface="TKTypeMedium" pitchFamily="34" charset="0"/>
                <a:ea typeface="+mn-ea"/>
                <a:cs typeface="+mn-cs"/>
              </a:defRPr>
            </a:lvl1pPr>
            <a:lvl2pPr marL="457200" algn="ctr" rtl="0" fontAlgn="base">
              <a:spcBef>
                <a:spcPct val="0"/>
              </a:spcBef>
              <a:spcAft>
                <a:spcPct val="0"/>
              </a:spcAft>
              <a:defRPr sz="1400" kern="1200">
                <a:solidFill>
                  <a:schemeClr val="tx1"/>
                </a:solidFill>
                <a:latin typeface="TKTypeMedium" pitchFamily="34" charset="0"/>
                <a:ea typeface="+mn-ea"/>
                <a:cs typeface="+mn-cs"/>
              </a:defRPr>
            </a:lvl2pPr>
            <a:lvl3pPr marL="914400" algn="ctr" rtl="0" fontAlgn="base">
              <a:spcBef>
                <a:spcPct val="0"/>
              </a:spcBef>
              <a:spcAft>
                <a:spcPct val="0"/>
              </a:spcAft>
              <a:defRPr sz="1400" kern="1200">
                <a:solidFill>
                  <a:schemeClr val="tx1"/>
                </a:solidFill>
                <a:latin typeface="TKTypeMedium" pitchFamily="34" charset="0"/>
                <a:ea typeface="+mn-ea"/>
                <a:cs typeface="+mn-cs"/>
              </a:defRPr>
            </a:lvl3pPr>
            <a:lvl4pPr marL="1371600" algn="ctr" rtl="0" fontAlgn="base">
              <a:spcBef>
                <a:spcPct val="0"/>
              </a:spcBef>
              <a:spcAft>
                <a:spcPct val="0"/>
              </a:spcAft>
              <a:defRPr sz="1400" kern="1200">
                <a:solidFill>
                  <a:schemeClr val="tx1"/>
                </a:solidFill>
                <a:latin typeface="TKTypeMedium" pitchFamily="34" charset="0"/>
                <a:ea typeface="+mn-ea"/>
                <a:cs typeface="+mn-cs"/>
              </a:defRPr>
            </a:lvl4pPr>
            <a:lvl5pPr marL="1828800" algn="ctr" rtl="0" fontAlgn="base">
              <a:spcBef>
                <a:spcPct val="0"/>
              </a:spcBef>
              <a:spcAft>
                <a:spcPct val="0"/>
              </a:spcAft>
              <a:defRPr sz="1400" kern="1200">
                <a:solidFill>
                  <a:schemeClr val="tx1"/>
                </a:solidFill>
                <a:latin typeface="TKTypeMedium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400" kern="1200">
                <a:solidFill>
                  <a:schemeClr val="tx1"/>
                </a:solidFill>
                <a:latin typeface="TKTypeMedium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400" kern="1200">
                <a:solidFill>
                  <a:schemeClr val="tx1"/>
                </a:solidFill>
                <a:latin typeface="TKTypeMedium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400" kern="1200">
                <a:solidFill>
                  <a:schemeClr val="tx1"/>
                </a:solidFill>
                <a:latin typeface="TKTypeMedium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400" kern="1200">
                <a:solidFill>
                  <a:schemeClr val="tx1"/>
                </a:solidFill>
                <a:latin typeface="TKTypeMedium" pitchFamily="34" charset="0"/>
                <a:ea typeface="+mn-ea"/>
                <a:cs typeface="+mn-cs"/>
              </a:defRPr>
            </a:lvl9pPr>
          </a:lstStyle>
          <a:p>
            <a:pPr algn="l" eaLnBrk="0" hangingPunct="0">
              <a:lnSpc>
                <a:spcPts val="1200"/>
              </a:lnSpc>
              <a:defRPr/>
            </a:pPr>
            <a:r>
              <a:rPr lang="de-DE" altLang="zh-CN" sz="900">
                <a:solidFill>
                  <a:srgbClr val="515151"/>
                </a:solidFill>
                <a:latin typeface="TKTypeBold" pitchFamily="34" charset="0"/>
                <a:ea typeface="宋体" charset="-122"/>
              </a:rPr>
              <a:t>ThyssenKrupp </a:t>
            </a:r>
            <a:r>
              <a:rPr lang="en-US" altLang="zh-CN" sz="900">
                <a:solidFill>
                  <a:srgbClr val="515151"/>
                </a:solidFill>
                <a:latin typeface="TKTypeBold" pitchFamily="34" charset="0"/>
                <a:ea typeface="宋体" charset="-122"/>
              </a:rPr>
              <a:t>Elevator (China)</a:t>
            </a:r>
            <a:endParaRPr lang="de-DE" altLang="zh-CN" sz="900">
              <a:solidFill>
                <a:srgbClr val="515151"/>
              </a:solidFill>
              <a:latin typeface="TKTypeBold" pitchFamily="34" charset="0"/>
              <a:ea typeface="宋体" charset="-122"/>
            </a:endParaRPr>
          </a:p>
        </xdr:txBody>
      </xdr:sp>
      <xdr:pic>
        <xdr:nvPicPr>
          <xdr:cNvPr id="126" name="Picture 47" descr="090812_TKLogo3d_4C50"/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4658" y="3892"/>
            <a:ext cx="962" cy="314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  <xdr:twoCellAnchor>
    <xdr:from>
      <xdr:col>45</xdr:col>
      <xdr:colOff>13063</xdr:colOff>
      <xdr:row>131</xdr:row>
      <xdr:rowOff>109881</xdr:rowOff>
    </xdr:from>
    <xdr:to>
      <xdr:col>55</xdr:col>
      <xdr:colOff>331490</xdr:colOff>
      <xdr:row>134</xdr:row>
      <xdr:rowOff>142156</xdr:rowOff>
    </xdr:to>
    <xdr:grpSp>
      <xdr:nvGrpSpPr>
        <xdr:cNvPr id="127" name="Group 43"/>
        <xdr:cNvGrpSpPr>
          <a:grpSpLocks/>
        </xdr:cNvGrpSpPr>
      </xdr:nvGrpSpPr>
      <xdr:grpSpPr bwMode="auto">
        <a:xfrm>
          <a:off x="17411047" y="34259673"/>
          <a:ext cx="3585883" cy="544339"/>
          <a:chOff x="3230" y="3816"/>
          <a:chExt cx="2440" cy="419"/>
        </a:xfrm>
      </xdr:grpSpPr>
      <xdr:sp macro="" textlink="">
        <xdr:nvSpPr>
          <xdr:cNvPr id="128" name="AutoShape 44"/>
          <xdr:cNvSpPr>
            <a:spLocks noChangeArrowheads="1"/>
          </xdr:cNvSpPr>
        </xdr:nvSpPr>
        <xdr:spPr bwMode="ltGray">
          <a:xfrm>
            <a:off x="4581" y="3816"/>
            <a:ext cx="1089" cy="408"/>
          </a:xfrm>
          <a:prstGeom prst="roundRect">
            <a:avLst>
              <a:gd name="adj" fmla="val 6370"/>
            </a:avLst>
          </a:prstGeom>
          <a:solidFill>
            <a:srgbClr val="F1F1F1"/>
          </a:solidFill>
          <a:ln w="12700" algn="ctr">
            <a:noFill/>
            <a:round/>
            <a:headEnd/>
            <a:tailEnd/>
          </a:ln>
        </xdr:spPr>
      </xdr:sp>
      <xdr:sp macro="" textlink="">
        <xdr:nvSpPr>
          <xdr:cNvPr id="129" name="AutoShape 45"/>
          <xdr:cNvSpPr>
            <a:spLocks noChangeArrowheads="1"/>
          </xdr:cNvSpPr>
        </xdr:nvSpPr>
        <xdr:spPr bwMode="ltGray">
          <a:xfrm>
            <a:off x="3230" y="3940"/>
            <a:ext cx="1361" cy="295"/>
          </a:xfrm>
          <a:prstGeom prst="roundRect">
            <a:avLst>
              <a:gd name="adj" fmla="val 9491"/>
            </a:avLst>
          </a:prstGeom>
          <a:solidFill>
            <a:srgbClr val="F1F1F1"/>
          </a:solidFill>
          <a:ln w="12700" algn="ctr">
            <a:noFill/>
            <a:round/>
            <a:headEnd/>
            <a:tailEnd/>
          </a:ln>
        </xdr:spPr>
      </xdr:sp>
      <xdr:sp macro="" textlink="">
        <xdr:nvSpPr>
          <xdr:cNvPr id="130" name="Text Box 46"/>
          <xdr:cNvSpPr txBox="1">
            <a:spLocks noChangeAspect="1" noChangeArrowheads="1"/>
          </xdr:cNvSpPr>
        </xdr:nvSpPr>
        <xdr:spPr bwMode="auto">
          <a:xfrm>
            <a:off x="3357" y="3961"/>
            <a:ext cx="1225" cy="204"/>
          </a:xfrm>
          <a:prstGeom prst="rect">
            <a:avLst/>
          </a:prstGeom>
          <a:noFill/>
          <a:ln w="12700" algn="ctr">
            <a:noFill/>
            <a:miter lim="800000"/>
            <a:headEnd/>
            <a:tailEnd/>
          </a:ln>
          <a:effectLst/>
        </xdr:spPr>
        <xdr:txBody>
          <a:bodyPr wrap="square" lIns="0" tIns="10800" rIns="0" bIns="0" anchor="b"/>
          <a:lstStyle>
            <a:defPPr>
              <a:defRPr lang="de-DE"/>
            </a:defPPr>
            <a:lvl1pPr algn="ctr" rtl="0" fontAlgn="base">
              <a:spcBef>
                <a:spcPct val="0"/>
              </a:spcBef>
              <a:spcAft>
                <a:spcPct val="0"/>
              </a:spcAft>
              <a:defRPr sz="1400" kern="1200">
                <a:solidFill>
                  <a:schemeClr val="tx1"/>
                </a:solidFill>
                <a:latin typeface="TKTypeMedium" pitchFamily="34" charset="0"/>
                <a:ea typeface="+mn-ea"/>
                <a:cs typeface="+mn-cs"/>
              </a:defRPr>
            </a:lvl1pPr>
            <a:lvl2pPr marL="457200" algn="ctr" rtl="0" fontAlgn="base">
              <a:spcBef>
                <a:spcPct val="0"/>
              </a:spcBef>
              <a:spcAft>
                <a:spcPct val="0"/>
              </a:spcAft>
              <a:defRPr sz="1400" kern="1200">
                <a:solidFill>
                  <a:schemeClr val="tx1"/>
                </a:solidFill>
                <a:latin typeface="TKTypeMedium" pitchFamily="34" charset="0"/>
                <a:ea typeface="+mn-ea"/>
                <a:cs typeface="+mn-cs"/>
              </a:defRPr>
            </a:lvl2pPr>
            <a:lvl3pPr marL="914400" algn="ctr" rtl="0" fontAlgn="base">
              <a:spcBef>
                <a:spcPct val="0"/>
              </a:spcBef>
              <a:spcAft>
                <a:spcPct val="0"/>
              </a:spcAft>
              <a:defRPr sz="1400" kern="1200">
                <a:solidFill>
                  <a:schemeClr val="tx1"/>
                </a:solidFill>
                <a:latin typeface="TKTypeMedium" pitchFamily="34" charset="0"/>
                <a:ea typeface="+mn-ea"/>
                <a:cs typeface="+mn-cs"/>
              </a:defRPr>
            </a:lvl3pPr>
            <a:lvl4pPr marL="1371600" algn="ctr" rtl="0" fontAlgn="base">
              <a:spcBef>
                <a:spcPct val="0"/>
              </a:spcBef>
              <a:spcAft>
                <a:spcPct val="0"/>
              </a:spcAft>
              <a:defRPr sz="1400" kern="1200">
                <a:solidFill>
                  <a:schemeClr val="tx1"/>
                </a:solidFill>
                <a:latin typeface="TKTypeMedium" pitchFamily="34" charset="0"/>
                <a:ea typeface="+mn-ea"/>
                <a:cs typeface="+mn-cs"/>
              </a:defRPr>
            </a:lvl4pPr>
            <a:lvl5pPr marL="1828800" algn="ctr" rtl="0" fontAlgn="base">
              <a:spcBef>
                <a:spcPct val="0"/>
              </a:spcBef>
              <a:spcAft>
                <a:spcPct val="0"/>
              </a:spcAft>
              <a:defRPr sz="1400" kern="1200">
                <a:solidFill>
                  <a:schemeClr val="tx1"/>
                </a:solidFill>
                <a:latin typeface="TKTypeMedium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400" kern="1200">
                <a:solidFill>
                  <a:schemeClr val="tx1"/>
                </a:solidFill>
                <a:latin typeface="TKTypeMedium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400" kern="1200">
                <a:solidFill>
                  <a:schemeClr val="tx1"/>
                </a:solidFill>
                <a:latin typeface="TKTypeMedium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400" kern="1200">
                <a:solidFill>
                  <a:schemeClr val="tx1"/>
                </a:solidFill>
                <a:latin typeface="TKTypeMedium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400" kern="1200">
                <a:solidFill>
                  <a:schemeClr val="tx1"/>
                </a:solidFill>
                <a:latin typeface="TKTypeMedium" pitchFamily="34" charset="0"/>
                <a:ea typeface="+mn-ea"/>
                <a:cs typeface="+mn-cs"/>
              </a:defRPr>
            </a:lvl9pPr>
          </a:lstStyle>
          <a:p>
            <a:pPr algn="l" eaLnBrk="0" hangingPunct="0">
              <a:lnSpc>
                <a:spcPts val="1200"/>
              </a:lnSpc>
              <a:defRPr/>
            </a:pPr>
            <a:r>
              <a:rPr lang="de-DE" altLang="zh-CN" sz="900">
                <a:solidFill>
                  <a:srgbClr val="515151"/>
                </a:solidFill>
                <a:latin typeface="TKTypeBold" pitchFamily="34" charset="0"/>
                <a:ea typeface="宋体" charset="-122"/>
              </a:rPr>
              <a:t>ThyssenKrupp </a:t>
            </a:r>
            <a:r>
              <a:rPr lang="en-US" altLang="zh-CN" sz="900">
                <a:solidFill>
                  <a:srgbClr val="515151"/>
                </a:solidFill>
                <a:latin typeface="TKTypeBold" pitchFamily="34" charset="0"/>
                <a:ea typeface="宋体" charset="-122"/>
              </a:rPr>
              <a:t>Elevator (China)</a:t>
            </a:r>
            <a:endParaRPr lang="de-DE" altLang="zh-CN" sz="900">
              <a:solidFill>
                <a:srgbClr val="515151"/>
              </a:solidFill>
              <a:latin typeface="TKTypeBold" pitchFamily="34" charset="0"/>
              <a:ea typeface="宋体" charset="-122"/>
            </a:endParaRPr>
          </a:p>
        </xdr:txBody>
      </xdr:sp>
      <xdr:pic>
        <xdr:nvPicPr>
          <xdr:cNvPr id="131" name="Picture 47" descr="090812_TKLogo3d_4C50"/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4658" y="3892"/>
            <a:ext cx="962" cy="314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  <xdr:twoCellAnchor>
    <xdr:from>
      <xdr:col>73</xdr:col>
      <xdr:colOff>13063</xdr:colOff>
      <xdr:row>131</xdr:row>
      <xdr:rowOff>109881</xdr:rowOff>
    </xdr:from>
    <xdr:to>
      <xdr:col>83</xdr:col>
      <xdr:colOff>331490</xdr:colOff>
      <xdr:row>134</xdr:row>
      <xdr:rowOff>142156</xdr:rowOff>
    </xdr:to>
    <xdr:grpSp>
      <xdr:nvGrpSpPr>
        <xdr:cNvPr id="132" name="Group 43"/>
        <xdr:cNvGrpSpPr>
          <a:grpSpLocks/>
        </xdr:cNvGrpSpPr>
      </xdr:nvGrpSpPr>
      <xdr:grpSpPr bwMode="auto">
        <a:xfrm>
          <a:off x="27969319" y="34259673"/>
          <a:ext cx="3610267" cy="544339"/>
          <a:chOff x="3230" y="3816"/>
          <a:chExt cx="2440" cy="419"/>
        </a:xfrm>
      </xdr:grpSpPr>
      <xdr:sp macro="" textlink="">
        <xdr:nvSpPr>
          <xdr:cNvPr id="133" name="AutoShape 44"/>
          <xdr:cNvSpPr>
            <a:spLocks noChangeArrowheads="1"/>
          </xdr:cNvSpPr>
        </xdr:nvSpPr>
        <xdr:spPr bwMode="ltGray">
          <a:xfrm>
            <a:off x="4581" y="3816"/>
            <a:ext cx="1089" cy="408"/>
          </a:xfrm>
          <a:prstGeom prst="roundRect">
            <a:avLst>
              <a:gd name="adj" fmla="val 6370"/>
            </a:avLst>
          </a:prstGeom>
          <a:solidFill>
            <a:srgbClr val="F1F1F1"/>
          </a:solidFill>
          <a:ln w="12700" algn="ctr">
            <a:noFill/>
            <a:round/>
            <a:headEnd/>
            <a:tailEnd/>
          </a:ln>
        </xdr:spPr>
      </xdr:sp>
      <xdr:sp macro="" textlink="">
        <xdr:nvSpPr>
          <xdr:cNvPr id="134" name="AutoShape 45"/>
          <xdr:cNvSpPr>
            <a:spLocks noChangeArrowheads="1"/>
          </xdr:cNvSpPr>
        </xdr:nvSpPr>
        <xdr:spPr bwMode="ltGray">
          <a:xfrm>
            <a:off x="3230" y="3940"/>
            <a:ext cx="1361" cy="295"/>
          </a:xfrm>
          <a:prstGeom prst="roundRect">
            <a:avLst>
              <a:gd name="adj" fmla="val 9491"/>
            </a:avLst>
          </a:prstGeom>
          <a:solidFill>
            <a:srgbClr val="F1F1F1"/>
          </a:solidFill>
          <a:ln w="12700" algn="ctr">
            <a:noFill/>
            <a:round/>
            <a:headEnd/>
            <a:tailEnd/>
          </a:ln>
        </xdr:spPr>
      </xdr:sp>
      <xdr:sp macro="" textlink="">
        <xdr:nvSpPr>
          <xdr:cNvPr id="135" name="Text Box 46"/>
          <xdr:cNvSpPr txBox="1">
            <a:spLocks noChangeAspect="1" noChangeArrowheads="1"/>
          </xdr:cNvSpPr>
        </xdr:nvSpPr>
        <xdr:spPr bwMode="auto">
          <a:xfrm>
            <a:off x="3357" y="3961"/>
            <a:ext cx="1225" cy="204"/>
          </a:xfrm>
          <a:prstGeom prst="rect">
            <a:avLst/>
          </a:prstGeom>
          <a:noFill/>
          <a:ln w="12700" algn="ctr">
            <a:noFill/>
            <a:miter lim="800000"/>
            <a:headEnd/>
            <a:tailEnd/>
          </a:ln>
          <a:effectLst/>
        </xdr:spPr>
        <xdr:txBody>
          <a:bodyPr wrap="square" lIns="0" tIns="10800" rIns="0" bIns="0" anchor="b"/>
          <a:lstStyle>
            <a:defPPr>
              <a:defRPr lang="de-DE"/>
            </a:defPPr>
            <a:lvl1pPr algn="ctr" rtl="0" fontAlgn="base">
              <a:spcBef>
                <a:spcPct val="0"/>
              </a:spcBef>
              <a:spcAft>
                <a:spcPct val="0"/>
              </a:spcAft>
              <a:defRPr sz="1400" kern="1200">
                <a:solidFill>
                  <a:schemeClr val="tx1"/>
                </a:solidFill>
                <a:latin typeface="TKTypeMedium" pitchFamily="34" charset="0"/>
                <a:ea typeface="+mn-ea"/>
                <a:cs typeface="+mn-cs"/>
              </a:defRPr>
            </a:lvl1pPr>
            <a:lvl2pPr marL="457200" algn="ctr" rtl="0" fontAlgn="base">
              <a:spcBef>
                <a:spcPct val="0"/>
              </a:spcBef>
              <a:spcAft>
                <a:spcPct val="0"/>
              </a:spcAft>
              <a:defRPr sz="1400" kern="1200">
                <a:solidFill>
                  <a:schemeClr val="tx1"/>
                </a:solidFill>
                <a:latin typeface="TKTypeMedium" pitchFamily="34" charset="0"/>
                <a:ea typeface="+mn-ea"/>
                <a:cs typeface="+mn-cs"/>
              </a:defRPr>
            </a:lvl2pPr>
            <a:lvl3pPr marL="914400" algn="ctr" rtl="0" fontAlgn="base">
              <a:spcBef>
                <a:spcPct val="0"/>
              </a:spcBef>
              <a:spcAft>
                <a:spcPct val="0"/>
              </a:spcAft>
              <a:defRPr sz="1400" kern="1200">
                <a:solidFill>
                  <a:schemeClr val="tx1"/>
                </a:solidFill>
                <a:latin typeface="TKTypeMedium" pitchFamily="34" charset="0"/>
                <a:ea typeface="+mn-ea"/>
                <a:cs typeface="+mn-cs"/>
              </a:defRPr>
            </a:lvl3pPr>
            <a:lvl4pPr marL="1371600" algn="ctr" rtl="0" fontAlgn="base">
              <a:spcBef>
                <a:spcPct val="0"/>
              </a:spcBef>
              <a:spcAft>
                <a:spcPct val="0"/>
              </a:spcAft>
              <a:defRPr sz="1400" kern="1200">
                <a:solidFill>
                  <a:schemeClr val="tx1"/>
                </a:solidFill>
                <a:latin typeface="TKTypeMedium" pitchFamily="34" charset="0"/>
                <a:ea typeface="+mn-ea"/>
                <a:cs typeface="+mn-cs"/>
              </a:defRPr>
            </a:lvl4pPr>
            <a:lvl5pPr marL="1828800" algn="ctr" rtl="0" fontAlgn="base">
              <a:spcBef>
                <a:spcPct val="0"/>
              </a:spcBef>
              <a:spcAft>
                <a:spcPct val="0"/>
              </a:spcAft>
              <a:defRPr sz="1400" kern="1200">
                <a:solidFill>
                  <a:schemeClr val="tx1"/>
                </a:solidFill>
                <a:latin typeface="TKTypeMedium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400" kern="1200">
                <a:solidFill>
                  <a:schemeClr val="tx1"/>
                </a:solidFill>
                <a:latin typeface="TKTypeMedium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400" kern="1200">
                <a:solidFill>
                  <a:schemeClr val="tx1"/>
                </a:solidFill>
                <a:latin typeface="TKTypeMedium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400" kern="1200">
                <a:solidFill>
                  <a:schemeClr val="tx1"/>
                </a:solidFill>
                <a:latin typeface="TKTypeMedium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400" kern="1200">
                <a:solidFill>
                  <a:schemeClr val="tx1"/>
                </a:solidFill>
                <a:latin typeface="TKTypeMedium" pitchFamily="34" charset="0"/>
                <a:ea typeface="+mn-ea"/>
                <a:cs typeface="+mn-cs"/>
              </a:defRPr>
            </a:lvl9pPr>
          </a:lstStyle>
          <a:p>
            <a:pPr algn="l" eaLnBrk="0" hangingPunct="0">
              <a:lnSpc>
                <a:spcPts val="1200"/>
              </a:lnSpc>
              <a:defRPr/>
            </a:pPr>
            <a:r>
              <a:rPr lang="de-DE" altLang="zh-CN" sz="900">
                <a:solidFill>
                  <a:srgbClr val="515151"/>
                </a:solidFill>
                <a:latin typeface="TKTypeBold" pitchFamily="34" charset="0"/>
                <a:ea typeface="宋体" charset="-122"/>
              </a:rPr>
              <a:t>ThyssenKrupp </a:t>
            </a:r>
            <a:r>
              <a:rPr lang="en-US" altLang="zh-CN" sz="900">
                <a:solidFill>
                  <a:srgbClr val="515151"/>
                </a:solidFill>
                <a:latin typeface="TKTypeBold" pitchFamily="34" charset="0"/>
                <a:ea typeface="宋体" charset="-122"/>
              </a:rPr>
              <a:t>Elevator (China)</a:t>
            </a:r>
            <a:endParaRPr lang="de-DE" altLang="zh-CN" sz="900">
              <a:solidFill>
                <a:srgbClr val="515151"/>
              </a:solidFill>
              <a:latin typeface="TKTypeBold" pitchFamily="34" charset="0"/>
              <a:ea typeface="宋体" charset="-122"/>
            </a:endParaRPr>
          </a:p>
        </xdr:txBody>
      </xdr:sp>
      <xdr:pic>
        <xdr:nvPicPr>
          <xdr:cNvPr id="136" name="Picture 47" descr="090812_TKLogo3d_4C50"/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4658" y="3892"/>
            <a:ext cx="962" cy="314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  <xdr:twoCellAnchor>
    <xdr:from>
      <xdr:col>129</xdr:col>
      <xdr:colOff>13063</xdr:colOff>
      <xdr:row>131</xdr:row>
      <xdr:rowOff>109881</xdr:rowOff>
    </xdr:from>
    <xdr:to>
      <xdr:col>139</xdr:col>
      <xdr:colOff>331490</xdr:colOff>
      <xdr:row>134</xdr:row>
      <xdr:rowOff>142156</xdr:rowOff>
    </xdr:to>
    <xdr:grpSp>
      <xdr:nvGrpSpPr>
        <xdr:cNvPr id="137" name="Group 43"/>
        <xdr:cNvGrpSpPr>
          <a:grpSpLocks/>
        </xdr:cNvGrpSpPr>
      </xdr:nvGrpSpPr>
      <xdr:grpSpPr bwMode="auto">
        <a:xfrm>
          <a:off x="48866407" y="34259673"/>
          <a:ext cx="3671227" cy="544339"/>
          <a:chOff x="3230" y="3816"/>
          <a:chExt cx="2440" cy="419"/>
        </a:xfrm>
      </xdr:grpSpPr>
      <xdr:sp macro="" textlink="">
        <xdr:nvSpPr>
          <xdr:cNvPr id="138" name="AutoShape 44"/>
          <xdr:cNvSpPr>
            <a:spLocks noChangeArrowheads="1"/>
          </xdr:cNvSpPr>
        </xdr:nvSpPr>
        <xdr:spPr bwMode="ltGray">
          <a:xfrm>
            <a:off x="4581" y="3816"/>
            <a:ext cx="1089" cy="408"/>
          </a:xfrm>
          <a:prstGeom prst="roundRect">
            <a:avLst>
              <a:gd name="adj" fmla="val 6370"/>
            </a:avLst>
          </a:prstGeom>
          <a:solidFill>
            <a:srgbClr val="F1F1F1"/>
          </a:solidFill>
          <a:ln w="12700" algn="ctr">
            <a:noFill/>
            <a:round/>
            <a:headEnd/>
            <a:tailEnd/>
          </a:ln>
        </xdr:spPr>
      </xdr:sp>
      <xdr:sp macro="" textlink="">
        <xdr:nvSpPr>
          <xdr:cNvPr id="139" name="AutoShape 45"/>
          <xdr:cNvSpPr>
            <a:spLocks noChangeArrowheads="1"/>
          </xdr:cNvSpPr>
        </xdr:nvSpPr>
        <xdr:spPr bwMode="ltGray">
          <a:xfrm>
            <a:off x="3230" y="3940"/>
            <a:ext cx="1361" cy="295"/>
          </a:xfrm>
          <a:prstGeom prst="roundRect">
            <a:avLst>
              <a:gd name="adj" fmla="val 9491"/>
            </a:avLst>
          </a:prstGeom>
          <a:solidFill>
            <a:srgbClr val="F1F1F1"/>
          </a:solidFill>
          <a:ln w="12700" algn="ctr">
            <a:noFill/>
            <a:round/>
            <a:headEnd/>
            <a:tailEnd/>
          </a:ln>
        </xdr:spPr>
      </xdr:sp>
      <xdr:sp macro="" textlink="">
        <xdr:nvSpPr>
          <xdr:cNvPr id="140" name="Text Box 46"/>
          <xdr:cNvSpPr txBox="1">
            <a:spLocks noChangeAspect="1" noChangeArrowheads="1"/>
          </xdr:cNvSpPr>
        </xdr:nvSpPr>
        <xdr:spPr bwMode="auto">
          <a:xfrm>
            <a:off x="3357" y="3961"/>
            <a:ext cx="1225" cy="204"/>
          </a:xfrm>
          <a:prstGeom prst="rect">
            <a:avLst/>
          </a:prstGeom>
          <a:noFill/>
          <a:ln w="12700" algn="ctr">
            <a:noFill/>
            <a:miter lim="800000"/>
            <a:headEnd/>
            <a:tailEnd/>
          </a:ln>
          <a:effectLst/>
        </xdr:spPr>
        <xdr:txBody>
          <a:bodyPr wrap="square" lIns="0" tIns="10800" rIns="0" bIns="0" anchor="b"/>
          <a:lstStyle>
            <a:defPPr>
              <a:defRPr lang="de-DE"/>
            </a:defPPr>
            <a:lvl1pPr algn="ctr" rtl="0" fontAlgn="base">
              <a:spcBef>
                <a:spcPct val="0"/>
              </a:spcBef>
              <a:spcAft>
                <a:spcPct val="0"/>
              </a:spcAft>
              <a:defRPr sz="1400" kern="1200">
                <a:solidFill>
                  <a:schemeClr val="tx1"/>
                </a:solidFill>
                <a:latin typeface="TKTypeMedium" pitchFamily="34" charset="0"/>
                <a:ea typeface="+mn-ea"/>
                <a:cs typeface="+mn-cs"/>
              </a:defRPr>
            </a:lvl1pPr>
            <a:lvl2pPr marL="457200" algn="ctr" rtl="0" fontAlgn="base">
              <a:spcBef>
                <a:spcPct val="0"/>
              </a:spcBef>
              <a:spcAft>
                <a:spcPct val="0"/>
              </a:spcAft>
              <a:defRPr sz="1400" kern="1200">
                <a:solidFill>
                  <a:schemeClr val="tx1"/>
                </a:solidFill>
                <a:latin typeface="TKTypeMedium" pitchFamily="34" charset="0"/>
                <a:ea typeface="+mn-ea"/>
                <a:cs typeface="+mn-cs"/>
              </a:defRPr>
            </a:lvl2pPr>
            <a:lvl3pPr marL="914400" algn="ctr" rtl="0" fontAlgn="base">
              <a:spcBef>
                <a:spcPct val="0"/>
              </a:spcBef>
              <a:spcAft>
                <a:spcPct val="0"/>
              </a:spcAft>
              <a:defRPr sz="1400" kern="1200">
                <a:solidFill>
                  <a:schemeClr val="tx1"/>
                </a:solidFill>
                <a:latin typeface="TKTypeMedium" pitchFamily="34" charset="0"/>
                <a:ea typeface="+mn-ea"/>
                <a:cs typeface="+mn-cs"/>
              </a:defRPr>
            </a:lvl3pPr>
            <a:lvl4pPr marL="1371600" algn="ctr" rtl="0" fontAlgn="base">
              <a:spcBef>
                <a:spcPct val="0"/>
              </a:spcBef>
              <a:spcAft>
                <a:spcPct val="0"/>
              </a:spcAft>
              <a:defRPr sz="1400" kern="1200">
                <a:solidFill>
                  <a:schemeClr val="tx1"/>
                </a:solidFill>
                <a:latin typeface="TKTypeMedium" pitchFamily="34" charset="0"/>
                <a:ea typeface="+mn-ea"/>
                <a:cs typeface="+mn-cs"/>
              </a:defRPr>
            </a:lvl4pPr>
            <a:lvl5pPr marL="1828800" algn="ctr" rtl="0" fontAlgn="base">
              <a:spcBef>
                <a:spcPct val="0"/>
              </a:spcBef>
              <a:spcAft>
                <a:spcPct val="0"/>
              </a:spcAft>
              <a:defRPr sz="1400" kern="1200">
                <a:solidFill>
                  <a:schemeClr val="tx1"/>
                </a:solidFill>
                <a:latin typeface="TKTypeMedium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400" kern="1200">
                <a:solidFill>
                  <a:schemeClr val="tx1"/>
                </a:solidFill>
                <a:latin typeface="TKTypeMedium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400" kern="1200">
                <a:solidFill>
                  <a:schemeClr val="tx1"/>
                </a:solidFill>
                <a:latin typeface="TKTypeMedium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400" kern="1200">
                <a:solidFill>
                  <a:schemeClr val="tx1"/>
                </a:solidFill>
                <a:latin typeface="TKTypeMedium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400" kern="1200">
                <a:solidFill>
                  <a:schemeClr val="tx1"/>
                </a:solidFill>
                <a:latin typeface="TKTypeMedium" pitchFamily="34" charset="0"/>
                <a:ea typeface="+mn-ea"/>
                <a:cs typeface="+mn-cs"/>
              </a:defRPr>
            </a:lvl9pPr>
          </a:lstStyle>
          <a:p>
            <a:pPr algn="l" eaLnBrk="0" hangingPunct="0">
              <a:lnSpc>
                <a:spcPts val="1200"/>
              </a:lnSpc>
              <a:defRPr/>
            </a:pPr>
            <a:r>
              <a:rPr lang="de-DE" altLang="zh-CN" sz="900">
                <a:solidFill>
                  <a:srgbClr val="515151"/>
                </a:solidFill>
                <a:latin typeface="TKTypeBold" pitchFamily="34" charset="0"/>
                <a:ea typeface="宋体" charset="-122"/>
              </a:rPr>
              <a:t>ThyssenKrupp </a:t>
            </a:r>
            <a:r>
              <a:rPr lang="en-US" altLang="zh-CN" sz="900">
                <a:solidFill>
                  <a:srgbClr val="515151"/>
                </a:solidFill>
                <a:latin typeface="TKTypeBold" pitchFamily="34" charset="0"/>
                <a:ea typeface="宋体" charset="-122"/>
              </a:rPr>
              <a:t>Elevator (China)</a:t>
            </a:r>
            <a:endParaRPr lang="de-DE" altLang="zh-CN" sz="900">
              <a:solidFill>
                <a:srgbClr val="515151"/>
              </a:solidFill>
              <a:latin typeface="TKTypeBold" pitchFamily="34" charset="0"/>
              <a:ea typeface="宋体" charset="-122"/>
            </a:endParaRPr>
          </a:p>
        </xdr:txBody>
      </xdr:sp>
      <xdr:pic>
        <xdr:nvPicPr>
          <xdr:cNvPr id="141" name="Picture 47" descr="090812_TKLogo3d_4C50"/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4658" y="3892"/>
            <a:ext cx="962" cy="314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  <xdr:twoCellAnchor>
    <xdr:from>
      <xdr:col>157</xdr:col>
      <xdr:colOff>13063</xdr:colOff>
      <xdr:row>131</xdr:row>
      <xdr:rowOff>109881</xdr:rowOff>
    </xdr:from>
    <xdr:to>
      <xdr:col>167</xdr:col>
      <xdr:colOff>331490</xdr:colOff>
      <xdr:row>134</xdr:row>
      <xdr:rowOff>142156</xdr:rowOff>
    </xdr:to>
    <xdr:grpSp>
      <xdr:nvGrpSpPr>
        <xdr:cNvPr id="142" name="Group 43"/>
        <xdr:cNvGrpSpPr>
          <a:grpSpLocks/>
        </xdr:cNvGrpSpPr>
      </xdr:nvGrpSpPr>
      <xdr:grpSpPr bwMode="auto">
        <a:xfrm>
          <a:off x="59461255" y="34259673"/>
          <a:ext cx="3671227" cy="544339"/>
          <a:chOff x="3230" y="3816"/>
          <a:chExt cx="2440" cy="419"/>
        </a:xfrm>
      </xdr:grpSpPr>
      <xdr:sp macro="" textlink="">
        <xdr:nvSpPr>
          <xdr:cNvPr id="143" name="AutoShape 44"/>
          <xdr:cNvSpPr>
            <a:spLocks noChangeArrowheads="1"/>
          </xdr:cNvSpPr>
        </xdr:nvSpPr>
        <xdr:spPr bwMode="ltGray">
          <a:xfrm>
            <a:off x="4581" y="3816"/>
            <a:ext cx="1089" cy="408"/>
          </a:xfrm>
          <a:prstGeom prst="roundRect">
            <a:avLst>
              <a:gd name="adj" fmla="val 6370"/>
            </a:avLst>
          </a:prstGeom>
          <a:solidFill>
            <a:srgbClr val="F1F1F1"/>
          </a:solidFill>
          <a:ln w="12700" algn="ctr">
            <a:noFill/>
            <a:round/>
            <a:headEnd/>
            <a:tailEnd/>
          </a:ln>
        </xdr:spPr>
      </xdr:sp>
      <xdr:sp macro="" textlink="">
        <xdr:nvSpPr>
          <xdr:cNvPr id="144" name="AutoShape 45"/>
          <xdr:cNvSpPr>
            <a:spLocks noChangeArrowheads="1"/>
          </xdr:cNvSpPr>
        </xdr:nvSpPr>
        <xdr:spPr bwMode="ltGray">
          <a:xfrm>
            <a:off x="3230" y="3940"/>
            <a:ext cx="1361" cy="295"/>
          </a:xfrm>
          <a:prstGeom prst="roundRect">
            <a:avLst>
              <a:gd name="adj" fmla="val 9491"/>
            </a:avLst>
          </a:prstGeom>
          <a:solidFill>
            <a:srgbClr val="F1F1F1"/>
          </a:solidFill>
          <a:ln w="12700" algn="ctr">
            <a:noFill/>
            <a:round/>
            <a:headEnd/>
            <a:tailEnd/>
          </a:ln>
        </xdr:spPr>
      </xdr:sp>
      <xdr:sp macro="" textlink="">
        <xdr:nvSpPr>
          <xdr:cNvPr id="145" name="Text Box 46"/>
          <xdr:cNvSpPr txBox="1">
            <a:spLocks noChangeAspect="1" noChangeArrowheads="1"/>
          </xdr:cNvSpPr>
        </xdr:nvSpPr>
        <xdr:spPr bwMode="auto">
          <a:xfrm>
            <a:off x="3357" y="3961"/>
            <a:ext cx="1225" cy="204"/>
          </a:xfrm>
          <a:prstGeom prst="rect">
            <a:avLst/>
          </a:prstGeom>
          <a:noFill/>
          <a:ln w="12700" algn="ctr">
            <a:noFill/>
            <a:miter lim="800000"/>
            <a:headEnd/>
            <a:tailEnd/>
          </a:ln>
          <a:effectLst/>
        </xdr:spPr>
        <xdr:txBody>
          <a:bodyPr wrap="square" lIns="0" tIns="10800" rIns="0" bIns="0" anchor="b"/>
          <a:lstStyle>
            <a:defPPr>
              <a:defRPr lang="de-DE"/>
            </a:defPPr>
            <a:lvl1pPr algn="ctr" rtl="0" fontAlgn="base">
              <a:spcBef>
                <a:spcPct val="0"/>
              </a:spcBef>
              <a:spcAft>
                <a:spcPct val="0"/>
              </a:spcAft>
              <a:defRPr sz="1400" kern="1200">
                <a:solidFill>
                  <a:schemeClr val="tx1"/>
                </a:solidFill>
                <a:latin typeface="TKTypeMedium" pitchFamily="34" charset="0"/>
                <a:ea typeface="+mn-ea"/>
                <a:cs typeface="+mn-cs"/>
              </a:defRPr>
            </a:lvl1pPr>
            <a:lvl2pPr marL="457200" algn="ctr" rtl="0" fontAlgn="base">
              <a:spcBef>
                <a:spcPct val="0"/>
              </a:spcBef>
              <a:spcAft>
                <a:spcPct val="0"/>
              </a:spcAft>
              <a:defRPr sz="1400" kern="1200">
                <a:solidFill>
                  <a:schemeClr val="tx1"/>
                </a:solidFill>
                <a:latin typeface="TKTypeMedium" pitchFamily="34" charset="0"/>
                <a:ea typeface="+mn-ea"/>
                <a:cs typeface="+mn-cs"/>
              </a:defRPr>
            </a:lvl2pPr>
            <a:lvl3pPr marL="914400" algn="ctr" rtl="0" fontAlgn="base">
              <a:spcBef>
                <a:spcPct val="0"/>
              </a:spcBef>
              <a:spcAft>
                <a:spcPct val="0"/>
              </a:spcAft>
              <a:defRPr sz="1400" kern="1200">
                <a:solidFill>
                  <a:schemeClr val="tx1"/>
                </a:solidFill>
                <a:latin typeface="TKTypeMedium" pitchFamily="34" charset="0"/>
                <a:ea typeface="+mn-ea"/>
                <a:cs typeface="+mn-cs"/>
              </a:defRPr>
            </a:lvl3pPr>
            <a:lvl4pPr marL="1371600" algn="ctr" rtl="0" fontAlgn="base">
              <a:spcBef>
                <a:spcPct val="0"/>
              </a:spcBef>
              <a:spcAft>
                <a:spcPct val="0"/>
              </a:spcAft>
              <a:defRPr sz="1400" kern="1200">
                <a:solidFill>
                  <a:schemeClr val="tx1"/>
                </a:solidFill>
                <a:latin typeface="TKTypeMedium" pitchFamily="34" charset="0"/>
                <a:ea typeface="+mn-ea"/>
                <a:cs typeface="+mn-cs"/>
              </a:defRPr>
            </a:lvl4pPr>
            <a:lvl5pPr marL="1828800" algn="ctr" rtl="0" fontAlgn="base">
              <a:spcBef>
                <a:spcPct val="0"/>
              </a:spcBef>
              <a:spcAft>
                <a:spcPct val="0"/>
              </a:spcAft>
              <a:defRPr sz="1400" kern="1200">
                <a:solidFill>
                  <a:schemeClr val="tx1"/>
                </a:solidFill>
                <a:latin typeface="TKTypeMedium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400" kern="1200">
                <a:solidFill>
                  <a:schemeClr val="tx1"/>
                </a:solidFill>
                <a:latin typeface="TKTypeMedium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400" kern="1200">
                <a:solidFill>
                  <a:schemeClr val="tx1"/>
                </a:solidFill>
                <a:latin typeface="TKTypeMedium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400" kern="1200">
                <a:solidFill>
                  <a:schemeClr val="tx1"/>
                </a:solidFill>
                <a:latin typeface="TKTypeMedium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400" kern="1200">
                <a:solidFill>
                  <a:schemeClr val="tx1"/>
                </a:solidFill>
                <a:latin typeface="TKTypeMedium" pitchFamily="34" charset="0"/>
                <a:ea typeface="+mn-ea"/>
                <a:cs typeface="+mn-cs"/>
              </a:defRPr>
            </a:lvl9pPr>
          </a:lstStyle>
          <a:p>
            <a:pPr algn="l" eaLnBrk="0" hangingPunct="0">
              <a:lnSpc>
                <a:spcPts val="1200"/>
              </a:lnSpc>
              <a:defRPr/>
            </a:pPr>
            <a:r>
              <a:rPr lang="de-DE" altLang="zh-CN" sz="900">
                <a:solidFill>
                  <a:srgbClr val="515151"/>
                </a:solidFill>
                <a:latin typeface="TKTypeBold" pitchFamily="34" charset="0"/>
                <a:ea typeface="宋体" charset="-122"/>
              </a:rPr>
              <a:t>ThyssenKrupp </a:t>
            </a:r>
            <a:r>
              <a:rPr lang="en-US" altLang="zh-CN" sz="900">
                <a:solidFill>
                  <a:srgbClr val="515151"/>
                </a:solidFill>
                <a:latin typeface="TKTypeBold" pitchFamily="34" charset="0"/>
                <a:ea typeface="宋体" charset="-122"/>
              </a:rPr>
              <a:t>Elevator (China)</a:t>
            </a:r>
            <a:endParaRPr lang="de-DE" altLang="zh-CN" sz="900">
              <a:solidFill>
                <a:srgbClr val="515151"/>
              </a:solidFill>
              <a:latin typeface="TKTypeBold" pitchFamily="34" charset="0"/>
              <a:ea typeface="宋体" charset="-122"/>
            </a:endParaRPr>
          </a:p>
        </xdr:txBody>
      </xdr:sp>
      <xdr:pic>
        <xdr:nvPicPr>
          <xdr:cNvPr id="146" name="Picture 47" descr="090812_TKLogo3d_4C50"/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4658" y="3892"/>
            <a:ext cx="962" cy="314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  <xdr:twoCellAnchor>
    <xdr:from>
      <xdr:col>185</xdr:col>
      <xdr:colOff>88366</xdr:colOff>
      <xdr:row>130</xdr:row>
      <xdr:rowOff>163670</xdr:rowOff>
    </xdr:from>
    <xdr:to>
      <xdr:col>195</xdr:col>
      <xdr:colOff>406793</xdr:colOff>
      <xdr:row>134</xdr:row>
      <xdr:rowOff>13065</xdr:rowOff>
    </xdr:to>
    <xdr:grpSp>
      <xdr:nvGrpSpPr>
        <xdr:cNvPr id="147" name="Group 43"/>
        <xdr:cNvGrpSpPr>
          <a:grpSpLocks/>
        </xdr:cNvGrpSpPr>
      </xdr:nvGrpSpPr>
      <xdr:grpSpPr bwMode="auto">
        <a:xfrm>
          <a:off x="70180174" y="34130582"/>
          <a:ext cx="3439579" cy="544339"/>
          <a:chOff x="3230" y="3816"/>
          <a:chExt cx="2440" cy="419"/>
        </a:xfrm>
      </xdr:grpSpPr>
      <xdr:sp macro="" textlink="">
        <xdr:nvSpPr>
          <xdr:cNvPr id="148" name="AutoShape 44"/>
          <xdr:cNvSpPr>
            <a:spLocks noChangeArrowheads="1"/>
          </xdr:cNvSpPr>
        </xdr:nvSpPr>
        <xdr:spPr bwMode="ltGray">
          <a:xfrm>
            <a:off x="4581" y="3816"/>
            <a:ext cx="1089" cy="408"/>
          </a:xfrm>
          <a:prstGeom prst="roundRect">
            <a:avLst>
              <a:gd name="adj" fmla="val 6370"/>
            </a:avLst>
          </a:prstGeom>
          <a:solidFill>
            <a:srgbClr val="F1F1F1"/>
          </a:solidFill>
          <a:ln w="12700" algn="ctr">
            <a:noFill/>
            <a:round/>
            <a:headEnd/>
            <a:tailEnd/>
          </a:ln>
        </xdr:spPr>
      </xdr:sp>
      <xdr:sp macro="" textlink="">
        <xdr:nvSpPr>
          <xdr:cNvPr id="149" name="AutoShape 45"/>
          <xdr:cNvSpPr>
            <a:spLocks noChangeArrowheads="1"/>
          </xdr:cNvSpPr>
        </xdr:nvSpPr>
        <xdr:spPr bwMode="ltGray">
          <a:xfrm>
            <a:off x="3230" y="3940"/>
            <a:ext cx="1361" cy="295"/>
          </a:xfrm>
          <a:prstGeom prst="roundRect">
            <a:avLst>
              <a:gd name="adj" fmla="val 9491"/>
            </a:avLst>
          </a:prstGeom>
          <a:solidFill>
            <a:srgbClr val="F1F1F1"/>
          </a:solidFill>
          <a:ln w="12700" algn="ctr">
            <a:noFill/>
            <a:round/>
            <a:headEnd/>
            <a:tailEnd/>
          </a:ln>
        </xdr:spPr>
      </xdr:sp>
      <xdr:sp macro="" textlink="">
        <xdr:nvSpPr>
          <xdr:cNvPr id="150" name="Text Box 46"/>
          <xdr:cNvSpPr txBox="1">
            <a:spLocks noChangeAspect="1" noChangeArrowheads="1"/>
          </xdr:cNvSpPr>
        </xdr:nvSpPr>
        <xdr:spPr bwMode="auto">
          <a:xfrm>
            <a:off x="3357" y="3961"/>
            <a:ext cx="1225" cy="204"/>
          </a:xfrm>
          <a:prstGeom prst="rect">
            <a:avLst/>
          </a:prstGeom>
          <a:noFill/>
          <a:ln w="12700" algn="ctr">
            <a:noFill/>
            <a:miter lim="800000"/>
            <a:headEnd/>
            <a:tailEnd/>
          </a:ln>
          <a:effectLst/>
        </xdr:spPr>
        <xdr:txBody>
          <a:bodyPr wrap="square" lIns="0" tIns="10800" rIns="0" bIns="0" anchor="b"/>
          <a:lstStyle>
            <a:defPPr>
              <a:defRPr lang="de-DE"/>
            </a:defPPr>
            <a:lvl1pPr algn="ctr" rtl="0" fontAlgn="base">
              <a:spcBef>
                <a:spcPct val="0"/>
              </a:spcBef>
              <a:spcAft>
                <a:spcPct val="0"/>
              </a:spcAft>
              <a:defRPr sz="1400" kern="1200">
                <a:solidFill>
                  <a:schemeClr val="tx1"/>
                </a:solidFill>
                <a:latin typeface="TKTypeMedium" pitchFamily="34" charset="0"/>
                <a:ea typeface="+mn-ea"/>
                <a:cs typeface="+mn-cs"/>
              </a:defRPr>
            </a:lvl1pPr>
            <a:lvl2pPr marL="457200" algn="ctr" rtl="0" fontAlgn="base">
              <a:spcBef>
                <a:spcPct val="0"/>
              </a:spcBef>
              <a:spcAft>
                <a:spcPct val="0"/>
              </a:spcAft>
              <a:defRPr sz="1400" kern="1200">
                <a:solidFill>
                  <a:schemeClr val="tx1"/>
                </a:solidFill>
                <a:latin typeface="TKTypeMedium" pitchFamily="34" charset="0"/>
                <a:ea typeface="+mn-ea"/>
                <a:cs typeface="+mn-cs"/>
              </a:defRPr>
            </a:lvl2pPr>
            <a:lvl3pPr marL="914400" algn="ctr" rtl="0" fontAlgn="base">
              <a:spcBef>
                <a:spcPct val="0"/>
              </a:spcBef>
              <a:spcAft>
                <a:spcPct val="0"/>
              </a:spcAft>
              <a:defRPr sz="1400" kern="1200">
                <a:solidFill>
                  <a:schemeClr val="tx1"/>
                </a:solidFill>
                <a:latin typeface="TKTypeMedium" pitchFamily="34" charset="0"/>
                <a:ea typeface="+mn-ea"/>
                <a:cs typeface="+mn-cs"/>
              </a:defRPr>
            </a:lvl3pPr>
            <a:lvl4pPr marL="1371600" algn="ctr" rtl="0" fontAlgn="base">
              <a:spcBef>
                <a:spcPct val="0"/>
              </a:spcBef>
              <a:spcAft>
                <a:spcPct val="0"/>
              </a:spcAft>
              <a:defRPr sz="1400" kern="1200">
                <a:solidFill>
                  <a:schemeClr val="tx1"/>
                </a:solidFill>
                <a:latin typeface="TKTypeMedium" pitchFamily="34" charset="0"/>
                <a:ea typeface="+mn-ea"/>
                <a:cs typeface="+mn-cs"/>
              </a:defRPr>
            </a:lvl4pPr>
            <a:lvl5pPr marL="1828800" algn="ctr" rtl="0" fontAlgn="base">
              <a:spcBef>
                <a:spcPct val="0"/>
              </a:spcBef>
              <a:spcAft>
                <a:spcPct val="0"/>
              </a:spcAft>
              <a:defRPr sz="1400" kern="1200">
                <a:solidFill>
                  <a:schemeClr val="tx1"/>
                </a:solidFill>
                <a:latin typeface="TKTypeMedium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400" kern="1200">
                <a:solidFill>
                  <a:schemeClr val="tx1"/>
                </a:solidFill>
                <a:latin typeface="TKTypeMedium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400" kern="1200">
                <a:solidFill>
                  <a:schemeClr val="tx1"/>
                </a:solidFill>
                <a:latin typeface="TKTypeMedium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400" kern="1200">
                <a:solidFill>
                  <a:schemeClr val="tx1"/>
                </a:solidFill>
                <a:latin typeface="TKTypeMedium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400" kern="1200">
                <a:solidFill>
                  <a:schemeClr val="tx1"/>
                </a:solidFill>
                <a:latin typeface="TKTypeMedium" pitchFamily="34" charset="0"/>
                <a:ea typeface="+mn-ea"/>
                <a:cs typeface="+mn-cs"/>
              </a:defRPr>
            </a:lvl9pPr>
          </a:lstStyle>
          <a:p>
            <a:pPr algn="l" eaLnBrk="0" hangingPunct="0">
              <a:lnSpc>
                <a:spcPts val="1200"/>
              </a:lnSpc>
              <a:defRPr/>
            </a:pPr>
            <a:r>
              <a:rPr lang="de-DE" altLang="zh-CN" sz="900">
                <a:solidFill>
                  <a:srgbClr val="515151"/>
                </a:solidFill>
                <a:latin typeface="TKTypeBold" pitchFamily="34" charset="0"/>
                <a:ea typeface="宋体" charset="-122"/>
              </a:rPr>
              <a:t>ThyssenKrupp </a:t>
            </a:r>
            <a:r>
              <a:rPr lang="en-US" altLang="zh-CN" sz="900">
                <a:solidFill>
                  <a:srgbClr val="515151"/>
                </a:solidFill>
                <a:latin typeface="TKTypeBold" pitchFamily="34" charset="0"/>
                <a:ea typeface="宋体" charset="-122"/>
              </a:rPr>
              <a:t>Elevator (China)</a:t>
            </a:r>
            <a:endParaRPr lang="de-DE" altLang="zh-CN" sz="900">
              <a:solidFill>
                <a:srgbClr val="515151"/>
              </a:solidFill>
              <a:latin typeface="TKTypeBold" pitchFamily="34" charset="0"/>
              <a:ea typeface="宋体" charset="-122"/>
            </a:endParaRPr>
          </a:p>
        </xdr:txBody>
      </xdr:sp>
      <xdr:pic>
        <xdr:nvPicPr>
          <xdr:cNvPr id="151" name="Picture 47" descr="090812_TKLogo3d_4C50"/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4658" y="3892"/>
            <a:ext cx="962" cy="314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  <xdr:twoCellAnchor>
    <xdr:from>
      <xdr:col>101</xdr:col>
      <xdr:colOff>23821</xdr:colOff>
      <xdr:row>23</xdr:row>
      <xdr:rowOff>66851</xdr:rowOff>
    </xdr:from>
    <xdr:to>
      <xdr:col>111</xdr:col>
      <xdr:colOff>342248</xdr:colOff>
      <xdr:row>26</xdr:row>
      <xdr:rowOff>99126</xdr:rowOff>
    </xdr:to>
    <xdr:grpSp>
      <xdr:nvGrpSpPr>
        <xdr:cNvPr id="152" name="Group 43"/>
        <xdr:cNvGrpSpPr>
          <a:grpSpLocks/>
        </xdr:cNvGrpSpPr>
      </xdr:nvGrpSpPr>
      <xdr:grpSpPr bwMode="auto">
        <a:xfrm>
          <a:off x="38562733" y="6296963"/>
          <a:ext cx="3610267" cy="544339"/>
          <a:chOff x="3230" y="3816"/>
          <a:chExt cx="2440" cy="419"/>
        </a:xfrm>
      </xdr:grpSpPr>
      <xdr:sp macro="" textlink="">
        <xdr:nvSpPr>
          <xdr:cNvPr id="153" name="AutoShape 44"/>
          <xdr:cNvSpPr>
            <a:spLocks noChangeArrowheads="1"/>
          </xdr:cNvSpPr>
        </xdr:nvSpPr>
        <xdr:spPr bwMode="ltGray">
          <a:xfrm>
            <a:off x="4581" y="3816"/>
            <a:ext cx="1089" cy="408"/>
          </a:xfrm>
          <a:prstGeom prst="roundRect">
            <a:avLst>
              <a:gd name="adj" fmla="val 6370"/>
            </a:avLst>
          </a:prstGeom>
          <a:solidFill>
            <a:srgbClr val="F1F1F1"/>
          </a:solidFill>
          <a:ln w="12700" algn="ctr">
            <a:noFill/>
            <a:round/>
            <a:headEnd/>
            <a:tailEnd/>
          </a:ln>
        </xdr:spPr>
      </xdr:sp>
      <xdr:sp macro="" textlink="">
        <xdr:nvSpPr>
          <xdr:cNvPr id="154" name="AutoShape 45"/>
          <xdr:cNvSpPr>
            <a:spLocks noChangeArrowheads="1"/>
          </xdr:cNvSpPr>
        </xdr:nvSpPr>
        <xdr:spPr bwMode="ltGray">
          <a:xfrm>
            <a:off x="3230" y="3940"/>
            <a:ext cx="1361" cy="295"/>
          </a:xfrm>
          <a:prstGeom prst="roundRect">
            <a:avLst>
              <a:gd name="adj" fmla="val 9491"/>
            </a:avLst>
          </a:prstGeom>
          <a:solidFill>
            <a:srgbClr val="F1F1F1"/>
          </a:solidFill>
          <a:ln w="12700" algn="ctr">
            <a:noFill/>
            <a:round/>
            <a:headEnd/>
            <a:tailEnd/>
          </a:ln>
        </xdr:spPr>
      </xdr:sp>
      <xdr:sp macro="" textlink="">
        <xdr:nvSpPr>
          <xdr:cNvPr id="155" name="Text Box 46"/>
          <xdr:cNvSpPr txBox="1">
            <a:spLocks noChangeAspect="1" noChangeArrowheads="1"/>
          </xdr:cNvSpPr>
        </xdr:nvSpPr>
        <xdr:spPr bwMode="auto">
          <a:xfrm>
            <a:off x="3357" y="3961"/>
            <a:ext cx="1225" cy="204"/>
          </a:xfrm>
          <a:prstGeom prst="rect">
            <a:avLst/>
          </a:prstGeom>
          <a:noFill/>
          <a:ln w="12700" algn="ctr">
            <a:noFill/>
            <a:miter lim="800000"/>
            <a:headEnd/>
            <a:tailEnd/>
          </a:ln>
          <a:effectLst/>
        </xdr:spPr>
        <xdr:txBody>
          <a:bodyPr wrap="square" lIns="0" tIns="10800" rIns="0" bIns="0" anchor="b"/>
          <a:lstStyle>
            <a:defPPr>
              <a:defRPr lang="de-DE"/>
            </a:defPPr>
            <a:lvl1pPr algn="ctr" rtl="0" fontAlgn="base">
              <a:spcBef>
                <a:spcPct val="0"/>
              </a:spcBef>
              <a:spcAft>
                <a:spcPct val="0"/>
              </a:spcAft>
              <a:defRPr sz="1400" kern="1200">
                <a:solidFill>
                  <a:schemeClr val="tx1"/>
                </a:solidFill>
                <a:latin typeface="TKTypeMedium" pitchFamily="34" charset="0"/>
                <a:ea typeface="+mn-ea"/>
                <a:cs typeface="+mn-cs"/>
              </a:defRPr>
            </a:lvl1pPr>
            <a:lvl2pPr marL="457200" algn="ctr" rtl="0" fontAlgn="base">
              <a:spcBef>
                <a:spcPct val="0"/>
              </a:spcBef>
              <a:spcAft>
                <a:spcPct val="0"/>
              </a:spcAft>
              <a:defRPr sz="1400" kern="1200">
                <a:solidFill>
                  <a:schemeClr val="tx1"/>
                </a:solidFill>
                <a:latin typeface="TKTypeMedium" pitchFamily="34" charset="0"/>
                <a:ea typeface="+mn-ea"/>
                <a:cs typeface="+mn-cs"/>
              </a:defRPr>
            </a:lvl2pPr>
            <a:lvl3pPr marL="914400" algn="ctr" rtl="0" fontAlgn="base">
              <a:spcBef>
                <a:spcPct val="0"/>
              </a:spcBef>
              <a:spcAft>
                <a:spcPct val="0"/>
              </a:spcAft>
              <a:defRPr sz="1400" kern="1200">
                <a:solidFill>
                  <a:schemeClr val="tx1"/>
                </a:solidFill>
                <a:latin typeface="TKTypeMedium" pitchFamily="34" charset="0"/>
                <a:ea typeface="+mn-ea"/>
                <a:cs typeface="+mn-cs"/>
              </a:defRPr>
            </a:lvl3pPr>
            <a:lvl4pPr marL="1371600" algn="ctr" rtl="0" fontAlgn="base">
              <a:spcBef>
                <a:spcPct val="0"/>
              </a:spcBef>
              <a:spcAft>
                <a:spcPct val="0"/>
              </a:spcAft>
              <a:defRPr sz="1400" kern="1200">
                <a:solidFill>
                  <a:schemeClr val="tx1"/>
                </a:solidFill>
                <a:latin typeface="TKTypeMedium" pitchFamily="34" charset="0"/>
                <a:ea typeface="+mn-ea"/>
                <a:cs typeface="+mn-cs"/>
              </a:defRPr>
            </a:lvl4pPr>
            <a:lvl5pPr marL="1828800" algn="ctr" rtl="0" fontAlgn="base">
              <a:spcBef>
                <a:spcPct val="0"/>
              </a:spcBef>
              <a:spcAft>
                <a:spcPct val="0"/>
              </a:spcAft>
              <a:defRPr sz="1400" kern="1200">
                <a:solidFill>
                  <a:schemeClr val="tx1"/>
                </a:solidFill>
                <a:latin typeface="TKTypeMedium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400" kern="1200">
                <a:solidFill>
                  <a:schemeClr val="tx1"/>
                </a:solidFill>
                <a:latin typeface="TKTypeMedium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400" kern="1200">
                <a:solidFill>
                  <a:schemeClr val="tx1"/>
                </a:solidFill>
                <a:latin typeface="TKTypeMedium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400" kern="1200">
                <a:solidFill>
                  <a:schemeClr val="tx1"/>
                </a:solidFill>
                <a:latin typeface="TKTypeMedium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400" kern="1200">
                <a:solidFill>
                  <a:schemeClr val="tx1"/>
                </a:solidFill>
                <a:latin typeface="TKTypeMedium" pitchFamily="34" charset="0"/>
                <a:ea typeface="+mn-ea"/>
                <a:cs typeface="+mn-cs"/>
              </a:defRPr>
            </a:lvl9pPr>
          </a:lstStyle>
          <a:p>
            <a:pPr algn="l" eaLnBrk="0" hangingPunct="0">
              <a:lnSpc>
                <a:spcPts val="1200"/>
              </a:lnSpc>
              <a:defRPr/>
            </a:pPr>
            <a:r>
              <a:rPr lang="de-DE" altLang="zh-CN" sz="900">
                <a:solidFill>
                  <a:srgbClr val="515151"/>
                </a:solidFill>
                <a:latin typeface="TKTypeBold" pitchFamily="34" charset="0"/>
                <a:ea typeface="宋体" charset="-122"/>
              </a:rPr>
              <a:t>ThyssenKrupp </a:t>
            </a:r>
            <a:r>
              <a:rPr lang="en-US" altLang="zh-CN" sz="900">
                <a:solidFill>
                  <a:srgbClr val="515151"/>
                </a:solidFill>
                <a:latin typeface="TKTypeBold" pitchFamily="34" charset="0"/>
                <a:ea typeface="宋体" charset="-122"/>
              </a:rPr>
              <a:t>Elevator (China)</a:t>
            </a:r>
            <a:endParaRPr lang="de-DE" altLang="zh-CN" sz="900">
              <a:solidFill>
                <a:srgbClr val="515151"/>
              </a:solidFill>
              <a:latin typeface="TKTypeBold" pitchFamily="34" charset="0"/>
              <a:ea typeface="宋体" charset="-122"/>
            </a:endParaRPr>
          </a:p>
        </xdr:txBody>
      </xdr:sp>
      <xdr:pic>
        <xdr:nvPicPr>
          <xdr:cNvPr id="156" name="Picture 47" descr="090812_TKLogo3d_4C50"/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4658" y="3892"/>
            <a:ext cx="962" cy="314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  <xdr:twoCellAnchor>
    <xdr:from>
      <xdr:col>101</xdr:col>
      <xdr:colOff>2306</xdr:colOff>
      <xdr:row>50</xdr:row>
      <xdr:rowOff>77607</xdr:rowOff>
    </xdr:from>
    <xdr:to>
      <xdr:col>111</xdr:col>
      <xdr:colOff>320733</xdr:colOff>
      <xdr:row>53</xdr:row>
      <xdr:rowOff>109882</xdr:rowOff>
    </xdr:to>
    <xdr:grpSp>
      <xdr:nvGrpSpPr>
        <xdr:cNvPr id="157" name="Group 43"/>
        <xdr:cNvGrpSpPr>
          <a:grpSpLocks/>
        </xdr:cNvGrpSpPr>
      </xdr:nvGrpSpPr>
      <xdr:grpSpPr bwMode="auto">
        <a:xfrm>
          <a:off x="38541218" y="13196199"/>
          <a:ext cx="3610267" cy="544339"/>
          <a:chOff x="3230" y="3816"/>
          <a:chExt cx="2440" cy="419"/>
        </a:xfrm>
      </xdr:grpSpPr>
      <xdr:sp macro="" textlink="">
        <xdr:nvSpPr>
          <xdr:cNvPr id="158" name="AutoShape 44"/>
          <xdr:cNvSpPr>
            <a:spLocks noChangeArrowheads="1"/>
          </xdr:cNvSpPr>
        </xdr:nvSpPr>
        <xdr:spPr bwMode="ltGray">
          <a:xfrm>
            <a:off x="4581" y="3816"/>
            <a:ext cx="1089" cy="408"/>
          </a:xfrm>
          <a:prstGeom prst="roundRect">
            <a:avLst>
              <a:gd name="adj" fmla="val 6370"/>
            </a:avLst>
          </a:prstGeom>
          <a:solidFill>
            <a:srgbClr val="F1F1F1"/>
          </a:solidFill>
          <a:ln w="12700" algn="ctr">
            <a:noFill/>
            <a:round/>
            <a:headEnd/>
            <a:tailEnd/>
          </a:ln>
        </xdr:spPr>
      </xdr:sp>
      <xdr:sp macro="" textlink="">
        <xdr:nvSpPr>
          <xdr:cNvPr id="159" name="AutoShape 45"/>
          <xdr:cNvSpPr>
            <a:spLocks noChangeArrowheads="1"/>
          </xdr:cNvSpPr>
        </xdr:nvSpPr>
        <xdr:spPr bwMode="ltGray">
          <a:xfrm>
            <a:off x="3230" y="3940"/>
            <a:ext cx="1361" cy="295"/>
          </a:xfrm>
          <a:prstGeom prst="roundRect">
            <a:avLst>
              <a:gd name="adj" fmla="val 9491"/>
            </a:avLst>
          </a:prstGeom>
          <a:solidFill>
            <a:srgbClr val="F1F1F1"/>
          </a:solidFill>
          <a:ln w="12700" algn="ctr">
            <a:noFill/>
            <a:round/>
            <a:headEnd/>
            <a:tailEnd/>
          </a:ln>
        </xdr:spPr>
      </xdr:sp>
      <xdr:sp macro="" textlink="">
        <xdr:nvSpPr>
          <xdr:cNvPr id="160" name="Text Box 46"/>
          <xdr:cNvSpPr txBox="1">
            <a:spLocks noChangeAspect="1" noChangeArrowheads="1"/>
          </xdr:cNvSpPr>
        </xdr:nvSpPr>
        <xdr:spPr bwMode="auto">
          <a:xfrm>
            <a:off x="3357" y="3961"/>
            <a:ext cx="1225" cy="204"/>
          </a:xfrm>
          <a:prstGeom prst="rect">
            <a:avLst/>
          </a:prstGeom>
          <a:noFill/>
          <a:ln w="12700" algn="ctr">
            <a:noFill/>
            <a:miter lim="800000"/>
            <a:headEnd/>
            <a:tailEnd/>
          </a:ln>
          <a:effectLst/>
        </xdr:spPr>
        <xdr:txBody>
          <a:bodyPr wrap="square" lIns="0" tIns="10800" rIns="0" bIns="0" anchor="b"/>
          <a:lstStyle>
            <a:defPPr>
              <a:defRPr lang="de-DE"/>
            </a:defPPr>
            <a:lvl1pPr algn="ctr" rtl="0" fontAlgn="base">
              <a:spcBef>
                <a:spcPct val="0"/>
              </a:spcBef>
              <a:spcAft>
                <a:spcPct val="0"/>
              </a:spcAft>
              <a:defRPr sz="1400" kern="1200">
                <a:solidFill>
                  <a:schemeClr val="tx1"/>
                </a:solidFill>
                <a:latin typeface="TKTypeMedium" pitchFamily="34" charset="0"/>
                <a:ea typeface="+mn-ea"/>
                <a:cs typeface="+mn-cs"/>
              </a:defRPr>
            </a:lvl1pPr>
            <a:lvl2pPr marL="457200" algn="ctr" rtl="0" fontAlgn="base">
              <a:spcBef>
                <a:spcPct val="0"/>
              </a:spcBef>
              <a:spcAft>
                <a:spcPct val="0"/>
              </a:spcAft>
              <a:defRPr sz="1400" kern="1200">
                <a:solidFill>
                  <a:schemeClr val="tx1"/>
                </a:solidFill>
                <a:latin typeface="TKTypeMedium" pitchFamily="34" charset="0"/>
                <a:ea typeface="+mn-ea"/>
                <a:cs typeface="+mn-cs"/>
              </a:defRPr>
            </a:lvl2pPr>
            <a:lvl3pPr marL="914400" algn="ctr" rtl="0" fontAlgn="base">
              <a:spcBef>
                <a:spcPct val="0"/>
              </a:spcBef>
              <a:spcAft>
                <a:spcPct val="0"/>
              </a:spcAft>
              <a:defRPr sz="1400" kern="1200">
                <a:solidFill>
                  <a:schemeClr val="tx1"/>
                </a:solidFill>
                <a:latin typeface="TKTypeMedium" pitchFamily="34" charset="0"/>
                <a:ea typeface="+mn-ea"/>
                <a:cs typeface="+mn-cs"/>
              </a:defRPr>
            </a:lvl3pPr>
            <a:lvl4pPr marL="1371600" algn="ctr" rtl="0" fontAlgn="base">
              <a:spcBef>
                <a:spcPct val="0"/>
              </a:spcBef>
              <a:spcAft>
                <a:spcPct val="0"/>
              </a:spcAft>
              <a:defRPr sz="1400" kern="1200">
                <a:solidFill>
                  <a:schemeClr val="tx1"/>
                </a:solidFill>
                <a:latin typeface="TKTypeMedium" pitchFamily="34" charset="0"/>
                <a:ea typeface="+mn-ea"/>
                <a:cs typeface="+mn-cs"/>
              </a:defRPr>
            </a:lvl4pPr>
            <a:lvl5pPr marL="1828800" algn="ctr" rtl="0" fontAlgn="base">
              <a:spcBef>
                <a:spcPct val="0"/>
              </a:spcBef>
              <a:spcAft>
                <a:spcPct val="0"/>
              </a:spcAft>
              <a:defRPr sz="1400" kern="1200">
                <a:solidFill>
                  <a:schemeClr val="tx1"/>
                </a:solidFill>
                <a:latin typeface="TKTypeMedium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400" kern="1200">
                <a:solidFill>
                  <a:schemeClr val="tx1"/>
                </a:solidFill>
                <a:latin typeface="TKTypeMedium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400" kern="1200">
                <a:solidFill>
                  <a:schemeClr val="tx1"/>
                </a:solidFill>
                <a:latin typeface="TKTypeMedium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400" kern="1200">
                <a:solidFill>
                  <a:schemeClr val="tx1"/>
                </a:solidFill>
                <a:latin typeface="TKTypeMedium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400" kern="1200">
                <a:solidFill>
                  <a:schemeClr val="tx1"/>
                </a:solidFill>
                <a:latin typeface="TKTypeMedium" pitchFamily="34" charset="0"/>
                <a:ea typeface="+mn-ea"/>
                <a:cs typeface="+mn-cs"/>
              </a:defRPr>
            </a:lvl9pPr>
          </a:lstStyle>
          <a:p>
            <a:pPr algn="l" eaLnBrk="0" hangingPunct="0">
              <a:lnSpc>
                <a:spcPts val="1200"/>
              </a:lnSpc>
              <a:defRPr/>
            </a:pPr>
            <a:r>
              <a:rPr lang="de-DE" altLang="zh-CN" sz="900">
                <a:solidFill>
                  <a:srgbClr val="515151"/>
                </a:solidFill>
                <a:latin typeface="TKTypeBold" pitchFamily="34" charset="0"/>
                <a:ea typeface="宋体" charset="-122"/>
              </a:rPr>
              <a:t>ThyssenKrupp </a:t>
            </a:r>
            <a:r>
              <a:rPr lang="en-US" altLang="zh-CN" sz="900">
                <a:solidFill>
                  <a:srgbClr val="515151"/>
                </a:solidFill>
                <a:latin typeface="TKTypeBold" pitchFamily="34" charset="0"/>
                <a:ea typeface="宋体" charset="-122"/>
              </a:rPr>
              <a:t>Elevator (China)</a:t>
            </a:r>
            <a:endParaRPr lang="de-DE" altLang="zh-CN" sz="900">
              <a:solidFill>
                <a:srgbClr val="515151"/>
              </a:solidFill>
              <a:latin typeface="TKTypeBold" pitchFamily="34" charset="0"/>
              <a:ea typeface="宋体" charset="-122"/>
            </a:endParaRPr>
          </a:p>
        </xdr:txBody>
      </xdr:sp>
      <xdr:pic>
        <xdr:nvPicPr>
          <xdr:cNvPr id="161" name="Picture 47" descr="090812_TKLogo3d_4C50"/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4658" y="3892"/>
            <a:ext cx="962" cy="314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  <xdr:twoCellAnchor>
    <xdr:from>
      <xdr:col>101</xdr:col>
      <xdr:colOff>13063</xdr:colOff>
      <xdr:row>77</xdr:row>
      <xdr:rowOff>66851</xdr:rowOff>
    </xdr:from>
    <xdr:to>
      <xdr:col>111</xdr:col>
      <xdr:colOff>331490</xdr:colOff>
      <xdr:row>80</xdr:row>
      <xdr:rowOff>99126</xdr:rowOff>
    </xdr:to>
    <xdr:grpSp>
      <xdr:nvGrpSpPr>
        <xdr:cNvPr id="162" name="Group 43"/>
        <xdr:cNvGrpSpPr>
          <a:grpSpLocks/>
        </xdr:cNvGrpSpPr>
      </xdr:nvGrpSpPr>
      <xdr:grpSpPr bwMode="auto">
        <a:xfrm>
          <a:off x="38551975" y="20147075"/>
          <a:ext cx="3610267" cy="544339"/>
          <a:chOff x="3230" y="3816"/>
          <a:chExt cx="2440" cy="419"/>
        </a:xfrm>
      </xdr:grpSpPr>
      <xdr:sp macro="" textlink="">
        <xdr:nvSpPr>
          <xdr:cNvPr id="163" name="AutoShape 44"/>
          <xdr:cNvSpPr>
            <a:spLocks noChangeArrowheads="1"/>
          </xdr:cNvSpPr>
        </xdr:nvSpPr>
        <xdr:spPr bwMode="ltGray">
          <a:xfrm>
            <a:off x="4581" y="3816"/>
            <a:ext cx="1089" cy="408"/>
          </a:xfrm>
          <a:prstGeom prst="roundRect">
            <a:avLst>
              <a:gd name="adj" fmla="val 6370"/>
            </a:avLst>
          </a:prstGeom>
          <a:solidFill>
            <a:srgbClr val="F1F1F1"/>
          </a:solidFill>
          <a:ln w="12700" algn="ctr">
            <a:noFill/>
            <a:round/>
            <a:headEnd/>
            <a:tailEnd/>
          </a:ln>
        </xdr:spPr>
      </xdr:sp>
      <xdr:sp macro="" textlink="">
        <xdr:nvSpPr>
          <xdr:cNvPr id="164" name="AutoShape 45"/>
          <xdr:cNvSpPr>
            <a:spLocks noChangeArrowheads="1"/>
          </xdr:cNvSpPr>
        </xdr:nvSpPr>
        <xdr:spPr bwMode="ltGray">
          <a:xfrm>
            <a:off x="3230" y="3940"/>
            <a:ext cx="1361" cy="295"/>
          </a:xfrm>
          <a:prstGeom prst="roundRect">
            <a:avLst>
              <a:gd name="adj" fmla="val 9491"/>
            </a:avLst>
          </a:prstGeom>
          <a:solidFill>
            <a:srgbClr val="F1F1F1"/>
          </a:solidFill>
          <a:ln w="12700" algn="ctr">
            <a:noFill/>
            <a:round/>
            <a:headEnd/>
            <a:tailEnd/>
          </a:ln>
        </xdr:spPr>
      </xdr:sp>
      <xdr:sp macro="" textlink="">
        <xdr:nvSpPr>
          <xdr:cNvPr id="165" name="Text Box 46"/>
          <xdr:cNvSpPr txBox="1">
            <a:spLocks noChangeAspect="1" noChangeArrowheads="1"/>
          </xdr:cNvSpPr>
        </xdr:nvSpPr>
        <xdr:spPr bwMode="auto">
          <a:xfrm>
            <a:off x="3357" y="3961"/>
            <a:ext cx="1225" cy="204"/>
          </a:xfrm>
          <a:prstGeom prst="rect">
            <a:avLst/>
          </a:prstGeom>
          <a:noFill/>
          <a:ln w="12700" algn="ctr">
            <a:noFill/>
            <a:miter lim="800000"/>
            <a:headEnd/>
            <a:tailEnd/>
          </a:ln>
          <a:effectLst/>
        </xdr:spPr>
        <xdr:txBody>
          <a:bodyPr wrap="square" lIns="0" tIns="10800" rIns="0" bIns="0" anchor="b"/>
          <a:lstStyle>
            <a:defPPr>
              <a:defRPr lang="de-DE"/>
            </a:defPPr>
            <a:lvl1pPr algn="ctr" rtl="0" fontAlgn="base">
              <a:spcBef>
                <a:spcPct val="0"/>
              </a:spcBef>
              <a:spcAft>
                <a:spcPct val="0"/>
              </a:spcAft>
              <a:defRPr sz="1400" kern="1200">
                <a:solidFill>
                  <a:schemeClr val="tx1"/>
                </a:solidFill>
                <a:latin typeface="TKTypeMedium" pitchFamily="34" charset="0"/>
                <a:ea typeface="+mn-ea"/>
                <a:cs typeface="+mn-cs"/>
              </a:defRPr>
            </a:lvl1pPr>
            <a:lvl2pPr marL="457200" algn="ctr" rtl="0" fontAlgn="base">
              <a:spcBef>
                <a:spcPct val="0"/>
              </a:spcBef>
              <a:spcAft>
                <a:spcPct val="0"/>
              </a:spcAft>
              <a:defRPr sz="1400" kern="1200">
                <a:solidFill>
                  <a:schemeClr val="tx1"/>
                </a:solidFill>
                <a:latin typeface="TKTypeMedium" pitchFamily="34" charset="0"/>
                <a:ea typeface="+mn-ea"/>
                <a:cs typeface="+mn-cs"/>
              </a:defRPr>
            </a:lvl2pPr>
            <a:lvl3pPr marL="914400" algn="ctr" rtl="0" fontAlgn="base">
              <a:spcBef>
                <a:spcPct val="0"/>
              </a:spcBef>
              <a:spcAft>
                <a:spcPct val="0"/>
              </a:spcAft>
              <a:defRPr sz="1400" kern="1200">
                <a:solidFill>
                  <a:schemeClr val="tx1"/>
                </a:solidFill>
                <a:latin typeface="TKTypeMedium" pitchFamily="34" charset="0"/>
                <a:ea typeface="+mn-ea"/>
                <a:cs typeface="+mn-cs"/>
              </a:defRPr>
            </a:lvl3pPr>
            <a:lvl4pPr marL="1371600" algn="ctr" rtl="0" fontAlgn="base">
              <a:spcBef>
                <a:spcPct val="0"/>
              </a:spcBef>
              <a:spcAft>
                <a:spcPct val="0"/>
              </a:spcAft>
              <a:defRPr sz="1400" kern="1200">
                <a:solidFill>
                  <a:schemeClr val="tx1"/>
                </a:solidFill>
                <a:latin typeface="TKTypeMedium" pitchFamily="34" charset="0"/>
                <a:ea typeface="+mn-ea"/>
                <a:cs typeface="+mn-cs"/>
              </a:defRPr>
            </a:lvl4pPr>
            <a:lvl5pPr marL="1828800" algn="ctr" rtl="0" fontAlgn="base">
              <a:spcBef>
                <a:spcPct val="0"/>
              </a:spcBef>
              <a:spcAft>
                <a:spcPct val="0"/>
              </a:spcAft>
              <a:defRPr sz="1400" kern="1200">
                <a:solidFill>
                  <a:schemeClr val="tx1"/>
                </a:solidFill>
                <a:latin typeface="TKTypeMedium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400" kern="1200">
                <a:solidFill>
                  <a:schemeClr val="tx1"/>
                </a:solidFill>
                <a:latin typeface="TKTypeMedium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400" kern="1200">
                <a:solidFill>
                  <a:schemeClr val="tx1"/>
                </a:solidFill>
                <a:latin typeface="TKTypeMedium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400" kern="1200">
                <a:solidFill>
                  <a:schemeClr val="tx1"/>
                </a:solidFill>
                <a:latin typeface="TKTypeMedium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400" kern="1200">
                <a:solidFill>
                  <a:schemeClr val="tx1"/>
                </a:solidFill>
                <a:latin typeface="TKTypeMedium" pitchFamily="34" charset="0"/>
                <a:ea typeface="+mn-ea"/>
                <a:cs typeface="+mn-cs"/>
              </a:defRPr>
            </a:lvl9pPr>
          </a:lstStyle>
          <a:p>
            <a:pPr algn="l" eaLnBrk="0" hangingPunct="0">
              <a:lnSpc>
                <a:spcPts val="1200"/>
              </a:lnSpc>
              <a:defRPr/>
            </a:pPr>
            <a:r>
              <a:rPr lang="de-DE" altLang="zh-CN" sz="900">
                <a:solidFill>
                  <a:srgbClr val="515151"/>
                </a:solidFill>
                <a:latin typeface="TKTypeBold" pitchFamily="34" charset="0"/>
                <a:ea typeface="宋体" charset="-122"/>
              </a:rPr>
              <a:t>ThyssenKrupp </a:t>
            </a:r>
            <a:r>
              <a:rPr lang="en-US" altLang="zh-CN" sz="900">
                <a:solidFill>
                  <a:srgbClr val="515151"/>
                </a:solidFill>
                <a:latin typeface="TKTypeBold" pitchFamily="34" charset="0"/>
                <a:ea typeface="宋体" charset="-122"/>
              </a:rPr>
              <a:t>Elevator (China)</a:t>
            </a:r>
            <a:endParaRPr lang="de-DE" altLang="zh-CN" sz="900">
              <a:solidFill>
                <a:srgbClr val="515151"/>
              </a:solidFill>
              <a:latin typeface="TKTypeBold" pitchFamily="34" charset="0"/>
              <a:ea typeface="宋体" charset="-122"/>
            </a:endParaRPr>
          </a:p>
        </xdr:txBody>
      </xdr:sp>
      <xdr:pic>
        <xdr:nvPicPr>
          <xdr:cNvPr id="166" name="Picture 47" descr="090812_TKLogo3d_4C50"/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4658" y="3892"/>
            <a:ext cx="962" cy="314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  <xdr:twoCellAnchor>
    <xdr:from>
      <xdr:col>101</xdr:col>
      <xdr:colOff>13063</xdr:colOff>
      <xdr:row>104</xdr:row>
      <xdr:rowOff>109881</xdr:rowOff>
    </xdr:from>
    <xdr:to>
      <xdr:col>111</xdr:col>
      <xdr:colOff>331490</xdr:colOff>
      <xdr:row>107</xdr:row>
      <xdr:rowOff>142156</xdr:rowOff>
    </xdr:to>
    <xdr:grpSp>
      <xdr:nvGrpSpPr>
        <xdr:cNvPr id="167" name="Group 43"/>
        <xdr:cNvGrpSpPr>
          <a:grpSpLocks/>
        </xdr:cNvGrpSpPr>
      </xdr:nvGrpSpPr>
      <xdr:grpSpPr bwMode="auto">
        <a:xfrm>
          <a:off x="38551975" y="27163929"/>
          <a:ext cx="3610267" cy="544339"/>
          <a:chOff x="3230" y="3816"/>
          <a:chExt cx="2440" cy="419"/>
        </a:xfrm>
      </xdr:grpSpPr>
      <xdr:sp macro="" textlink="">
        <xdr:nvSpPr>
          <xdr:cNvPr id="168" name="AutoShape 44"/>
          <xdr:cNvSpPr>
            <a:spLocks noChangeArrowheads="1"/>
          </xdr:cNvSpPr>
        </xdr:nvSpPr>
        <xdr:spPr bwMode="ltGray">
          <a:xfrm>
            <a:off x="4581" y="3816"/>
            <a:ext cx="1089" cy="408"/>
          </a:xfrm>
          <a:prstGeom prst="roundRect">
            <a:avLst>
              <a:gd name="adj" fmla="val 6370"/>
            </a:avLst>
          </a:prstGeom>
          <a:solidFill>
            <a:srgbClr val="F1F1F1"/>
          </a:solidFill>
          <a:ln w="12700" algn="ctr">
            <a:noFill/>
            <a:round/>
            <a:headEnd/>
            <a:tailEnd/>
          </a:ln>
        </xdr:spPr>
      </xdr:sp>
      <xdr:sp macro="" textlink="">
        <xdr:nvSpPr>
          <xdr:cNvPr id="169" name="AutoShape 45"/>
          <xdr:cNvSpPr>
            <a:spLocks noChangeArrowheads="1"/>
          </xdr:cNvSpPr>
        </xdr:nvSpPr>
        <xdr:spPr bwMode="ltGray">
          <a:xfrm>
            <a:off x="3230" y="3940"/>
            <a:ext cx="1361" cy="295"/>
          </a:xfrm>
          <a:prstGeom prst="roundRect">
            <a:avLst>
              <a:gd name="adj" fmla="val 9491"/>
            </a:avLst>
          </a:prstGeom>
          <a:solidFill>
            <a:srgbClr val="F1F1F1"/>
          </a:solidFill>
          <a:ln w="12700" algn="ctr">
            <a:noFill/>
            <a:round/>
            <a:headEnd/>
            <a:tailEnd/>
          </a:ln>
        </xdr:spPr>
      </xdr:sp>
      <xdr:sp macro="" textlink="">
        <xdr:nvSpPr>
          <xdr:cNvPr id="170" name="Text Box 46"/>
          <xdr:cNvSpPr txBox="1">
            <a:spLocks noChangeAspect="1" noChangeArrowheads="1"/>
          </xdr:cNvSpPr>
        </xdr:nvSpPr>
        <xdr:spPr bwMode="auto">
          <a:xfrm>
            <a:off x="3357" y="3961"/>
            <a:ext cx="1225" cy="204"/>
          </a:xfrm>
          <a:prstGeom prst="rect">
            <a:avLst/>
          </a:prstGeom>
          <a:noFill/>
          <a:ln w="12700" algn="ctr">
            <a:noFill/>
            <a:miter lim="800000"/>
            <a:headEnd/>
            <a:tailEnd/>
          </a:ln>
          <a:effectLst/>
        </xdr:spPr>
        <xdr:txBody>
          <a:bodyPr wrap="square" lIns="0" tIns="10800" rIns="0" bIns="0" anchor="b"/>
          <a:lstStyle>
            <a:defPPr>
              <a:defRPr lang="de-DE"/>
            </a:defPPr>
            <a:lvl1pPr algn="ctr" rtl="0" fontAlgn="base">
              <a:spcBef>
                <a:spcPct val="0"/>
              </a:spcBef>
              <a:spcAft>
                <a:spcPct val="0"/>
              </a:spcAft>
              <a:defRPr sz="1400" kern="1200">
                <a:solidFill>
                  <a:schemeClr val="tx1"/>
                </a:solidFill>
                <a:latin typeface="TKTypeMedium" pitchFamily="34" charset="0"/>
                <a:ea typeface="+mn-ea"/>
                <a:cs typeface="+mn-cs"/>
              </a:defRPr>
            </a:lvl1pPr>
            <a:lvl2pPr marL="457200" algn="ctr" rtl="0" fontAlgn="base">
              <a:spcBef>
                <a:spcPct val="0"/>
              </a:spcBef>
              <a:spcAft>
                <a:spcPct val="0"/>
              </a:spcAft>
              <a:defRPr sz="1400" kern="1200">
                <a:solidFill>
                  <a:schemeClr val="tx1"/>
                </a:solidFill>
                <a:latin typeface="TKTypeMedium" pitchFamily="34" charset="0"/>
                <a:ea typeface="+mn-ea"/>
                <a:cs typeface="+mn-cs"/>
              </a:defRPr>
            </a:lvl2pPr>
            <a:lvl3pPr marL="914400" algn="ctr" rtl="0" fontAlgn="base">
              <a:spcBef>
                <a:spcPct val="0"/>
              </a:spcBef>
              <a:spcAft>
                <a:spcPct val="0"/>
              </a:spcAft>
              <a:defRPr sz="1400" kern="1200">
                <a:solidFill>
                  <a:schemeClr val="tx1"/>
                </a:solidFill>
                <a:latin typeface="TKTypeMedium" pitchFamily="34" charset="0"/>
                <a:ea typeface="+mn-ea"/>
                <a:cs typeface="+mn-cs"/>
              </a:defRPr>
            </a:lvl3pPr>
            <a:lvl4pPr marL="1371600" algn="ctr" rtl="0" fontAlgn="base">
              <a:spcBef>
                <a:spcPct val="0"/>
              </a:spcBef>
              <a:spcAft>
                <a:spcPct val="0"/>
              </a:spcAft>
              <a:defRPr sz="1400" kern="1200">
                <a:solidFill>
                  <a:schemeClr val="tx1"/>
                </a:solidFill>
                <a:latin typeface="TKTypeMedium" pitchFamily="34" charset="0"/>
                <a:ea typeface="+mn-ea"/>
                <a:cs typeface="+mn-cs"/>
              </a:defRPr>
            </a:lvl4pPr>
            <a:lvl5pPr marL="1828800" algn="ctr" rtl="0" fontAlgn="base">
              <a:spcBef>
                <a:spcPct val="0"/>
              </a:spcBef>
              <a:spcAft>
                <a:spcPct val="0"/>
              </a:spcAft>
              <a:defRPr sz="1400" kern="1200">
                <a:solidFill>
                  <a:schemeClr val="tx1"/>
                </a:solidFill>
                <a:latin typeface="TKTypeMedium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400" kern="1200">
                <a:solidFill>
                  <a:schemeClr val="tx1"/>
                </a:solidFill>
                <a:latin typeface="TKTypeMedium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400" kern="1200">
                <a:solidFill>
                  <a:schemeClr val="tx1"/>
                </a:solidFill>
                <a:latin typeface="TKTypeMedium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400" kern="1200">
                <a:solidFill>
                  <a:schemeClr val="tx1"/>
                </a:solidFill>
                <a:latin typeface="TKTypeMedium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400" kern="1200">
                <a:solidFill>
                  <a:schemeClr val="tx1"/>
                </a:solidFill>
                <a:latin typeface="TKTypeMedium" pitchFamily="34" charset="0"/>
                <a:ea typeface="+mn-ea"/>
                <a:cs typeface="+mn-cs"/>
              </a:defRPr>
            </a:lvl9pPr>
          </a:lstStyle>
          <a:p>
            <a:pPr algn="l" eaLnBrk="0" hangingPunct="0">
              <a:lnSpc>
                <a:spcPts val="1200"/>
              </a:lnSpc>
              <a:defRPr/>
            </a:pPr>
            <a:r>
              <a:rPr lang="de-DE" altLang="zh-CN" sz="900">
                <a:solidFill>
                  <a:srgbClr val="515151"/>
                </a:solidFill>
                <a:latin typeface="TKTypeBold" pitchFamily="34" charset="0"/>
                <a:ea typeface="宋体" charset="-122"/>
              </a:rPr>
              <a:t>ThyssenKrupp </a:t>
            </a:r>
            <a:r>
              <a:rPr lang="en-US" altLang="zh-CN" sz="900">
                <a:solidFill>
                  <a:srgbClr val="515151"/>
                </a:solidFill>
                <a:latin typeface="TKTypeBold" pitchFamily="34" charset="0"/>
                <a:ea typeface="宋体" charset="-122"/>
              </a:rPr>
              <a:t>Elevator (China)</a:t>
            </a:r>
            <a:endParaRPr lang="de-DE" altLang="zh-CN" sz="900">
              <a:solidFill>
                <a:srgbClr val="515151"/>
              </a:solidFill>
              <a:latin typeface="TKTypeBold" pitchFamily="34" charset="0"/>
              <a:ea typeface="宋体" charset="-122"/>
            </a:endParaRPr>
          </a:p>
        </xdr:txBody>
      </xdr:sp>
      <xdr:pic>
        <xdr:nvPicPr>
          <xdr:cNvPr id="171" name="Picture 47" descr="090812_TKLogo3d_4C50"/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4658" y="3892"/>
            <a:ext cx="962" cy="314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  <xdr:twoCellAnchor>
    <xdr:from>
      <xdr:col>101</xdr:col>
      <xdr:colOff>13063</xdr:colOff>
      <xdr:row>131</xdr:row>
      <xdr:rowOff>109881</xdr:rowOff>
    </xdr:from>
    <xdr:to>
      <xdr:col>111</xdr:col>
      <xdr:colOff>331490</xdr:colOff>
      <xdr:row>134</xdr:row>
      <xdr:rowOff>142156</xdr:rowOff>
    </xdr:to>
    <xdr:grpSp>
      <xdr:nvGrpSpPr>
        <xdr:cNvPr id="172" name="Group 43"/>
        <xdr:cNvGrpSpPr>
          <a:grpSpLocks/>
        </xdr:cNvGrpSpPr>
      </xdr:nvGrpSpPr>
      <xdr:grpSpPr bwMode="auto">
        <a:xfrm>
          <a:off x="38551975" y="34259673"/>
          <a:ext cx="3610267" cy="544339"/>
          <a:chOff x="3230" y="3816"/>
          <a:chExt cx="2440" cy="419"/>
        </a:xfrm>
      </xdr:grpSpPr>
      <xdr:sp macro="" textlink="">
        <xdr:nvSpPr>
          <xdr:cNvPr id="173" name="AutoShape 44"/>
          <xdr:cNvSpPr>
            <a:spLocks noChangeArrowheads="1"/>
          </xdr:cNvSpPr>
        </xdr:nvSpPr>
        <xdr:spPr bwMode="ltGray">
          <a:xfrm>
            <a:off x="4581" y="3816"/>
            <a:ext cx="1089" cy="408"/>
          </a:xfrm>
          <a:prstGeom prst="roundRect">
            <a:avLst>
              <a:gd name="adj" fmla="val 6370"/>
            </a:avLst>
          </a:prstGeom>
          <a:solidFill>
            <a:srgbClr val="F1F1F1"/>
          </a:solidFill>
          <a:ln w="12700" algn="ctr">
            <a:noFill/>
            <a:round/>
            <a:headEnd/>
            <a:tailEnd/>
          </a:ln>
        </xdr:spPr>
      </xdr:sp>
      <xdr:sp macro="" textlink="">
        <xdr:nvSpPr>
          <xdr:cNvPr id="174" name="AutoShape 45"/>
          <xdr:cNvSpPr>
            <a:spLocks noChangeArrowheads="1"/>
          </xdr:cNvSpPr>
        </xdr:nvSpPr>
        <xdr:spPr bwMode="ltGray">
          <a:xfrm>
            <a:off x="3230" y="3940"/>
            <a:ext cx="1361" cy="295"/>
          </a:xfrm>
          <a:prstGeom prst="roundRect">
            <a:avLst>
              <a:gd name="adj" fmla="val 9491"/>
            </a:avLst>
          </a:prstGeom>
          <a:solidFill>
            <a:srgbClr val="F1F1F1"/>
          </a:solidFill>
          <a:ln w="12700" algn="ctr">
            <a:noFill/>
            <a:round/>
            <a:headEnd/>
            <a:tailEnd/>
          </a:ln>
        </xdr:spPr>
      </xdr:sp>
      <xdr:sp macro="" textlink="">
        <xdr:nvSpPr>
          <xdr:cNvPr id="175" name="Text Box 46"/>
          <xdr:cNvSpPr txBox="1">
            <a:spLocks noChangeAspect="1" noChangeArrowheads="1"/>
          </xdr:cNvSpPr>
        </xdr:nvSpPr>
        <xdr:spPr bwMode="auto">
          <a:xfrm>
            <a:off x="3357" y="3961"/>
            <a:ext cx="1225" cy="204"/>
          </a:xfrm>
          <a:prstGeom prst="rect">
            <a:avLst/>
          </a:prstGeom>
          <a:noFill/>
          <a:ln w="12700" algn="ctr">
            <a:noFill/>
            <a:miter lim="800000"/>
            <a:headEnd/>
            <a:tailEnd/>
          </a:ln>
          <a:effectLst/>
        </xdr:spPr>
        <xdr:txBody>
          <a:bodyPr wrap="square" lIns="0" tIns="10800" rIns="0" bIns="0" anchor="b"/>
          <a:lstStyle>
            <a:defPPr>
              <a:defRPr lang="de-DE"/>
            </a:defPPr>
            <a:lvl1pPr algn="ctr" rtl="0" fontAlgn="base">
              <a:spcBef>
                <a:spcPct val="0"/>
              </a:spcBef>
              <a:spcAft>
                <a:spcPct val="0"/>
              </a:spcAft>
              <a:defRPr sz="1400" kern="1200">
                <a:solidFill>
                  <a:schemeClr val="tx1"/>
                </a:solidFill>
                <a:latin typeface="TKTypeMedium" pitchFamily="34" charset="0"/>
                <a:ea typeface="+mn-ea"/>
                <a:cs typeface="+mn-cs"/>
              </a:defRPr>
            </a:lvl1pPr>
            <a:lvl2pPr marL="457200" algn="ctr" rtl="0" fontAlgn="base">
              <a:spcBef>
                <a:spcPct val="0"/>
              </a:spcBef>
              <a:spcAft>
                <a:spcPct val="0"/>
              </a:spcAft>
              <a:defRPr sz="1400" kern="1200">
                <a:solidFill>
                  <a:schemeClr val="tx1"/>
                </a:solidFill>
                <a:latin typeface="TKTypeMedium" pitchFamily="34" charset="0"/>
                <a:ea typeface="+mn-ea"/>
                <a:cs typeface="+mn-cs"/>
              </a:defRPr>
            </a:lvl2pPr>
            <a:lvl3pPr marL="914400" algn="ctr" rtl="0" fontAlgn="base">
              <a:spcBef>
                <a:spcPct val="0"/>
              </a:spcBef>
              <a:spcAft>
                <a:spcPct val="0"/>
              </a:spcAft>
              <a:defRPr sz="1400" kern="1200">
                <a:solidFill>
                  <a:schemeClr val="tx1"/>
                </a:solidFill>
                <a:latin typeface="TKTypeMedium" pitchFamily="34" charset="0"/>
                <a:ea typeface="+mn-ea"/>
                <a:cs typeface="+mn-cs"/>
              </a:defRPr>
            </a:lvl3pPr>
            <a:lvl4pPr marL="1371600" algn="ctr" rtl="0" fontAlgn="base">
              <a:spcBef>
                <a:spcPct val="0"/>
              </a:spcBef>
              <a:spcAft>
                <a:spcPct val="0"/>
              </a:spcAft>
              <a:defRPr sz="1400" kern="1200">
                <a:solidFill>
                  <a:schemeClr val="tx1"/>
                </a:solidFill>
                <a:latin typeface="TKTypeMedium" pitchFamily="34" charset="0"/>
                <a:ea typeface="+mn-ea"/>
                <a:cs typeface="+mn-cs"/>
              </a:defRPr>
            </a:lvl4pPr>
            <a:lvl5pPr marL="1828800" algn="ctr" rtl="0" fontAlgn="base">
              <a:spcBef>
                <a:spcPct val="0"/>
              </a:spcBef>
              <a:spcAft>
                <a:spcPct val="0"/>
              </a:spcAft>
              <a:defRPr sz="1400" kern="1200">
                <a:solidFill>
                  <a:schemeClr val="tx1"/>
                </a:solidFill>
                <a:latin typeface="TKTypeMedium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400" kern="1200">
                <a:solidFill>
                  <a:schemeClr val="tx1"/>
                </a:solidFill>
                <a:latin typeface="TKTypeMedium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400" kern="1200">
                <a:solidFill>
                  <a:schemeClr val="tx1"/>
                </a:solidFill>
                <a:latin typeface="TKTypeMedium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400" kern="1200">
                <a:solidFill>
                  <a:schemeClr val="tx1"/>
                </a:solidFill>
                <a:latin typeface="TKTypeMedium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400" kern="1200">
                <a:solidFill>
                  <a:schemeClr val="tx1"/>
                </a:solidFill>
                <a:latin typeface="TKTypeMedium" pitchFamily="34" charset="0"/>
                <a:ea typeface="+mn-ea"/>
                <a:cs typeface="+mn-cs"/>
              </a:defRPr>
            </a:lvl9pPr>
          </a:lstStyle>
          <a:p>
            <a:pPr algn="l" eaLnBrk="0" hangingPunct="0">
              <a:lnSpc>
                <a:spcPts val="1200"/>
              </a:lnSpc>
              <a:defRPr/>
            </a:pPr>
            <a:r>
              <a:rPr lang="de-DE" altLang="zh-CN" sz="900">
                <a:solidFill>
                  <a:srgbClr val="515151"/>
                </a:solidFill>
                <a:latin typeface="TKTypeBold" pitchFamily="34" charset="0"/>
                <a:ea typeface="宋体" charset="-122"/>
              </a:rPr>
              <a:t>ThyssenKrupp </a:t>
            </a:r>
            <a:r>
              <a:rPr lang="en-US" altLang="zh-CN" sz="900">
                <a:solidFill>
                  <a:srgbClr val="515151"/>
                </a:solidFill>
                <a:latin typeface="TKTypeBold" pitchFamily="34" charset="0"/>
                <a:ea typeface="宋体" charset="-122"/>
              </a:rPr>
              <a:t>Elevator (China)</a:t>
            </a:r>
            <a:endParaRPr lang="de-DE" altLang="zh-CN" sz="900">
              <a:solidFill>
                <a:srgbClr val="515151"/>
              </a:solidFill>
              <a:latin typeface="TKTypeBold" pitchFamily="34" charset="0"/>
              <a:ea typeface="宋体" charset="-122"/>
            </a:endParaRPr>
          </a:p>
        </xdr:txBody>
      </xdr:sp>
      <xdr:pic>
        <xdr:nvPicPr>
          <xdr:cNvPr id="176" name="Picture 47" descr="090812_TKLogo3d_4C50"/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4658" y="3892"/>
            <a:ext cx="962" cy="314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10438295/AppData/Local/Microsoft/Windows/Temporary%20Internet%20Files/Content.Outlook/ZOQ6896Z/0330-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10438295/AppData/Local/Microsoft/Windows/Temporary%20Internet%20Files/Content.Outlook/ZOQ6896Z/0331-033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10438295/AppData/Local/Microsoft/Windows/Temporary%20Internet%20Files/Content.Outlook/ZOQ6896Z/0326-033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0330-1"/>
    </sheetNames>
    <sheetDataSet>
      <sheetData sheetId="0">
        <row r="1">
          <cell r="A1" t="str">
            <v>物料号</v>
          </cell>
          <cell r="B1" t="str">
            <v>零件名称</v>
          </cell>
        </row>
        <row r="2">
          <cell r="A2">
            <v>200090682</v>
          </cell>
          <cell r="B2" t="str">
            <v>475轿壁板</v>
          </cell>
        </row>
        <row r="3">
          <cell r="A3">
            <v>200090683</v>
          </cell>
          <cell r="B3" t="str">
            <v xml:space="preserve">加强筋 </v>
          </cell>
        </row>
        <row r="4">
          <cell r="A4">
            <v>200090683</v>
          </cell>
          <cell r="B4" t="str">
            <v xml:space="preserve">加强筋 </v>
          </cell>
        </row>
        <row r="5">
          <cell r="A5">
            <v>200090683</v>
          </cell>
          <cell r="B5" t="str">
            <v xml:space="preserve">加强筋 </v>
          </cell>
        </row>
        <row r="6">
          <cell r="A6">
            <v>200090683</v>
          </cell>
          <cell r="B6" t="str">
            <v xml:space="preserve">加强筋 </v>
          </cell>
        </row>
        <row r="7">
          <cell r="A7">
            <v>200090685</v>
          </cell>
          <cell r="B7" t="str">
            <v>450轿壁板</v>
          </cell>
        </row>
        <row r="8">
          <cell r="A8">
            <v>200090693</v>
          </cell>
          <cell r="B8" t="str">
            <v>支架</v>
          </cell>
        </row>
        <row r="9">
          <cell r="A9">
            <v>200090702</v>
          </cell>
          <cell r="B9" t="str">
            <v xml:space="preserve">加强筋 </v>
          </cell>
        </row>
        <row r="10">
          <cell r="A10">
            <v>200090727</v>
          </cell>
          <cell r="B10" t="str">
            <v>600轿壁板</v>
          </cell>
        </row>
        <row r="11">
          <cell r="A11">
            <v>200090729</v>
          </cell>
          <cell r="B11" t="str">
            <v>门楣底板</v>
          </cell>
        </row>
        <row r="12">
          <cell r="A12">
            <v>200090731</v>
          </cell>
          <cell r="B12" t="str">
            <v>625(前孔）轿壁板</v>
          </cell>
        </row>
        <row r="13">
          <cell r="A13">
            <v>330049476</v>
          </cell>
          <cell r="B13" t="str">
            <v>W375前侧右轿壁</v>
          </cell>
        </row>
        <row r="14">
          <cell r="A14">
            <v>330049477</v>
          </cell>
          <cell r="B14" t="str">
            <v>W80 COP右侧板</v>
          </cell>
        </row>
        <row r="15">
          <cell r="A15">
            <v>330049478</v>
          </cell>
          <cell r="B15" t="str">
            <v>W90 COP左侧板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0331"/>
      <sheetName val="Sheet3"/>
      <sheetName val="0332"/>
      <sheetName val="Sheet5"/>
      <sheetName val="0333"/>
      <sheetName val="Sheet7"/>
      <sheetName val="0334"/>
      <sheetName val="Sheet9"/>
      <sheetName val="0335"/>
    </sheetNames>
    <sheetDataSet>
      <sheetData sheetId="0">
        <row r="1">
          <cell r="A1" t="str">
            <v>物料号</v>
          </cell>
          <cell r="B1" t="str">
            <v>零件名称</v>
          </cell>
        </row>
        <row r="2">
          <cell r="A2">
            <v>200090682</v>
          </cell>
          <cell r="B2" t="str">
            <v>475轿壁板</v>
          </cell>
        </row>
        <row r="3">
          <cell r="A3">
            <v>200090682</v>
          </cell>
          <cell r="B3" t="str">
            <v>475轿壁板</v>
          </cell>
        </row>
        <row r="4">
          <cell r="A4">
            <v>200090683</v>
          </cell>
          <cell r="B4" t="str">
            <v xml:space="preserve">加强筋 </v>
          </cell>
        </row>
        <row r="5">
          <cell r="A5">
            <v>200090683</v>
          </cell>
          <cell r="B5" t="str">
            <v xml:space="preserve">加强筋 </v>
          </cell>
        </row>
        <row r="6">
          <cell r="A6">
            <v>200090683</v>
          </cell>
          <cell r="B6" t="str">
            <v xml:space="preserve">加强筋 </v>
          </cell>
        </row>
        <row r="7">
          <cell r="A7">
            <v>200090683</v>
          </cell>
          <cell r="B7" t="str">
            <v xml:space="preserve">加强筋 </v>
          </cell>
        </row>
        <row r="8">
          <cell r="A8">
            <v>200090683</v>
          </cell>
          <cell r="B8" t="str">
            <v xml:space="preserve">加强筋 </v>
          </cell>
        </row>
        <row r="9">
          <cell r="A9">
            <v>200090683</v>
          </cell>
          <cell r="B9" t="str">
            <v xml:space="preserve">加强筋 </v>
          </cell>
        </row>
        <row r="10">
          <cell r="A10">
            <v>200090683</v>
          </cell>
          <cell r="B10" t="str">
            <v xml:space="preserve">加强筋 </v>
          </cell>
        </row>
        <row r="11">
          <cell r="A11">
            <v>200090683</v>
          </cell>
          <cell r="B11" t="str">
            <v xml:space="preserve">加强筋 </v>
          </cell>
        </row>
        <row r="12">
          <cell r="A12">
            <v>200090683</v>
          </cell>
          <cell r="B12" t="str">
            <v xml:space="preserve">加强筋 </v>
          </cell>
        </row>
        <row r="13">
          <cell r="A13">
            <v>200090683</v>
          </cell>
          <cell r="B13" t="str">
            <v xml:space="preserve">加强筋 </v>
          </cell>
        </row>
        <row r="14">
          <cell r="A14">
            <v>200090683</v>
          </cell>
          <cell r="B14" t="str">
            <v xml:space="preserve">加强筋 </v>
          </cell>
        </row>
        <row r="15">
          <cell r="A15">
            <v>200090683</v>
          </cell>
          <cell r="B15" t="str">
            <v xml:space="preserve">加强筋 </v>
          </cell>
        </row>
        <row r="16">
          <cell r="A16">
            <v>200090683</v>
          </cell>
          <cell r="B16" t="str">
            <v xml:space="preserve">加强筋 </v>
          </cell>
        </row>
        <row r="17">
          <cell r="A17">
            <v>200090683</v>
          </cell>
          <cell r="B17" t="str">
            <v xml:space="preserve">加强筋 </v>
          </cell>
        </row>
        <row r="18">
          <cell r="A18">
            <v>200090683</v>
          </cell>
          <cell r="B18" t="str">
            <v xml:space="preserve">加强筋 </v>
          </cell>
        </row>
        <row r="19">
          <cell r="A19">
            <v>200090683</v>
          </cell>
          <cell r="B19" t="str">
            <v xml:space="preserve">加强筋 </v>
          </cell>
        </row>
        <row r="20">
          <cell r="A20">
            <v>200090683</v>
          </cell>
          <cell r="B20" t="str">
            <v xml:space="preserve">加强筋 </v>
          </cell>
        </row>
        <row r="21">
          <cell r="A21">
            <v>200090683</v>
          </cell>
          <cell r="B21" t="str">
            <v xml:space="preserve">加强筋 </v>
          </cell>
        </row>
        <row r="22">
          <cell r="A22">
            <v>200090685</v>
          </cell>
          <cell r="B22" t="str">
            <v>450轿壁板</v>
          </cell>
        </row>
        <row r="23">
          <cell r="A23">
            <v>200090693</v>
          </cell>
          <cell r="B23" t="str">
            <v>支架</v>
          </cell>
        </row>
        <row r="24">
          <cell r="A24">
            <v>200090693</v>
          </cell>
          <cell r="B24" t="str">
            <v>支架</v>
          </cell>
        </row>
        <row r="25">
          <cell r="A25">
            <v>200090693</v>
          </cell>
          <cell r="B25" t="str">
            <v>支架</v>
          </cell>
        </row>
        <row r="26">
          <cell r="A26">
            <v>200090693</v>
          </cell>
          <cell r="B26" t="str">
            <v>支架</v>
          </cell>
        </row>
        <row r="27">
          <cell r="A27">
            <v>200090700</v>
          </cell>
          <cell r="B27" t="str">
            <v xml:space="preserve">加强筋 </v>
          </cell>
        </row>
        <row r="28">
          <cell r="A28">
            <v>200090701</v>
          </cell>
          <cell r="B28" t="str">
            <v xml:space="preserve">加强筋 </v>
          </cell>
        </row>
        <row r="29">
          <cell r="A29">
            <v>200090701</v>
          </cell>
          <cell r="B29" t="str">
            <v xml:space="preserve">加强筋 </v>
          </cell>
        </row>
        <row r="30">
          <cell r="A30">
            <v>200090704</v>
          </cell>
          <cell r="B30" t="str">
            <v>475轿壁底板</v>
          </cell>
        </row>
        <row r="31">
          <cell r="A31">
            <v>200090707</v>
          </cell>
          <cell r="B31" t="str">
            <v>550轿壁板</v>
          </cell>
        </row>
        <row r="32">
          <cell r="A32">
            <v>200090707</v>
          </cell>
          <cell r="B32" t="str">
            <v>550轿壁板</v>
          </cell>
        </row>
        <row r="33">
          <cell r="A33">
            <v>200090714</v>
          </cell>
          <cell r="B33" t="str">
            <v>门楣底板</v>
          </cell>
        </row>
        <row r="34">
          <cell r="A34">
            <v>200090716</v>
          </cell>
          <cell r="B34" t="str">
            <v>550轿壁(面孔)板</v>
          </cell>
        </row>
        <row r="35">
          <cell r="A35">
            <v>200090716</v>
          </cell>
          <cell r="B35" t="str">
            <v>550轿壁(面孔)板</v>
          </cell>
        </row>
        <row r="36">
          <cell r="A36">
            <v>200090720</v>
          </cell>
          <cell r="B36" t="str">
            <v>450轿壁底板</v>
          </cell>
        </row>
        <row r="37">
          <cell r="A37">
            <v>200090727</v>
          </cell>
          <cell r="B37" t="str">
            <v>600轿壁板</v>
          </cell>
        </row>
        <row r="38">
          <cell r="A38">
            <v>200090897</v>
          </cell>
          <cell r="B38" t="str">
            <v>W=300 右前轿壁底板</v>
          </cell>
        </row>
        <row r="39">
          <cell r="A39">
            <v>200090900</v>
          </cell>
          <cell r="B39" t="str">
            <v>W=50 COP左侧轿壁底板</v>
          </cell>
        </row>
        <row r="40">
          <cell r="A40">
            <v>200090903</v>
          </cell>
          <cell r="B40" t="str">
            <v>W=45 COP右侧轿壁底板</v>
          </cell>
        </row>
        <row r="41">
          <cell r="A41">
            <v>200090906</v>
          </cell>
          <cell r="B41" t="str">
            <v>门楣底板</v>
          </cell>
        </row>
        <row r="42">
          <cell r="A42">
            <v>200090910</v>
          </cell>
          <cell r="B42" t="str">
            <v>500轿壁底板</v>
          </cell>
        </row>
        <row r="43">
          <cell r="A43">
            <v>200090910</v>
          </cell>
          <cell r="B43" t="str">
            <v>500轿壁底板</v>
          </cell>
        </row>
        <row r="44">
          <cell r="A44">
            <v>200090914</v>
          </cell>
          <cell r="B44" t="str">
            <v>450轿壁(面孔)底板</v>
          </cell>
        </row>
        <row r="45">
          <cell r="A45">
            <v>200090932</v>
          </cell>
          <cell r="B45" t="str">
            <v>550轿壁底板</v>
          </cell>
        </row>
        <row r="46">
          <cell r="A46">
            <v>200090954</v>
          </cell>
          <cell r="B46" t="str">
            <v>W75 左前轿壁底板</v>
          </cell>
        </row>
        <row r="47">
          <cell r="A47">
            <v>200090967</v>
          </cell>
          <cell r="B47" t="str">
            <v>400轿壁底板</v>
          </cell>
        </row>
        <row r="48">
          <cell r="A48">
            <v>200090971</v>
          </cell>
          <cell r="B48" t="str">
            <v>375轿壁(面孔)底板</v>
          </cell>
        </row>
        <row r="49">
          <cell r="A49">
            <v>200128426</v>
          </cell>
          <cell r="B49" t="str">
            <v>门楣底板</v>
          </cell>
        </row>
        <row r="50">
          <cell r="A50">
            <v>200145073</v>
          </cell>
          <cell r="B50" t="str">
            <v>345轿壁(带COP安装孔)底板</v>
          </cell>
        </row>
        <row r="51">
          <cell r="A51">
            <v>200145130</v>
          </cell>
          <cell r="B51" t="str">
            <v>500轿壁(带COP安装孔)底板</v>
          </cell>
        </row>
        <row r="52">
          <cell r="A52">
            <v>200145253</v>
          </cell>
          <cell r="B52" t="str">
            <v xml:space="preserve">加强筋 </v>
          </cell>
        </row>
        <row r="53">
          <cell r="A53">
            <v>200145257</v>
          </cell>
          <cell r="B53" t="str">
            <v>小轿壁底板</v>
          </cell>
        </row>
        <row r="54">
          <cell r="A54">
            <v>200157580</v>
          </cell>
          <cell r="B54" t="str">
            <v>门楣装饰板</v>
          </cell>
        </row>
        <row r="55">
          <cell r="A55">
            <v>200225199</v>
          </cell>
          <cell r="B55" t="str">
            <v xml:space="preserve">加强筋 </v>
          </cell>
        </row>
        <row r="56">
          <cell r="A56">
            <v>200253605</v>
          </cell>
          <cell r="B56" t="str">
            <v>W=300 右前轿壁装饰板</v>
          </cell>
        </row>
        <row r="57">
          <cell r="A57">
            <v>200253608</v>
          </cell>
          <cell r="B57" t="str">
            <v>W=50 COP左侧轿壁装饰板</v>
          </cell>
        </row>
        <row r="58">
          <cell r="A58">
            <v>200253612</v>
          </cell>
          <cell r="B58" t="str">
            <v>W=45 COP右侧轿壁装饰板</v>
          </cell>
        </row>
        <row r="59">
          <cell r="A59">
            <v>200253621</v>
          </cell>
          <cell r="B59" t="str">
            <v>475轿壁装饰板</v>
          </cell>
        </row>
        <row r="60">
          <cell r="A60">
            <v>200253623</v>
          </cell>
          <cell r="B60" t="str">
            <v>450轿壁装饰板</v>
          </cell>
        </row>
        <row r="61">
          <cell r="A61">
            <v>200253624</v>
          </cell>
          <cell r="B61" t="str">
            <v>500轿壁装饰板</v>
          </cell>
        </row>
        <row r="62">
          <cell r="A62">
            <v>200253624</v>
          </cell>
          <cell r="B62" t="str">
            <v>500轿壁(带COP安装孔)装饰板</v>
          </cell>
        </row>
        <row r="63">
          <cell r="A63">
            <v>200253624</v>
          </cell>
          <cell r="B63" t="str">
            <v>500轿壁装饰板</v>
          </cell>
        </row>
        <row r="64">
          <cell r="A64">
            <v>200253625</v>
          </cell>
          <cell r="B64" t="str">
            <v>550轿壁装饰板</v>
          </cell>
        </row>
        <row r="65">
          <cell r="A65">
            <v>200253627</v>
          </cell>
          <cell r="B65" t="str">
            <v>400轿壁装饰板</v>
          </cell>
        </row>
        <row r="66">
          <cell r="A66">
            <v>200253631</v>
          </cell>
          <cell r="B66" t="str">
            <v>450轿壁(面孔)装饰板</v>
          </cell>
        </row>
        <row r="67">
          <cell r="A67">
            <v>200253634</v>
          </cell>
          <cell r="B67" t="str">
            <v>375轿壁(面孔)装饰板</v>
          </cell>
        </row>
        <row r="68">
          <cell r="A68">
            <v>200253640</v>
          </cell>
          <cell r="B68" t="str">
            <v>W75 左前轿壁装饰板</v>
          </cell>
        </row>
        <row r="69">
          <cell r="A69">
            <v>200253650</v>
          </cell>
          <cell r="B69" t="str">
            <v>345轿壁(带COP安装孔)装饰板</v>
          </cell>
        </row>
        <row r="70">
          <cell r="A70">
            <v>200253693</v>
          </cell>
          <cell r="B70" t="str">
            <v>小轿壁装饰板</v>
          </cell>
        </row>
        <row r="71">
          <cell r="A71">
            <v>330031707</v>
          </cell>
          <cell r="B71" t="str">
            <v>W375前侧右轿壁</v>
          </cell>
        </row>
        <row r="72">
          <cell r="A72">
            <v>330034047</v>
          </cell>
          <cell r="B72" t="str">
            <v>W175 右前轿壁装饰板</v>
          </cell>
        </row>
        <row r="73">
          <cell r="A73">
            <v>330034048</v>
          </cell>
          <cell r="B73" t="str">
            <v>W175 右前轿壁底板</v>
          </cell>
        </row>
        <row r="74">
          <cell r="A74">
            <v>330046125</v>
          </cell>
          <cell r="B74" t="str">
            <v>W90 COP左侧板</v>
          </cell>
        </row>
        <row r="75">
          <cell r="A75">
            <v>330046126</v>
          </cell>
          <cell r="B75" t="str">
            <v>W80 COP右侧板</v>
          </cell>
        </row>
        <row r="76">
          <cell r="A76">
            <v>330050720</v>
          </cell>
          <cell r="B76" t="str">
            <v>门楣装饰板</v>
          </cell>
        </row>
        <row r="77">
          <cell r="A77">
            <v>330050722</v>
          </cell>
          <cell r="B77" t="str">
            <v>门楣底板</v>
          </cell>
        </row>
        <row r="78">
          <cell r="A78">
            <v>330074396</v>
          </cell>
          <cell r="B78" t="str">
            <v xml:space="preserve">加强筋 </v>
          </cell>
        </row>
        <row r="79">
          <cell r="A79">
            <v>330099267</v>
          </cell>
          <cell r="B79" t="str">
            <v xml:space="preserve">加强筋 </v>
          </cell>
        </row>
        <row r="80">
          <cell r="A80">
            <v>330099268</v>
          </cell>
          <cell r="B80" t="str">
            <v xml:space="preserve">加强筋 </v>
          </cell>
        </row>
        <row r="81">
          <cell r="A81">
            <v>330099528</v>
          </cell>
          <cell r="B81" t="str">
            <v xml:space="preserve">加强筋 </v>
          </cell>
        </row>
        <row r="82">
          <cell r="A82">
            <v>330102769</v>
          </cell>
          <cell r="B82" t="str">
            <v>600轿壁(薄残COP)底板</v>
          </cell>
        </row>
        <row r="83">
          <cell r="A83">
            <v>330102935</v>
          </cell>
          <cell r="B83" t="str">
            <v>W475 右前侧轿壁</v>
          </cell>
        </row>
        <row r="84">
          <cell r="A84">
            <v>330113904</v>
          </cell>
          <cell r="B84" t="str">
            <v>W145 COP左侧板</v>
          </cell>
        </row>
        <row r="85">
          <cell r="A85">
            <v>330113905</v>
          </cell>
          <cell r="B85" t="str">
            <v>W125 COP右侧板</v>
          </cell>
        </row>
      </sheetData>
      <sheetData sheetId="1"/>
      <sheetData sheetId="2">
        <row r="1">
          <cell r="A1" t="str">
            <v>物料号</v>
          </cell>
          <cell r="B1" t="str">
            <v>零件名称</v>
          </cell>
        </row>
        <row r="2">
          <cell r="A2">
            <v>200090683</v>
          </cell>
          <cell r="B2" t="str">
            <v xml:space="preserve">加强筋 </v>
          </cell>
        </row>
        <row r="3">
          <cell r="A3">
            <v>200090683</v>
          </cell>
          <cell r="B3" t="str">
            <v xml:space="preserve">加强筋 </v>
          </cell>
        </row>
        <row r="4">
          <cell r="A4">
            <v>200090683</v>
          </cell>
          <cell r="B4" t="str">
            <v xml:space="preserve">加强筋 </v>
          </cell>
        </row>
        <row r="5">
          <cell r="A5">
            <v>200090683</v>
          </cell>
          <cell r="B5" t="str">
            <v xml:space="preserve">加强筋 </v>
          </cell>
        </row>
        <row r="6">
          <cell r="A6">
            <v>200090683</v>
          </cell>
          <cell r="B6" t="str">
            <v xml:space="preserve">加强筋 </v>
          </cell>
        </row>
        <row r="7">
          <cell r="A7">
            <v>200090683</v>
          </cell>
          <cell r="B7" t="str">
            <v xml:space="preserve">加强筋 </v>
          </cell>
        </row>
        <row r="8">
          <cell r="A8">
            <v>200090683</v>
          </cell>
          <cell r="B8" t="str">
            <v xml:space="preserve">加强筋 </v>
          </cell>
        </row>
        <row r="9">
          <cell r="A9">
            <v>200090683</v>
          </cell>
          <cell r="B9" t="str">
            <v xml:space="preserve">加强筋 </v>
          </cell>
        </row>
        <row r="10">
          <cell r="A10">
            <v>200090683</v>
          </cell>
          <cell r="B10" t="str">
            <v xml:space="preserve">加强筋 </v>
          </cell>
        </row>
        <row r="11">
          <cell r="A11">
            <v>200090683</v>
          </cell>
          <cell r="B11" t="str">
            <v xml:space="preserve">加强筋 </v>
          </cell>
        </row>
        <row r="12">
          <cell r="A12">
            <v>200090683</v>
          </cell>
          <cell r="B12" t="str">
            <v xml:space="preserve">加强筋 </v>
          </cell>
        </row>
        <row r="13">
          <cell r="A13">
            <v>200090683</v>
          </cell>
          <cell r="B13" t="str">
            <v xml:space="preserve">加强筋 </v>
          </cell>
        </row>
        <row r="14">
          <cell r="A14">
            <v>200090683</v>
          </cell>
          <cell r="B14" t="str">
            <v xml:space="preserve">加强筋 </v>
          </cell>
        </row>
        <row r="15">
          <cell r="A15">
            <v>200090683</v>
          </cell>
          <cell r="B15" t="str">
            <v xml:space="preserve">加强筋 </v>
          </cell>
        </row>
        <row r="16">
          <cell r="A16">
            <v>200090683</v>
          </cell>
          <cell r="B16" t="str">
            <v xml:space="preserve">加强筋 </v>
          </cell>
        </row>
        <row r="17">
          <cell r="A17">
            <v>200090683</v>
          </cell>
          <cell r="B17" t="str">
            <v xml:space="preserve">加强筋 </v>
          </cell>
        </row>
        <row r="18">
          <cell r="A18">
            <v>200090693</v>
          </cell>
          <cell r="B18" t="str">
            <v>支架</v>
          </cell>
        </row>
        <row r="19">
          <cell r="A19">
            <v>200090693</v>
          </cell>
          <cell r="B19" t="str">
            <v>支架</v>
          </cell>
        </row>
        <row r="20">
          <cell r="A20">
            <v>200090693</v>
          </cell>
          <cell r="B20" t="str">
            <v>支架</v>
          </cell>
        </row>
        <row r="21">
          <cell r="A21">
            <v>200090693</v>
          </cell>
          <cell r="B21" t="str">
            <v>支架</v>
          </cell>
        </row>
        <row r="22">
          <cell r="A22">
            <v>200090700</v>
          </cell>
          <cell r="B22" t="str">
            <v xml:space="preserve">加强筋 </v>
          </cell>
        </row>
        <row r="23">
          <cell r="A23">
            <v>200090700</v>
          </cell>
          <cell r="B23" t="str">
            <v xml:space="preserve">加强筋 </v>
          </cell>
        </row>
        <row r="24">
          <cell r="A24">
            <v>200090700</v>
          </cell>
          <cell r="B24" t="str">
            <v xml:space="preserve">加强筋 </v>
          </cell>
        </row>
        <row r="25">
          <cell r="A25">
            <v>200090700</v>
          </cell>
          <cell r="B25" t="str">
            <v xml:space="preserve">加强筋 </v>
          </cell>
        </row>
        <row r="26">
          <cell r="A26">
            <v>200090704</v>
          </cell>
          <cell r="B26" t="str">
            <v>475轿壁底板</v>
          </cell>
        </row>
        <row r="27">
          <cell r="A27">
            <v>200090704</v>
          </cell>
          <cell r="B27" t="str">
            <v>475轿壁底板</v>
          </cell>
        </row>
        <row r="28">
          <cell r="A28">
            <v>200090704</v>
          </cell>
          <cell r="B28" t="str">
            <v>475轿壁底板</v>
          </cell>
        </row>
        <row r="29">
          <cell r="A29">
            <v>200090704</v>
          </cell>
          <cell r="B29" t="str">
            <v>475轿壁底板</v>
          </cell>
        </row>
        <row r="30">
          <cell r="A30">
            <v>200090718</v>
          </cell>
          <cell r="B30" t="str">
            <v>475轿壁装饰板</v>
          </cell>
        </row>
        <row r="31">
          <cell r="A31">
            <v>200090718</v>
          </cell>
          <cell r="B31" t="str">
            <v>475轿壁装饰板</v>
          </cell>
        </row>
        <row r="32">
          <cell r="A32">
            <v>200090718</v>
          </cell>
          <cell r="B32" t="str">
            <v>475轿壁装饰板</v>
          </cell>
        </row>
        <row r="33">
          <cell r="A33">
            <v>200090718</v>
          </cell>
          <cell r="B33" t="str">
            <v>475轿壁装饰板</v>
          </cell>
        </row>
        <row r="34">
          <cell r="A34">
            <v>200090720</v>
          </cell>
          <cell r="B34" t="str">
            <v>450轿壁底板</v>
          </cell>
        </row>
        <row r="35">
          <cell r="A35">
            <v>200090720</v>
          </cell>
          <cell r="B35" t="str">
            <v>450轿壁底板</v>
          </cell>
        </row>
        <row r="36">
          <cell r="A36">
            <v>200090720</v>
          </cell>
          <cell r="B36" t="str">
            <v>450轿壁底板</v>
          </cell>
        </row>
        <row r="37">
          <cell r="A37">
            <v>200090720</v>
          </cell>
          <cell r="B37" t="str">
            <v>450轿壁底板</v>
          </cell>
        </row>
        <row r="38">
          <cell r="A38">
            <v>200090722</v>
          </cell>
          <cell r="B38" t="str">
            <v>450轿壁装饰板</v>
          </cell>
        </row>
        <row r="39">
          <cell r="A39">
            <v>200090722</v>
          </cell>
          <cell r="B39" t="str">
            <v>450轿壁装饰板</v>
          </cell>
        </row>
        <row r="40">
          <cell r="A40">
            <v>200090722</v>
          </cell>
          <cell r="B40" t="str">
            <v>450轿壁装饰板</v>
          </cell>
        </row>
        <row r="41">
          <cell r="A41">
            <v>200090722</v>
          </cell>
          <cell r="B41" t="str">
            <v>450轿壁装饰板</v>
          </cell>
        </row>
        <row r="42">
          <cell r="A42">
            <v>200090910</v>
          </cell>
          <cell r="B42" t="str">
            <v>500轿壁底板</v>
          </cell>
        </row>
        <row r="43">
          <cell r="A43">
            <v>200090910</v>
          </cell>
          <cell r="B43" t="str">
            <v>500轿壁底板</v>
          </cell>
        </row>
        <row r="44">
          <cell r="A44">
            <v>200090910</v>
          </cell>
          <cell r="B44" t="str">
            <v>500轿壁底板</v>
          </cell>
        </row>
        <row r="45">
          <cell r="A45">
            <v>200090910</v>
          </cell>
          <cell r="B45" t="str">
            <v>500轿壁底板</v>
          </cell>
        </row>
        <row r="46">
          <cell r="A46">
            <v>200090912</v>
          </cell>
          <cell r="B46" t="str">
            <v>500轿壁装饰板</v>
          </cell>
        </row>
        <row r="47">
          <cell r="A47">
            <v>200090912</v>
          </cell>
          <cell r="B47" t="str">
            <v>500轿壁装饰板</v>
          </cell>
        </row>
        <row r="48">
          <cell r="A48">
            <v>200090912</v>
          </cell>
          <cell r="B48" t="str">
            <v>500轿壁装饰板</v>
          </cell>
        </row>
        <row r="49">
          <cell r="A49">
            <v>200090912</v>
          </cell>
          <cell r="B49" t="str">
            <v>500轿壁装饰板</v>
          </cell>
        </row>
        <row r="50">
          <cell r="A50">
            <v>200090914</v>
          </cell>
          <cell r="B50" t="str">
            <v>450轿壁(前孔）轿壁底板</v>
          </cell>
        </row>
        <row r="51">
          <cell r="A51">
            <v>200090914</v>
          </cell>
          <cell r="B51" t="str">
            <v>450轿壁(前孔）轿壁底板</v>
          </cell>
        </row>
        <row r="52">
          <cell r="A52">
            <v>200090914</v>
          </cell>
          <cell r="B52" t="str">
            <v>450轿壁(前孔）轿壁底板</v>
          </cell>
        </row>
        <row r="53">
          <cell r="A53">
            <v>200090914</v>
          </cell>
          <cell r="B53" t="str">
            <v>450轿壁(前孔）轿壁底板</v>
          </cell>
        </row>
        <row r="54">
          <cell r="A54">
            <v>200090916</v>
          </cell>
          <cell r="B54" t="str">
            <v>450轿壁(前孔）轿壁装饰板</v>
          </cell>
        </row>
        <row r="55">
          <cell r="A55">
            <v>200090916</v>
          </cell>
          <cell r="B55" t="str">
            <v>450轿壁(前孔）轿壁装饰板</v>
          </cell>
        </row>
        <row r="56">
          <cell r="A56">
            <v>200090916</v>
          </cell>
          <cell r="B56" t="str">
            <v>450轿壁(前孔）轿壁装饰板</v>
          </cell>
        </row>
        <row r="57">
          <cell r="A57">
            <v>200090916</v>
          </cell>
          <cell r="B57" t="str">
            <v>450轿壁(前孔）轿壁装饰板</v>
          </cell>
        </row>
        <row r="58">
          <cell r="A58">
            <v>330003791</v>
          </cell>
          <cell r="B58" t="str">
            <v xml:space="preserve">加强筋 </v>
          </cell>
        </row>
        <row r="59">
          <cell r="A59">
            <v>330003791</v>
          </cell>
          <cell r="B59" t="str">
            <v xml:space="preserve">加强筋 </v>
          </cell>
        </row>
        <row r="60">
          <cell r="A60">
            <v>330003791</v>
          </cell>
          <cell r="B60" t="str">
            <v xml:space="preserve">加强筋 </v>
          </cell>
        </row>
        <row r="61">
          <cell r="A61">
            <v>330003791</v>
          </cell>
          <cell r="B61" t="str">
            <v xml:space="preserve">加强筋 </v>
          </cell>
        </row>
        <row r="62">
          <cell r="A62">
            <v>330029185</v>
          </cell>
          <cell r="B62" t="str">
            <v xml:space="preserve">加强筋 </v>
          </cell>
        </row>
        <row r="63">
          <cell r="A63">
            <v>330029514</v>
          </cell>
          <cell r="B63" t="str">
            <v>W300 左前轿壁底板</v>
          </cell>
        </row>
        <row r="64">
          <cell r="A64">
            <v>330029514</v>
          </cell>
          <cell r="B64" t="str">
            <v>W300 左前轿壁底板</v>
          </cell>
        </row>
        <row r="65">
          <cell r="A65">
            <v>330029514</v>
          </cell>
          <cell r="B65" t="str">
            <v>W300 左前轿壁底板</v>
          </cell>
        </row>
        <row r="66">
          <cell r="A66">
            <v>330029514</v>
          </cell>
          <cell r="B66" t="str">
            <v>W300 左前轿壁底板</v>
          </cell>
        </row>
        <row r="67">
          <cell r="A67">
            <v>330029515</v>
          </cell>
          <cell r="B67" t="str">
            <v>支架</v>
          </cell>
        </row>
        <row r="68">
          <cell r="A68">
            <v>330029515</v>
          </cell>
          <cell r="B68" t="str">
            <v>支架</v>
          </cell>
        </row>
        <row r="69">
          <cell r="A69">
            <v>330029515</v>
          </cell>
          <cell r="B69" t="str">
            <v>支架</v>
          </cell>
        </row>
        <row r="70">
          <cell r="A70">
            <v>330029515</v>
          </cell>
          <cell r="B70" t="str">
            <v>支架</v>
          </cell>
        </row>
        <row r="71">
          <cell r="A71">
            <v>330029518</v>
          </cell>
          <cell r="B71" t="str">
            <v>支架</v>
          </cell>
        </row>
        <row r="72">
          <cell r="A72">
            <v>330029518</v>
          </cell>
          <cell r="B72" t="str">
            <v>支架</v>
          </cell>
        </row>
        <row r="73">
          <cell r="A73">
            <v>330029518</v>
          </cell>
          <cell r="B73" t="str">
            <v>支架</v>
          </cell>
        </row>
        <row r="74">
          <cell r="A74">
            <v>330029518</v>
          </cell>
          <cell r="B74" t="str">
            <v>支架</v>
          </cell>
        </row>
        <row r="75">
          <cell r="A75">
            <v>330029778</v>
          </cell>
          <cell r="B75" t="str">
            <v>475轿壁板(残疾COP)底板</v>
          </cell>
        </row>
        <row r="76">
          <cell r="A76">
            <v>330029779</v>
          </cell>
          <cell r="B76" t="str">
            <v xml:space="preserve">加强筋 </v>
          </cell>
        </row>
        <row r="77">
          <cell r="A77">
            <v>330029780</v>
          </cell>
          <cell r="B77" t="str">
            <v xml:space="preserve">加强筋 </v>
          </cell>
        </row>
        <row r="78">
          <cell r="A78">
            <v>330030890</v>
          </cell>
          <cell r="B78" t="str">
            <v>W300 右前轿壁底板</v>
          </cell>
        </row>
        <row r="79">
          <cell r="A79">
            <v>330030890</v>
          </cell>
          <cell r="B79" t="str">
            <v>W300 右前轿壁底板</v>
          </cell>
        </row>
        <row r="80">
          <cell r="A80">
            <v>330030890</v>
          </cell>
          <cell r="B80" t="str">
            <v>W300 右前轿壁底板</v>
          </cell>
        </row>
        <row r="81">
          <cell r="A81">
            <v>330030890</v>
          </cell>
          <cell r="B81" t="str">
            <v>W300 右前轿壁底板</v>
          </cell>
        </row>
        <row r="82">
          <cell r="A82">
            <v>330030897</v>
          </cell>
          <cell r="B82" t="str">
            <v>475轿壁板(残疾COP)底板</v>
          </cell>
        </row>
        <row r="83">
          <cell r="A83">
            <v>330030898</v>
          </cell>
          <cell r="B83" t="str">
            <v xml:space="preserve">加强筋 </v>
          </cell>
        </row>
        <row r="84">
          <cell r="A84">
            <v>330030898</v>
          </cell>
          <cell r="B84" t="str">
            <v xml:space="preserve">加强筋 </v>
          </cell>
        </row>
        <row r="85">
          <cell r="A85">
            <v>330030899</v>
          </cell>
          <cell r="B85" t="str">
            <v xml:space="preserve">加强筋 </v>
          </cell>
        </row>
        <row r="86">
          <cell r="A86">
            <v>330030900</v>
          </cell>
          <cell r="B86" t="str">
            <v xml:space="preserve">加强筋 </v>
          </cell>
        </row>
        <row r="87">
          <cell r="A87">
            <v>330030913</v>
          </cell>
          <cell r="B87" t="str">
            <v>475轿壁板(残疾COP)底板</v>
          </cell>
        </row>
        <row r="88">
          <cell r="A88">
            <v>330030914</v>
          </cell>
          <cell r="B88" t="str">
            <v xml:space="preserve">加强筋 </v>
          </cell>
        </row>
        <row r="89">
          <cell r="A89">
            <v>330030915</v>
          </cell>
          <cell r="B89" t="str">
            <v xml:space="preserve">加强筋 </v>
          </cell>
        </row>
        <row r="90">
          <cell r="A90">
            <v>330033895</v>
          </cell>
          <cell r="B90" t="str">
            <v>门楣底板</v>
          </cell>
        </row>
        <row r="91">
          <cell r="A91">
            <v>330033895</v>
          </cell>
          <cell r="B91" t="str">
            <v>门楣底板</v>
          </cell>
        </row>
        <row r="92">
          <cell r="A92">
            <v>330033895</v>
          </cell>
          <cell r="B92" t="str">
            <v>门楣底板</v>
          </cell>
        </row>
        <row r="93">
          <cell r="A93">
            <v>330033895</v>
          </cell>
          <cell r="B93" t="str">
            <v>门楣底板</v>
          </cell>
        </row>
        <row r="94">
          <cell r="A94">
            <v>330033897</v>
          </cell>
          <cell r="B94" t="str">
            <v>门楣装饰板</v>
          </cell>
        </row>
        <row r="95">
          <cell r="A95">
            <v>330033897</v>
          </cell>
          <cell r="B95" t="str">
            <v>门楣装饰板</v>
          </cell>
        </row>
        <row r="96">
          <cell r="A96">
            <v>330033897</v>
          </cell>
          <cell r="B96" t="str">
            <v>门楣装饰板</v>
          </cell>
        </row>
        <row r="97">
          <cell r="A97">
            <v>330033897</v>
          </cell>
          <cell r="B97" t="str">
            <v>门楣装饰板</v>
          </cell>
        </row>
        <row r="98">
          <cell r="A98">
            <v>330036697</v>
          </cell>
          <cell r="B98" t="str">
            <v>475轿壁板(残疾COP)装饰板</v>
          </cell>
        </row>
        <row r="99">
          <cell r="A99">
            <v>330036698</v>
          </cell>
          <cell r="B99" t="str">
            <v>475轿壁板(残疾COP)装饰板</v>
          </cell>
        </row>
        <row r="100">
          <cell r="A100">
            <v>330039563</v>
          </cell>
          <cell r="B100" t="str">
            <v>475轿壁板(残疾COP)装饰板</v>
          </cell>
        </row>
        <row r="101">
          <cell r="A101">
            <v>330084042</v>
          </cell>
          <cell r="B101" t="str">
            <v>W300 右前轿壁装饰板</v>
          </cell>
        </row>
        <row r="102">
          <cell r="A102">
            <v>330084042</v>
          </cell>
          <cell r="B102" t="str">
            <v>W300 右前轿壁装饰板</v>
          </cell>
        </row>
        <row r="103">
          <cell r="A103">
            <v>330084042</v>
          </cell>
          <cell r="B103" t="str">
            <v>W300 右前轿壁装饰板</v>
          </cell>
        </row>
        <row r="104">
          <cell r="A104">
            <v>330084042</v>
          </cell>
          <cell r="B104" t="str">
            <v>W300 右前轿壁装饰板</v>
          </cell>
        </row>
        <row r="105">
          <cell r="A105">
            <v>330104843</v>
          </cell>
          <cell r="B105" t="str">
            <v>W300 左前轿壁装饰板</v>
          </cell>
        </row>
        <row r="106">
          <cell r="A106">
            <v>330104843</v>
          </cell>
          <cell r="B106" t="str">
            <v>W300 左前轿壁装饰板</v>
          </cell>
        </row>
        <row r="107">
          <cell r="A107">
            <v>330104843</v>
          </cell>
          <cell r="B107" t="str">
            <v>W300 左前轿壁装饰板</v>
          </cell>
        </row>
        <row r="108">
          <cell r="A108">
            <v>330104843</v>
          </cell>
          <cell r="B108" t="str">
            <v>W300 左前轿壁装饰板</v>
          </cell>
        </row>
      </sheetData>
      <sheetData sheetId="3"/>
      <sheetData sheetId="4">
        <row r="1">
          <cell r="A1" t="str">
            <v>物料号</v>
          </cell>
          <cell r="B1" t="str">
            <v>零件名称</v>
          </cell>
        </row>
        <row r="2">
          <cell r="A2">
            <v>200090683</v>
          </cell>
          <cell r="B2" t="str">
            <v xml:space="preserve">加强筋 </v>
          </cell>
        </row>
        <row r="3">
          <cell r="A3">
            <v>200090683</v>
          </cell>
          <cell r="B3" t="str">
            <v xml:space="preserve">加强筋 </v>
          </cell>
        </row>
        <row r="4">
          <cell r="A4">
            <v>200090683</v>
          </cell>
          <cell r="B4" t="str">
            <v xml:space="preserve">加强筋 </v>
          </cell>
        </row>
        <row r="5">
          <cell r="A5">
            <v>200090683</v>
          </cell>
          <cell r="B5" t="str">
            <v xml:space="preserve">加强筋 </v>
          </cell>
        </row>
        <row r="6">
          <cell r="A6">
            <v>200090683</v>
          </cell>
          <cell r="B6" t="str">
            <v xml:space="preserve">加强筋 </v>
          </cell>
        </row>
        <row r="7">
          <cell r="A7">
            <v>200090683</v>
          </cell>
          <cell r="B7" t="str">
            <v xml:space="preserve">加强筋 </v>
          </cell>
        </row>
        <row r="8">
          <cell r="A8">
            <v>200090683</v>
          </cell>
          <cell r="B8" t="str">
            <v xml:space="preserve">加强筋 </v>
          </cell>
        </row>
        <row r="9">
          <cell r="A9">
            <v>200090683</v>
          </cell>
          <cell r="B9" t="str">
            <v xml:space="preserve">加强筋 </v>
          </cell>
        </row>
        <row r="10">
          <cell r="A10">
            <v>200090693</v>
          </cell>
          <cell r="B10" t="str">
            <v>支架</v>
          </cell>
        </row>
        <row r="11">
          <cell r="A11">
            <v>200090693</v>
          </cell>
          <cell r="B11" t="str">
            <v>支架</v>
          </cell>
        </row>
        <row r="12">
          <cell r="A12">
            <v>200090700</v>
          </cell>
          <cell r="B12" t="str">
            <v xml:space="preserve">加强筋 </v>
          </cell>
        </row>
        <row r="13">
          <cell r="A13">
            <v>200090701</v>
          </cell>
          <cell r="B13" t="str">
            <v xml:space="preserve">加强筋 </v>
          </cell>
        </row>
        <row r="14">
          <cell r="A14">
            <v>200090704</v>
          </cell>
          <cell r="B14" t="str">
            <v>475轿壁底板</v>
          </cell>
        </row>
        <row r="15">
          <cell r="A15">
            <v>200090704</v>
          </cell>
          <cell r="B15" t="str">
            <v>475轿壁底板</v>
          </cell>
        </row>
        <row r="16">
          <cell r="A16">
            <v>200090720</v>
          </cell>
          <cell r="B16" t="str">
            <v>450轿壁底板</v>
          </cell>
        </row>
        <row r="17">
          <cell r="A17">
            <v>200090720</v>
          </cell>
          <cell r="B17" t="str">
            <v>450轿壁底板</v>
          </cell>
        </row>
        <row r="18">
          <cell r="A18">
            <v>200090897</v>
          </cell>
          <cell r="B18" t="str">
            <v>W300 右前轿壁底板</v>
          </cell>
        </row>
        <row r="19">
          <cell r="A19">
            <v>200090910</v>
          </cell>
          <cell r="B19" t="str">
            <v>500轿壁底板</v>
          </cell>
        </row>
        <row r="20">
          <cell r="A20">
            <v>200090914</v>
          </cell>
          <cell r="B20" t="str">
            <v>450轿壁(面孔)底板</v>
          </cell>
        </row>
        <row r="21">
          <cell r="A21">
            <v>200090919</v>
          </cell>
          <cell r="B21" t="str">
            <v>W375 右前轿壁底板</v>
          </cell>
        </row>
        <row r="22">
          <cell r="A22">
            <v>200090932</v>
          </cell>
          <cell r="B22" t="str">
            <v>550轿壁底板</v>
          </cell>
        </row>
        <row r="23">
          <cell r="A23">
            <v>200090936</v>
          </cell>
          <cell r="B23" t="str">
            <v>550轿壁(面孔)底板</v>
          </cell>
        </row>
        <row r="24">
          <cell r="A24">
            <v>200253604</v>
          </cell>
          <cell r="B24" t="str">
            <v>W375 右前轿壁装饰板</v>
          </cell>
        </row>
        <row r="25">
          <cell r="A25">
            <v>200253605</v>
          </cell>
          <cell r="B25" t="str">
            <v>W300 右前轿壁装饰板</v>
          </cell>
        </row>
        <row r="26">
          <cell r="A26">
            <v>200253621</v>
          </cell>
          <cell r="B26" t="str">
            <v>475轿壁装饰板</v>
          </cell>
        </row>
        <row r="27">
          <cell r="A27">
            <v>200253621</v>
          </cell>
          <cell r="B27" t="str">
            <v>475轿壁装饰板</v>
          </cell>
        </row>
        <row r="28">
          <cell r="A28">
            <v>200253623</v>
          </cell>
          <cell r="B28" t="str">
            <v>450轿壁装饰板</v>
          </cell>
        </row>
        <row r="29">
          <cell r="A29">
            <v>200253623</v>
          </cell>
          <cell r="B29" t="str">
            <v>450轿壁装饰板</v>
          </cell>
        </row>
        <row r="30">
          <cell r="A30">
            <v>200253624</v>
          </cell>
          <cell r="B30" t="str">
            <v>500轿壁装饰板</v>
          </cell>
        </row>
        <row r="31">
          <cell r="A31">
            <v>200253625</v>
          </cell>
          <cell r="B31" t="str">
            <v>550轿壁装饰板</v>
          </cell>
        </row>
        <row r="32">
          <cell r="A32">
            <v>200253631</v>
          </cell>
          <cell r="B32" t="str">
            <v>450轿壁(面孔)装饰板</v>
          </cell>
        </row>
        <row r="33">
          <cell r="A33">
            <v>200253632</v>
          </cell>
          <cell r="B33" t="str">
            <v>550轿壁(面孔)装饰板</v>
          </cell>
        </row>
        <row r="34">
          <cell r="A34">
            <v>330003791</v>
          </cell>
          <cell r="B34" t="str">
            <v xml:space="preserve">加强筋 </v>
          </cell>
        </row>
        <row r="35">
          <cell r="A35">
            <v>330003791</v>
          </cell>
          <cell r="B35" t="str">
            <v>加强筋</v>
          </cell>
        </row>
        <row r="36">
          <cell r="A36">
            <v>330012602</v>
          </cell>
          <cell r="B36" t="str">
            <v>门楣底板</v>
          </cell>
        </row>
        <row r="37">
          <cell r="A37">
            <v>330012603</v>
          </cell>
          <cell r="B37" t="str">
            <v>门楣底板</v>
          </cell>
        </row>
        <row r="38">
          <cell r="A38">
            <v>330012607</v>
          </cell>
          <cell r="B38" t="str">
            <v>门楣装饰板</v>
          </cell>
        </row>
        <row r="39">
          <cell r="A39">
            <v>330012609</v>
          </cell>
          <cell r="B39" t="str">
            <v>门楣装饰板</v>
          </cell>
        </row>
        <row r="40">
          <cell r="A40">
            <v>330016748</v>
          </cell>
          <cell r="B40" t="str">
            <v>支架</v>
          </cell>
        </row>
        <row r="41">
          <cell r="A41">
            <v>330016748</v>
          </cell>
          <cell r="B41" t="str">
            <v>支架</v>
          </cell>
        </row>
        <row r="42">
          <cell r="A42">
            <v>330016749</v>
          </cell>
          <cell r="B42" t="str">
            <v>支架</v>
          </cell>
        </row>
        <row r="43">
          <cell r="A43">
            <v>330016749</v>
          </cell>
          <cell r="B43" t="str">
            <v>支架</v>
          </cell>
        </row>
        <row r="44">
          <cell r="A44">
            <v>330018379</v>
          </cell>
          <cell r="B44" t="str">
            <v>W300 左前轿壁底板</v>
          </cell>
        </row>
        <row r="45">
          <cell r="A45">
            <v>330018391</v>
          </cell>
          <cell r="B45" t="str">
            <v>W375 左侧轿壁底板</v>
          </cell>
        </row>
        <row r="46">
          <cell r="A46">
            <v>330018439</v>
          </cell>
          <cell r="B46" t="str">
            <v>W375 左侧轿壁装饰板</v>
          </cell>
        </row>
        <row r="47">
          <cell r="A47">
            <v>330018440</v>
          </cell>
          <cell r="B47" t="str">
            <v>W300 左前轿壁装饰板</v>
          </cell>
        </row>
      </sheetData>
      <sheetData sheetId="5"/>
      <sheetData sheetId="6">
        <row r="1">
          <cell r="A1" t="str">
            <v>物料号</v>
          </cell>
          <cell r="B1" t="str">
            <v>零件名称</v>
          </cell>
        </row>
        <row r="2">
          <cell r="A2">
            <v>200090683</v>
          </cell>
          <cell r="B2" t="str">
            <v xml:space="preserve">加强筋 </v>
          </cell>
        </row>
        <row r="3">
          <cell r="A3">
            <v>200090683</v>
          </cell>
          <cell r="B3" t="str">
            <v xml:space="preserve">加强筋 </v>
          </cell>
        </row>
        <row r="4">
          <cell r="A4">
            <v>200090683</v>
          </cell>
          <cell r="B4" t="str">
            <v xml:space="preserve">加强筋 </v>
          </cell>
        </row>
        <row r="5">
          <cell r="A5">
            <v>200090683</v>
          </cell>
          <cell r="B5" t="str">
            <v xml:space="preserve">加强筋 </v>
          </cell>
        </row>
        <row r="6">
          <cell r="A6">
            <v>200090693</v>
          </cell>
          <cell r="B6" t="str">
            <v>支架</v>
          </cell>
        </row>
        <row r="7">
          <cell r="A7">
            <v>200090700</v>
          </cell>
          <cell r="B7" t="str">
            <v xml:space="preserve">加强筋 </v>
          </cell>
        </row>
        <row r="8">
          <cell r="A8">
            <v>200090704</v>
          </cell>
          <cell r="B8" t="str">
            <v>475轿壁底板</v>
          </cell>
        </row>
        <row r="9">
          <cell r="A9">
            <v>200090720</v>
          </cell>
          <cell r="B9" t="str">
            <v>450轿壁底板</v>
          </cell>
        </row>
        <row r="10">
          <cell r="A10">
            <v>200090897</v>
          </cell>
          <cell r="B10" t="str">
            <v>W300 右前轿壁底板</v>
          </cell>
        </row>
        <row r="11">
          <cell r="A11">
            <v>200090900</v>
          </cell>
          <cell r="B11" t="str">
            <v>COP左侧轿壁底板</v>
          </cell>
        </row>
        <row r="12">
          <cell r="A12">
            <v>200090903</v>
          </cell>
          <cell r="B12" t="str">
            <v>W45 COP右侧轿壁底板</v>
          </cell>
        </row>
        <row r="13">
          <cell r="A13">
            <v>200090906</v>
          </cell>
          <cell r="B13" t="str">
            <v>门楣底板</v>
          </cell>
        </row>
        <row r="14">
          <cell r="A14">
            <v>200090910</v>
          </cell>
          <cell r="B14" t="str">
            <v>500轿壁底板</v>
          </cell>
        </row>
        <row r="15">
          <cell r="A15">
            <v>200090914</v>
          </cell>
          <cell r="B15" t="str">
            <v>450轿壁(面孔)底板</v>
          </cell>
        </row>
        <row r="16">
          <cell r="A16">
            <v>200157580</v>
          </cell>
          <cell r="B16" t="str">
            <v>门楣装饰板</v>
          </cell>
        </row>
        <row r="17">
          <cell r="A17">
            <v>200253605</v>
          </cell>
          <cell r="B17" t="str">
            <v>W300 右前轿壁装饰板</v>
          </cell>
        </row>
        <row r="18">
          <cell r="A18">
            <v>200253608</v>
          </cell>
          <cell r="B18" t="str">
            <v>COP左侧轿壁装饰板</v>
          </cell>
        </row>
        <row r="19">
          <cell r="A19">
            <v>200253612</v>
          </cell>
          <cell r="B19" t="str">
            <v>W45 COP右侧轿壁装饰板</v>
          </cell>
        </row>
        <row r="20">
          <cell r="A20">
            <v>200253621</v>
          </cell>
          <cell r="B20" t="str">
            <v>475轿壁装饰板</v>
          </cell>
        </row>
        <row r="21">
          <cell r="A21">
            <v>200253623</v>
          </cell>
          <cell r="B21" t="str">
            <v>450轿壁装饰板</v>
          </cell>
        </row>
        <row r="22">
          <cell r="A22">
            <v>200253624</v>
          </cell>
          <cell r="B22" t="str">
            <v>500轿壁装饰板</v>
          </cell>
        </row>
        <row r="23">
          <cell r="A23">
            <v>200253631</v>
          </cell>
          <cell r="B23" t="str">
            <v>450轿壁(面孔)装饰板</v>
          </cell>
        </row>
        <row r="24">
          <cell r="A24">
            <v>330099267</v>
          </cell>
          <cell r="B24" t="str">
            <v xml:space="preserve">加强筋 </v>
          </cell>
        </row>
        <row r="25">
          <cell r="A25">
            <v>330099268</v>
          </cell>
          <cell r="B25" t="str">
            <v xml:space="preserve">加强筋 </v>
          </cell>
        </row>
        <row r="26">
          <cell r="A26">
            <v>330099506</v>
          </cell>
          <cell r="B26" t="str">
            <v>475轿壁板(残疾COP)装饰板</v>
          </cell>
        </row>
        <row r="27">
          <cell r="A27">
            <v>330099508</v>
          </cell>
          <cell r="B27" t="str">
            <v>475轿壁板(残疾COP)底板</v>
          </cell>
        </row>
        <row r="28">
          <cell r="A28">
            <v>330099528</v>
          </cell>
          <cell r="B28" t="str">
            <v xml:space="preserve">加强筋 </v>
          </cell>
        </row>
      </sheetData>
      <sheetData sheetId="7"/>
      <sheetData sheetId="8">
        <row r="1">
          <cell r="A1" t="str">
            <v>物料号</v>
          </cell>
          <cell r="B1" t="str">
            <v>零件名称</v>
          </cell>
        </row>
        <row r="2">
          <cell r="A2">
            <v>200090683</v>
          </cell>
          <cell r="B2" t="str">
            <v xml:space="preserve">加强筋 </v>
          </cell>
        </row>
        <row r="3">
          <cell r="A3">
            <v>200090683</v>
          </cell>
          <cell r="B3" t="str">
            <v xml:space="preserve">加强筋 </v>
          </cell>
        </row>
        <row r="4">
          <cell r="A4">
            <v>200090683</v>
          </cell>
          <cell r="B4" t="str">
            <v xml:space="preserve">加强筋 </v>
          </cell>
        </row>
        <row r="5">
          <cell r="A5">
            <v>200090683</v>
          </cell>
          <cell r="B5" t="str">
            <v xml:space="preserve">加强筋 </v>
          </cell>
        </row>
        <row r="6">
          <cell r="A6">
            <v>200090683</v>
          </cell>
          <cell r="B6" t="str">
            <v xml:space="preserve">加强筋 </v>
          </cell>
        </row>
        <row r="7">
          <cell r="A7">
            <v>200090683</v>
          </cell>
          <cell r="B7" t="str">
            <v xml:space="preserve">加强筋 </v>
          </cell>
        </row>
        <row r="8">
          <cell r="A8">
            <v>200090683</v>
          </cell>
          <cell r="B8" t="str">
            <v xml:space="preserve">加强筋 </v>
          </cell>
        </row>
        <row r="9">
          <cell r="A9">
            <v>200090683</v>
          </cell>
          <cell r="B9" t="str">
            <v xml:space="preserve">加强筋 </v>
          </cell>
        </row>
        <row r="10">
          <cell r="A10">
            <v>200090683</v>
          </cell>
          <cell r="B10" t="str">
            <v xml:space="preserve">加强筋 </v>
          </cell>
        </row>
        <row r="11">
          <cell r="A11">
            <v>200090683</v>
          </cell>
          <cell r="B11" t="str">
            <v xml:space="preserve">加强筋 </v>
          </cell>
        </row>
        <row r="12">
          <cell r="A12">
            <v>200090683</v>
          </cell>
          <cell r="B12" t="str">
            <v xml:space="preserve">加强筋 </v>
          </cell>
        </row>
        <row r="13">
          <cell r="A13">
            <v>200090693</v>
          </cell>
          <cell r="B13" t="str">
            <v>支架</v>
          </cell>
        </row>
        <row r="14">
          <cell r="A14">
            <v>200090693</v>
          </cell>
          <cell r="B14" t="str">
            <v>支架</v>
          </cell>
        </row>
        <row r="15">
          <cell r="A15">
            <v>200090693</v>
          </cell>
          <cell r="B15" t="str">
            <v>支架</v>
          </cell>
        </row>
        <row r="16">
          <cell r="A16">
            <v>200090700</v>
          </cell>
          <cell r="B16" t="str">
            <v xml:space="preserve">加强筋 </v>
          </cell>
        </row>
        <row r="17">
          <cell r="A17">
            <v>200090700</v>
          </cell>
          <cell r="B17" t="str">
            <v xml:space="preserve">加强筋 </v>
          </cell>
        </row>
        <row r="18">
          <cell r="A18">
            <v>200090701</v>
          </cell>
          <cell r="B18" t="str">
            <v xml:space="preserve">加强筋 </v>
          </cell>
        </row>
        <row r="19">
          <cell r="A19">
            <v>200090704</v>
          </cell>
          <cell r="B19" t="str">
            <v>475轿壁底板</v>
          </cell>
        </row>
        <row r="20">
          <cell r="A20">
            <v>200090704</v>
          </cell>
          <cell r="B20" t="str">
            <v>475轿壁底板</v>
          </cell>
        </row>
        <row r="21">
          <cell r="A21">
            <v>200090720</v>
          </cell>
          <cell r="B21" t="str">
            <v>450轿壁底板</v>
          </cell>
        </row>
        <row r="22">
          <cell r="A22">
            <v>200090720</v>
          </cell>
          <cell r="B22" t="str">
            <v>450轿壁底板</v>
          </cell>
        </row>
        <row r="23">
          <cell r="A23">
            <v>200090720</v>
          </cell>
          <cell r="B23" t="str">
            <v>450轿壁底板</v>
          </cell>
        </row>
        <row r="24">
          <cell r="A24">
            <v>200090910</v>
          </cell>
          <cell r="B24" t="str">
            <v>500轿壁底板</v>
          </cell>
        </row>
        <row r="25">
          <cell r="A25">
            <v>200090910</v>
          </cell>
          <cell r="B25" t="str">
            <v>500轿壁底板</v>
          </cell>
        </row>
        <row r="26">
          <cell r="A26">
            <v>200090919</v>
          </cell>
          <cell r="B26" t="str">
            <v>W375 右前轿壁底板</v>
          </cell>
        </row>
        <row r="27">
          <cell r="A27">
            <v>200090922</v>
          </cell>
          <cell r="B27" t="str">
            <v>W90 COP左侧轿壁底板</v>
          </cell>
        </row>
        <row r="28">
          <cell r="A28">
            <v>200090925</v>
          </cell>
          <cell r="B28" t="str">
            <v>W80 COP右侧轿壁底板</v>
          </cell>
        </row>
        <row r="29">
          <cell r="A29">
            <v>200090928</v>
          </cell>
          <cell r="B29" t="str">
            <v>门楣底板</v>
          </cell>
        </row>
        <row r="30">
          <cell r="A30">
            <v>200090932</v>
          </cell>
          <cell r="B30" t="str">
            <v>550轿壁底板</v>
          </cell>
        </row>
        <row r="31">
          <cell r="A31">
            <v>200090936</v>
          </cell>
          <cell r="B31" t="str">
            <v>550轿壁(面孔)底板</v>
          </cell>
        </row>
        <row r="32">
          <cell r="A32">
            <v>200090960</v>
          </cell>
          <cell r="B32" t="str">
            <v>W45 COP左侧轿壁底板</v>
          </cell>
        </row>
        <row r="33">
          <cell r="A33">
            <v>200090960</v>
          </cell>
          <cell r="B33" t="str">
            <v>W45 COP左侧轿壁底板</v>
          </cell>
        </row>
        <row r="34">
          <cell r="A34">
            <v>200090971</v>
          </cell>
          <cell r="B34" t="str">
            <v>375轿壁(面孔)底板</v>
          </cell>
        </row>
        <row r="35">
          <cell r="A35">
            <v>200090971</v>
          </cell>
          <cell r="B35" t="str">
            <v>375轿壁(面孔)底板</v>
          </cell>
        </row>
        <row r="36">
          <cell r="A36">
            <v>200157581</v>
          </cell>
          <cell r="B36" t="str">
            <v>门楣装饰板</v>
          </cell>
        </row>
        <row r="37">
          <cell r="A37">
            <v>200253604</v>
          </cell>
          <cell r="B37" t="str">
            <v>W375 右前轿壁装饰板</v>
          </cell>
        </row>
        <row r="38">
          <cell r="A38">
            <v>200253609</v>
          </cell>
          <cell r="B38" t="str">
            <v>W90 COP左侧轿壁装饰板</v>
          </cell>
        </row>
        <row r="39">
          <cell r="A39">
            <v>200253613</v>
          </cell>
          <cell r="B39" t="str">
            <v>W80 COP右侧轿壁装饰板</v>
          </cell>
        </row>
        <row r="40">
          <cell r="A40">
            <v>200253621</v>
          </cell>
          <cell r="B40" t="str">
            <v>475轿壁装饰板</v>
          </cell>
        </row>
        <row r="41">
          <cell r="A41">
            <v>200253621</v>
          </cell>
          <cell r="B41" t="str">
            <v>475轿壁装饰板</v>
          </cell>
        </row>
        <row r="42">
          <cell r="A42">
            <v>200253623</v>
          </cell>
          <cell r="B42" t="str">
            <v>450轿壁装饰板</v>
          </cell>
        </row>
        <row r="43">
          <cell r="A43">
            <v>200253623</v>
          </cell>
          <cell r="B43" t="str">
            <v>450轿壁装饰板</v>
          </cell>
        </row>
        <row r="44">
          <cell r="A44">
            <v>200253623</v>
          </cell>
          <cell r="B44" t="str">
            <v>450轿壁装饰板</v>
          </cell>
        </row>
        <row r="45">
          <cell r="A45">
            <v>200253624</v>
          </cell>
          <cell r="B45" t="str">
            <v>500轿壁装饰板</v>
          </cell>
        </row>
        <row r="46">
          <cell r="A46">
            <v>200253624</v>
          </cell>
          <cell r="B46" t="str">
            <v>500轿壁装饰板</v>
          </cell>
        </row>
        <row r="47">
          <cell r="A47">
            <v>200253625</v>
          </cell>
          <cell r="B47" t="str">
            <v>550轿壁装饰板</v>
          </cell>
        </row>
        <row r="48">
          <cell r="A48">
            <v>200253632</v>
          </cell>
          <cell r="B48" t="str">
            <v>550轿壁(面孔)装饰板</v>
          </cell>
        </row>
        <row r="49">
          <cell r="A49">
            <v>200253634</v>
          </cell>
          <cell r="B49" t="str">
            <v>375轿壁(面孔)装饰板</v>
          </cell>
        </row>
        <row r="50">
          <cell r="A50">
            <v>200253634</v>
          </cell>
          <cell r="B50" t="str">
            <v>375轿壁(面孔)装饰板</v>
          </cell>
        </row>
        <row r="51">
          <cell r="A51">
            <v>200253644</v>
          </cell>
          <cell r="B51" t="str">
            <v>W45 COP左侧轿壁装饰板</v>
          </cell>
        </row>
        <row r="52">
          <cell r="A52">
            <v>200253644</v>
          </cell>
          <cell r="B52" t="str">
            <v>W45 COP左侧轿壁装饰板</v>
          </cell>
        </row>
        <row r="53">
          <cell r="A53">
            <v>330031914</v>
          </cell>
          <cell r="B53" t="str">
            <v>W50 COP右侧轿壁装饰板</v>
          </cell>
        </row>
        <row r="54">
          <cell r="A54">
            <v>330031914</v>
          </cell>
          <cell r="B54" t="str">
            <v>W50 COP右侧轿壁装饰板</v>
          </cell>
        </row>
        <row r="55">
          <cell r="A55">
            <v>330031915</v>
          </cell>
          <cell r="B55" t="str">
            <v>W50 COP右侧轿壁底板</v>
          </cell>
        </row>
        <row r="56">
          <cell r="A56">
            <v>330031915</v>
          </cell>
          <cell r="B56" t="str">
            <v>W50 COP右侧轿壁底板</v>
          </cell>
        </row>
        <row r="57">
          <cell r="A57">
            <v>330046656</v>
          </cell>
          <cell r="B57" t="str">
            <v>W150 左前轿壁装饰板</v>
          </cell>
        </row>
        <row r="58">
          <cell r="A58">
            <v>330046656</v>
          </cell>
          <cell r="B58" t="str">
            <v>W150 左前轿壁装饰板</v>
          </cell>
        </row>
        <row r="59">
          <cell r="A59">
            <v>330046657</v>
          </cell>
          <cell r="B59" t="str">
            <v>W150 左前轿壁底板</v>
          </cell>
        </row>
        <row r="60">
          <cell r="A60">
            <v>330046657</v>
          </cell>
          <cell r="B60" t="str">
            <v>W150 左前轿壁底板</v>
          </cell>
        </row>
        <row r="61">
          <cell r="A61">
            <v>330060551</v>
          </cell>
          <cell r="B61" t="str">
            <v>门楣装饰板</v>
          </cell>
        </row>
        <row r="62">
          <cell r="A62">
            <v>330060551</v>
          </cell>
          <cell r="B62" t="str">
            <v>门楣装饰板</v>
          </cell>
        </row>
        <row r="63">
          <cell r="A63">
            <v>330060553</v>
          </cell>
          <cell r="B63" t="str">
            <v>门楣底板</v>
          </cell>
        </row>
        <row r="64">
          <cell r="A64">
            <v>330060553</v>
          </cell>
          <cell r="B64" t="str">
            <v>门楣底板</v>
          </cell>
        </row>
      </sheetData>
      <sheetData sheetId="9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0326"/>
      <sheetName val="Sheet4"/>
      <sheetName val="0327"/>
      <sheetName val="Sheet6"/>
      <sheetName val="0328"/>
      <sheetName val="Sheet8"/>
      <sheetName val="0329"/>
      <sheetName val="Sheet10"/>
      <sheetName val="0330"/>
    </sheetNames>
    <sheetDataSet>
      <sheetData sheetId="0">
        <row r="1">
          <cell r="A1" t="str">
            <v>物料号</v>
          </cell>
          <cell r="B1" t="str">
            <v>零件名称</v>
          </cell>
        </row>
        <row r="2">
          <cell r="A2">
            <v>200090683</v>
          </cell>
          <cell r="B2" t="str">
            <v xml:space="preserve">加强筋 </v>
          </cell>
        </row>
        <row r="3">
          <cell r="A3">
            <v>200090683</v>
          </cell>
          <cell r="B3" t="str">
            <v xml:space="preserve">加强筋 </v>
          </cell>
        </row>
        <row r="4">
          <cell r="A4">
            <v>200090683</v>
          </cell>
          <cell r="B4" t="str">
            <v xml:space="preserve">加强筋 </v>
          </cell>
        </row>
        <row r="5">
          <cell r="A5">
            <v>200090683</v>
          </cell>
          <cell r="B5" t="str">
            <v xml:space="preserve">加强筋 </v>
          </cell>
        </row>
        <row r="6">
          <cell r="A6">
            <v>200090683</v>
          </cell>
          <cell r="B6" t="str">
            <v xml:space="preserve">加强筋 </v>
          </cell>
        </row>
        <row r="7">
          <cell r="A7">
            <v>200090683</v>
          </cell>
          <cell r="B7" t="str">
            <v xml:space="preserve">加强筋 </v>
          </cell>
        </row>
        <row r="8">
          <cell r="A8">
            <v>200090683</v>
          </cell>
          <cell r="B8" t="str">
            <v xml:space="preserve">加强筋 </v>
          </cell>
        </row>
        <row r="9">
          <cell r="A9">
            <v>200090683</v>
          </cell>
          <cell r="B9" t="str">
            <v xml:space="preserve">加强筋 </v>
          </cell>
        </row>
        <row r="10">
          <cell r="A10">
            <v>200090693</v>
          </cell>
          <cell r="B10" t="str">
            <v>支架</v>
          </cell>
        </row>
        <row r="11">
          <cell r="A11">
            <v>200090693</v>
          </cell>
          <cell r="B11" t="str">
            <v>支架</v>
          </cell>
        </row>
        <row r="12">
          <cell r="A12">
            <v>200090701</v>
          </cell>
          <cell r="B12" t="str">
            <v xml:space="preserve">加强筋 </v>
          </cell>
        </row>
        <row r="13">
          <cell r="A13">
            <v>200090701</v>
          </cell>
          <cell r="B13" t="str">
            <v xml:space="preserve">加强筋 </v>
          </cell>
        </row>
        <row r="14">
          <cell r="A14">
            <v>200090704</v>
          </cell>
          <cell r="B14" t="str">
            <v>475轿壁底板</v>
          </cell>
        </row>
        <row r="15">
          <cell r="A15">
            <v>200090704</v>
          </cell>
          <cell r="B15" t="str">
            <v>475轿壁底板</v>
          </cell>
        </row>
        <row r="16">
          <cell r="A16">
            <v>200090720</v>
          </cell>
          <cell r="B16" t="str">
            <v>450轿壁底板</v>
          </cell>
        </row>
        <row r="17">
          <cell r="A17">
            <v>200090720</v>
          </cell>
          <cell r="B17" t="str">
            <v>450轿壁底板</v>
          </cell>
        </row>
        <row r="18">
          <cell r="A18">
            <v>200090928</v>
          </cell>
          <cell r="B18" t="str">
            <v>门楣底板</v>
          </cell>
        </row>
        <row r="19">
          <cell r="A19">
            <v>200090932</v>
          </cell>
          <cell r="B19" t="str">
            <v>550轿壁底板</v>
          </cell>
        </row>
        <row r="20">
          <cell r="A20">
            <v>200090932</v>
          </cell>
          <cell r="B20" t="str">
            <v>550轿壁底板</v>
          </cell>
        </row>
        <row r="21">
          <cell r="A21">
            <v>200090936</v>
          </cell>
          <cell r="B21" t="str">
            <v>550轿壁(面孔)底板</v>
          </cell>
        </row>
        <row r="22">
          <cell r="A22">
            <v>200090936</v>
          </cell>
          <cell r="B22" t="str">
            <v>550轿壁(面孔)底板</v>
          </cell>
        </row>
        <row r="23">
          <cell r="A23">
            <v>200157581</v>
          </cell>
          <cell r="B23" t="str">
            <v>门楣装饰板</v>
          </cell>
        </row>
        <row r="24">
          <cell r="A24">
            <v>200253621</v>
          </cell>
          <cell r="B24" t="str">
            <v>475轿壁装饰板</v>
          </cell>
        </row>
        <row r="25">
          <cell r="A25">
            <v>200253621</v>
          </cell>
          <cell r="B25" t="str">
            <v>475轿壁装饰板</v>
          </cell>
        </row>
        <row r="26">
          <cell r="A26">
            <v>200253623</v>
          </cell>
          <cell r="B26" t="str">
            <v>450轿壁装饰板</v>
          </cell>
        </row>
        <row r="27">
          <cell r="A27">
            <v>200253623</v>
          </cell>
          <cell r="B27" t="str">
            <v>450轿壁装饰板</v>
          </cell>
        </row>
        <row r="28">
          <cell r="A28">
            <v>200253625</v>
          </cell>
          <cell r="B28" t="str">
            <v>550轿壁装饰板</v>
          </cell>
        </row>
        <row r="29">
          <cell r="A29">
            <v>200253625</v>
          </cell>
          <cell r="B29" t="str">
            <v>550轿壁装饰板</v>
          </cell>
        </row>
        <row r="30">
          <cell r="A30">
            <v>200253632</v>
          </cell>
          <cell r="B30" t="str">
            <v>550轿壁(面孔)装饰板</v>
          </cell>
        </row>
        <row r="31">
          <cell r="A31">
            <v>200253632</v>
          </cell>
          <cell r="B31" t="str">
            <v>550轿壁(面孔)装饰板</v>
          </cell>
        </row>
        <row r="32">
          <cell r="A32">
            <v>330034589</v>
          </cell>
          <cell r="B32" t="str">
            <v>W80 COP右侧轿壁装饰板</v>
          </cell>
        </row>
        <row r="33">
          <cell r="A33">
            <v>330034589</v>
          </cell>
          <cell r="B33" t="str">
            <v>W80 COP右侧轿壁装饰板</v>
          </cell>
        </row>
        <row r="34">
          <cell r="A34">
            <v>330034590</v>
          </cell>
          <cell r="B34" t="str">
            <v>W80 COP右侧轿壁底板</v>
          </cell>
        </row>
        <row r="35">
          <cell r="A35">
            <v>330034590</v>
          </cell>
          <cell r="B35" t="str">
            <v>W80 COP右侧轿壁底板</v>
          </cell>
        </row>
        <row r="36">
          <cell r="A36">
            <v>330034591</v>
          </cell>
          <cell r="B36" t="str">
            <v>W90 COP左侧轿壁装饰板</v>
          </cell>
        </row>
        <row r="37">
          <cell r="A37">
            <v>330034592</v>
          </cell>
          <cell r="B37" t="str">
            <v>W90 COP左侧轿壁底板</v>
          </cell>
        </row>
        <row r="38">
          <cell r="A38">
            <v>330034674</v>
          </cell>
          <cell r="B38" t="str">
            <v>右前轿壁底板</v>
          </cell>
        </row>
        <row r="39">
          <cell r="A39">
            <v>330034759</v>
          </cell>
          <cell r="B39" t="str">
            <v>右前轿壁装饰板</v>
          </cell>
        </row>
        <row r="40">
          <cell r="A40">
            <v>330102890</v>
          </cell>
          <cell r="B40" t="str">
            <v>门楣装饰板</v>
          </cell>
        </row>
        <row r="41">
          <cell r="A41">
            <v>330102892</v>
          </cell>
          <cell r="B41" t="str">
            <v>门楣底板</v>
          </cell>
        </row>
        <row r="42">
          <cell r="A42">
            <v>330102894</v>
          </cell>
          <cell r="B42" t="str">
            <v>W=355 右前轿壁装饰板</v>
          </cell>
        </row>
        <row r="43">
          <cell r="A43">
            <v>330102895</v>
          </cell>
          <cell r="B43" t="str">
            <v>W=355 右前轿壁底板</v>
          </cell>
        </row>
        <row r="44">
          <cell r="A44">
            <v>330102897</v>
          </cell>
          <cell r="B44" t="str">
            <v>W90 COP左侧轿壁装饰板</v>
          </cell>
        </row>
        <row r="45">
          <cell r="A45">
            <v>330102898</v>
          </cell>
          <cell r="B45" t="str">
            <v>W90 COP左侧轿壁底板</v>
          </cell>
        </row>
      </sheetData>
      <sheetData sheetId="1"/>
      <sheetData sheetId="2">
        <row r="1">
          <cell r="A1" t="str">
            <v>物料号</v>
          </cell>
          <cell r="B1" t="str">
            <v>零件名称</v>
          </cell>
        </row>
        <row r="2">
          <cell r="A2">
            <v>200090683</v>
          </cell>
          <cell r="B2" t="str">
            <v xml:space="preserve">加强筋 </v>
          </cell>
        </row>
        <row r="3">
          <cell r="A3">
            <v>200090683</v>
          </cell>
          <cell r="B3" t="str">
            <v xml:space="preserve">加强筋 </v>
          </cell>
        </row>
        <row r="4">
          <cell r="A4">
            <v>200090683</v>
          </cell>
          <cell r="B4" t="str">
            <v xml:space="preserve">加强筋 </v>
          </cell>
        </row>
        <row r="5">
          <cell r="A5">
            <v>200090683</v>
          </cell>
          <cell r="B5" t="str">
            <v xml:space="preserve">加强筋 </v>
          </cell>
        </row>
        <row r="6">
          <cell r="A6">
            <v>200090683</v>
          </cell>
          <cell r="B6" t="str">
            <v xml:space="preserve">加强筋 </v>
          </cell>
        </row>
        <row r="7">
          <cell r="A7">
            <v>200090683</v>
          </cell>
          <cell r="B7" t="str">
            <v xml:space="preserve">加强筋 </v>
          </cell>
        </row>
        <row r="8">
          <cell r="A8">
            <v>200090683</v>
          </cell>
          <cell r="B8" t="str">
            <v xml:space="preserve">加强筋 </v>
          </cell>
        </row>
        <row r="9">
          <cell r="A9">
            <v>200090683</v>
          </cell>
          <cell r="B9" t="str">
            <v xml:space="preserve">加强筋 </v>
          </cell>
        </row>
        <row r="10">
          <cell r="A10">
            <v>200090683</v>
          </cell>
          <cell r="B10" t="str">
            <v xml:space="preserve">加强筋 </v>
          </cell>
        </row>
        <row r="11">
          <cell r="A11">
            <v>200090683</v>
          </cell>
          <cell r="B11" t="str">
            <v xml:space="preserve">加强筋 </v>
          </cell>
        </row>
        <row r="12">
          <cell r="A12">
            <v>200090693</v>
          </cell>
          <cell r="B12" t="str">
            <v>支架</v>
          </cell>
        </row>
        <row r="13">
          <cell r="A13">
            <v>200090693</v>
          </cell>
          <cell r="B13" t="str">
            <v>支架</v>
          </cell>
        </row>
        <row r="14">
          <cell r="A14">
            <v>200090701</v>
          </cell>
          <cell r="B14" t="str">
            <v xml:space="preserve">加强筋 </v>
          </cell>
        </row>
        <row r="15">
          <cell r="A15">
            <v>200090701</v>
          </cell>
          <cell r="B15" t="str">
            <v xml:space="preserve">加强筋 </v>
          </cell>
        </row>
        <row r="16">
          <cell r="A16">
            <v>200090910</v>
          </cell>
          <cell r="B16" t="str">
            <v>500轿壁底板</v>
          </cell>
        </row>
        <row r="17">
          <cell r="A17">
            <v>200090910</v>
          </cell>
          <cell r="B17" t="str">
            <v>500轿壁底板</v>
          </cell>
        </row>
        <row r="18">
          <cell r="A18">
            <v>200090967</v>
          </cell>
          <cell r="B18" t="str">
            <v>400轿壁底板</v>
          </cell>
        </row>
        <row r="19">
          <cell r="A19">
            <v>200090967</v>
          </cell>
          <cell r="B19" t="str">
            <v>400轿壁底板</v>
          </cell>
        </row>
        <row r="20">
          <cell r="A20">
            <v>200090971</v>
          </cell>
          <cell r="B20" t="str">
            <v>375轿壁(面孔)底板</v>
          </cell>
        </row>
        <row r="21">
          <cell r="A21">
            <v>200090971</v>
          </cell>
          <cell r="B21" t="str">
            <v>375轿壁(面孔)底板</v>
          </cell>
        </row>
        <row r="22">
          <cell r="A22">
            <v>200145081</v>
          </cell>
          <cell r="B22" t="str">
            <v>395轿壁底板(带COP安装孔)</v>
          </cell>
        </row>
        <row r="23">
          <cell r="A23">
            <v>200145081</v>
          </cell>
          <cell r="B23" t="str">
            <v>395轿壁底板(带COP安装孔)</v>
          </cell>
        </row>
        <row r="24">
          <cell r="A24">
            <v>200145130</v>
          </cell>
          <cell r="B24" t="str">
            <v>500轿壁(带COP安装孔)底板</v>
          </cell>
        </row>
        <row r="25">
          <cell r="A25">
            <v>200145130</v>
          </cell>
          <cell r="B25" t="str">
            <v>500轿壁(带COP安装孔)底板</v>
          </cell>
        </row>
        <row r="26">
          <cell r="A26">
            <v>200145253</v>
          </cell>
          <cell r="B26" t="str">
            <v xml:space="preserve">加强筋 </v>
          </cell>
        </row>
        <row r="27">
          <cell r="A27">
            <v>200145253</v>
          </cell>
          <cell r="B27" t="str">
            <v xml:space="preserve">加强筋 </v>
          </cell>
        </row>
        <row r="28">
          <cell r="A28">
            <v>200145257</v>
          </cell>
          <cell r="B28" t="str">
            <v>小轿壁底板</v>
          </cell>
        </row>
        <row r="29">
          <cell r="A29">
            <v>200145257</v>
          </cell>
          <cell r="B29" t="str">
            <v>小轿壁底板</v>
          </cell>
        </row>
        <row r="30">
          <cell r="A30">
            <v>200253624</v>
          </cell>
          <cell r="B30" t="str">
            <v>500轿壁装饰板</v>
          </cell>
        </row>
        <row r="31">
          <cell r="A31">
            <v>200253624</v>
          </cell>
          <cell r="B31" t="str">
            <v>500轿壁(带COP安装孔)装饰板</v>
          </cell>
        </row>
        <row r="32">
          <cell r="A32">
            <v>200253624</v>
          </cell>
          <cell r="B32" t="str">
            <v>500轿壁装饰板</v>
          </cell>
        </row>
        <row r="33">
          <cell r="A33">
            <v>200253624</v>
          </cell>
          <cell r="B33" t="str">
            <v>500轿壁(带COP安装孔)装饰板</v>
          </cell>
        </row>
        <row r="34">
          <cell r="A34">
            <v>200253627</v>
          </cell>
          <cell r="B34" t="str">
            <v>400轿壁装饰板</v>
          </cell>
        </row>
        <row r="35">
          <cell r="A35">
            <v>200253627</v>
          </cell>
          <cell r="B35" t="str">
            <v>400轿壁装饰板</v>
          </cell>
        </row>
        <row r="36">
          <cell r="A36">
            <v>200253634</v>
          </cell>
          <cell r="B36" t="str">
            <v>375轿壁(面孔)装饰板</v>
          </cell>
        </row>
        <row r="37">
          <cell r="A37">
            <v>200253634</v>
          </cell>
          <cell r="B37" t="str">
            <v>375轿壁(面孔)装饰板</v>
          </cell>
        </row>
        <row r="38">
          <cell r="A38">
            <v>200253654</v>
          </cell>
          <cell r="B38" t="str">
            <v>395轿壁装饰板</v>
          </cell>
        </row>
        <row r="39">
          <cell r="A39">
            <v>200253654</v>
          </cell>
          <cell r="B39" t="str">
            <v>395轿壁装饰板</v>
          </cell>
        </row>
        <row r="40">
          <cell r="A40">
            <v>200253693</v>
          </cell>
          <cell r="B40" t="str">
            <v>小轿壁装饰板</v>
          </cell>
        </row>
        <row r="41">
          <cell r="A41">
            <v>200253693</v>
          </cell>
          <cell r="B41" t="str">
            <v>小轿壁装饰板</v>
          </cell>
        </row>
        <row r="42">
          <cell r="A42">
            <v>330030226</v>
          </cell>
          <cell r="B42" t="str">
            <v>门楣装饰板</v>
          </cell>
        </row>
        <row r="43">
          <cell r="A43">
            <v>330030228</v>
          </cell>
          <cell r="B43" t="str">
            <v>门楣底板</v>
          </cell>
        </row>
        <row r="44">
          <cell r="A44">
            <v>330050720</v>
          </cell>
          <cell r="B44" t="str">
            <v>门楣装饰板</v>
          </cell>
        </row>
        <row r="45">
          <cell r="A45">
            <v>330050722</v>
          </cell>
          <cell r="B45" t="str">
            <v>门楣底板</v>
          </cell>
        </row>
        <row r="46">
          <cell r="A46">
            <v>330055892</v>
          </cell>
          <cell r="B46" t="str">
            <v>W175 右前轿壁底板</v>
          </cell>
        </row>
        <row r="47">
          <cell r="A47">
            <v>330066003</v>
          </cell>
          <cell r="B47" t="str">
            <v>W75 左前轿壁装饰板</v>
          </cell>
        </row>
        <row r="48">
          <cell r="A48">
            <v>330066004</v>
          </cell>
          <cell r="B48" t="str">
            <v>W75 左前轿壁轿壁底板</v>
          </cell>
        </row>
        <row r="49">
          <cell r="A49">
            <v>330089274</v>
          </cell>
          <cell r="B49" t="str">
            <v>W175 右前轿壁装饰板</v>
          </cell>
        </row>
        <row r="50">
          <cell r="A50">
            <v>330093193</v>
          </cell>
          <cell r="B50" t="str">
            <v>W125 左前轿壁装饰板</v>
          </cell>
        </row>
        <row r="51">
          <cell r="A51">
            <v>330093440</v>
          </cell>
          <cell r="B51" t="str">
            <v>W125 左前轿壁底板</v>
          </cell>
        </row>
        <row r="52">
          <cell r="A52">
            <v>330093462</v>
          </cell>
          <cell r="B52" t="str">
            <v>W125 右前轿壁装饰板</v>
          </cell>
        </row>
        <row r="53">
          <cell r="A53">
            <v>330093517</v>
          </cell>
          <cell r="B53" t="str">
            <v>W125 右前轿壁底板</v>
          </cell>
        </row>
        <row r="54">
          <cell r="A54">
            <v>330099267</v>
          </cell>
          <cell r="B54" t="str">
            <v xml:space="preserve">加强筋 </v>
          </cell>
        </row>
        <row r="55">
          <cell r="A55">
            <v>330099267</v>
          </cell>
          <cell r="B55" t="str">
            <v xml:space="preserve">加强筋 </v>
          </cell>
        </row>
        <row r="56">
          <cell r="A56">
            <v>330099268</v>
          </cell>
          <cell r="B56" t="str">
            <v xml:space="preserve">加强筋 </v>
          </cell>
        </row>
        <row r="57">
          <cell r="A57">
            <v>330099268</v>
          </cell>
          <cell r="B57" t="str">
            <v xml:space="preserve">加强筋 </v>
          </cell>
        </row>
        <row r="58">
          <cell r="A58">
            <v>330099525</v>
          </cell>
          <cell r="B58" t="str">
            <v>600轿壁(薄残COP)装饰板</v>
          </cell>
        </row>
        <row r="59">
          <cell r="A59">
            <v>330099525</v>
          </cell>
          <cell r="B59" t="str">
            <v>600轿壁(薄残COP)装饰板</v>
          </cell>
        </row>
        <row r="60">
          <cell r="A60">
            <v>330099528</v>
          </cell>
          <cell r="B60" t="str">
            <v xml:space="preserve">加强筋 </v>
          </cell>
        </row>
        <row r="61">
          <cell r="A61">
            <v>330099528</v>
          </cell>
          <cell r="B61" t="str">
            <v xml:space="preserve">加强筋 </v>
          </cell>
        </row>
        <row r="62">
          <cell r="A62">
            <v>330099790</v>
          </cell>
          <cell r="B62" t="str">
            <v>600轿壁(薄残COP)底板</v>
          </cell>
        </row>
        <row r="63">
          <cell r="A63">
            <v>330099790</v>
          </cell>
          <cell r="B63" t="str">
            <v>600轿壁(薄残COP)底板</v>
          </cell>
        </row>
      </sheetData>
      <sheetData sheetId="3"/>
      <sheetData sheetId="4">
        <row r="1">
          <cell r="A1" t="str">
            <v>物料号</v>
          </cell>
          <cell r="B1" t="str">
            <v>零件名称</v>
          </cell>
        </row>
        <row r="2">
          <cell r="A2">
            <v>200090682</v>
          </cell>
          <cell r="B2" t="str">
            <v>475轿壁板</v>
          </cell>
        </row>
        <row r="3">
          <cell r="A3">
            <v>200090683</v>
          </cell>
          <cell r="B3" t="str">
            <v xml:space="preserve">加强筋 </v>
          </cell>
        </row>
        <row r="4">
          <cell r="A4">
            <v>200090683</v>
          </cell>
          <cell r="B4" t="str">
            <v xml:space="preserve">加强筋 </v>
          </cell>
        </row>
        <row r="5">
          <cell r="A5">
            <v>200090683</v>
          </cell>
          <cell r="B5" t="str">
            <v xml:space="preserve">加强筋 </v>
          </cell>
        </row>
        <row r="6">
          <cell r="A6">
            <v>200090683</v>
          </cell>
          <cell r="B6" t="str">
            <v xml:space="preserve">加强筋 </v>
          </cell>
        </row>
        <row r="7">
          <cell r="A7">
            <v>200090683</v>
          </cell>
          <cell r="B7" t="str">
            <v xml:space="preserve">加强筋 </v>
          </cell>
        </row>
        <row r="8">
          <cell r="A8">
            <v>200090683</v>
          </cell>
          <cell r="B8" t="str">
            <v xml:space="preserve">加强筋 </v>
          </cell>
        </row>
        <row r="9">
          <cell r="A9">
            <v>200090683</v>
          </cell>
          <cell r="B9" t="str">
            <v xml:space="preserve">加强筋 </v>
          </cell>
        </row>
        <row r="10">
          <cell r="A10">
            <v>200090683</v>
          </cell>
          <cell r="B10" t="str">
            <v xml:space="preserve">加强筋 </v>
          </cell>
        </row>
        <row r="11">
          <cell r="A11">
            <v>200090683</v>
          </cell>
          <cell r="B11" t="str">
            <v xml:space="preserve">加强筋 </v>
          </cell>
        </row>
        <row r="12">
          <cell r="A12">
            <v>200090683</v>
          </cell>
          <cell r="B12" t="str">
            <v xml:space="preserve">加强筋 </v>
          </cell>
        </row>
        <row r="13">
          <cell r="A13">
            <v>200090683</v>
          </cell>
          <cell r="B13" t="str">
            <v xml:space="preserve">加强筋 </v>
          </cell>
        </row>
        <row r="14">
          <cell r="A14">
            <v>200090683</v>
          </cell>
          <cell r="B14" t="str">
            <v xml:space="preserve">加强筋 </v>
          </cell>
        </row>
        <row r="15">
          <cell r="A15">
            <v>200090683</v>
          </cell>
          <cell r="B15" t="str">
            <v xml:space="preserve">加强筋 </v>
          </cell>
        </row>
        <row r="16">
          <cell r="A16">
            <v>200090683</v>
          </cell>
          <cell r="B16" t="str">
            <v xml:space="preserve">加强筋 </v>
          </cell>
        </row>
        <row r="17">
          <cell r="A17">
            <v>200090683</v>
          </cell>
          <cell r="B17" t="str">
            <v xml:space="preserve">加强筋 </v>
          </cell>
        </row>
        <row r="18">
          <cell r="A18">
            <v>200090683</v>
          </cell>
          <cell r="B18" t="str">
            <v xml:space="preserve">加强筋 </v>
          </cell>
        </row>
        <row r="19">
          <cell r="A19">
            <v>200090685</v>
          </cell>
          <cell r="B19" t="str">
            <v>450轿壁板</v>
          </cell>
        </row>
        <row r="20">
          <cell r="A20">
            <v>200090693</v>
          </cell>
          <cell r="B20" t="str">
            <v>支架</v>
          </cell>
        </row>
        <row r="21">
          <cell r="A21">
            <v>200090693</v>
          </cell>
          <cell r="B21" t="str">
            <v>支架</v>
          </cell>
        </row>
        <row r="22">
          <cell r="A22">
            <v>200090693</v>
          </cell>
          <cell r="B22" t="str">
            <v>支架</v>
          </cell>
        </row>
        <row r="23">
          <cell r="A23">
            <v>200090699</v>
          </cell>
          <cell r="B23" t="str">
            <v>375轿壁(面孔)板</v>
          </cell>
        </row>
        <row r="24">
          <cell r="A24">
            <v>200090700</v>
          </cell>
          <cell r="B24" t="str">
            <v xml:space="preserve">加强筋 </v>
          </cell>
        </row>
        <row r="25">
          <cell r="A25">
            <v>200090701</v>
          </cell>
          <cell r="B25" t="str">
            <v xml:space="preserve">加强筋 </v>
          </cell>
        </row>
        <row r="26">
          <cell r="A26">
            <v>200090701</v>
          </cell>
          <cell r="B26" t="str">
            <v xml:space="preserve">加强筋 </v>
          </cell>
        </row>
        <row r="27">
          <cell r="A27">
            <v>200090704</v>
          </cell>
          <cell r="B27" t="str">
            <v>475轿壁底板</v>
          </cell>
        </row>
        <row r="28">
          <cell r="A28">
            <v>200090708</v>
          </cell>
          <cell r="B28" t="str">
            <v>400轿壁底板</v>
          </cell>
        </row>
        <row r="29">
          <cell r="A29">
            <v>200090720</v>
          </cell>
          <cell r="B29" t="str">
            <v>450轿壁底板</v>
          </cell>
        </row>
        <row r="30">
          <cell r="A30">
            <v>200090910</v>
          </cell>
          <cell r="B30" t="str">
            <v>500轿壁底板</v>
          </cell>
        </row>
        <row r="31">
          <cell r="A31">
            <v>200090919</v>
          </cell>
          <cell r="B31" t="str">
            <v>W375 右前轿壁底板</v>
          </cell>
        </row>
        <row r="32">
          <cell r="A32">
            <v>200090922</v>
          </cell>
          <cell r="B32" t="str">
            <v>W90 COP左侧轿壁底板</v>
          </cell>
        </row>
        <row r="33">
          <cell r="A33">
            <v>200090925</v>
          </cell>
          <cell r="B33" t="str">
            <v>W80 COP右侧轿壁底板</v>
          </cell>
        </row>
        <row r="34">
          <cell r="A34">
            <v>200090928</v>
          </cell>
          <cell r="B34" t="str">
            <v>门楣底板</v>
          </cell>
        </row>
        <row r="35">
          <cell r="A35">
            <v>200090932</v>
          </cell>
          <cell r="B35" t="str">
            <v>550轿壁底板</v>
          </cell>
        </row>
        <row r="36">
          <cell r="A36">
            <v>200090932</v>
          </cell>
          <cell r="B36" t="str">
            <v>550轿壁底板</v>
          </cell>
        </row>
        <row r="37">
          <cell r="A37">
            <v>200090936</v>
          </cell>
          <cell r="B37" t="str">
            <v>550轿壁(面孔)底板</v>
          </cell>
        </row>
        <row r="38">
          <cell r="A38">
            <v>200090967</v>
          </cell>
          <cell r="B38" t="str">
            <v>400轿壁底板</v>
          </cell>
        </row>
        <row r="39">
          <cell r="A39">
            <v>200090971</v>
          </cell>
          <cell r="B39" t="str">
            <v>375轿壁(面孔)底板</v>
          </cell>
        </row>
        <row r="40">
          <cell r="A40">
            <v>200145073</v>
          </cell>
          <cell r="B40" t="str">
            <v>345轿壁(带COP安装孔)底板</v>
          </cell>
        </row>
        <row r="41">
          <cell r="A41">
            <v>200145130</v>
          </cell>
          <cell r="B41" t="str">
            <v>500轿壁(带COP安装孔)底板</v>
          </cell>
        </row>
        <row r="42">
          <cell r="A42">
            <v>200145252</v>
          </cell>
          <cell r="B42" t="str">
            <v>小轿壁板</v>
          </cell>
        </row>
        <row r="43">
          <cell r="A43">
            <v>200145253</v>
          </cell>
          <cell r="B43" t="str">
            <v xml:space="preserve">加强筋 </v>
          </cell>
        </row>
        <row r="44">
          <cell r="A44">
            <v>200145253</v>
          </cell>
          <cell r="B44" t="str">
            <v xml:space="preserve">加强筋 </v>
          </cell>
        </row>
        <row r="45">
          <cell r="A45">
            <v>200145257</v>
          </cell>
          <cell r="B45" t="str">
            <v>小轿壁底板</v>
          </cell>
        </row>
        <row r="46">
          <cell r="A46">
            <v>200157581</v>
          </cell>
          <cell r="B46" t="str">
            <v>门楣装饰板</v>
          </cell>
        </row>
        <row r="47">
          <cell r="A47">
            <v>200253604</v>
          </cell>
          <cell r="B47" t="str">
            <v>W375 右前轿壁装饰板</v>
          </cell>
        </row>
        <row r="48">
          <cell r="A48">
            <v>200253609</v>
          </cell>
          <cell r="B48" t="str">
            <v>W90 COP左侧轿壁装饰板</v>
          </cell>
        </row>
        <row r="49">
          <cell r="A49">
            <v>200253613</v>
          </cell>
          <cell r="B49" t="str">
            <v>W80 COP右侧轿壁装饰板</v>
          </cell>
        </row>
        <row r="50">
          <cell r="A50">
            <v>200253621</v>
          </cell>
          <cell r="B50" t="str">
            <v>475轿壁装饰板</v>
          </cell>
        </row>
        <row r="51">
          <cell r="A51">
            <v>200253623</v>
          </cell>
          <cell r="B51" t="str">
            <v>450轿壁装饰板</v>
          </cell>
        </row>
        <row r="52">
          <cell r="A52">
            <v>200253624</v>
          </cell>
          <cell r="B52" t="str">
            <v>500轿壁装饰板</v>
          </cell>
        </row>
        <row r="53">
          <cell r="A53">
            <v>200253624</v>
          </cell>
          <cell r="B53" t="str">
            <v>500轿壁(带COP安装孔)装饰板</v>
          </cell>
        </row>
        <row r="54">
          <cell r="A54">
            <v>200253625</v>
          </cell>
          <cell r="B54" t="str">
            <v>550轿壁装饰板</v>
          </cell>
        </row>
        <row r="55">
          <cell r="A55">
            <v>200253625</v>
          </cell>
          <cell r="B55" t="str">
            <v>550轿壁装饰板</v>
          </cell>
        </row>
        <row r="56">
          <cell r="A56">
            <v>200253627</v>
          </cell>
          <cell r="B56" t="str">
            <v>400轿壁装饰板</v>
          </cell>
        </row>
        <row r="57">
          <cell r="A57">
            <v>200253632</v>
          </cell>
          <cell r="B57" t="str">
            <v>550轿壁(面孔)装饰板</v>
          </cell>
        </row>
        <row r="58">
          <cell r="A58">
            <v>200253634</v>
          </cell>
          <cell r="B58" t="str">
            <v>375轿壁(面孔)装饰板</v>
          </cell>
        </row>
        <row r="59">
          <cell r="A59">
            <v>200253650</v>
          </cell>
          <cell r="B59" t="str">
            <v>345轿壁(带COP安装孔)装饰板</v>
          </cell>
        </row>
        <row r="60">
          <cell r="A60">
            <v>200253693</v>
          </cell>
          <cell r="B60" t="str">
            <v>小轿壁装饰板</v>
          </cell>
        </row>
        <row r="61">
          <cell r="A61">
            <v>330029359</v>
          </cell>
          <cell r="B61" t="str">
            <v>W225 右前轿壁装饰板</v>
          </cell>
        </row>
        <row r="62">
          <cell r="A62">
            <v>330029456</v>
          </cell>
          <cell r="B62" t="str">
            <v>W225 右前轿壁底板</v>
          </cell>
        </row>
        <row r="63">
          <cell r="A63">
            <v>330031916</v>
          </cell>
          <cell r="B63" t="str">
            <v>W25 左前轿壁装饰板</v>
          </cell>
        </row>
        <row r="64">
          <cell r="A64">
            <v>330031917</v>
          </cell>
          <cell r="B64" t="str">
            <v>W25 左前轿壁底板</v>
          </cell>
        </row>
        <row r="65">
          <cell r="A65">
            <v>330048468</v>
          </cell>
          <cell r="B65" t="str">
            <v>270轿壁板（带COP孔）</v>
          </cell>
        </row>
        <row r="66">
          <cell r="A66">
            <v>330052368</v>
          </cell>
          <cell r="B66" t="str">
            <v>450轿壁板（带COP孔）</v>
          </cell>
        </row>
        <row r="67">
          <cell r="A67">
            <v>330061381</v>
          </cell>
          <cell r="B67" t="str">
            <v>门楣装饰板</v>
          </cell>
        </row>
        <row r="68">
          <cell r="A68">
            <v>330061383</v>
          </cell>
          <cell r="B68" t="str">
            <v>门楣底板</v>
          </cell>
        </row>
        <row r="69">
          <cell r="A69">
            <v>330084756</v>
          </cell>
          <cell r="B69" t="str">
            <v>门楣底板</v>
          </cell>
        </row>
        <row r="70">
          <cell r="A70">
            <v>330084757</v>
          </cell>
          <cell r="B70" t="str">
            <v>W175前侧右轿壁</v>
          </cell>
        </row>
        <row r="71">
          <cell r="A71">
            <v>330084758</v>
          </cell>
          <cell r="B71" t="str">
            <v>W175前侧左轿壁</v>
          </cell>
        </row>
      </sheetData>
      <sheetData sheetId="5"/>
      <sheetData sheetId="6">
        <row r="1">
          <cell r="A1" t="str">
            <v>物料号</v>
          </cell>
          <cell r="B1" t="str">
            <v>零件名称</v>
          </cell>
        </row>
        <row r="2">
          <cell r="A2">
            <v>200090683</v>
          </cell>
          <cell r="B2" t="str">
            <v xml:space="preserve">加强筋 </v>
          </cell>
        </row>
        <row r="3">
          <cell r="A3">
            <v>200090683</v>
          </cell>
          <cell r="B3" t="str">
            <v xml:space="preserve">加强筋 </v>
          </cell>
        </row>
        <row r="4">
          <cell r="A4">
            <v>200090683</v>
          </cell>
          <cell r="B4" t="str">
            <v xml:space="preserve">加强筋 </v>
          </cell>
        </row>
        <row r="5">
          <cell r="A5">
            <v>200090683</v>
          </cell>
          <cell r="B5" t="str">
            <v xml:space="preserve">加强筋 </v>
          </cell>
        </row>
        <row r="6">
          <cell r="A6">
            <v>200090683</v>
          </cell>
          <cell r="B6" t="str">
            <v xml:space="preserve">加强筋 </v>
          </cell>
        </row>
        <row r="7">
          <cell r="A7">
            <v>200090683</v>
          </cell>
          <cell r="B7" t="str">
            <v xml:space="preserve">加强筋 </v>
          </cell>
        </row>
        <row r="8">
          <cell r="A8">
            <v>200090683</v>
          </cell>
          <cell r="B8" t="str">
            <v xml:space="preserve">加强筋 </v>
          </cell>
        </row>
        <row r="9">
          <cell r="A9">
            <v>200090693</v>
          </cell>
          <cell r="B9" t="str">
            <v>支架</v>
          </cell>
        </row>
        <row r="10">
          <cell r="A10">
            <v>200090693</v>
          </cell>
          <cell r="B10" t="str">
            <v>支架</v>
          </cell>
        </row>
        <row r="11">
          <cell r="A11">
            <v>200090700</v>
          </cell>
          <cell r="B11" t="str">
            <v xml:space="preserve">加强筋 </v>
          </cell>
        </row>
        <row r="12">
          <cell r="A12">
            <v>200090701</v>
          </cell>
          <cell r="B12" t="str">
            <v xml:space="preserve">加强筋 </v>
          </cell>
        </row>
        <row r="13">
          <cell r="A13">
            <v>200090910</v>
          </cell>
          <cell r="B13" t="str">
            <v>500轿壁底板</v>
          </cell>
        </row>
        <row r="14">
          <cell r="A14">
            <v>200090910</v>
          </cell>
          <cell r="B14" t="str">
            <v>500轿壁底板</v>
          </cell>
        </row>
        <row r="15">
          <cell r="A15">
            <v>200090914</v>
          </cell>
          <cell r="B15" t="str">
            <v>450轿壁(面孔)底板</v>
          </cell>
        </row>
        <row r="16">
          <cell r="A16">
            <v>200090925</v>
          </cell>
          <cell r="B16" t="str">
            <v>W80 COP右侧轿壁底板</v>
          </cell>
        </row>
        <row r="17">
          <cell r="A17">
            <v>200090945</v>
          </cell>
          <cell r="B17" t="str">
            <v>600轿壁底板</v>
          </cell>
        </row>
        <row r="18">
          <cell r="A18">
            <v>200090949</v>
          </cell>
          <cell r="B18" t="str">
            <v>625轿壁底板</v>
          </cell>
        </row>
        <row r="19">
          <cell r="A19">
            <v>200090967</v>
          </cell>
          <cell r="B19" t="str">
            <v>400轿壁底板</v>
          </cell>
        </row>
        <row r="20">
          <cell r="A20">
            <v>200090967</v>
          </cell>
          <cell r="B20" t="str">
            <v>400轿壁底板</v>
          </cell>
        </row>
        <row r="21">
          <cell r="A21">
            <v>200253613</v>
          </cell>
          <cell r="B21" t="str">
            <v>W80 COP右侧轿壁装饰板</v>
          </cell>
        </row>
        <row r="22">
          <cell r="A22">
            <v>200253624</v>
          </cell>
          <cell r="B22" t="str">
            <v>500轿壁装饰板</v>
          </cell>
        </row>
        <row r="23">
          <cell r="A23">
            <v>200253624</v>
          </cell>
          <cell r="B23" t="str">
            <v>500轿壁装饰板</v>
          </cell>
        </row>
        <row r="24">
          <cell r="A24">
            <v>200253626</v>
          </cell>
          <cell r="B24" t="str">
            <v>600轿壁装饰板</v>
          </cell>
        </row>
        <row r="25">
          <cell r="A25">
            <v>200253627</v>
          </cell>
          <cell r="B25" t="str">
            <v>400轿壁装饰板</v>
          </cell>
        </row>
        <row r="26">
          <cell r="A26">
            <v>200253627</v>
          </cell>
          <cell r="B26" t="str">
            <v>400轿壁装饰板</v>
          </cell>
        </row>
        <row r="27">
          <cell r="A27">
            <v>200253631</v>
          </cell>
          <cell r="B27" t="str">
            <v>450轿壁(面孔)装饰板</v>
          </cell>
        </row>
        <row r="28">
          <cell r="A28">
            <v>200253633</v>
          </cell>
          <cell r="B28" t="str">
            <v>625轿壁装饰板</v>
          </cell>
        </row>
        <row r="29">
          <cell r="A29">
            <v>330029494</v>
          </cell>
          <cell r="B29" t="str">
            <v>W350 右前轿壁底板</v>
          </cell>
        </row>
        <row r="30">
          <cell r="A30">
            <v>330029830</v>
          </cell>
          <cell r="B30" t="str">
            <v>W350 右前轿壁装饰板</v>
          </cell>
        </row>
        <row r="31">
          <cell r="A31">
            <v>330030800</v>
          </cell>
          <cell r="B31" t="str">
            <v>W105 COP右侧轿壁装饰板</v>
          </cell>
        </row>
        <row r="32">
          <cell r="A32">
            <v>330030801</v>
          </cell>
          <cell r="B32" t="str">
            <v>W105 COP右侧轿壁底板</v>
          </cell>
        </row>
        <row r="33">
          <cell r="A33">
            <v>330040026</v>
          </cell>
          <cell r="B33" t="str">
            <v>W425 右前轿壁装饰板</v>
          </cell>
        </row>
        <row r="34">
          <cell r="A34">
            <v>330040027</v>
          </cell>
          <cell r="B34" t="str">
            <v>W425 右前轿壁底板</v>
          </cell>
        </row>
        <row r="35">
          <cell r="A35">
            <v>330046702</v>
          </cell>
          <cell r="B35" t="str">
            <v>W115 COP左侧轿壁装饰板</v>
          </cell>
        </row>
        <row r="36">
          <cell r="A36">
            <v>330046703</v>
          </cell>
          <cell r="B36" t="str">
            <v>W115 COP左侧轿壁底板</v>
          </cell>
        </row>
        <row r="37">
          <cell r="A37">
            <v>330046722</v>
          </cell>
          <cell r="B37" t="str">
            <v>W65 COP左侧轿壁装饰板</v>
          </cell>
        </row>
        <row r="38">
          <cell r="A38">
            <v>330046723</v>
          </cell>
          <cell r="B38" t="str">
            <v>W65 COP左侧轿壁底板</v>
          </cell>
        </row>
        <row r="39">
          <cell r="A39">
            <v>330060889</v>
          </cell>
          <cell r="B39" t="str">
            <v>门楣装饰板</v>
          </cell>
        </row>
        <row r="40">
          <cell r="A40">
            <v>330060891</v>
          </cell>
          <cell r="B40" t="str">
            <v>门楣底板</v>
          </cell>
        </row>
        <row r="41">
          <cell r="A41">
            <v>330067665</v>
          </cell>
          <cell r="B41" t="str">
            <v>门楣装饰板</v>
          </cell>
        </row>
        <row r="42">
          <cell r="A42">
            <v>330067667</v>
          </cell>
          <cell r="B42" t="str">
            <v>门楣底板</v>
          </cell>
        </row>
      </sheetData>
      <sheetData sheetId="7"/>
      <sheetData sheetId="8">
        <row r="1">
          <cell r="A1" t="str">
            <v>物料号</v>
          </cell>
          <cell r="B1" t="str">
            <v>零件名称</v>
          </cell>
        </row>
        <row r="2">
          <cell r="A2">
            <v>200090701</v>
          </cell>
          <cell r="B2" t="str">
            <v xml:space="preserve">加强筋 </v>
          </cell>
        </row>
        <row r="3">
          <cell r="A3">
            <v>330034083</v>
          </cell>
          <cell r="B3" t="str">
            <v>W80 COP左侧轿壁底板</v>
          </cell>
        </row>
        <row r="4">
          <cell r="A4">
            <v>330086174</v>
          </cell>
          <cell r="B4" t="str">
            <v>W80 COP左侧轿壁装饰板</v>
          </cell>
        </row>
        <row r="5">
          <cell r="A5">
            <v>330094048</v>
          </cell>
          <cell r="B5" t="str">
            <v>门楣装饰板</v>
          </cell>
        </row>
        <row r="6">
          <cell r="A6">
            <v>330094050</v>
          </cell>
          <cell r="B6" t="str">
            <v>门楣底板</v>
          </cell>
        </row>
        <row r="7">
          <cell r="A7">
            <v>330094051</v>
          </cell>
          <cell r="B7" t="str">
            <v>支架</v>
          </cell>
        </row>
        <row r="8">
          <cell r="A8">
            <v>330094053</v>
          </cell>
          <cell r="B8" t="str">
            <v>W100 左前轿壁装饰板</v>
          </cell>
        </row>
        <row r="9">
          <cell r="A9">
            <v>330094054</v>
          </cell>
          <cell r="B9" t="str">
            <v>W100 左前轿壁底板</v>
          </cell>
        </row>
        <row r="10">
          <cell r="A10">
            <v>330094056</v>
          </cell>
          <cell r="B10" t="str">
            <v>W65 COP右侧轿壁装饰板</v>
          </cell>
        </row>
        <row r="11">
          <cell r="A11">
            <v>330094246</v>
          </cell>
          <cell r="B11" t="str">
            <v>W65 COP右侧轿壁底板</v>
          </cell>
        </row>
        <row r="12">
          <cell r="A12">
            <v>330094248</v>
          </cell>
          <cell r="B12" t="str">
            <v>450轿壁装饰板</v>
          </cell>
        </row>
        <row r="13">
          <cell r="A13">
            <v>330094250</v>
          </cell>
          <cell r="B13" t="str">
            <v>450轿壁底板</v>
          </cell>
        </row>
        <row r="14">
          <cell r="A14">
            <v>330094251</v>
          </cell>
          <cell r="B14" t="str">
            <v xml:space="preserve">加强筋 </v>
          </cell>
        </row>
        <row r="15">
          <cell r="A15">
            <v>330094251</v>
          </cell>
          <cell r="B15" t="str">
            <v xml:space="preserve">加强筋 </v>
          </cell>
        </row>
        <row r="16">
          <cell r="A16">
            <v>330094251</v>
          </cell>
          <cell r="B16" t="str">
            <v xml:space="preserve">加强筋 </v>
          </cell>
        </row>
        <row r="17">
          <cell r="A17">
            <v>330094253</v>
          </cell>
          <cell r="B17" t="str">
            <v>450轿壁(面孔)装饰板</v>
          </cell>
        </row>
        <row r="18">
          <cell r="A18">
            <v>330094255</v>
          </cell>
          <cell r="B18" t="str">
            <v>450轿壁(面孔)底板</v>
          </cell>
        </row>
        <row r="19">
          <cell r="A19">
            <v>330094257</v>
          </cell>
          <cell r="B19" t="str">
            <v>500轿壁装饰板</v>
          </cell>
        </row>
        <row r="20">
          <cell r="A20">
            <v>330094259</v>
          </cell>
          <cell r="B20" t="str">
            <v>500轿壁底板</v>
          </cell>
        </row>
      </sheetData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9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workbookViewId="0">
      <selection activeCell="I19" sqref="I19"/>
    </sheetView>
  </sheetViews>
  <sheetFormatPr defaultRowHeight="13"/>
  <cols>
    <col min="1" max="1" width="11" bestFit="1" customWidth="1"/>
    <col min="2" max="2" width="10.5" bestFit="1" customWidth="1"/>
    <col min="3" max="3" width="40.75" style="211" bestFit="1" customWidth="1"/>
    <col min="4" max="4" width="19.5" customWidth="1"/>
    <col min="5" max="5" width="9.125" style="15" customWidth="1"/>
  </cols>
  <sheetData>
    <row r="1" spans="1:5">
      <c r="A1" s="5" t="s">
        <v>283</v>
      </c>
      <c r="B1" s="5" t="s">
        <v>284</v>
      </c>
      <c r="C1" s="5" t="s">
        <v>2038</v>
      </c>
      <c r="D1" s="5" t="s">
        <v>285</v>
      </c>
      <c r="E1" s="21" t="s">
        <v>286</v>
      </c>
    </row>
    <row r="2" spans="1:5">
      <c r="A2" s="5">
        <v>11606585</v>
      </c>
      <c r="B2" s="5">
        <v>200204440</v>
      </c>
      <c r="C2" s="5" t="str">
        <f>VLOOKUP(B:B,标准数据!A:B,2,0)</f>
        <v xml:space="preserve">侧挡板 S200 2100  </v>
      </c>
      <c r="D2" s="5" t="s">
        <v>580</v>
      </c>
      <c r="E2" s="21">
        <v>70</v>
      </c>
    </row>
    <row r="3" spans="1:5">
      <c r="A3" s="5">
        <v>11606609</v>
      </c>
      <c r="B3" s="5">
        <v>200204438</v>
      </c>
      <c r="C3" s="5" t="str">
        <f>VLOOKUP(B:B,标准数据!A:B,2,0)</f>
        <v xml:space="preserve">加强筋(门板) S200 2100  </v>
      </c>
      <c r="D3" s="5" t="s">
        <v>316</v>
      </c>
      <c r="E3" s="21">
        <v>2498</v>
      </c>
    </row>
    <row r="4" spans="1:5">
      <c r="A4" s="199">
        <v>11606592</v>
      </c>
      <c r="B4" s="199">
        <v>330025965</v>
      </c>
      <c r="C4" s="199" t="str">
        <f>VLOOKUP(B:B,标准数据!A:B,2,0)</f>
        <v xml:space="preserve">门板焊接组件 S200 800 2100 右 </v>
      </c>
      <c r="D4" s="199" t="s">
        <v>302</v>
      </c>
      <c r="E4" s="213">
        <v>258</v>
      </c>
    </row>
    <row r="5" spans="1:5">
      <c r="A5" s="199">
        <v>11606600</v>
      </c>
      <c r="B5" s="199">
        <v>330025977</v>
      </c>
      <c r="C5" s="199" t="str">
        <f>VLOOKUP(B:B,标准数据!A:B,2,0)</f>
        <v xml:space="preserve">门板焊接组件 S200 800 2100 左 </v>
      </c>
      <c r="D5" s="199" t="s">
        <v>304</v>
      </c>
      <c r="E5" s="213">
        <v>258</v>
      </c>
    </row>
    <row r="6" spans="1:5">
      <c r="A6" s="199">
        <v>11606606</v>
      </c>
      <c r="B6" s="199">
        <v>330025968</v>
      </c>
      <c r="C6" s="199" t="str">
        <f>VLOOKUP(B:B,标准数据!A:B,2,0)</f>
        <v xml:space="preserve">门板焊接组件 S200 900 2100 右 </v>
      </c>
      <c r="D6" s="199" t="s">
        <v>303</v>
      </c>
      <c r="E6" s="213">
        <v>958</v>
      </c>
    </row>
    <row r="7" spans="1:5">
      <c r="A7" s="199">
        <v>11606604</v>
      </c>
      <c r="B7" s="199">
        <v>330025980</v>
      </c>
      <c r="C7" s="199" t="str">
        <f>VLOOKUP(B:B,标准数据!A:B,2,0)</f>
        <v xml:space="preserve">门板焊接组件 S200 900 2100 左 </v>
      </c>
      <c r="D7" s="199" t="s">
        <v>305</v>
      </c>
      <c r="E7" s="213">
        <v>958</v>
      </c>
    </row>
    <row r="8" spans="1:5">
      <c r="A8" s="199">
        <v>11606581</v>
      </c>
      <c r="B8" s="199">
        <v>200240214</v>
      </c>
      <c r="C8" s="199" t="str">
        <f>VLOOKUP(B:B,标准数据!A:B,2,0)</f>
        <v>门板焊接组件 S200 900 2100 右 (防火)</v>
      </c>
      <c r="D8" s="199" t="s">
        <v>597</v>
      </c>
      <c r="E8" s="213">
        <v>35</v>
      </c>
    </row>
    <row r="9" spans="1:5">
      <c r="A9" s="199">
        <v>11606583</v>
      </c>
      <c r="B9" s="199">
        <v>200240232</v>
      </c>
      <c r="C9" s="199" t="str">
        <f>VLOOKUP(B:B,标准数据!A:B,2,0)</f>
        <v>门板焊接组件 S200 900 2100 左 (防火)</v>
      </c>
      <c r="D9" s="199" t="s">
        <v>601</v>
      </c>
      <c r="E9" s="213">
        <v>35</v>
      </c>
    </row>
    <row r="10" spans="1:5">
      <c r="A10" s="47">
        <v>11606593</v>
      </c>
      <c r="B10" s="47">
        <v>200201370</v>
      </c>
      <c r="C10" s="47" t="str">
        <f>VLOOKUP(B:B,标准数据!A:B,2,0)</f>
        <v xml:space="preserve">门底板 S200 800 2100 右 </v>
      </c>
      <c r="D10" s="47" t="s">
        <v>314</v>
      </c>
      <c r="E10" s="162">
        <v>258</v>
      </c>
    </row>
    <row r="11" spans="1:5">
      <c r="A11" s="47">
        <v>11606602</v>
      </c>
      <c r="B11" s="47">
        <v>200204443</v>
      </c>
      <c r="C11" s="47" t="str">
        <f>VLOOKUP(B:B,标准数据!A:B,2,0)</f>
        <v xml:space="preserve">门底板 S200 800 2100 左 </v>
      </c>
      <c r="D11" s="47" t="s">
        <v>317</v>
      </c>
      <c r="E11" s="162">
        <v>258</v>
      </c>
    </row>
    <row r="12" spans="1:5">
      <c r="A12" s="47">
        <v>11606607</v>
      </c>
      <c r="B12" s="47">
        <v>200201373</v>
      </c>
      <c r="C12" s="47" t="str">
        <f>VLOOKUP(B:B,标准数据!A:B,2,0)</f>
        <v xml:space="preserve">门底板 S200 900 2100 右 </v>
      </c>
      <c r="D12" s="47" t="s">
        <v>315</v>
      </c>
      <c r="E12" s="162">
        <v>993</v>
      </c>
    </row>
    <row r="13" spans="1:5">
      <c r="A13" s="47">
        <v>11606605</v>
      </c>
      <c r="B13" s="47">
        <v>200204446</v>
      </c>
      <c r="C13" s="47" t="str">
        <f>VLOOKUP(B:B,标准数据!A:B,2,0)</f>
        <v xml:space="preserve">门底板 S200 900 2100 左 </v>
      </c>
      <c r="D13" s="47" t="s">
        <v>318</v>
      </c>
      <c r="E13" s="162">
        <v>993</v>
      </c>
    </row>
    <row r="14" spans="1:5">
      <c r="A14" s="48">
        <v>11606590</v>
      </c>
      <c r="B14" s="48">
        <v>200204479</v>
      </c>
      <c r="C14" s="48" t="str">
        <f>VLOOKUP(B:B,标准数据!A:B,2,0)</f>
        <v xml:space="preserve">装饰板(门板) S200 800 2100 FS441 右 </v>
      </c>
      <c r="D14" s="48" t="s">
        <v>587</v>
      </c>
      <c r="E14" s="241">
        <v>12</v>
      </c>
    </row>
    <row r="15" spans="1:5">
      <c r="A15" s="48">
        <v>11606599</v>
      </c>
      <c r="B15" s="48">
        <v>200204515</v>
      </c>
      <c r="C15" s="48" t="str">
        <f>VLOOKUP(B:B,标准数据!A:B,2,0)</f>
        <v xml:space="preserve">装饰板(门板) S200 800 2100 FS441 左 </v>
      </c>
      <c r="D15" s="48" t="s">
        <v>593</v>
      </c>
      <c r="E15" s="241">
        <v>12</v>
      </c>
    </row>
    <row r="16" spans="1:5">
      <c r="A16" s="48">
        <v>11606587</v>
      </c>
      <c r="B16" s="48">
        <v>200204461</v>
      </c>
      <c r="C16" s="48" t="str">
        <f>VLOOKUP(B:B,标准数据!A:B,2,0)</f>
        <v xml:space="preserve">装饰板(门板) S200 800 2100 SUS304 右 </v>
      </c>
      <c r="D16" s="48" t="s">
        <v>298</v>
      </c>
      <c r="E16" s="241">
        <v>4</v>
      </c>
    </row>
    <row r="17" spans="1:5">
      <c r="A17" s="48">
        <v>11606596</v>
      </c>
      <c r="B17" s="48">
        <v>200204497</v>
      </c>
      <c r="C17" s="48" t="str">
        <f>VLOOKUP(B:B,标准数据!A:B,2,0)</f>
        <v xml:space="preserve">装饰板(门板) S200 800 2100 SUS304 左 </v>
      </c>
      <c r="D17" s="48" t="s">
        <v>300</v>
      </c>
      <c r="E17" s="241">
        <v>4</v>
      </c>
    </row>
    <row r="18" spans="1:5">
      <c r="A18" s="48">
        <v>11606595</v>
      </c>
      <c r="B18" s="48">
        <v>200204482</v>
      </c>
      <c r="C18" s="48" t="str">
        <f>VLOOKUP(B:B,标准数据!A:B,2,0)</f>
        <v xml:space="preserve">装饰板(门板) S200 900 2100 FS441 右 </v>
      </c>
      <c r="D18" s="48" t="s">
        <v>299</v>
      </c>
      <c r="E18" s="241">
        <v>278</v>
      </c>
    </row>
    <row r="19" spans="1:5">
      <c r="A19" s="48">
        <v>11606603</v>
      </c>
      <c r="B19" s="48">
        <v>200204518</v>
      </c>
      <c r="C19" s="48" t="str">
        <f>VLOOKUP(B:B,标准数据!A:B,2,0)</f>
        <v xml:space="preserve">装饰板(门板) S200 900 2100 FS441 左 </v>
      </c>
      <c r="D19" s="48" t="s">
        <v>301</v>
      </c>
      <c r="E19" s="241">
        <v>278</v>
      </c>
    </row>
    <row r="20" spans="1:5">
      <c r="A20" s="48">
        <v>11606589</v>
      </c>
      <c r="B20" s="48">
        <v>200204464</v>
      </c>
      <c r="C20" s="48" t="str">
        <f>VLOOKUP(B:B,标准数据!A:B,2,0)</f>
        <v xml:space="preserve">装饰板(门板) S200 900 2100 SUS304 右 </v>
      </c>
      <c r="D20" s="48" t="s">
        <v>584</v>
      </c>
      <c r="E20" s="241">
        <v>176</v>
      </c>
    </row>
    <row r="21" spans="1:5">
      <c r="A21" s="48">
        <v>11606597</v>
      </c>
      <c r="B21" s="48">
        <v>200204500</v>
      </c>
      <c r="C21" s="48" t="str">
        <f>VLOOKUP(B:B,标准数据!A:B,2,0)</f>
        <v xml:space="preserve">装饰板(门板) S200 900 2100 SUS304 左 </v>
      </c>
      <c r="D21" s="48" t="s">
        <v>590</v>
      </c>
      <c r="E21" s="241">
        <v>176</v>
      </c>
    </row>
    <row r="22" spans="1:5">
      <c r="A22" s="5"/>
      <c r="B22" s="5"/>
      <c r="C22" s="5"/>
      <c r="D22" s="5"/>
      <c r="E22" s="21"/>
    </row>
    <row r="23" spans="1:5">
      <c r="A23" s="5"/>
      <c r="B23" s="5"/>
      <c r="C23" s="5"/>
      <c r="D23" s="5"/>
      <c r="E23" s="21"/>
    </row>
  </sheetData>
  <sortState ref="A2:E23">
    <sortCondition ref="C2:C23"/>
  </sortState>
  <phoneticPr fontId="29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topLeftCell="A10" workbookViewId="0">
      <selection activeCell="J24" sqref="J24"/>
    </sheetView>
  </sheetViews>
  <sheetFormatPr defaultRowHeight="13"/>
  <cols>
    <col min="3" max="3" width="10.5" bestFit="1" customWidth="1"/>
    <col min="4" max="4" width="41.875" bestFit="1" customWidth="1"/>
    <col min="5" max="5" width="9" style="211"/>
  </cols>
  <sheetData>
    <row r="1" spans="1:6" ht="17.3" customHeight="1">
      <c r="A1" s="5">
        <v>1</v>
      </c>
      <c r="B1" s="5" t="s">
        <v>283</v>
      </c>
      <c r="C1" s="5" t="s">
        <v>284</v>
      </c>
      <c r="D1" s="5" t="s">
        <v>285</v>
      </c>
      <c r="E1" s="5" t="s">
        <v>2109</v>
      </c>
      <c r="F1" s="5" t="s">
        <v>286</v>
      </c>
    </row>
    <row r="2" spans="1:6">
      <c r="A2" s="5"/>
      <c r="B2" s="5">
        <v>11625842</v>
      </c>
      <c r="C2" s="5">
        <v>200030846</v>
      </c>
      <c r="D2" s="5" t="str">
        <f>VLOOKUP(C:C,标准数据!A:B,2,0)</f>
        <v xml:space="preserve">加强筋(立柱) S8 </v>
      </c>
      <c r="E2" s="5"/>
      <c r="F2" s="5">
        <v>640</v>
      </c>
    </row>
    <row r="3" spans="1:6">
      <c r="A3" s="5"/>
      <c r="B3" s="5">
        <v>11625846</v>
      </c>
      <c r="C3" s="5">
        <v>200204438</v>
      </c>
      <c r="D3" s="5" t="str">
        <f>VLOOKUP(C:C,标准数据!A:B,2,0)</f>
        <v xml:space="preserve">加强筋(门板) S200 2100  </v>
      </c>
      <c r="E3" s="5"/>
      <c r="F3" s="5">
        <v>1280</v>
      </c>
    </row>
    <row r="4" spans="1:6">
      <c r="A4" s="5"/>
      <c r="B4" s="5">
        <v>11625838</v>
      </c>
      <c r="C4" s="5">
        <v>200010470</v>
      </c>
      <c r="D4" s="5" t="str">
        <f>VLOOKUP(C:C,标准数据!A:B,2,0)</f>
        <v xml:space="preserve">加强筋(门板) S8 2100  </v>
      </c>
      <c r="E4" s="5"/>
      <c r="F4" s="5">
        <v>320</v>
      </c>
    </row>
    <row r="5" spans="1:6">
      <c r="A5" s="5"/>
      <c r="B5" s="5">
        <v>11625843</v>
      </c>
      <c r="C5" s="5">
        <v>200030869</v>
      </c>
      <c r="D5" s="5" t="str">
        <f>VLOOKUP(C:C,标准数据!A:B,2,0)</f>
        <v xml:space="preserve">立柱底板 S8 2100  </v>
      </c>
      <c r="E5" s="5"/>
      <c r="F5" s="5">
        <v>320</v>
      </c>
    </row>
    <row r="6" spans="1:6">
      <c r="A6" s="5"/>
      <c r="B6" s="5">
        <v>11625841</v>
      </c>
      <c r="C6" s="5">
        <v>330060181</v>
      </c>
      <c r="D6" s="5" t="str">
        <f>VLOOKUP(C:C,标准数据!A:B,2,0)</f>
        <v xml:space="preserve">立柱焊接组件 S8 2100  </v>
      </c>
      <c r="E6" s="5"/>
      <c r="F6" s="5">
        <v>320</v>
      </c>
    </row>
    <row r="7" spans="1:6">
      <c r="A7" s="5"/>
      <c r="B7" s="199">
        <v>11625832</v>
      </c>
      <c r="C7" s="199">
        <v>330025971</v>
      </c>
      <c r="D7" s="199" t="str">
        <f>VLOOKUP(C:C,标准数据!A:B,2,0)</f>
        <v xml:space="preserve">门板焊接组件 S200 1000 2100 右 </v>
      </c>
      <c r="E7" s="199"/>
      <c r="F7" s="199">
        <v>127</v>
      </c>
    </row>
    <row r="8" spans="1:6">
      <c r="A8" s="5"/>
      <c r="B8" s="199">
        <v>11625835</v>
      </c>
      <c r="C8" s="199">
        <v>330025983</v>
      </c>
      <c r="D8" s="199" t="str">
        <f>VLOOKUP(C:C,标准数据!A:B,2,0)</f>
        <v xml:space="preserve">门板焊接组件 S200 1000 2100 左 </v>
      </c>
      <c r="E8" s="199"/>
      <c r="F8" s="199">
        <v>127</v>
      </c>
    </row>
    <row r="9" spans="1:6">
      <c r="A9" s="5"/>
      <c r="B9" s="199">
        <v>11625830</v>
      </c>
      <c r="C9" s="199">
        <v>330025965</v>
      </c>
      <c r="D9" s="199" t="str">
        <f>VLOOKUP(C:C,标准数据!A:B,2,0)</f>
        <v xml:space="preserve">门板焊接组件 S200 800 2100 右 </v>
      </c>
      <c r="E9" s="199"/>
      <c r="F9" s="199">
        <v>314</v>
      </c>
    </row>
    <row r="10" spans="1:6">
      <c r="A10" s="5"/>
      <c r="B10" s="199">
        <v>11625833</v>
      </c>
      <c r="C10" s="199">
        <v>330025977</v>
      </c>
      <c r="D10" s="199" t="str">
        <f>VLOOKUP(C:C,标准数据!A:B,2,0)</f>
        <v xml:space="preserve">门板焊接组件 S200 800 2100 左 </v>
      </c>
      <c r="E10" s="199"/>
      <c r="F10" s="199">
        <v>314</v>
      </c>
    </row>
    <row r="11" spans="1:6">
      <c r="A11" s="5"/>
      <c r="B11" s="199">
        <v>11625831</v>
      </c>
      <c r="C11" s="199">
        <v>330025968</v>
      </c>
      <c r="D11" s="199" t="str">
        <f>VLOOKUP(C:C,标准数据!A:B,2,0)</f>
        <v xml:space="preserve">门板焊接组件 S200 900 2100 右 </v>
      </c>
      <c r="E11" s="199"/>
      <c r="F11" s="199">
        <v>199</v>
      </c>
    </row>
    <row r="12" spans="1:6">
      <c r="A12" s="5"/>
      <c r="B12" s="199">
        <v>11625834</v>
      </c>
      <c r="C12" s="199">
        <v>330025980</v>
      </c>
      <c r="D12" s="199" t="str">
        <f>VLOOKUP(C:C,标准数据!A:B,2,0)</f>
        <v xml:space="preserve">门板焊接组件 S200 900 2100 左 </v>
      </c>
      <c r="E12" s="199"/>
      <c r="F12" s="199">
        <v>199</v>
      </c>
    </row>
    <row r="13" spans="1:6">
      <c r="A13" s="5"/>
      <c r="B13" s="199">
        <v>11625824</v>
      </c>
      <c r="C13" s="199">
        <v>200010458</v>
      </c>
      <c r="D13" s="199" t="str">
        <f>VLOOKUP(C:C,标准数据!A:B,2,0)</f>
        <v xml:space="preserve">门板焊接组件 S8 900 2100  </v>
      </c>
      <c r="E13" s="199"/>
      <c r="F13" s="199">
        <v>320</v>
      </c>
    </row>
    <row r="14" spans="1:6">
      <c r="A14" s="5"/>
      <c r="B14" s="47">
        <v>11625839</v>
      </c>
      <c r="C14" s="47">
        <v>200201376</v>
      </c>
      <c r="D14" s="47" t="str">
        <f>VLOOKUP(C:C,标准数据!A:B,2,0)</f>
        <v xml:space="preserve">门底板 S200 1000 2100 右 </v>
      </c>
      <c r="E14" s="47"/>
      <c r="F14" s="47">
        <v>127</v>
      </c>
    </row>
    <row r="15" spans="1:6">
      <c r="A15" s="5"/>
      <c r="B15" s="47">
        <v>11625840</v>
      </c>
      <c r="C15" s="47">
        <v>200204449</v>
      </c>
      <c r="D15" s="47" t="str">
        <f>VLOOKUP(C:C,标准数据!A:B,2,0)</f>
        <v xml:space="preserve">门底板 S200 1000 2100 左 </v>
      </c>
      <c r="E15" s="47"/>
      <c r="F15" s="47">
        <v>127</v>
      </c>
    </row>
    <row r="16" spans="1:6">
      <c r="A16" s="5"/>
      <c r="B16" s="47">
        <v>11625844</v>
      </c>
      <c r="C16" s="47">
        <v>200201370</v>
      </c>
      <c r="D16" s="47" t="str">
        <f>VLOOKUP(C:C,标准数据!A:B,2,0)</f>
        <v xml:space="preserve">门底板 S200 800 2100 右 </v>
      </c>
      <c r="E16" s="47"/>
      <c r="F16" s="47">
        <v>314</v>
      </c>
    </row>
    <row r="17" spans="1:6">
      <c r="A17" s="5"/>
      <c r="B17" s="47">
        <v>11625847</v>
      </c>
      <c r="C17" s="47">
        <v>200204443</v>
      </c>
      <c r="D17" s="47" t="str">
        <f>VLOOKUP(C:C,标准数据!A:B,2,0)</f>
        <v xml:space="preserve">门底板 S200 800 2100 左 </v>
      </c>
      <c r="E17" s="47"/>
      <c r="F17" s="47">
        <v>314</v>
      </c>
    </row>
    <row r="18" spans="1:6">
      <c r="A18" s="5"/>
      <c r="B18" s="47">
        <v>11625845</v>
      </c>
      <c r="C18" s="47">
        <v>200201373</v>
      </c>
      <c r="D18" s="47" t="str">
        <f>VLOOKUP(C:C,标准数据!A:B,2,0)</f>
        <v xml:space="preserve">门底板 S200 900 2100 右 </v>
      </c>
      <c r="E18" s="47"/>
      <c r="F18" s="47">
        <v>199</v>
      </c>
    </row>
    <row r="19" spans="1:6">
      <c r="A19" s="5"/>
      <c r="B19" s="47">
        <v>11625848</v>
      </c>
      <c r="C19" s="47">
        <v>200204446</v>
      </c>
      <c r="D19" s="47" t="str">
        <f>VLOOKUP(C:C,标准数据!A:B,2,0)</f>
        <v xml:space="preserve">门底板 S200 900 2100 左 </v>
      </c>
      <c r="E19" s="47"/>
      <c r="F19" s="47">
        <v>199</v>
      </c>
    </row>
    <row r="20" spans="1:6">
      <c r="A20" s="5"/>
      <c r="B20" s="47">
        <v>11625825</v>
      </c>
      <c r="C20" s="47">
        <v>200010472</v>
      </c>
      <c r="D20" s="47" t="str">
        <f>VLOOKUP(C:C,标准数据!A:B,2,0)</f>
        <v xml:space="preserve">门底板 S8/K8 900 2100  </v>
      </c>
      <c r="E20" s="47"/>
      <c r="F20" s="47">
        <v>320</v>
      </c>
    </row>
    <row r="21" spans="1:6">
      <c r="A21" s="5"/>
      <c r="B21" s="5">
        <v>11625822</v>
      </c>
      <c r="C21" s="5">
        <v>200013384</v>
      </c>
      <c r="D21" s="5" t="str">
        <f>VLOOKUP(C:C,标准数据!A:B,2,0)</f>
        <v xml:space="preserve">装饰板(立柱) S8 2100 FS441 </v>
      </c>
      <c r="E21" s="5"/>
      <c r="F21" s="5">
        <v>312</v>
      </c>
    </row>
    <row r="22" spans="1:6">
      <c r="A22" s="46">
        <v>11625823</v>
      </c>
      <c r="B22" s="46">
        <v>11625849</v>
      </c>
      <c r="C22" s="5">
        <v>200013384</v>
      </c>
      <c r="D22" s="5" t="str">
        <f>VLOOKUP(C:C,标准数据!A:B,2,0)</f>
        <v xml:space="preserve">装饰板(立柱) S8 2100 FS441 </v>
      </c>
      <c r="E22" s="5"/>
      <c r="F22" s="5">
        <v>160</v>
      </c>
    </row>
    <row r="23" spans="1:6">
      <c r="A23" s="5"/>
      <c r="B23" s="48">
        <v>11625820</v>
      </c>
      <c r="C23" s="48">
        <v>200204467</v>
      </c>
      <c r="D23" s="48" t="str">
        <f>VLOOKUP(C:C,标准数据!A:B,2,0)</f>
        <v xml:space="preserve">装饰板(门板) S200 1000 2100 SUS304 右 </v>
      </c>
      <c r="E23" s="48"/>
      <c r="F23" s="48">
        <v>127</v>
      </c>
    </row>
    <row r="24" spans="1:6">
      <c r="A24" s="5"/>
      <c r="B24" s="48">
        <v>11625821</v>
      </c>
      <c r="C24" s="48">
        <v>200204503</v>
      </c>
      <c r="D24" s="48" t="str">
        <f>VLOOKUP(C:C,标准数据!A:B,2,0)</f>
        <v xml:space="preserve">装饰板(门板) S200 1000 2100 SUS304 左 </v>
      </c>
      <c r="E24" s="48"/>
      <c r="F24" s="48">
        <v>127</v>
      </c>
    </row>
    <row r="25" spans="1:6">
      <c r="A25" s="5"/>
      <c r="B25" s="48">
        <v>11625836</v>
      </c>
      <c r="C25" s="48">
        <v>200204479</v>
      </c>
      <c r="D25" s="48" t="str">
        <f>VLOOKUP(C:C,标准数据!A:B,2,0)</f>
        <v xml:space="preserve">装饰板(门板) S200 800 2100 FS441 右 </v>
      </c>
      <c r="E25" s="48"/>
      <c r="F25" s="48">
        <v>13</v>
      </c>
    </row>
    <row r="26" spans="1:6">
      <c r="A26" s="5"/>
      <c r="B26" s="48">
        <v>11625837</v>
      </c>
      <c r="C26" s="48">
        <v>200204515</v>
      </c>
      <c r="D26" s="48" t="str">
        <f>VLOOKUP(C:C,标准数据!A:B,2,0)</f>
        <v xml:space="preserve">装饰板(门板) S200 800 2100 FS441 左 </v>
      </c>
      <c r="E26" s="48"/>
      <c r="F26" s="48">
        <v>13</v>
      </c>
    </row>
    <row r="27" spans="1:6">
      <c r="A27" s="5"/>
      <c r="B27" s="48">
        <v>11625826</v>
      </c>
      <c r="C27" s="48">
        <v>200204461</v>
      </c>
      <c r="D27" s="48" t="str">
        <f>VLOOKUP(C:C,标准数据!A:B,2,0)</f>
        <v xml:space="preserve">装饰板(门板) S200 800 2100 SUS304 右 </v>
      </c>
      <c r="E27" s="48"/>
      <c r="F27" s="48">
        <v>4</v>
      </c>
    </row>
    <row r="28" spans="1:6">
      <c r="A28" s="5"/>
      <c r="B28" s="48">
        <v>11625828</v>
      </c>
      <c r="C28" s="48">
        <v>200204497</v>
      </c>
      <c r="D28" s="48" t="str">
        <f>VLOOKUP(C:C,标准数据!A:B,2,0)</f>
        <v xml:space="preserve">装饰板(门板) S200 800 2100 SUS304 左 </v>
      </c>
      <c r="E28" s="48"/>
      <c r="F28" s="48">
        <v>4</v>
      </c>
    </row>
    <row r="29" spans="1:6">
      <c r="A29" s="5"/>
      <c r="B29" s="48">
        <v>11625827</v>
      </c>
      <c r="C29" s="48">
        <v>200204464</v>
      </c>
      <c r="D29" s="48" t="str">
        <f>VLOOKUP(C:C,标准数据!A:B,2,0)</f>
        <v xml:space="preserve">装饰板(门板) S200 900 2100 SUS304 右 </v>
      </c>
      <c r="E29" s="48"/>
      <c r="F29" s="48">
        <v>93</v>
      </c>
    </row>
    <row r="30" spans="1:6">
      <c r="A30" s="5"/>
      <c r="B30" s="48">
        <v>11625829</v>
      </c>
      <c r="C30" s="48">
        <v>200204500</v>
      </c>
      <c r="D30" s="48" t="str">
        <f>VLOOKUP(C:C,标准数据!A:B,2,0)</f>
        <v xml:space="preserve">装饰板(门板) S200 900 2100 SUS304 左 </v>
      </c>
      <c r="E30" s="48"/>
      <c r="F30" s="48">
        <v>93</v>
      </c>
    </row>
    <row r="31" spans="1:6">
      <c r="A31" s="5">
        <v>11625823</v>
      </c>
      <c r="B31" s="48">
        <v>11625823</v>
      </c>
      <c r="C31" s="48">
        <v>200013407</v>
      </c>
      <c r="D31" s="48" t="str">
        <f>VLOOKUP(C:C,标准数据!A:B,2,0)</f>
        <v xml:space="preserve">装饰板(门板) S8 900 2100 FS441 </v>
      </c>
      <c r="E31" s="48"/>
      <c r="F31" s="48">
        <v>320</v>
      </c>
    </row>
    <row r="32" spans="1:6">
      <c r="A32" s="5"/>
      <c r="B32" s="5"/>
      <c r="C32" s="5"/>
      <c r="D32" s="5"/>
      <c r="E32" s="5"/>
      <c r="F32" s="5"/>
    </row>
    <row r="33" spans="1:6">
      <c r="A33" s="5"/>
      <c r="B33" s="5"/>
      <c r="C33" s="5"/>
      <c r="D33" s="5"/>
      <c r="E33" s="5"/>
      <c r="F33" s="5"/>
    </row>
  </sheetData>
  <autoFilter ref="A1:K31"/>
  <sortState ref="A2:F33">
    <sortCondition ref="D2:D33"/>
  </sortState>
  <phoneticPr fontId="29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workbookViewId="0">
      <selection activeCell="J19" sqref="J19"/>
    </sheetView>
  </sheetViews>
  <sheetFormatPr defaultRowHeight="13"/>
  <cols>
    <col min="3" max="3" width="10.5" bestFit="1" customWidth="1"/>
    <col min="4" max="4" width="43.375" customWidth="1"/>
    <col min="5" max="5" width="4.625" customWidth="1"/>
  </cols>
  <sheetData>
    <row r="1" spans="1:6">
      <c r="A1" s="5" t="s">
        <v>2110</v>
      </c>
      <c r="B1" s="5" t="s">
        <v>283</v>
      </c>
      <c r="C1" s="5" t="s">
        <v>284</v>
      </c>
      <c r="D1" s="5" t="s">
        <v>285</v>
      </c>
      <c r="E1" s="5" t="s">
        <v>2111</v>
      </c>
      <c r="F1" s="5" t="s">
        <v>286</v>
      </c>
    </row>
    <row r="2" spans="1:6">
      <c r="A2" s="5"/>
      <c r="B2" s="5">
        <v>11628818</v>
      </c>
      <c r="C2" s="5">
        <v>200030846</v>
      </c>
      <c r="D2" s="5" t="str">
        <f>VLOOKUP(C:C,标准数据!A:B,2,0)</f>
        <v xml:space="preserve">加强筋(立柱) S8 </v>
      </c>
      <c r="E2" s="5"/>
      <c r="F2" s="5">
        <v>2040</v>
      </c>
    </row>
    <row r="3" spans="1:6">
      <c r="A3" s="5"/>
      <c r="B3" s="5">
        <v>11628822</v>
      </c>
      <c r="C3" s="5">
        <v>200204438</v>
      </c>
      <c r="D3" s="5" t="str">
        <f>VLOOKUP(C:C,标准数据!A:B,2,0)</f>
        <v xml:space="preserve">加强筋(门板) S200 2100  </v>
      </c>
      <c r="E3" s="5"/>
      <c r="F3" s="5">
        <v>1468</v>
      </c>
    </row>
    <row r="4" spans="1:6">
      <c r="A4" s="5"/>
      <c r="B4" s="5">
        <v>11628813</v>
      </c>
      <c r="C4" s="5">
        <v>200010470</v>
      </c>
      <c r="D4" s="5" t="str">
        <f>VLOOKUP(C:C,标准数据!A:B,2,0)</f>
        <v xml:space="preserve">加强筋(门板) S8 2100  </v>
      </c>
      <c r="E4" s="5"/>
      <c r="F4" s="5">
        <v>1020</v>
      </c>
    </row>
    <row r="5" spans="1:6">
      <c r="A5" s="5"/>
      <c r="B5" s="5">
        <v>11628819</v>
      </c>
      <c r="C5" s="5">
        <v>200030869</v>
      </c>
      <c r="D5" s="5" t="str">
        <f>VLOOKUP(C:C,标准数据!A:B,2,0)</f>
        <v xml:space="preserve">立柱底板 S8 2100  </v>
      </c>
      <c r="E5" s="5"/>
      <c r="F5" s="5">
        <v>1020</v>
      </c>
    </row>
    <row r="6" spans="1:6">
      <c r="A6" s="5"/>
      <c r="B6" s="5">
        <v>11628817</v>
      </c>
      <c r="C6" s="5">
        <v>330060181</v>
      </c>
      <c r="D6" s="5" t="str">
        <f>VLOOKUP(C:C,标准数据!A:B,2,0)</f>
        <v xml:space="preserve">立柱焊接组件 S8 2100  </v>
      </c>
      <c r="E6" s="5"/>
      <c r="F6" s="5">
        <v>1020</v>
      </c>
    </row>
    <row r="7" spans="1:6">
      <c r="A7" s="5"/>
      <c r="B7" s="199">
        <v>11628807</v>
      </c>
      <c r="C7" s="199">
        <v>330025971</v>
      </c>
      <c r="D7" s="199" t="str">
        <f>VLOOKUP(C:C,标准数据!A:B,2,0)</f>
        <v xml:space="preserve">门板焊接组件 S200 1000 2100 右 </v>
      </c>
      <c r="E7" s="199"/>
      <c r="F7" s="199">
        <v>112</v>
      </c>
    </row>
    <row r="8" spans="1:6">
      <c r="A8" s="5"/>
      <c r="B8" s="199">
        <v>11628810</v>
      </c>
      <c r="C8" s="199">
        <v>330025983</v>
      </c>
      <c r="D8" s="199" t="str">
        <f>VLOOKUP(C:C,标准数据!A:B,2,0)</f>
        <v xml:space="preserve">门板焊接组件 S200 1000 2100 左 </v>
      </c>
      <c r="E8" s="199"/>
      <c r="F8" s="199">
        <v>112</v>
      </c>
    </row>
    <row r="9" spans="1:6">
      <c r="A9" s="5"/>
      <c r="B9" s="199">
        <v>11628805</v>
      </c>
      <c r="C9" s="199">
        <v>330025965</v>
      </c>
      <c r="D9" s="199" t="str">
        <f>VLOOKUP(C:C,标准数据!A:B,2,0)</f>
        <v xml:space="preserve">门板焊接组件 S200 800 2100 右 </v>
      </c>
      <c r="E9" s="199"/>
      <c r="F9" s="199">
        <v>169</v>
      </c>
    </row>
    <row r="10" spans="1:6">
      <c r="A10" s="5"/>
      <c r="B10" s="199">
        <v>11628808</v>
      </c>
      <c r="C10" s="199">
        <v>330025977</v>
      </c>
      <c r="D10" s="199" t="str">
        <f>VLOOKUP(C:C,标准数据!A:B,2,0)</f>
        <v xml:space="preserve">门板焊接组件 S200 800 2100 左 </v>
      </c>
      <c r="E10" s="199"/>
      <c r="F10" s="199">
        <v>169</v>
      </c>
    </row>
    <row r="11" spans="1:6">
      <c r="A11" s="5"/>
      <c r="B11" s="199">
        <v>11628806</v>
      </c>
      <c r="C11" s="199">
        <v>330025968</v>
      </c>
      <c r="D11" s="199" t="str">
        <f>VLOOKUP(C:C,标准数据!A:B,2,0)</f>
        <v xml:space="preserve">门板焊接组件 S200 900 2100 右 </v>
      </c>
      <c r="E11" s="199"/>
      <c r="F11" s="199">
        <v>453</v>
      </c>
    </row>
    <row r="12" spans="1:6">
      <c r="A12" s="5"/>
      <c r="B12" s="199">
        <v>11628809</v>
      </c>
      <c r="C12" s="199">
        <v>330025980</v>
      </c>
      <c r="D12" s="199" t="str">
        <f>VLOOKUP(C:C,标准数据!A:B,2,0)</f>
        <v xml:space="preserve">门板焊接组件 S200 900 2100 左 </v>
      </c>
      <c r="E12" s="199"/>
      <c r="F12" s="199">
        <v>453</v>
      </c>
    </row>
    <row r="13" spans="1:6">
      <c r="A13" s="5"/>
      <c r="B13" s="199">
        <v>11628801</v>
      </c>
      <c r="C13" s="199">
        <v>200010455</v>
      </c>
      <c r="D13" s="199" t="str">
        <f>VLOOKUP(C:C,标准数据!A:B,2,0)</f>
        <v xml:space="preserve">门板焊接组件 S8 800 2100  </v>
      </c>
      <c r="E13" s="199"/>
      <c r="F13" s="199">
        <v>36</v>
      </c>
    </row>
    <row r="14" spans="1:6">
      <c r="A14" s="5"/>
      <c r="B14" s="199">
        <v>11628802</v>
      </c>
      <c r="C14" s="199">
        <v>200010458</v>
      </c>
      <c r="D14" s="199" t="str">
        <f>VLOOKUP(C:C,标准数据!A:B,2,0)</f>
        <v xml:space="preserve">门板焊接组件 S8 900 2100  </v>
      </c>
      <c r="E14" s="199"/>
      <c r="F14" s="199">
        <v>984</v>
      </c>
    </row>
    <row r="15" spans="1:6">
      <c r="A15" s="5"/>
      <c r="B15" s="47">
        <v>11628815</v>
      </c>
      <c r="C15" s="47">
        <v>200201376</v>
      </c>
      <c r="D15" s="47" t="str">
        <f>VLOOKUP(C:C,标准数据!A:B,2,0)</f>
        <v xml:space="preserve">门底板 S200 1000 2100 右 </v>
      </c>
      <c r="E15" s="47"/>
      <c r="F15" s="47">
        <v>112</v>
      </c>
    </row>
    <row r="16" spans="1:6">
      <c r="A16" s="5"/>
      <c r="B16" s="47">
        <v>11628816</v>
      </c>
      <c r="C16" s="47">
        <v>200204449</v>
      </c>
      <c r="D16" s="47" t="str">
        <f>VLOOKUP(C:C,标准数据!A:B,2,0)</f>
        <v xml:space="preserve">门底板 S200 1000 2100 左 </v>
      </c>
      <c r="E16" s="47"/>
      <c r="F16" s="47">
        <v>112</v>
      </c>
    </row>
    <row r="17" spans="1:6">
      <c r="A17" s="5"/>
      <c r="B17" s="47">
        <v>11628820</v>
      </c>
      <c r="C17" s="47">
        <v>200201370</v>
      </c>
      <c r="D17" s="47" t="str">
        <f>VLOOKUP(C:C,标准数据!A:B,2,0)</f>
        <v xml:space="preserve">门底板 S200 800 2100 右 </v>
      </c>
      <c r="E17" s="47"/>
      <c r="F17" s="47">
        <v>169</v>
      </c>
    </row>
    <row r="18" spans="1:6">
      <c r="A18" s="5"/>
      <c r="B18" s="47">
        <v>11628823</v>
      </c>
      <c r="C18" s="47">
        <v>200204443</v>
      </c>
      <c r="D18" s="47" t="str">
        <f>VLOOKUP(C:C,标准数据!A:B,2,0)</f>
        <v xml:space="preserve">门底板 S200 800 2100 左 </v>
      </c>
      <c r="E18" s="47"/>
      <c r="F18" s="47">
        <v>169</v>
      </c>
    </row>
    <row r="19" spans="1:6">
      <c r="A19" s="5"/>
      <c r="B19" s="47">
        <v>11628821</v>
      </c>
      <c r="C19" s="47">
        <v>200201373</v>
      </c>
      <c r="D19" s="47" t="str">
        <f>VLOOKUP(C:C,标准数据!A:B,2,0)</f>
        <v xml:space="preserve">门底板 S200 900 2100 右 </v>
      </c>
      <c r="E19" s="47"/>
      <c r="F19" s="47">
        <v>453</v>
      </c>
    </row>
    <row r="20" spans="1:6">
      <c r="A20" s="5"/>
      <c r="B20" s="47">
        <v>11628824</v>
      </c>
      <c r="C20" s="47">
        <v>200204446</v>
      </c>
      <c r="D20" s="47" t="str">
        <f>VLOOKUP(C:C,标准数据!A:B,2,0)</f>
        <v xml:space="preserve">门底板 S200 900 2100 左 </v>
      </c>
      <c r="E20" s="47"/>
      <c r="F20" s="47">
        <v>453</v>
      </c>
    </row>
    <row r="21" spans="1:6">
      <c r="A21" s="5"/>
      <c r="B21" s="47">
        <v>11628814</v>
      </c>
      <c r="C21" s="47">
        <v>200010472</v>
      </c>
      <c r="D21" s="47" t="str">
        <f>VLOOKUP(C:C,标准数据!A:B,2,0)</f>
        <v xml:space="preserve">门底板 S8/K8 900 2100  </v>
      </c>
      <c r="E21" s="47"/>
      <c r="F21" s="47">
        <v>984</v>
      </c>
    </row>
    <row r="22" spans="1:6">
      <c r="A22" s="5"/>
      <c r="B22" s="5">
        <v>11628803</v>
      </c>
      <c r="C22" s="5">
        <v>200013384</v>
      </c>
      <c r="D22" s="5" t="str">
        <f>VLOOKUP(C:C,标准数据!A:B,2,0)</f>
        <v xml:space="preserve">装饰板(立柱) S8 2100 FS441 </v>
      </c>
      <c r="E22" s="5"/>
      <c r="F22" s="5">
        <v>646</v>
      </c>
    </row>
    <row r="23" spans="1:6">
      <c r="A23" s="46">
        <v>11628804</v>
      </c>
      <c r="B23" s="46">
        <v>11628825</v>
      </c>
      <c r="C23" s="46">
        <v>200013384</v>
      </c>
      <c r="D23" s="5" t="str">
        <f>VLOOKUP(C:C,标准数据!A:B,2,0)</f>
        <v xml:space="preserve">装饰板(立柱) S8 2100 FS441 </v>
      </c>
      <c r="E23" s="5"/>
      <c r="F23" s="5">
        <v>399</v>
      </c>
    </row>
    <row r="24" spans="1:6">
      <c r="A24" s="5"/>
      <c r="B24" s="5">
        <v>11628793</v>
      </c>
      <c r="C24" s="5">
        <v>200093026</v>
      </c>
      <c r="D24" s="5" t="str">
        <f>VLOOKUP(C:C,标准数据!A:B,2,0)</f>
        <v xml:space="preserve">装饰板(立柱) S8 2100 SUS304 </v>
      </c>
      <c r="E24" s="5"/>
      <c r="F24" s="5">
        <v>35</v>
      </c>
    </row>
    <row r="25" spans="1:6">
      <c r="A25" s="46">
        <v>11628792</v>
      </c>
      <c r="B25" s="46">
        <v>11628826</v>
      </c>
      <c r="C25" s="46">
        <v>200093026</v>
      </c>
      <c r="D25" s="5" t="str">
        <f>VLOOKUP(C:C,标准数据!A:B,2,0)</f>
        <v xml:space="preserve">装饰板(立柱) S8 2100 SUS304 </v>
      </c>
      <c r="E25" s="5"/>
      <c r="F25" s="5">
        <v>25</v>
      </c>
    </row>
    <row r="26" spans="1:6">
      <c r="A26" s="5"/>
      <c r="B26" s="48">
        <v>11628811</v>
      </c>
      <c r="C26" s="48">
        <v>200204479</v>
      </c>
      <c r="D26" s="48" t="str">
        <f>VLOOKUP(C:C,标准数据!A:B,2,0)</f>
        <v xml:space="preserve">装饰板(门板) S200 800 2100 FS441 右 </v>
      </c>
      <c r="E26" s="48"/>
      <c r="F26" s="48">
        <v>1</v>
      </c>
    </row>
    <row r="27" spans="1:6">
      <c r="A27" s="5"/>
      <c r="B27" s="48">
        <v>11628812</v>
      </c>
      <c r="C27" s="48">
        <v>200204515</v>
      </c>
      <c r="D27" s="48" t="str">
        <f>VLOOKUP(C:C,标准数据!A:B,2,0)</f>
        <v xml:space="preserve">装饰板(门板) S200 800 2100 FS441 左 </v>
      </c>
      <c r="E27" s="48"/>
      <c r="F27" s="48">
        <v>1</v>
      </c>
    </row>
    <row r="28" spans="1:6">
      <c r="A28" s="5"/>
      <c r="B28" s="48">
        <v>11628795</v>
      </c>
      <c r="C28" s="48">
        <v>200204461</v>
      </c>
      <c r="D28" s="48" t="str">
        <f>VLOOKUP(C:C,标准数据!A:B,2,0)</f>
        <v xml:space="preserve">装饰板(门板) S200 800 2100 SUS304 右 </v>
      </c>
      <c r="E28" s="48"/>
      <c r="F28" s="48">
        <v>4</v>
      </c>
    </row>
    <row r="29" spans="1:6">
      <c r="A29" s="5"/>
      <c r="B29" s="48">
        <v>11628798</v>
      </c>
      <c r="C29" s="48">
        <v>200204497</v>
      </c>
      <c r="D29" s="48" t="str">
        <f>VLOOKUP(C:C,标准数据!A:B,2,0)</f>
        <v xml:space="preserve">装饰板(门板) S200 800 2100 SUS304 左 </v>
      </c>
      <c r="E29" s="48"/>
      <c r="F29" s="48">
        <v>4</v>
      </c>
    </row>
    <row r="30" spans="1:6">
      <c r="A30" s="5"/>
      <c r="B30" s="48">
        <v>11628797</v>
      </c>
      <c r="C30" s="48">
        <v>200204482</v>
      </c>
      <c r="D30" s="48" t="str">
        <f>VLOOKUP(C:C,标准数据!A:B,2,0)</f>
        <v xml:space="preserve">装饰板(门板) S200 900 2100 FS441 右 </v>
      </c>
      <c r="E30" s="48"/>
      <c r="F30" s="48">
        <v>13</v>
      </c>
    </row>
    <row r="31" spans="1:6">
      <c r="A31" s="5"/>
      <c r="B31" s="48">
        <v>11628800</v>
      </c>
      <c r="C31" s="48">
        <v>200204518</v>
      </c>
      <c r="D31" s="48" t="str">
        <f>VLOOKUP(C:C,标准数据!A:B,2,0)</f>
        <v xml:space="preserve">装饰板(门板) S200 900 2100 FS441 左 </v>
      </c>
      <c r="E31" s="48"/>
      <c r="F31" s="48">
        <v>13</v>
      </c>
    </row>
    <row r="32" spans="1:6">
      <c r="A32" s="5"/>
      <c r="B32" s="48">
        <v>11628796</v>
      </c>
      <c r="C32" s="48">
        <v>200204464</v>
      </c>
      <c r="D32" s="48" t="str">
        <f>VLOOKUP(C:C,标准数据!A:B,2,0)</f>
        <v xml:space="preserve">装饰板(门板) S200 900 2100 SUS304 右 </v>
      </c>
      <c r="E32" s="48"/>
      <c r="F32" s="48">
        <v>129</v>
      </c>
    </row>
    <row r="33" spans="1:6">
      <c r="A33" s="5"/>
      <c r="B33" s="48">
        <v>11628799</v>
      </c>
      <c r="C33" s="48">
        <v>200204500</v>
      </c>
      <c r="D33" s="48" t="str">
        <f>VLOOKUP(C:C,标准数据!A:B,2,0)</f>
        <v xml:space="preserve">装饰板(门板) S200 900 2100 SUS304 左 </v>
      </c>
      <c r="E33" s="48"/>
      <c r="F33" s="48">
        <v>129</v>
      </c>
    </row>
    <row r="34" spans="1:6">
      <c r="A34" s="5"/>
      <c r="B34" s="48">
        <v>11628794</v>
      </c>
      <c r="C34" s="48">
        <v>200093036</v>
      </c>
      <c r="D34" s="48" t="str">
        <f>VLOOKUP(C:C,标准数据!A:B,2,0)</f>
        <v xml:space="preserve">装饰板(门板) S8 800 2100 SUS304 </v>
      </c>
      <c r="E34" s="48"/>
      <c r="F34" s="48">
        <v>36</v>
      </c>
    </row>
    <row r="35" spans="1:6">
      <c r="A35" s="5">
        <v>11628804</v>
      </c>
      <c r="B35" s="48">
        <v>11628804</v>
      </c>
      <c r="C35" s="48">
        <v>200013407</v>
      </c>
      <c r="D35" s="48" t="str">
        <f>VLOOKUP(C:C,标准数据!A:B,2,0)</f>
        <v xml:space="preserve">装饰板(门板) S8 900 2100 FS441 </v>
      </c>
      <c r="E35" s="48"/>
      <c r="F35" s="48">
        <v>798</v>
      </c>
    </row>
    <row r="36" spans="1:6">
      <c r="A36" s="5">
        <v>11628792</v>
      </c>
      <c r="B36" s="48">
        <v>11628792</v>
      </c>
      <c r="C36" s="48">
        <v>200093037</v>
      </c>
      <c r="D36" s="48" t="str">
        <f>VLOOKUP(C:C,标准数据!A:B,2,0)</f>
        <v xml:space="preserve">装饰板(门板) S8 900 2100 SUS304 </v>
      </c>
      <c r="E36" s="48"/>
      <c r="F36" s="48">
        <v>50</v>
      </c>
    </row>
    <row r="37" spans="1:6">
      <c r="A37" s="5"/>
      <c r="B37" s="5"/>
      <c r="C37" s="5"/>
      <c r="D37" s="5"/>
      <c r="E37" s="5"/>
      <c r="F37" s="5"/>
    </row>
    <row r="38" spans="1:6">
      <c r="A38" s="5"/>
      <c r="B38" s="5"/>
      <c r="C38" s="5"/>
      <c r="D38" s="5"/>
      <c r="E38" s="5"/>
      <c r="F38" s="5"/>
    </row>
  </sheetData>
  <autoFilter ref="A1:H36"/>
  <sortState ref="A2:F38">
    <sortCondition ref="D2:D38"/>
  </sortState>
  <phoneticPr fontId="29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"/>
  <sheetViews>
    <sheetView topLeftCell="A21" workbookViewId="0">
      <selection activeCell="B30" sqref="B30:F30"/>
    </sheetView>
  </sheetViews>
  <sheetFormatPr defaultRowHeight="13"/>
  <cols>
    <col min="2" max="2" width="11" customWidth="1"/>
    <col min="3" max="3" width="11.625" style="15" customWidth="1"/>
    <col min="4" max="4" width="33.125" customWidth="1"/>
    <col min="5" max="5" width="4" customWidth="1"/>
  </cols>
  <sheetData>
    <row r="1" spans="1:6" ht="19.45" customHeight="1">
      <c r="A1" s="5">
        <v>12</v>
      </c>
      <c r="B1" s="5" t="s">
        <v>283</v>
      </c>
      <c r="C1" s="21" t="s">
        <v>284</v>
      </c>
      <c r="D1" s="5" t="s">
        <v>285</v>
      </c>
      <c r="E1" s="5" t="s">
        <v>2112</v>
      </c>
      <c r="F1" s="5" t="s">
        <v>286</v>
      </c>
    </row>
    <row r="2" spans="1:6">
      <c r="A2" s="5"/>
      <c r="B2" s="5">
        <v>11629728</v>
      </c>
      <c r="C2" s="21">
        <v>200030846</v>
      </c>
      <c r="D2" s="5" t="str">
        <f>VLOOKUP(C:C,标准数据!A:B,2,0)</f>
        <v xml:space="preserve">加强筋(立柱) S8 </v>
      </c>
      <c r="E2" s="5"/>
      <c r="F2" s="5">
        <v>794</v>
      </c>
    </row>
    <row r="3" spans="1:6">
      <c r="A3" s="5"/>
      <c r="B3" s="5">
        <v>11629493</v>
      </c>
      <c r="C3" s="21">
        <v>200012181</v>
      </c>
      <c r="D3" s="5" t="str">
        <f>VLOOKUP(C:C,标准数据!A:B,2,0)</f>
        <v>加强筋(立柱) S8 （宽）</v>
      </c>
      <c r="E3" s="5"/>
      <c r="F3" s="5">
        <v>596</v>
      </c>
    </row>
    <row r="4" spans="1:6">
      <c r="A4" s="5"/>
      <c r="B4" s="5">
        <v>11629747</v>
      </c>
      <c r="C4" s="21">
        <v>200204438</v>
      </c>
      <c r="D4" s="5" t="str">
        <f>VLOOKUP(C:C,标准数据!A:B,2,0)</f>
        <v xml:space="preserve">加强筋(门板) S200 2100  </v>
      </c>
      <c r="E4" s="5"/>
      <c r="F4" s="5">
        <v>1948</v>
      </c>
    </row>
    <row r="5" spans="1:6">
      <c r="A5" s="5"/>
      <c r="B5" s="5">
        <v>11629734</v>
      </c>
      <c r="C5" s="21">
        <v>200010470</v>
      </c>
      <c r="D5" s="5" t="str">
        <f>VLOOKUP(C:C,标准数据!A:B,2,0)</f>
        <v xml:space="preserve">加强筋(门板) S8 2100  </v>
      </c>
      <c r="E5" s="5"/>
      <c r="F5" s="5">
        <v>514</v>
      </c>
    </row>
    <row r="6" spans="1:6">
      <c r="A6" s="5"/>
      <c r="B6" s="5">
        <v>11629490</v>
      </c>
      <c r="C6" s="21">
        <v>200127394</v>
      </c>
      <c r="D6" s="5" t="str">
        <f>VLOOKUP(C:C,标准数据!A:B,2,0)</f>
        <v xml:space="preserve">加强筋(门板) S8 2200  </v>
      </c>
      <c r="E6" s="5"/>
      <c r="F6" s="5">
        <v>32</v>
      </c>
    </row>
    <row r="7" spans="1:6">
      <c r="A7" s="5"/>
      <c r="B7" s="5">
        <v>11629729</v>
      </c>
      <c r="C7" s="21">
        <v>200030869</v>
      </c>
      <c r="D7" s="5" t="str">
        <f>VLOOKUP(C:C,标准数据!A:B,2,0)</f>
        <v xml:space="preserve">立柱底板 S8 2100  </v>
      </c>
      <c r="E7" s="5"/>
      <c r="F7" s="5">
        <v>365</v>
      </c>
    </row>
    <row r="8" spans="1:6">
      <c r="A8" s="5"/>
      <c r="B8" s="5">
        <v>11629494</v>
      </c>
      <c r="C8" s="21">
        <v>200031792</v>
      </c>
      <c r="D8" s="5" t="str">
        <f>VLOOKUP(C:C,标准数据!A:B,2,0)</f>
        <v>立柱底板 S8 2100  （宽）</v>
      </c>
      <c r="E8" s="5"/>
      <c r="F8" s="5">
        <v>149</v>
      </c>
    </row>
    <row r="9" spans="1:6">
      <c r="A9" s="5"/>
      <c r="B9" s="5">
        <v>11629489</v>
      </c>
      <c r="C9" s="21">
        <v>200074901</v>
      </c>
      <c r="D9" s="5" t="str">
        <f>VLOOKUP(C:C,标准数据!A:B,2,0)</f>
        <v xml:space="preserve">立柱底板 S8 2200  </v>
      </c>
      <c r="E9" s="5"/>
      <c r="F9" s="5">
        <v>32</v>
      </c>
    </row>
    <row r="10" spans="1:6">
      <c r="A10" s="5"/>
      <c r="B10" s="246">
        <v>11629496</v>
      </c>
      <c r="C10" s="248">
        <v>330060181</v>
      </c>
      <c r="D10" s="246" t="str">
        <f>VLOOKUP(C:C,标准数据!A:B,2,0)</f>
        <v xml:space="preserve">立柱焊接组件 S8 2100  </v>
      </c>
      <c r="E10" s="246"/>
      <c r="F10" s="246">
        <v>365</v>
      </c>
    </row>
    <row r="11" spans="1:6">
      <c r="A11" s="5"/>
      <c r="B11" s="246">
        <v>11629492</v>
      </c>
      <c r="C11" s="248">
        <v>330060184</v>
      </c>
      <c r="D11" s="246" t="str">
        <f>VLOOKUP(C:C,标准数据!A:B,2,0)</f>
        <v>立柱焊接组件 S8 2100  （宽）</v>
      </c>
      <c r="E11" s="246"/>
      <c r="F11" s="246">
        <v>149</v>
      </c>
    </row>
    <row r="12" spans="1:6">
      <c r="A12" s="5"/>
      <c r="B12" s="246">
        <v>11629488</v>
      </c>
      <c r="C12" s="248">
        <v>330060182</v>
      </c>
      <c r="D12" s="246" t="str">
        <f>VLOOKUP(C:C,标准数据!A:B,2,0)</f>
        <v xml:space="preserve">立柱焊接组件 S8 2200  </v>
      </c>
      <c r="E12" s="246"/>
      <c r="F12" s="246">
        <v>32</v>
      </c>
    </row>
    <row r="13" spans="1:6">
      <c r="A13" s="5"/>
      <c r="B13" s="199">
        <v>11629724</v>
      </c>
      <c r="C13" s="213">
        <v>330025971</v>
      </c>
      <c r="D13" s="199" t="str">
        <f>VLOOKUP(C:C,标准数据!A:B,2,0)</f>
        <v xml:space="preserve">门板焊接组件 S200 1000 2100 右 </v>
      </c>
      <c r="E13" s="199"/>
      <c r="F13" s="199">
        <v>128</v>
      </c>
    </row>
    <row r="14" spans="1:6">
      <c r="A14" s="5"/>
      <c r="B14" s="199">
        <v>11629725</v>
      </c>
      <c r="C14" s="213">
        <v>330025983</v>
      </c>
      <c r="D14" s="199" t="str">
        <f>VLOOKUP(C:C,标准数据!A:B,2,0)</f>
        <v xml:space="preserve">门板焊接组件 S200 1000 2100 左 </v>
      </c>
      <c r="E14" s="199"/>
      <c r="F14" s="199">
        <v>128</v>
      </c>
    </row>
    <row r="15" spans="1:6">
      <c r="A15" s="5"/>
      <c r="B15" s="199">
        <v>11629740</v>
      </c>
      <c r="C15" s="213">
        <v>330025965</v>
      </c>
      <c r="D15" s="199" t="str">
        <f>VLOOKUP(C:C,标准数据!A:B,2,0)</f>
        <v xml:space="preserve">门板焊接组件 S200 800 2100 右 </v>
      </c>
      <c r="E15" s="199"/>
      <c r="F15" s="199">
        <v>132</v>
      </c>
    </row>
    <row r="16" spans="1:6">
      <c r="A16" s="5"/>
      <c r="B16" s="199">
        <v>11629746</v>
      </c>
      <c r="C16" s="213">
        <v>330025977</v>
      </c>
      <c r="D16" s="199" t="str">
        <f>VLOOKUP(C:C,标准数据!A:B,2,0)</f>
        <v xml:space="preserve">门板焊接组件 S200 800 2100 左 </v>
      </c>
      <c r="E16" s="199"/>
      <c r="F16" s="199">
        <v>132</v>
      </c>
    </row>
    <row r="17" spans="1:6">
      <c r="A17" s="5"/>
      <c r="B17" s="199">
        <v>11629737</v>
      </c>
      <c r="C17" s="213">
        <v>330025968</v>
      </c>
      <c r="D17" s="199" t="str">
        <f>VLOOKUP(C:C,标准数据!A:B,2,0)</f>
        <v xml:space="preserve">门板焊接组件 S200 900 2100 右 </v>
      </c>
      <c r="E17" s="199"/>
      <c r="F17" s="199">
        <v>714</v>
      </c>
    </row>
    <row r="18" spans="1:6">
      <c r="A18" s="5"/>
      <c r="B18" s="199">
        <v>11629743</v>
      </c>
      <c r="C18" s="213">
        <v>330025980</v>
      </c>
      <c r="D18" s="199" t="str">
        <f>VLOOKUP(C:C,标准数据!A:B,2,0)</f>
        <v xml:space="preserve">门板焊接组件 S200 900 2100 左 </v>
      </c>
      <c r="E18" s="199"/>
      <c r="F18" s="199">
        <v>714</v>
      </c>
    </row>
    <row r="19" spans="1:6">
      <c r="A19" s="5"/>
      <c r="B19" s="199">
        <v>11629731</v>
      </c>
      <c r="C19" s="213">
        <v>200010455</v>
      </c>
      <c r="D19" s="199" t="str">
        <f>VLOOKUP(C:C,标准数据!A:B,2,0)</f>
        <v xml:space="preserve">门板焊接组件 S8 800 2100  </v>
      </c>
      <c r="E19" s="199"/>
      <c r="F19" s="199">
        <v>4</v>
      </c>
    </row>
    <row r="20" spans="1:6">
      <c r="A20" s="5"/>
      <c r="B20" s="199">
        <v>11629733</v>
      </c>
      <c r="C20" s="213">
        <v>200010458</v>
      </c>
      <c r="D20" s="199" t="str">
        <f>VLOOKUP(C:C,标准数据!A:B,2,0)</f>
        <v xml:space="preserve">门板焊接组件 S8 900 2100  </v>
      </c>
      <c r="E20" s="199"/>
      <c r="F20" s="199">
        <v>510</v>
      </c>
    </row>
    <row r="21" spans="1:6">
      <c r="A21" s="5"/>
      <c r="B21" s="199">
        <v>11629487</v>
      </c>
      <c r="C21" s="213">
        <v>200127138</v>
      </c>
      <c r="D21" s="199" t="str">
        <f>VLOOKUP(C:C,标准数据!A:B,2,0)</f>
        <v xml:space="preserve">门板焊接组件 S8 900 2200  </v>
      </c>
      <c r="E21" s="199"/>
      <c r="F21" s="199">
        <v>32</v>
      </c>
    </row>
    <row r="22" spans="1:6">
      <c r="A22" s="5"/>
      <c r="B22" s="47">
        <v>11629726</v>
      </c>
      <c r="C22" s="162">
        <v>200201376</v>
      </c>
      <c r="D22" s="47" t="str">
        <f>VLOOKUP(C:C,标准数据!A:B,2,0)</f>
        <v xml:space="preserve">门底板 S200 1000 2100 右 </v>
      </c>
      <c r="E22" s="47"/>
      <c r="F22" s="47">
        <v>128</v>
      </c>
    </row>
    <row r="23" spans="1:6">
      <c r="A23" s="5"/>
      <c r="B23" s="47">
        <v>11629727</v>
      </c>
      <c r="C23" s="162">
        <v>200204449</v>
      </c>
      <c r="D23" s="47" t="str">
        <f>VLOOKUP(C:C,标准数据!A:B,2,0)</f>
        <v xml:space="preserve">门底板 S200 1000 2100 左 </v>
      </c>
      <c r="E23" s="47"/>
      <c r="F23" s="47">
        <v>128</v>
      </c>
    </row>
    <row r="24" spans="1:6">
      <c r="A24" s="5"/>
      <c r="B24" s="47">
        <v>11629741</v>
      </c>
      <c r="C24" s="162">
        <v>200201370</v>
      </c>
      <c r="D24" s="47" t="str">
        <f>VLOOKUP(C:C,标准数据!A:B,2,0)</f>
        <v xml:space="preserve">门底板 S200 800 2100 右 </v>
      </c>
      <c r="E24" s="47"/>
      <c r="F24" s="47">
        <v>132</v>
      </c>
    </row>
    <row r="25" spans="1:6">
      <c r="A25" s="5"/>
      <c r="B25" s="47">
        <v>11629748</v>
      </c>
      <c r="C25" s="162">
        <v>200204443</v>
      </c>
      <c r="D25" s="47" t="str">
        <f>VLOOKUP(C:C,标准数据!A:B,2,0)</f>
        <v xml:space="preserve">门底板 S200 800 2100 左 </v>
      </c>
      <c r="E25" s="47"/>
      <c r="F25" s="47">
        <v>132</v>
      </c>
    </row>
    <row r="26" spans="1:6">
      <c r="A26" s="5"/>
      <c r="B26" s="47">
        <v>11629738</v>
      </c>
      <c r="C26" s="162">
        <v>200201373</v>
      </c>
      <c r="D26" s="47" t="str">
        <f>VLOOKUP(C:C,标准数据!A:B,2,0)</f>
        <v xml:space="preserve">门底板 S200 900 2100 右 </v>
      </c>
      <c r="E26" s="47"/>
      <c r="F26" s="47">
        <v>714</v>
      </c>
    </row>
    <row r="27" spans="1:6">
      <c r="A27" s="5"/>
      <c r="B27" s="47">
        <v>11629744</v>
      </c>
      <c r="C27" s="162">
        <v>200204446</v>
      </c>
      <c r="D27" s="47" t="str">
        <f>VLOOKUP(C:C,标准数据!A:B,2,0)</f>
        <v xml:space="preserve">门底板 S200 900 2100 左 </v>
      </c>
      <c r="E27" s="47"/>
      <c r="F27" s="47">
        <v>714</v>
      </c>
    </row>
    <row r="28" spans="1:6">
      <c r="A28" s="5"/>
      <c r="B28" s="47">
        <v>11629735</v>
      </c>
      <c r="C28" s="162">
        <v>200010472</v>
      </c>
      <c r="D28" s="47" t="str">
        <f>VLOOKUP(C:C,标准数据!A:B,2,0)</f>
        <v xml:space="preserve">门底板 S8/K8 900 2100  </v>
      </c>
      <c r="E28" s="47"/>
      <c r="F28" s="47">
        <v>510</v>
      </c>
    </row>
    <row r="29" spans="1:6">
      <c r="A29" s="5"/>
      <c r="B29" s="47">
        <v>11629491</v>
      </c>
      <c r="C29" s="162">
        <v>200127464</v>
      </c>
      <c r="D29" s="47" t="str">
        <f>VLOOKUP(C:C,标准数据!A:B,2,0)</f>
        <v xml:space="preserve">门底板 S8/K8 900 2200  </v>
      </c>
      <c r="E29" s="47"/>
      <c r="F29" s="47">
        <v>32</v>
      </c>
    </row>
    <row r="30" spans="1:6">
      <c r="A30" s="46">
        <v>11629749</v>
      </c>
      <c r="B30" s="46">
        <v>11629750</v>
      </c>
      <c r="C30" s="46">
        <v>200013384</v>
      </c>
      <c r="D30" s="5" t="str">
        <f>VLOOKUP(C:C,标准数据!A:B,2,0)</f>
        <v xml:space="preserve">装饰板(立柱) S8 2100 FS441 </v>
      </c>
      <c r="E30" s="5"/>
      <c r="F30" s="5">
        <v>4</v>
      </c>
    </row>
    <row r="31" spans="1:6">
      <c r="A31" s="46">
        <v>11629723</v>
      </c>
      <c r="B31" s="46">
        <v>11629752</v>
      </c>
      <c r="C31" s="46">
        <v>200013384</v>
      </c>
      <c r="D31" s="5" t="str">
        <f>VLOOKUP(C:C,标准数据!A:B,2,0)</f>
        <v xml:space="preserve">装饰板(立柱) S8 2100 FS441 </v>
      </c>
      <c r="E31" s="5"/>
      <c r="F31" s="5">
        <v>22</v>
      </c>
    </row>
    <row r="32" spans="1:6">
      <c r="A32" s="5"/>
      <c r="B32" s="5">
        <v>11629486</v>
      </c>
      <c r="C32" s="21">
        <v>200013976</v>
      </c>
      <c r="D32" s="5" t="str">
        <f>VLOOKUP(C:C,标准数据!A:B,2,0)</f>
        <v>装饰板(立柱) S8 2100 FS441（宽）</v>
      </c>
      <c r="E32" s="5"/>
      <c r="F32" s="5">
        <v>8</v>
      </c>
    </row>
    <row r="33" spans="1:6">
      <c r="A33" s="5"/>
      <c r="B33" s="5">
        <v>11629495</v>
      </c>
      <c r="C33" s="21">
        <v>200093026</v>
      </c>
      <c r="D33" s="5" t="str">
        <f>VLOOKUP(C:C,标准数据!A:B,2,0)</f>
        <v xml:space="preserve">装饰板(立柱) S8 2100 SUS304 </v>
      </c>
      <c r="E33" s="5"/>
      <c r="F33" s="5">
        <v>23</v>
      </c>
    </row>
    <row r="34" spans="1:6">
      <c r="A34" s="46">
        <v>11629732</v>
      </c>
      <c r="B34" s="46">
        <v>11629751</v>
      </c>
      <c r="C34" s="46">
        <v>200093026</v>
      </c>
      <c r="D34" s="5" t="str">
        <f>VLOOKUP(C:C,标准数据!A:B,2,0)</f>
        <v xml:space="preserve">装饰板(立柱) S8 2100 SUS304 </v>
      </c>
      <c r="E34" s="5"/>
      <c r="F34" s="5">
        <v>22</v>
      </c>
    </row>
    <row r="35" spans="1:6">
      <c r="A35" s="5"/>
      <c r="B35" s="48">
        <v>11629499</v>
      </c>
      <c r="C35" s="241">
        <v>200204485</v>
      </c>
      <c r="D35" s="48" t="str">
        <f>VLOOKUP(C:C,标准数据!A:B,2,0)</f>
        <v xml:space="preserve">装饰板(门板) S200 1000 2100 FS441 右 </v>
      </c>
      <c r="E35" s="48"/>
      <c r="F35" s="48">
        <v>128</v>
      </c>
    </row>
    <row r="36" spans="1:6">
      <c r="A36" s="5"/>
      <c r="B36" s="48">
        <v>11629722</v>
      </c>
      <c r="C36" s="241">
        <v>200204521</v>
      </c>
      <c r="D36" s="48" t="str">
        <f>VLOOKUP(C:C,标准数据!A:B,2,0)</f>
        <v xml:space="preserve">装饰板(门板) S200 1000 2100 FS441 左 </v>
      </c>
      <c r="E36" s="48"/>
      <c r="F36" s="48">
        <v>128</v>
      </c>
    </row>
    <row r="37" spans="1:6">
      <c r="A37" s="5"/>
      <c r="B37" s="48">
        <v>11629739</v>
      </c>
      <c r="C37" s="241">
        <v>200204479</v>
      </c>
      <c r="D37" s="48" t="str">
        <f>VLOOKUP(C:C,标准数据!A:B,2,0)</f>
        <v xml:space="preserve">装饰板(门板) S200 800 2100 FS441 右 </v>
      </c>
      <c r="E37" s="48"/>
      <c r="F37" s="48">
        <v>59</v>
      </c>
    </row>
    <row r="38" spans="1:6">
      <c r="A38" s="5"/>
      <c r="B38" s="48">
        <v>11629745</v>
      </c>
      <c r="C38" s="241">
        <v>200204515</v>
      </c>
      <c r="D38" s="48" t="str">
        <f>VLOOKUP(C:C,标准数据!A:B,2,0)</f>
        <v xml:space="preserve">装饰板(门板) S200 800 2100 FS441 左 </v>
      </c>
      <c r="E38" s="48"/>
      <c r="F38" s="48">
        <v>59</v>
      </c>
    </row>
    <row r="39" spans="1:6">
      <c r="A39" s="5"/>
      <c r="B39" s="48">
        <v>11629497</v>
      </c>
      <c r="C39" s="241">
        <v>200204461</v>
      </c>
      <c r="D39" s="48" t="str">
        <f>VLOOKUP(C:C,标准数据!A:B,2,0)</f>
        <v xml:space="preserve">装饰板(门板) S200 800 2100 SUS304 右 </v>
      </c>
      <c r="E39" s="48"/>
      <c r="F39" s="48">
        <v>30</v>
      </c>
    </row>
    <row r="40" spans="1:6">
      <c r="A40" s="5"/>
      <c r="B40" s="48">
        <v>11629720</v>
      </c>
      <c r="C40" s="241">
        <v>200204497</v>
      </c>
      <c r="D40" s="48" t="str">
        <f>VLOOKUP(C:C,标准数据!A:B,2,0)</f>
        <v xml:space="preserve">装饰板(门板) S200 800 2100 SUS304 左 </v>
      </c>
      <c r="E40" s="48"/>
      <c r="F40" s="48">
        <v>30</v>
      </c>
    </row>
    <row r="41" spans="1:6">
      <c r="A41" s="5"/>
      <c r="B41" s="48">
        <v>11629498</v>
      </c>
      <c r="C41" s="241">
        <v>200204482</v>
      </c>
      <c r="D41" s="48" t="str">
        <f>VLOOKUP(C:C,标准数据!A:B,2,0)</f>
        <v xml:space="preserve">装饰板(门板) S200 900 2100 FS441 右 </v>
      </c>
      <c r="E41" s="48"/>
      <c r="F41" s="48">
        <v>67</v>
      </c>
    </row>
    <row r="42" spans="1:6">
      <c r="A42" s="5"/>
      <c r="B42" s="48">
        <v>11629721</v>
      </c>
      <c r="C42" s="241">
        <v>200204518</v>
      </c>
      <c r="D42" s="48" t="str">
        <f>VLOOKUP(C:C,标准数据!A:B,2,0)</f>
        <v xml:space="preserve">装饰板(门板) S200 900 2100 FS441 左 </v>
      </c>
      <c r="E42" s="48"/>
      <c r="F42" s="48">
        <v>67</v>
      </c>
    </row>
    <row r="43" spans="1:6">
      <c r="A43" s="5"/>
      <c r="B43" s="48">
        <v>11629736</v>
      </c>
      <c r="C43" s="241">
        <v>200204464</v>
      </c>
      <c r="D43" s="48" t="str">
        <f>VLOOKUP(C:C,标准数据!A:B,2,0)</f>
        <v xml:space="preserve">装饰板(门板) S200 900 2100 SUS304 右 </v>
      </c>
      <c r="E43" s="48"/>
      <c r="F43" s="48">
        <v>14</v>
      </c>
    </row>
    <row r="44" spans="1:6">
      <c r="A44" s="5"/>
      <c r="B44" s="48">
        <v>11629742</v>
      </c>
      <c r="C44" s="241">
        <v>200204500</v>
      </c>
      <c r="D44" s="48" t="str">
        <f>VLOOKUP(C:C,标准数据!A:B,2,0)</f>
        <v xml:space="preserve">装饰板(门板) S200 900 2100 SUS304 左 </v>
      </c>
      <c r="E44" s="48"/>
      <c r="F44" s="48">
        <v>14</v>
      </c>
    </row>
    <row r="45" spans="1:6">
      <c r="A45" s="5"/>
      <c r="B45" s="48">
        <v>11629730</v>
      </c>
      <c r="C45" s="241">
        <v>200093036</v>
      </c>
      <c r="D45" s="48" t="str">
        <f>VLOOKUP(C:C,标准数据!A:B,2,0)</f>
        <v xml:space="preserve">装饰板(门板) S8 800 2100 SUS304 </v>
      </c>
      <c r="E45" s="48"/>
      <c r="F45" s="48">
        <v>4</v>
      </c>
    </row>
    <row r="46" spans="1:6">
      <c r="A46" s="5">
        <v>11629723</v>
      </c>
      <c r="B46" s="48">
        <v>11629723</v>
      </c>
      <c r="C46" s="241">
        <v>200013407</v>
      </c>
      <c r="D46" s="48" t="str">
        <f>VLOOKUP(C:C,标准数据!A:B,2,0)</f>
        <v xml:space="preserve">装饰板(门板) S8 900 2100 FS441 </v>
      </c>
      <c r="E46" s="48"/>
      <c r="F46" s="48">
        <v>44</v>
      </c>
    </row>
    <row r="47" spans="1:6">
      <c r="A47" s="5">
        <v>11629732</v>
      </c>
      <c r="B47" s="48">
        <v>11629732</v>
      </c>
      <c r="C47" s="241">
        <v>200093037</v>
      </c>
      <c r="D47" s="48" t="str">
        <f>VLOOKUP(C:C,标准数据!A:B,2,0)</f>
        <v xml:space="preserve">装饰板(门板) S8 900 2100 SUS304 </v>
      </c>
      <c r="E47" s="48"/>
      <c r="F47" s="48">
        <v>44</v>
      </c>
    </row>
    <row r="48" spans="1:6">
      <c r="A48" s="5"/>
      <c r="B48" s="242" t="s">
        <v>2113</v>
      </c>
      <c r="C48" s="247">
        <v>200011208</v>
      </c>
      <c r="D48" s="242" t="str">
        <f>VLOOKUP(C:C,标准数据!A:B,2,0)</f>
        <v xml:space="preserve">装饰板(门板) K8 900 2100 FS441 </v>
      </c>
      <c r="E48" s="242"/>
      <c r="F48" s="242">
        <v>8</v>
      </c>
    </row>
    <row r="49" spans="1:6">
      <c r="A49" s="5"/>
      <c r="B49" s="5"/>
      <c r="C49" s="21"/>
      <c r="D49" s="5"/>
      <c r="E49" s="5"/>
      <c r="F49" s="5"/>
    </row>
  </sheetData>
  <autoFilter ref="A1:F48"/>
  <sortState ref="A2:F49">
    <sortCondition ref="D2:D49"/>
  </sortState>
  <phoneticPr fontId="29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workbookViewId="0">
      <selection activeCell="G8" sqref="G8:K17"/>
    </sheetView>
  </sheetViews>
  <sheetFormatPr defaultRowHeight="13"/>
  <cols>
    <col min="1" max="1" width="9.5" bestFit="1" customWidth="1"/>
    <col min="2" max="2" width="10.5" bestFit="1" customWidth="1"/>
    <col min="3" max="3" width="38.25" customWidth="1"/>
    <col min="4" max="4" width="8.25" customWidth="1"/>
    <col min="5" max="5" width="7.25" style="15" customWidth="1"/>
  </cols>
  <sheetData>
    <row r="1" spans="1:5">
      <c r="A1" s="5" t="s">
        <v>283</v>
      </c>
      <c r="B1" s="5" t="s">
        <v>284</v>
      </c>
      <c r="C1" s="5" t="s">
        <v>285</v>
      </c>
      <c r="D1" s="5" t="s">
        <v>2114</v>
      </c>
      <c r="E1" s="21" t="s">
        <v>286</v>
      </c>
    </row>
    <row r="2" spans="1:5">
      <c r="A2" s="5">
        <v>11632155</v>
      </c>
      <c r="B2" s="5">
        <v>200204438</v>
      </c>
      <c r="C2" s="5" t="str">
        <f>VLOOKUP(B:B,标准数据!A:B,2,0)</f>
        <v xml:space="preserve">加强筋(门板) S200 2100  </v>
      </c>
      <c r="D2" s="5"/>
      <c r="E2" s="21">
        <v>2463</v>
      </c>
    </row>
    <row r="3" spans="1:5">
      <c r="A3" s="199">
        <v>11632135</v>
      </c>
      <c r="B3" s="199">
        <v>330025971</v>
      </c>
      <c r="C3" s="199" t="str">
        <f>VLOOKUP(B:B,标准数据!A:B,2,0)</f>
        <v xml:space="preserve">门板焊接组件 S200 1000 2100 右 </v>
      </c>
      <c r="D3" s="199"/>
      <c r="E3" s="213">
        <v>14</v>
      </c>
    </row>
    <row r="4" spans="1:5">
      <c r="A4" s="199">
        <v>11632136</v>
      </c>
      <c r="B4" s="199">
        <v>330025983</v>
      </c>
      <c r="C4" s="199" t="str">
        <f>VLOOKUP(B:B,标准数据!A:B,2,0)</f>
        <v xml:space="preserve">门板焊接组件 S200 1000 2100 左 </v>
      </c>
      <c r="D4" s="199"/>
      <c r="E4" s="213">
        <v>14</v>
      </c>
    </row>
    <row r="5" spans="1:5">
      <c r="A5" s="199">
        <v>11632152</v>
      </c>
      <c r="B5" s="199">
        <v>330025965</v>
      </c>
      <c r="C5" s="199" t="str">
        <f>VLOOKUP(B:B,标准数据!A:B,2,0)</f>
        <v xml:space="preserve">门板焊接组件 S200 800 2100 右 </v>
      </c>
      <c r="D5" s="199"/>
      <c r="E5" s="213">
        <v>264</v>
      </c>
    </row>
    <row r="6" spans="1:5">
      <c r="A6" s="199">
        <v>11632153</v>
      </c>
      <c r="B6" s="199">
        <v>330025977</v>
      </c>
      <c r="C6" s="199" t="str">
        <f>VLOOKUP(B:B,标准数据!A:B,2,0)</f>
        <v xml:space="preserve">门板焊接组件 S200 800 2100 左 </v>
      </c>
      <c r="D6" s="199"/>
      <c r="E6" s="213">
        <v>264</v>
      </c>
    </row>
    <row r="7" spans="1:5">
      <c r="A7" s="199">
        <v>11632143</v>
      </c>
      <c r="B7" s="199">
        <v>330025968</v>
      </c>
      <c r="C7" s="199" t="str">
        <f>VLOOKUP(B:B,标准数据!A:B,2,0)</f>
        <v xml:space="preserve">门板焊接组件 S200 900 2100 右 </v>
      </c>
      <c r="D7" s="199"/>
      <c r="E7" s="213">
        <v>972</v>
      </c>
    </row>
    <row r="8" spans="1:5">
      <c r="A8" s="199">
        <v>11632145</v>
      </c>
      <c r="B8" s="199">
        <v>330025980</v>
      </c>
      <c r="C8" s="199" t="str">
        <f>VLOOKUP(B:B,标准数据!A:B,2,0)</f>
        <v xml:space="preserve">门板焊接组件 S200 900 2100 左 </v>
      </c>
      <c r="D8" s="199"/>
      <c r="E8" s="213">
        <v>972</v>
      </c>
    </row>
    <row r="9" spans="1:5">
      <c r="A9" s="47">
        <v>11632148</v>
      </c>
      <c r="B9" s="47">
        <v>200201376</v>
      </c>
      <c r="C9" s="47" t="str">
        <f>VLOOKUP(B:B,标准数据!A:B,2,0)</f>
        <v xml:space="preserve">门底板 S200 1000 2100 右 </v>
      </c>
      <c r="D9" s="47"/>
      <c r="E9" s="162">
        <v>14</v>
      </c>
    </row>
    <row r="10" spans="1:5">
      <c r="A10" s="47">
        <v>11632149</v>
      </c>
      <c r="B10" s="47">
        <v>200204449</v>
      </c>
      <c r="C10" s="47" t="str">
        <f>VLOOKUP(B:B,标准数据!A:B,2,0)</f>
        <v xml:space="preserve">门底板 S200 1000 2100 左 </v>
      </c>
      <c r="D10" s="47"/>
      <c r="E10" s="162">
        <v>14</v>
      </c>
    </row>
    <row r="11" spans="1:5">
      <c r="A11" s="47">
        <v>11632154</v>
      </c>
      <c r="B11" s="47">
        <v>200201370</v>
      </c>
      <c r="C11" s="47" t="str">
        <f>VLOOKUP(B:B,标准数据!A:B,2,0)</f>
        <v xml:space="preserve">门底板 S200 800 2100 右 </v>
      </c>
      <c r="D11" s="47"/>
      <c r="E11" s="162">
        <v>264</v>
      </c>
    </row>
    <row r="12" spans="1:5">
      <c r="A12" s="47">
        <v>11632156</v>
      </c>
      <c r="B12" s="47">
        <v>200204443</v>
      </c>
      <c r="C12" s="47" t="str">
        <f>VLOOKUP(B:B,标准数据!A:B,2,0)</f>
        <v xml:space="preserve">门底板 S200 800 2100 左 </v>
      </c>
      <c r="D12" s="47"/>
      <c r="E12" s="162">
        <v>264</v>
      </c>
    </row>
    <row r="13" spans="1:5">
      <c r="A13" s="47">
        <v>11632150</v>
      </c>
      <c r="B13" s="47">
        <v>200201373</v>
      </c>
      <c r="C13" s="47" t="str">
        <f>VLOOKUP(B:B,标准数据!A:B,2,0)</f>
        <v xml:space="preserve">门底板 S200 900 2100 右 </v>
      </c>
      <c r="D13" s="47"/>
      <c r="E13" s="162">
        <f>972-120</f>
        <v>852</v>
      </c>
    </row>
    <row r="14" spans="1:5">
      <c r="A14" s="47">
        <v>11632151</v>
      </c>
      <c r="B14" s="47">
        <v>200204446</v>
      </c>
      <c r="C14" s="47" t="str">
        <f>VLOOKUP(B:B,标准数据!A:B,2,0)</f>
        <v xml:space="preserve">门底板 S200 900 2100 左 </v>
      </c>
      <c r="D14" s="47"/>
      <c r="E14" s="162">
        <v>852</v>
      </c>
    </row>
    <row r="15" spans="1:5">
      <c r="A15" s="48">
        <v>11632133</v>
      </c>
      <c r="B15" s="48">
        <v>200204485</v>
      </c>
      <c r="C15" s="48" t="str">
        <f>VLOOKUP(B:B,标准数据!A:B,2,0)</f>
        <v xml:space="preserve">装饰板(门板) S200 1000 2100 FS441 右 </v>
      </c>
      <c r="D15" s="48"/>
      <c r="E15" s="241">
        <v>9</v>
      </c>
    </row>
    <row r="16" spans="1:5">
      <c r="A16" s="48">
        <v>11632134</v>
      </c>
      <c r="B16" s="48">
        <v>200204521</v>
      </c>
      <c r="C16" s="48" t="str">
        <f>VLOOKUP(B:B,标准数据!A:B,2,0)</f>
        <v xml:space="preserve">装饰板(门板) S200 1000 2100 FS441 左 </v>
      </c>
      <c r="D16" s="48"/>
      <c r="E16" s="241">
        <v>9</v>
      </c>
    </row>
    <row r="17" spans="1:5">
      <c r="A17" s="48">
        <v>11632146</v>
      </c>
      <c r="B17" s="48">
        <v>200204479</v>
      </c>
      <c r="C17" s="48" t="str">
        <f>VLOOKUP(B:B,标准数据!A:B,2,0)</f>
        <v xml:space="preserve">装饰板(门板) S200 800 2100 FS441 右 </v>
      </c>
      <c r="D17" s="48"/>
      <c r="E17" s="241">
        <v>178</v>
      </c>
    </row>
    <row r="18" spans="1:5">
      <c r="A18" s="48">
        <v>11632147</v>
      </c>
      <c r="B18" s="48">
        <v>200204515</v>
      </c>
      <c r="C18" s="48" t="str">
        <f>VLOOKUP(B:B,标准数据!A:B,2,0)</f>
        <v xml:space="preserve">装饰板(门板) S200 800 2100 FS441 左 </v>
      </c>
      <c r="D18" s="48"/>
      <c r="E18" s="241">
        <v>178</v>
      </c>
    </row>
    <row r="19" spans="1:5">
      <c r="A19" s="48">
        <v>11632137</v>
      </c>
      <c r="B19" s="48">
        <v>200204461</v>
      </c>
      <c r="C19" s="48" t="str">
        <f>VLOOKUP(B:B,标准数据!A:B,2,0)</f>
        <v xml:space="preserve">装饰板(门板) S200 800 2100 SUS304 右 </v>
      </c>
      <c r="D19" s="48"/>
      <c r="E19" s="241">
        <v>30</v>
      </c>
    </row>
    <row r="20" spans="1:5">
      <c r="A20" s="48">
        <v>11632140</v>
      </c>
      <c r="B20" s="48">
        <v>200204497</v>
      </c>
      <c r="C20" s="48" t="str">
        <f>VLOOKUP(B:B,标准数据!A:B,2,0)</f>
        <v xml:space="preserve">装饰板(门板) S200 800 2100 SUS304 左 </v>
      </c>
      <c r="D20" s="48"/>
      <c r="E20" s="241">
        <v>30</v>
      </c>
    </row>
    <row r="21" spans="1:5">
      <c r="A21" s="48">
        <v>11632139</v>
      </c>
      <c r="B21" s="48">
        <v>200204482</v>
      </c>
      <c r="C21" s="48" t="str">
        <f>VLOOKUP(B:B,标准数据!A:B,2,0)</f>
        <v xml:space="preserve">装饰板(门板) S200 900 2100 FS441 右 </v>
      </c>
      <c r="D21" s="48"/>
      <c r="E21" s="241">
        <v>22</v>
      </c>
    </row>
    <row r="22" spans="1:5">
      <c r="A22" s="48">
        <v>11632142</v>
      </c>
      <c r="B22" s="48">
        <v>200204518</v>
      </c>
      <c r="C22" s="48" t="str">
        <f>VLOOKUP(B:B,标准数据!A:B,2,0)</f>
        <v xml:space="preserve">装饰板(门板) S200 900 2100 FS441 左 </v>
      </c>
      <c r="D22" s="48"/>
      <c r="E22" s="241">
        <v>22</v>
      </c>
    </row>
    <row r="23" spans="1:5">
      <c r="A23" s="48">
        <v>11632138</v>
      </c>
      <c r="B23" s="48">
        <v>200204464</v>
      </c>
      <c r="C23" s="48" t="str">
        <f>VLOOKUP(B:B,标准数据!A:B,2,0)</f>
        <v xml:space="preserve">装饰板(门板) S200 900 2100 SUS304 右 </v>
      </c>
      <c r="D23" s="48"/>
      <c r="E23" s="241">
        <v>75</v>
      </c>
    </row>
    <row r="24" spans="1:5">
      <c r="A24" s="48">
        <v>11632141</v>
      </c>
      <c r="B24" s="48">
        <v>200204500</v>
      </c>
      <c r="C24" s="48" t="str">
        <f>VLOOKUP(B:B,标准数据!A:B,2,0)</f>
        <v xml:space="preserve">装饰板(门板) S200 900 2100 SUS304 左 </v>
      </c>
      <c r="D24" s="48"/>
      <c r="E24" s="241">
        <v>75</v>
      </c>
    </row>
    <row r="25" spans="1:5">
      <c r="A25" s="5">
        <v>11638137</v>
      </c>
      <c r="B25" s="47">
        <v>200201373</v>
      </c>
      <c r="C25" s="47" t="str">
        <f>VLOOKUP(B:B,标准数据!A:B,2,0)</f>
        <v xml:space="preserve">门底板 S200 900 2100 右 </v>
      </c>
      <c r="D25" s="47"/>
      <c r="E25" s="162">
        <v>120</v>
      </c>
    </row>
    <row r="26" spans="1:5">
      <c r="A26" s="5">
        <v>11638138</v>
      </c>
      <c r="B26" s="47">
        <v>200204446</v>
      </c>
      <c r="C26" s="47" t="str">
        <f>VLOOKUP(B:B,标准数据!A:B,2,0)</f>
        <v xml:space="preserve">门底板 S200 900 2100 左 </v>
      </c>
      <c r="D26" s="47"/>
      <c r="E26" s="162">
        <v>120</v>
      </c>
    </row>
  </sheetData>
  <sortState ref="A2:E25">
    <sortCondition ref="C2:C25"/>
  </sortState>
  <phoneticPr fontId="29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workbookViewId="0">
      <selection activeCell="K19" sqref="K19"/>
    </sheetView>
  </sheetViews>
  <sheetFormatPr defaultRowHeight="13"/>
  <cols>
    <col min="1" max="2" width="11.75" style="15" customWidth="1"/>
    <col min="3" max="3" width="10.5" bestFit="1" customWidth="1"/>
    <col min="4" max="4" width="37.5" customWidth="1"/>
    <col min="6" max="6" width="10.75" bestFit="1" customWidth="1"/>
    <col min="7" max="7" width="8.625" customWidth="1"/>
    <col min="8" max="8" width="11.375" customWidth="1"/>
    <col min="9" max="9" width="10.25" bestFit="1" customWidth="1"/>
  </cols>
  <sheetData>
    <row r="1" spans="1:9" ht="14.4">
      <c r="A1" s="15" t="s">
        <v>2119</v>
      </c>
      <c r="C1" s="251" t="s">
        <v>2116</v>
      </c>
      <c r="D1" s="251" t="s">
        <v>2115</v>
      </c>
      <c r="E1" s="251"/>
      <c r="F1" s="252" t="s">
        <v>2117</v>
      </c>
      <c r="G1" s="260" t="s">
        <v>2118</v>
      </c>
      <c r="H1" s="261" t="s">
        <v>2118</v>
      </c>
    </row>
    <row r="2" spans="1:9">
      <c r="A2" s="15" t="s">
        <v>2121</v>
      </c>
      <c r="C2" s="249">
        <v>200204438</v>
      </c>
      <c r="D2" s="249" t="str">
        <f>VLOOKUP(C:C,标准数据!A:B,2,0)</f>
        <v xml:space="preserve">加强筋(门板) S200 2100  </v>
      </c>
      <c r="E2" s="249"/>
      <c r="F2" s="250">
        <v>53</v>
      </c>
      <c r="G2" s="259"/>
    </row>
    <row r="3" spans="1:9">
      <c r="A3" s="15" t="s">
        <v>2121</v>
      </c>
      <c r="B3" s="15">
        <v>11646964</v>
      </c>
      <c r="C3" s="249">
        <v>200201367</v>
      </c>
      <c r="D3" s="249" t="str">
        <f>VLOOKUP(C:C,标准数据!A:B,2,0)</f>
        <v xml:space="preserve">立柱底板 S200 2100 右 </v>
      </c>
      <c r="E3" s="249"/>
      <c r="F3" s="250">
        <v>345</v>
      </c>
      <c r="G3" s="259">
        <v>1</v>
      </c>
    </row>
    <row r="4" spans="1:9">
      <c r="A4" s="15" t="s">
        <v>2121</v>
      </c>
      <c r="B4" s="15">
        <v>11646965</v>
      </c>
      <c r="C4" s="249">
        <v>200201347</v>
      </c>
      <c r="D4" s="249" t="str">
        <f>VLOOKUP(C:C,标准数据!A:B,2,0)</f>
        <v xml:space="preserve">立柱底板 S200 2100 左 </v>
      </c>
      <c r="E4" s="249"/>
      <c r="F4" s="250">
        <v>345</v>
      </c>
      <c r="G4" s="259">
        <v>1</v>
      </c>
    </row>
    <row r="5" spans="1:9">
      <c r="A5" s="15" t="s">
        <v>2121</v>
      </c>
      <c r="B5" s="266">
        <v>11642281</v>
      </c>
      <c r="C5" s="253">
        <v>200240476</v>
      </c>
      <c r="D5" s="253" t="str">
        <f>VLOOKUP(C:C,标准数据!A:B,2,0)</f>
        <v xml:space="preserve">立柱焊接组件 S200 2100 右 </v>
      </c>
      <c r="E5" s="253"/>
      <c r="F5" s="254">
        <v>345</v>
      </c>
      <c r="G5" s="259"/>
    </row>
    <row r="6" spans="1:9">
      <c r="A6" s="15" t="s">
        <v>2121</v>
      </c>
      <c r="B6" s="266">
        <v>11642282</v>
      </c>
      <c r="C6" s="253">
        <v>200240473</v>
      </c>
      <c r="D6" s="253" t="str">
        <f>VLOOKUP(C:C,标准数据!A:B,2,0)</f>
        <v xml:space="preserve">立柱焊接组件 S200 2100 左 </v>
      </c>
      <c r="E6" s="253"/>
      <c r="F6" s="254">
        <v>345</v>
      </c>
      <c r="G6" s="259"/>
    </row>
    <row r="7" spans="1:9">
      <c r="A7" s="15" t="s">
        <v>2121</v>
      </c>
      <c r="C7" s="253">
        <v>330025965</v>
      </c>
      <c r="D7" s="253" t="str">
        <f>VLOOKUP(C:C,标准数据!A:B,2,0)</f>
        <v xml:space="preserve">门板焊接组件 S200 800 2100 右 </v>
      </c>
      <c r="E7" s="253"/>
      <c r="F7" s="254">
        <v>33</v>
      </c>
      <c r="G7" s="259"/>
    </row>
    <row r="8" spans="1:9">
      <c r="A8" s="15" t="s">
        <v>2121</v>
      </c>
      <c r="C8" s="253">
        <v>330025980</v>
      </c>
      <c r="D8" s="253" t="str">
        <f>VLOOKUP(C:C,标准数据!A:B,2,0)</f>
        <v xml:space="preserve">门板焊接组件 S200 900 2100 左 </v>
      </c>
      <c r="E8" s="253"/>
      <c r="F8" s="254">
        <v>20</v>
      </c>
      <c r="G8" s="259"/>
    </row>
    <row r="9" spans="1:9">
      <c r="A9" s="15" t="s">
        <v>2121</v>
      </c>
      <c r="C9" s="255">
        <v>200201370</v>
      </c>
      <c r="D9" s="255" t="str">
        <f>VLOOKUP(C:C,标准数据!A:B,2,0)</f>
        <v xml:space="preserve">门底板 S200 800 2100 右 </v>
      </c>
      <c r="E9" s="255"/>
      <c r="F9" s="256">
        <v>33</v>
      </c>
      <c r="G9" s="259"/>
    </row>
    <row r="10" spans="1:9">
      <c r="A10" s="15" t="s">
        <v>2121</v>
      </c>
      <c r="C10" s="255">
        <v>200204446</v>
      </c>
      <c r="D10" s="255" t="str">
        <f>VLOOKUP(C:C,标准数据!A:B,2,0)</f>
        <v xml:space="preserve">门底板 S200 900 2100 左 </v>
      </c>
      <c r="E10" s="255"/>
      <c r="F10" s="256">
        <v>20</v>
      </c>
      <c r="G10" s="259"/>
      <c r="I10" s="211" t="s">
        <v>2120</v>
      </c>
    </row>
    <row r="11" spans="1:9">
      <c r="A11" s="15" t="s">
        <v>2121</v>
      </c>
      <c r="B11" s="264">
        <v>11640350</v>
      </c>
      <c r="C11" s="265">
        <v>200201313</v>
      </c>
      <c r="D11" s="265" t="str">
        <f>VLOOKUP(C:C,标准数据!A:B,2,0)</f>
        <v xml:space="preserve">门楣底板 S200 800  </v>
      </c>
      <c r="E11" s="255"/>
      <c r="F11" s="256">
        <v>68</v>
      </c>
      <c r="G11" s="259">
        <v>1</v>
      </c>
    </row>
    <row r="12" spans="1:9">
      <c r="A12" s="15" t="s">
        <v>2121</v>
      </c>
      <c r="B12" s="264">
        <v>11640351</v>
      </c>
      <c r="C12" s="265">
        <v>200201314</v>
      </c>
      <c r="D12" s="265" t="str">
        <f>VLOOKUP(C:C,标准数据!A:B,2,0)</f>
        <v xml:space="preserve">门楣底板 S200 900  </v>
      </c>
      <c r="E12" s="255"/>
      <c r="F12" s="256">
        <v>209</v>
      </c>
      <c r="G12" s="259">
        <v>1</v>
      </c>
    </row>
    <row r="13" spans="1:9">
      <c r="A13" s="15" t="s">
        <v>2121</v>
      </c>
      <c r="B13" s="264">
        <v>11639833</v>
      </c>
      <c r="C13" s="265">
        <v>200240466</v>
      </c>
      <c r="D13" s="265" t="str">
        <f>VLOOKUP(C:C,标准数据!A:B,2,0)</f>
        <v xml:space="preserve">门楣焊接组件 S200 800  </v>
      </c>
      <c r="E13" s="249"/>
      <c r="F13" s="250">
        <v>68</v>
      </c>
      <c r="G13" s="259"/>
      <c r="H13" s="267">
        <v>11639833</v>
      </c>
    </row>
    <row r="14" spans="1:9">
      <c r="A14" s="15" t="s">
        <v>2121</v>
      </c>
      <c r="B14" s="264">
        <v>11639834</v>
      </c>
      <c r="C14" s="265">
        <v>200240467</v>
      </c>
      <c r="D14" s="265" t="str">
        <f>VLOOKUP(C:C,标准数据!A:B,2,0)</f>
        <v xml:space="preserve">门楣焊接组件 S200 900  </v>
      </c>
      <c r="E14" s="249"/>
      <c r="F14" s="250">
        <v>209</v>
      </c>
      <c r="G14" s="259"/>
      <c r="H14" s="267">
        <v>11639834</v>
      </c>
    </row>
    <row r="15" spans="1:9">
      <c r="A15" s="15" t="s">
        <v>2121</v>
      </c>
      <c r="B15" s="263">
        <v>11639826</v>
      </c>
      <c r="C15" s="257">
        <v>200201361</v>
      </c>
      <c r="D15" s="257" t="str">
        <f>VLOOKUP(C:C,标准数据!A:B,2,0)</f>
        <v xml:space="preserve">装饰板(立柱) S200 2100 FS441 右 </v>
      </c>
      <c r="E15" s="257"/>
      <c r="F15" s="258">
        <v>177</v>
      </c>
      <c r="G15" s="259">
        <v>1</v>
      </c>
      <c r="H15" s="267">
        <v>11639826</v>
      </c>
    </row>
    <row r="16" spans="1:9">
      <c r="A16" s="15" t="s">
        <v>2121</v>
      </c>
      <c r="B16" s="263">
        <v>11639827</v>
      </c>
      <c r="C16" s="257">
        <v>200201341</v>
      </c>
      <c r="D16" s="257" t="str">
        <f>VLOOKUP(C:C,标准数据!A:B,2,0)</f>
        <v xml:space="preserve">装饰板(立柱) S200 2100 FS441 左 </v>
      </c>
      <c r="E16" s="257"/>
      <c r="F16" s="258">
        <v>177</v>
      </c>
      <c r="G16" s="259">
        <v>1</v>
      </c>
      <c r="H16" s="267">
        <v>11639827</v>
      </c>
    </row>
    <row r="17" spans="1:12">
      <c r="A17" s="15" t="s">
        <v>2121</v>
      </c>
      <c r="B17" s="263">
        <v>11639828</v>
      </c>
      <c r="C17" s="257">
        <v>200201358</v>
      </c>
      <c r="D17" s="257" t="str">
        <f>VLOOKUP(C:C,标准数据!A:B,2,0)</f>
        <v xml:space="preserve">装饰板(立柱) S200 2100 SUS304 右 </v>
      </c>
      <c r="E17" s="257"/>
      <c r="F17" s="258">
        <v>168</v>
      </c>
      <c r="G17" s="259">
        <v>1</v>
      </c>
      <c r="H17" s="267">
        <v>11639828</v>
      </c>
    </row>
    <row r="18" spans="1:12">
      <c r="A18" s="15" t="s">
        <v>2121</v>
      </c>
      <c r="B18" s="263">
        <v>11639829</v>
      </c>
      <c r="C18" s="257">
        <v>200201338</v>
      </c>
      <c r="D18" s="257" t="str">
        <f>VLOOKUP(C:C,标准数据!A:B,2,0)</f>
        <v xml:space="preserve">装饰板(立柱) S200 2100 SUS304 左 </v>
      </c>
      <c r="E18" s="257"/>
      <c r="F18" s="258">
        <v>168</v>
      </c>
      <c r="G18" s="259">
        <v>1</v>
      </c>
      <c r="H18" s="267">
        <v>11639829</v>
      </c>
    </row>
    <row r="19" spans="1:12">
      <c r="A19" s="15" t="s">
        <v>2121</v>
      </c>
      <c r="B19" s="211"/>
      <c r="C19" s="257">
        <v>200013384</v>
      </c>
      <c r="D19" s="257" t="str">
        <f>VLOOKUP(C:C,标准数据!A:B,2,0)</f>
        <v xml:space="preserve">装饰板(立柱) S8 2100 FS441 </v>
      </c>
      <c r="E19" s="257"/>
      <c r="F19" s="258">
        <v>1</v>
      </c>
      <c r="G19" s="259">
        <v>1</v>
      </c>
      <c r="H19" s="15"/>
    </row>
    <row r="20" spans="1:12">
      <c r="A20" s="15" t="s">
        <v>2121</v>
      </c>
      <c r="B20" s="263">
        <v>11639226</v>
      </c>
      <c r="C20" s="257">
        <v>200204479</v>
      </c>
      <c r="D20" s="257" t="str">
        <f>VLOOKUP(C:C,标准数据!A:B,2,0)</f>
        <v xml:space="preserve">装饰板(门板) S200 800 2100 FS441 右 </v>
      </c>
      <c r="E20" s="257"/>
      <c r="F20" s="258">
        <v>33</v>
      </c>
      <c r="G20" s="259"/>
      <c r="H20" s="267">
        <v>11639226</v>
      </c>
    </row>
    <row r="21" spans="1:12">
      <c r="A21" s="15" t="s">
        <v>2121</v>
      </c>
      <c r="B21" s="263">
        <v>11639221</v>
      </c>
      <c r="C21" s="257">
        <v>200204518</v>
      </c>
      <c r="D21" s="257" t="str">
        <f>VLOOKUP(C:C,标准数据!A:B,2,0)</f>
        <v xml:space="preserve">装饰板(门板) S200 900 2100 FS441 左 </v>
      </c>
      <c r="E21" s="257"/>
      <c r="F21" s="258">
        <v>20</v>
      </c>
      <c r="G21" s="259"/>
      <c r="H21" s="267">
        <v>11639221</v>
      </c>
    </row>
    <row r="22" spans="1:12">
      <c r="A22" s="15" t="s">
        <v>2121</v>
      </c>
      <c r="B22" s="263">
        <v>11639830</v>
      </c>
      <c r="C22" s="257">
        <v>200201325</v>
      </c>
      <c r="D22" s="257" t="str">
        <f>VLOOKUP(C:C,标准数据!A:B,2,0)</f>
        <v xml:space="preserve">装饰板(门楣) S200 800 FS441 </v>
      </c>
      <c r="E22" s="257"/>
      <c r="F22" s="258">
        <v>68</v>
      </c>
      <c r="G22" s="259">
        <v>1</v>
      </c>
      <c r="H22" s="267">
        <v>11639830</v>
      </c>
    </row>
    <row r="23" spans="1:12">
      <c r="A23" s="15" t="s">
        <v>2121</v>
      </c>
      <c r="B23" s="263">
        <v>11639831</v>
      </c>
      <c r="C23" s="257">
        <v>200201326</v>
      </c>
      <c r="D23" s="257" t="str">
        <f>VLOOKUP(C:C,标准数据!A:B,2,0)</f>
        <v xml:space="preserve">装饰板(门楣) S200 900 FS441 </v>
      </c>
      <c r="E23" s="257"/>
      <c r="F23" s="258">
        <v>109</v>
      </c>
      <c r="G23" s="259">
        <v>1</v>
      </c>
      <c r="H23" s="267">
        <v>11639831</v>
      </c>
    </row>
    <row r="24" spans="1:12">
      <c r="A24" s="15" t="s">
        <v>2121</v>
      </c>
      <c r="B24" s="263">
        <v>11639832</v>
      </c>
      <c r="C24" s="257">
        <v>200201320</v>
      </c>
      <c r="D24" s="257" t="str">
        <f>VLOOKUP(C:C,标准数据!A:B,2,0)</f>
        <v xml:space="preserve">装饰板(门楣) S200 900 SUS304 </v>
      </c>
      <c r="E24" s="257"/>
      <c r="F24" s="258">
        <v>100</v>
      </c>
      <c r="G24" s="259">
        <v>1</v>
      </c>
      <c r="H24" s="267">
        <v>11639832</v>
      </c>
    </row>
    <row r="25" spans="1:12">
      <c r="C25" s="211"/>
      <c r="D25" s="211"/>
      <c r="E25" s="211"/>
      <c r="F25" s="211"/>
      <c r="G25" s="211"/>
      <c r="H25" s="211"/>
      <c r="I25" s="211"/>
      <c r="J25" s="211"/>
      <c r="K25" s="211"/>
      <c r="L25" s="211"/>
    </row>
    <row r="26" spans="1:12">
      <c r="C26" s="211"/>
      <c r="D26" s="211"/>
      <c r="E26" s="211"/>
      <c r="F26" s="211"/>
      <c r="G26" s="211"/>
      <c r="H26" s="211"/>
      <c r="I26" s="211"/>
    </row>
  </sheetData>
  <autoFilter ref="A1:L24"/>
  <phoneticPr fontId="29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I15" sqref="I15"/>
    </sheetView>
  </sheetViews>
  <sheetFormatPr defaultRowHeight="13"/>
  <cols>
    <col min="1" max="1" width="11" bestFit="1" customWidth="1"/>
    <col min="2" max="2" width="10.5" bestFit="1" customWidth="1"/>
    <col min="3" max="3" width="45.625" bestFit="1" customWidth="1"/>
    <col min="5" max="5" width="5.5" bestFit="1" customWidth="1"/>
  </cols>
  <sheetData>
    <row r="1" spans="1:5">
      <c r="A1" s="5" t="s">
        <v>283</v>
      </c>
      <c r="B1" s="5" t="s">
        <v>284</v>
      </c>
      <c r="C1" s="5" t="s">
        <v>285</v>
      </c>
      <c r="D1" s="5" t="s">
        <v>2114</v>
      </c>
      <c r="E1" s="5" t="s">
        <v>286</v>
      </c>
    </row>
    <row r="2" spans="1:5">
      <c r="A2" s="5">
        <v>11635506</v>
      </c>
      <c r="B2" s="5">
        <v>200204438</v>
      </c>
      <c r="C2" s="5" t="str">
        <f>VLOOKUP(B:B,标准数据!A:B,2,0)</f>
        <v xml:space="preserve">加强筋(门板) S200 2100  </v>
      </c>
      <c r="D2" s="5"/>
      <c r="E2" s="5">
        <v>2502</v>
      </c>
    </row>
    <row r="3" spans="1:5">
      <c r="A3" s="199">
        <v>11635355</v>
      </c>
      <c r="B3" s="199">
        <v>330025965</v>
      </c>
      <c r="C3" s="199" t="str">
        <f>VLOOKUP(B:B,标准数据!A:B,2,0)</f>
        <v xml:space="preserve">门板焊接组件 S200 800 2100 右 </v>
      </c>
      <c r="D3" s="199"/>
      <c r="E3" s="199">
        <v>657</v>
      </c>
    </row>
    <row r="4" spans="1:5">
      <c r="A4" s="199">
        <v>11635502</v>
      </c>
      <c r="B4" s="199">
        <v>330025977</v>
      </c>
      <c r="C4" s="199" t="str">
        <f>VLOOKUP(B:B,标准数据!A:B,2,0)</f>
        <v xml:space="preserve">门板焊接组件 S200 800 2100 左 </v>
      </c>
      <c r="D4" s="199"/>
      <c r="E4" s="199">
        <v>657</v>
      </c>
    </row>
    <row r="5" spans="1:5">
      <c r="A5" s="199">
        <v>11635358</v>
      </c>
      <c r="B5" s="199">
        <v>330025968</v>
      </c>
      <c r="C5" s="199" t="str">
        <f>VLOOKUP(B:B,标准数据!A:B,2,0)</f>
        <v xml:space="preserve">门板焊接组件 S200 900 2100 右 </v>
      </c>
      <c r="D5" s="199"/>
      <c r="E5" s="199">
        <v>594</v>
      </c>
    </row>
    <row r="6" spans="1:5">
      <c r="A6" s="199">
        <v>11635505</v>
      </c>
      <c r="B6" s="199">
        <v>330025980</v>
      </c>
      <c r="C6" s="199" t="str">
        <f>VLOOKUP(B:B,标准数据!A:B,2,0)</f>
        <v xml:space="preserve">门板焊接组件 S200 900 2100 左 </v>
      </c>
      <c r="D6" s="199"/>
      <c r="E6" s="199">
        <v>594</v>
      </c>
    </row>
    <row r="7" spans="1:5">
      <c r="A7" s="47">
        <v>11635356</v>
      </c>
      <c r="B7" s="47">
        <v>200201370</v>
      </c>
      <c r="C7" s="47" t="str">
        <f>VLOOKUP(B:B,标准数据!A:B,2,0)</f>
        <v xml:space="preserve">门底板 S200 800 2100 右 </v>
      </c>
      <c r="D7" s="47"/>
      <c r="E7" s="47">
        <v>557</v>
      </c>
    </row>
    <row r="8" spans="1:5">
      <c r="A8" s="47">
        <v>11635503</v>
      </c>
      <c r="B8" s="47">
        <v>200204443</v>
      </c>
      <c r="C8" s="47" t="str">
        <f>VLOOKUP(B:B,标准数据!A:B,2,0)</f>
        <v xml:space="preserve">门底板 S200 800 2100 左 </v>
      </c>
      <c r="D8" s="47"/>
      <c r="E8" s="47">
        <v>557</v>
      </c>
    </row>
    <row r="9" spans="1:5">
      <c r="A9" s="47">
        <v>11635359</v>
      </c>
      <c r="B9" s="47">
        <v>200201373</v>
      </c>
      <c r="C9" s="47" t="str">
        <f>VLOOKUP(B:B,标准数据!A:B,2,0)</f>
        <v xml:space="preserve">门底板 S200 900 2100 右 </v>
      </c>
      <c r="D9" s="47"/>
      <c r="E9" s="47">
        <v>594</v>
      </c>
    </row>
    <row r="10" spans="1:5">
      <c r="A10" s="47">
        <v>11635507</v>
      </c>
      <c r="B10" s="47">
        <v>200204446</v>
      </c>
      <c r="C10" s="47" t="str">
        <f>VLOOKUP(B:B,标准数据!A:B,2,0)</f>
        <v xml:space="preserve">门底板 S200 900 2100 左 </v>
      </c>
      <c r="D10" s="47"/>
      <c r="E10" s="47">
        <v>594</v>
      </c>
    </row>
    <row r="11" spans="1:5">
      <c r="A11" s="48">
        <v>11635354</v>
      </c>
      <c r="B11" s="48">
        <v>200204479</v>
      </c>
      <c r="C11" s="48" t="str">
        <f>VLOOKUP(B:B,标准数据!A:B,2,0)</f>
        <v xml:space="preserve">装饰板(门板) S200 800 2100 FS441 右 </v>
      </c>
      <c r="D11" s="48"/>
      <c r="E11" s="48">
        <v>13</v>
      </c>
    </row>
    <row r="12" spans="1:5">
      <c r="A12" s="48">
        <v>11635501</v>
      </c>
      <c r="B12" s="48">
        <v>200204515</v>
      </c>
      <c r="C12" s="48" t="str">
        <f>VLOOKUP(B:B,标准数据!A:B,2,0)</f>
        <v xml:space="preserve">装饰板(门板) S200 800 2100 FS441 左 </v>
      </c>
      <c r="D12" s="48"/>
      <c r="E12" s="48">
        <v>13</v>
      </c>
    </row>
    <row r="13" spans="1:5">
      <c r="A13" s="48">
        <v>11635357</v>
      </c>
      <c r="B13" s="48">
        <v>200204482</v>
      </c>
      <c r="C13" s="48" t="str">
        <f>VLOOKUP(B:B,标准数据!A:B,2,0)</f>
        <v xml:space="preserve">装饰板(门板) S200 900 2100 FS441 右 </v>
      </c>
      <c r="D13" s="48"/>
      <c r="E13" s="48">
        <v>208</v>
      </c>
    </row>
    <row r="14" spans="1:5">
      <c r="A14" s="48">
        <v>11635504</v>
      </c>
      <c r="B14" s="48">
        <v>200204518</v>
      </c>
      <c r="C14" s="48" t="str">
        <f>VLOOKUP(B:B,标准数据!A:B,2,0)</f>
        <v xml:space="preserve">装饰板(门板) S200 900 2100 FS441 左 </v>
      </c>
      <c r="D14" s="48"/>
      <c r="E14" s="48">
        <v>208</v>
      </c>
    </row>
    <row r="15" spans="1:5">
      <c r="A15" s="48">
        <v>11635353</v>
      </c>
      <c r="B15" s="48">
        <v>200204464</v>
      </c>
      <c r="C15" s="48" t="str">
        <f>VLOOKUP(B:B,标准数据!A:B,2,0)</f>
        <v xml:space="preserve">装饰板(门板) S200 900 2100 SUS304 右 </v>
      </c>
      <c r="D15" s="48"/>
      <c r="E15" s="48">
        <v>1</v>
      </c>
    </row>
    <row r="16" spans="1:5">
      <c r="A16" s="48">
        <v>11635500</v>
      </c>
      <c r="B16" s="48">
        <v>200204500</v>
      </c>
      <c r="C16" s="48" t="str">
        <f>VLOOKUP(B:B,标准数据!A:B,2,0)</f>
        <v xml:space="preserve">装饰板(门板) S200 900 2100 SUS304 左 </v>
      </c>
      <c r="D16" s="48"/>
      <c r="E16" s="48">
        <v>1</v>
      </c>
    </row>
    <row r="17" spans="1:5">
      <c r="A17" s="5">
        <v>11638139</v>
      </c>
      <c r="B17" s="47">
        <v>200201370</v>
      </c>
      <c r="C17" s="47" t="str">
        <f>VLOOKUP(B:B,标准数据!A:B,2,0)</f>
        <v xml:space="preserve">门底板 S200 800 2100 右 </v>
      </c>
      <c r="D17" s="47"/>
      <c r="E17" s="47">
        <v>100</v>
      </c>
    </row>
    <row r="18" spans="1:5">
      <c r="A18" s="5">
        <v>11638180</v>
      </c>
      <c r="B18" s="47">
        <v>200204443</v>
      </c>
      <c r="C18" s="47" t="str">
        <f>VLOOKUP(B:B,标准数据!A:B,2,0)</f>
        <v xml:space="preserve">门底板 S200 800 2100 左 </v>
      </c>
      <c r="D18" s="47"/>
      <c r="E18" s="47">
        <v>100</v>
      </c>
    </row>
  </sheetData>
  <sortState ref="A2:E16">
    <sortCondition ref="C2:C16"/>
  </sortState>
  <phoneticPr fontId="29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H10" sqref="H10"/>
    </sheetView>
  </sheetViews>
  <sheetFormatPr defaultRowHeight="13"/>
  <cols>
    <col min="1" max="1" width="11" bestFit="1" customWidth="1"/>
    <col min="2" max="2" width="10.5" bestFit="1" customWidth="1"/>
    <col min="3" max="3" width="39.5" customWidth="1"/>
    <col min="5" max="5" width="5.5" bestFit="1" customWidth="1"/>
  </cols>
  <sheetData>
    <row r="1" spans="1:5">
      <c r="A1" s="5" t="s">
        <v>283</v>
      </c>
      <c r="B1" s="5" t="s">
        <v>284</v>
      </c>
      <c r="C1" s="5" t="s">
        <v>285</v>
      </c>
      <c r="D1" s="5" t="s">
        <v>2114</v>
      </c>
      <c r="E1" s="5" t="s">
        <v>286</v>
      </c>
    </row>
    <row r="2" spans="1:5">
      <c r="A2" s="5">
        <v>11637854</v>
      </c>
      <c r="B2" s="5">
        <v>200204438</v>
      </c>
      <c r="C2" s="5" t="str">
        <f>VLOOKUP(B:B,标准数据!A:B,2,0)</f>
        <v xml:space="preserve">加强筋(门板) S200 2100  </v>
      </c>
      <c r="D2" s="5"/>
      <c r="E2" s="5">
        <v>2554</v>
      </c>
    </row>
    <row r="3" spans="1:5">
      <c r="A3" s="199">
        <v>11637843</v>
      </c>
      <c r="B3" s="199">
        <v>330025965</v>
      </c>
      <c r="C3" s="199" t="str">
        <f>VLOOKUP(B:B,标准数据!A:B,2,0)</f>
        <v xml:space="preserve">门板焊接组件 S200 800 2100 右 </v>
      </c>
      <c r="D3" s="199"/>
      <c r="E3" s="199">
        <v>370</v>
      </c>
    </row>
    <row r="4" spans="1:5">
      <c r="A4" s="199">
        <v>11637847</v>
      </c>
      <c r="B4" s="199">
        <v>330025977</v>
      </c>
      <c r="C4" s="199" t="str">
        <f>VLOOKUP(B:B,标准数据!A:B,2,0)</f>
        <v xml:space="preserve">门板焊接组件 S200 800 2100 左 </v>
      </c>
      <c r="D4" s="199"/>
      <c r="E4" s="199">
        <v>370</v>
      </c>
    </row>
    <row r="5" spans="1:5">
      <c r="A5" s="199">
        <v>11637850</v>
      </c>
      <c r="B5" s="199">
        <v>330025968</v>
      </c>
      <c r="C5" s="199" t="str">
        <f>VLOOKUP(B:B,标准数据!A:B,2,0)</f>
        <v xml:space="preserve">门板焊接组件 S200 900 2100 右 </v>
      </c>
      <c r="D5" s="199"/>
      <c r="E5" s="199">
        <v>907</v>
      </c>
    </row>
    <row r="6" spans="1:5">
      <c r="A6" s="199">
        <v>11637853</v>
      </c>
      <c r="B6" s="199">
        <v>330025980</v>
      </c>
      <c r="C6" s="199" t="str">
        <f>VLOOKUP(B:B,标准数据!A:B,2,0)</f>
        <v xml:space="preserve">门板焊接组件 S200 900 2100 左 </v>
      </c>
      <c r="D6" s="199"/>
      <c r="E6" s="199">
        <v>907</v>
      </c>
    </row>
    <row r="7" spans="1:5">
      <c r="A7" s="47">
        <v>11637844</v>
      </c>
      <c r="B7" s="47">
        <v>200201370</v>
      </c>
      <c r="C7" s="47" t="str">
        <f>VLOOKUP(B:B,标准数据!A:B,2,0)</f>
        <v xml:space="preserve">门底板 S200 800 2100 右 </v>
      </c>
      <c r="D7" s="47"/>
      <c r="E7" s="47">
        <v>370</v>
      </c>
    </row>
    <row r="8" spans="1:5">
      <c r="A8" s="47">
        <v>11637848</v>
      </c>
      <c r="B8" s="47">
        <v>200204443</v>
      </c>
      <c r="C8" s="47" t="str">
        <f>VLOOKUP(B:B,标准数据!A:B,2,0)</f>
        <v xml:space="preserve">门底板 S200 800 2100 左 </v>
      </c>
      <c r="D8" s="47"/>
      <c r="E8" s="47">
        <v>370</v>
      </c>
    </row>
    <row r="9" spans="1:5">
      <c r="A9" s="47">
        <v>11637851</v>
      </c>
      <c r="B9" s="47">
        <v>200201373</v>
      </c>
      <c r="C9" s="47" t="str">
        <f>VLOOKUP(B:B,标准数据!A:B,2,0)</f>
        <v xml:space="preserve">门底板 S200 900 2100 右 </v>
      </c>
      <c r="D9" s="47"/>
      <c r="E9" s="47">
        <v>707</v>
      </c>
    </row>
    <row r="10" spans="1:5">
      <c r="A10" s="47">
        <v>11637855</v>
      </c>
      <c r="B10" s="47">
        <v>200204446</v>
      </c>
      <c r="C10" s="47" t="str">
        <f>VLOOKUP(B:B,标准数据!A:B,2,0)</f>
        <v xml:space="preserve">门底板 S200 900 2100 左 </v>
      </c>
      <c r="D10" s="47"/>
      <c r="E10" s="47">
        <v>707</v>
      </c>
    </row>
    <row r="11" spans="1:5">
      <c r="A11" s="48">
        <v>11637842</v>
      </c>
      <c r="B11" s="48">
        <v>200204479</v>
      </c>
      <c r="C11" s="48" t="str">
        <f>VLOOKUP(B:B,标准数据!A:B,2,0)</f>
        <v xml:space="preserve">装饰板(门板) S200 800 2100 FS441 右 </v>
      </c>
      <c r="D11" s="48"/>
      <c r="E11" s="48">
        <v>17</v>
      </c>
    </row>
    <row r="12" spans="1:5">
      <c r="A12" s="48">
        <v>11637846</v>
      </c>
      <c r="B12" s="48">
        <v>200204515</v>
      </c>
      <c r="C12" s="48" t="str">
        <f>VLOOKUP(B:B,标准数据!A:B,2,0)</f>
        <v xml:space="preserve">装饰板(门板) S200 800 2100 FS441 左 </v>
      </c>
      <c r="D12" s="48"/>
      <c r="E12" s="48">
        <v>17</v>
      </c>
    </row>
    <row r="13" spans="1:5">
      <c r="A13" s="48">
        <v>11637849</v>
      </c>
      <c r="B13" s="48">
        <v>200204482</v>
      </c>
      <c r="C13" s="48" t="str">
        <f>VLOOKUP(B:B,标准数据!A:B,2,0)</f>
        <v xml:space="preserve">装饰板(门板) S200 900 2100 FS441 右 </v>
      </c>
      <c r="D13" s="48"/>
      <c r="E13" s="48">
        <v>17</v>
      </c>
    </row>
    <row r="14" spans="1:5">
      <c r="A14" s="48">
        <v>11637852</v>
      </c>
      <c r="B14" s="48">
        <v>200204518</v>
      </c>
      <c r="C14" s="48" t="str">
        <f>VLOOKUP(B:B,标准数据!A:B,2,0)</f>
        <v xml:space="preserve">装饰板(门板) S200 900 2100 FS441 左 </v>
      </c>
      <c r="D14" s="48"/>
      <c r="E14" s="48">
        <v>17</v>
      </c>
    </row>
    <row r="15" spans="1:5">
      <c r="A15" s="48">
        <v>11637841</v>
      </c>
      <c r="B15" s="48">
        <v>200204464</v>
      </c>
      <c r="C15" s="48" t="str">
        <f>VLOOKUP(B:B,标准数据!A:B,2,0)</f>
        <v xml:space="preserve">装饰板(门板) S200 900 2100 SUS304 右 </v>
      </c>
      <c r="D15" s="48"/>
      <c r="E15" s="48">
        <v>10</v>
      </c>
    </row>
    <row r="16" spans="1:5">
      <c r="A16" s="48">
        <v>11637845</v>
      </c>
      <c r="B16" s="48">
        <v>200204500</v>
      </c>
      <c r="C16" s="48" t="str">
        <f>VLOOKUP(B:B,标准数据!A:B,2,0)</f>
        <v xml:space="preserve">装饰板(门板) S200 900 2100 SUS304 左 </v>
      </c>
      <c r="D16" s="48"/>
      <c r="E16" s="48">
        <v>10</v>
      </c>
    </row>
    <row r="17" spans="1:5">
      <c r="A17" s="5">
        <v>11638185</v>
      </c>
      <c r="B17" s="47">
        <v>200201373</v>
      </c>
      <c r="C17" s="47" t="str">
        <f>VLOOKUP(B:B,标准数据!A:B,2,0)</f>
        <v xml:space="preserve">门底板 S200 900 2100 右 </v>
      </c>
      <c r="D17" s="47"/>
      <c r="E17" s="47">
        <v>200</v>
      </c>
    </row>
    <row r="18" spans="1:5">
      <c r="A18" s="5">
        <v>11638186</v>
      </c>
      <c r="B18" s="47">
        <v>200204446</v>
      </c>
      <c r="C18" s="47" t="str">
        <f>VLOOKUP(B:B,标准数据!A:B,2,0)</f>
        <v xml:space="preserve">门底板 S200 900 2100 左 </v>
      </c>
      <c r="D18" s="47"/>
      <c r="E18" s="47">
        <v>200</v>
      </c>
    </row>
    <row r="19" spans="1:5">
      <c r="A19" s="5"/>
      <c r="B19" s="5"/>
      <c r="C19" s="5"/>
      <c r="D19" s="5"/>
      <c r="E19" s="5"/>
    </row>
  </sheetData>
  <sortState ref="A2:E19">
    <sortCondition ref="C2:C19"/>
  </sortState>
  <phoneticPr fontId="29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workbookViewId="0">
      <selection activeCell="H6" sqref="H6:K17"/>
    </sheetView>
  </sheetViews>
  <sheetFormatPr defaultRowHeight="13"/>
  <cols>
    <col min="1" max="1" width="9.5" bestFit="1" customWidth="1"/>
    <col min="2" max="2" width="10.5" bestFit="1" customWidth="1"/>
    <col min="3" max="3" width="41.875" bestFit="1" customWidth="1"/>
  </cols>
  <sheetData>
    <row r="1" spans="1:5">
      <c r="A1" s="5" t="s">
        <v>283</v>
      </c>
      <c r="B1" s="5" t="s">
        <v>284</v>
      </c>
      <c r="C1" s="5" t="s">
        <v>285</v>
      </c>
      <c r="D1" s="5" t="s">
        <v>2114</v>
      </c>
      <c r="E1" s="5" t="s">
        <v>286</v>
      </c>
    </row>
    <row r="2" spans="1:5">
      <c r="A2" s="46">
        <v>11639229</v>
      </c>
      <c r="B2" s="46">
        <v>200030846</v>
      </c>
      <c r="C2" s="46" t="str">
        <f>VLOOKUP(B:B,标准数据!A:B,2,0)</f>
        <v xml:space="preserve">加强筋(立柱) S8 </v>
      </c>
      <c r="D2" s="5"/>
      <c r="E2" s="5">
        <v>2</v>
      </c>
    </row>
    <row r="3" spans="1:5">
      <c r="A3" s="262">
        <v>11639233</v>
      </c>
      <c r="B3" s="5">
        <v>200204438</v>
      </c>
      <c r="C3" s="5" t="str">
        <f>VLOOKUP(B:B,标准数据!A:B,2,0)</f>
        <v xml:space="preserve">加强筋(门板) S200 2100  </v>
      </c>
      <c r="D3" s="5"/>
      <c r="E3" s="5">
        <v>2504</v>
      </c>
    </row>
    <row r="4" spans="1:5">
      <c r="A4" s="46">
        <v>11639230</v>
      </c>
      <c r="B4" s="46">
        <v>200030869</v>
      </c>
      <c r="C4" s="46" t="str">
        <f>VLOOKUP(B:B,标准数据!A:B,2,0)</f>
        <v xml:space="preserve">立柱底板 S8 2100  </v>
      </c>
      <c r="D4" s="5"/>
      <c r="E4" s="5">
        <v>1</v>
      </c>
    </row>
    <row r="5" spans="1:5">
      <c r="A5" s="46">
        <v>11639228</v>
      </c>
      <c r="B5" s="46">
        <v>330060181</v>
      </c>
      <c r="C5" s="46" t="str">
        <f>VLOOKUP(B:B,标准数据!A:B,2,0)</f>
        <v xml:space="preserve">立柱焊接组件 S8 2100  </v>
      </c>
      <c r="D5" s="5"/>
      <c r="E5" s="5">
        <v>1</v>
      </c>
    </row>
    <row r="6" spans="1:5">
      <c r="A6" s="262">
        <v>11639074</v>
      </c>
      <c r="B6" s="199">
        <v>330025971</v>
      </c>
      <c r="C6" s="199" t="str">
        <f>VLOOKUP(B:B,标准数据!A:B,2,0)</f>
        <v xml:space="preserve">门板焊接组件 S200 1000 2100 右 </v>
      </c>
      <c r="D6" s="199"/>
      <c r="E6" s="199">
        <v>24</v>
      </c>
    </row>
    <row r="7" spans="1:5">
      <c r="A7" s="262">
        <v>11639076</v>
      </c>
      <c r="B7" s="199">
        <v>330025983</v>
      </c>
      <c r="C7" s="199" t="str">
        <f>VLOOKUP(B:B,标准数据!A:B,2,0)</f>
        <v xml:space="preserve">门板焊接组件 S200 1000 2100 左 </v>
      </c>
      <c r="D7" s="199"/>
      <c r="E7" s="199">
        <v>24</v>
      </c>
    </row>
    <row r="8" spans="1:5">
      <c r="A8" s="262">
        <v>11639222</v>
      </c>
      <c r="B8" s="199">
        <v>330025965</v>
      </c>
      <c r="C8" s="199" t="str">
        <f>VLOOKUP(B:B,标准数据!A:B,2,0)</f>
        <v xml:space="preserve">门板焊接组件 S200 800 2100 右 </v>
      </c>
      <c r="D8" s="199"/>
      <c r="E8" s="199">
        <v>78</v>
      </c>
    </row>
    <row r="9" spans="1:5">
      <c r="A9" s="262">
        <v>11639224</v>
      </c>
      <c r="B9" s="199">
        <v>330025977</v>
      </c>
      <c r="C9" s="199" t="str">
        <f>VLOOKUP(B:B,标准数据!A:B,2,0)</f>
        <v xml:space="preserve">门板焊接组件 S200 800 2100 左 </v>
      </c>
      <c r="D9" s="199"/>
      <c r="E9" s="199">
        <v>78</v>
      </c>
    </row>
    <row r="10" spans="1:5">
      <c r="A10" s="262">
        <v>11639223</v>
      </c>
      <c r="B10" s="199">
        <v>330025968</v>
      </c>
      <c r="C10" s="199" t="str">
        <f>VLOOKUP(B:B,标准数据!A:B,2,0)</f>
        <v xml:space="preserve">门板焊接组件 S200 900 2100 右 </v>
      </c>
      <c r="D10" s="199"/>
      <c r="E10" s="199">
        <v>1150</v>
      </c>
    </row>
    <row r="11" spans="1:5">
      <c r="A11" s="262">
        <v>11639225</v>
      </c>
      <c r="B11" s="199">
        <v>330025980</v>
      </c>
      <c r="C11" s="199" t="str">
        <f>VLOOKUP(B:B,标准数据!A:B,2,0)</f>
        <v xml:space="preserve">门板焊接组件 S200 900 2100 左 </v>
      </c>
      <c r="D11" s="199"/>
      <c r="E11" s="199">
        <v>1150</v>
      </c>
    </row>
    <row r="12" spans="1:5">
      <c r="A12" s="262">
        <v>11639075</v>
      </c>
      <c r="B12" s="47">
        <v>200201376</v>
      </c>
      <c r="C12" s="47" t="str">
        <f>VLOOKUP(B:B,标准数据!A:B,2,0)</f>
        <v xml:space="preserve">门底板 S200 1000 2100 右 </v>
      </c>
      <c r="D12" s="47"/>
      <c r="E12" s="47">
        <v>24</v>
      </c>
    </row>
    <row r="13" spans="1:5">
      <c r="A13" s="262">
        <v>11639077</v>
      </c>
      <c r="B13" s="47">
        <v>200204449</v>
      </c>
      <c r="C13" s="47" t="str">
        <f>VLOOKUP(B:B,标准数据!A:B,2,0)</f>
        <v xml:space="preserve">门底板 S200 1000 2100 左 </v>
      </c>
      <c r="D13" s="47"/>
      <c r="E13" s="47">
        <v>24</v>
      </c>
    </row>
    <row r="14" spans="1:5">
      <c r="A14" s="262">
        <v>11639231</v>
      </c>
      <c r="B14" s="47">
        <v>200201370</v>
      </c>
      <c r="C14" s="47" t="str">
        <f>VLOOKUP(B:B,标准数据!A:B,2,0)</f>
        <v xml:space="preserve">门底板 S200 800 2100 右 </v>
      </c>
      <c r="D14" s="47"/>
      <c r="E14" s="47">
        <v>78</v>
      </c>
    </row>
    <row r="15" spans="1:5">
      <c r="A15" s="262">
        <v>11639234</v>
      </c>
      <c r="B15" s="47">
        <v>200204443</v>
      </c>
      <c r="C15" s="47" t="str">
        <f>VLOOKUP(B:B,标准数据!A:B,2,0)</f>
        <v xml:space="preserve">门底板 S200 800 2100 左 </v>
      </c>
      <c r="D15" s="47"/>
      <c r="E15" s="47">
        <v>78</v>
      </c>
    </row>
    <row r="16" spans="1:5">
      <c r="A16" s="262">
        <v>11639232</v>
      </c>
      <c r="B16" s="47">
        <v>200201373</v>
      </c>
      <c r="C16" s="47" t="str">
        <f>VLOOKUP(B:B,标准数据!A:B,2,0)</f>
        <v xml:space="preserve">门底板 S200 900 2100 右 </v>
      </c>
      <c r="D16" s="47"/>
      <c r="E16" s="47">
        <v>1050</v>
      </c>
    </row>
    <row r="17" spans="1:5">
      <c r="A17" s="262">
        <v>11639235</v>
      </c>
      <c r="B17" s="47">
        <v>200204446</v>
      </c>
      <c r="C17" s="47" t="str">
        <f>VLOOKUP(B:B,标准数据!A:B,2,0)</f>
        <v xml:space="preserve">门底板 S200 900 2100 左 </v>
      </c>
      <c r="D17" s="47"/>
      <c r="E17" s="47">
        <v>1050</v>
      </c>
    </row>
    <row r="18" spans="1:5">
      <c r="A18" s="262">
        <v>11639072</v>
      </c>
      <c r="B18" s="48">
        <v>200204467</v>
      </c>
      <c r="C18" s="48" t="str">
        <f>VLOOKUP(B:B,标准数据!A:B,2,0)</f>
        <v xml:space="preserve">装饰板(门板) S200 1000 2100 SUS304 右 </v>
      </c>
      <c r="D18" s="48"/>
      <c r="E18" s="48">
        <v>24</v>
      </c>
    </row>
    <row r="19" spans="1:5">
      <c r="A19" s="262">
        <v>11639073</v>
      </c>
      <c r="B19" s="48">
        <v>200204503</v>
      </c>
      <c r="C19" s="48" t="str">
        <f>VLOOKUP(B:B,标准数据!A:B,2,0)</f>
        <v xml:space="preserve">装饰板(门板) S200 1000 2100 SUS304 左 </v>
      </c>
      <c r="D19" s="48"/>
      <c r="E19" s="48">
        <v>24</v>
      </c>
    </row>
    <row r="20" spans="1:5">
      <c r="A20" s="242">
        <v>11639226</v>
      </c>
      <c r="B20" s="48">
        <v>200204479</v>
      </c>
      <c r="C20" s="48" t="str">
        <f>VLOOKUP(B:B,标准数据!A:B,2,0)</f>
        <v xml:space="preserve">装饰板(门板) S200 800 2100 FS441 右 </v>
      </c>
      <c r="D20" s="48"/>
      <c r="E20" s="48">
        <v>6</v>
      </c>
    </row>
    <row r="21" spans="1:5">
      <c r="A21" s="262">
        <v>11639227</v>
      </c>
      <c r="B21" s="48">
        <v>200204515</v>
      </c>
      <c r="C21" s="48" t="str">
        <f>VLOOKUP(B:B,标准数据!A:B,2,0)</f>
        <v xml:space="preserve">装饰板(门板) S200 800 2100 FS441 左 </v>
      </c>
      <c r="D21" s="48"/>
      <c r="E21" s="48">
        <v>6</v>
      </c>
    </row>
    <row r="22" spans="1:5">
      <c r="A22" s="262">
        <v>11639079</v>
      </c>
      <c r="B22" s="48">
        <v>200204482</v>
      </c>
      <c r="C22" s="48" t="str">
        <f>VLOOKUP(B:B,标准数据!A:B,2,0)</f>
        <v xml:space="preserve">装饰板(门板) S200 900 2100 FS441 右 </v>
      </c>
      <c r="D22" s="48"/>
      <c r="E22" s="48">
        <v>69</v>
      </c>
    </row>
    <row r="23" spans="1:5">
      <c r="A23" s="242">
        <v>11639221</v>
      </c>
      <c r="B23" s="48">
        <v>200204518</v>
      </c>
      <c r="C23" s="48" t="str">
        <f>VLOOKUP(B:B,标准数据!A:B,2,0)</f>
        <v xml:space="preserve">装饰板(门板) S200 900 2100 FS441 左 </v>
      </c>
      <c r="D23" s="48"/>
      <c r="E23" s="48">
        <v>69</v>
      </c>
    </row>
    <row r="24" spans="1:5">
      <c r="A24" s="262">
        <v>11639078</v>
      </c>
      <c r="B24" s="48">
        <v>200204464</v>
      </c>
      <c r="C24" s="48" t="str">
        <f>VLOOKUP(B:B,标准数据!A:B,2,0)</f>
        <v xml:space="preserve">装饰板(门板) S200 900 2100 SUS304 右 </v>
      </c>
      <c r="D24" s="48"/>
      <c r="E24" s="48">
        <v>5</v>
      </c>
    </row>
    <row r="25" spans="1:5">
      <c r="A25" s="262">
        <v>11639220</v>
      </c>
      <c r="B25" s="48">
        <v>200204500</v>
      </c>
      <c r="C25" s="48" t="str">
        <f>VLOOKUP(B:B,标准数据!A:B,2,0)</f>
        <v xml:space="preserve">装饰板(门板) S200 900 2100 SUS304 左 </v>
      </c>
      <c r="D25" s="48"/>
      <c r="E25" s="48">
        <v>5</v>
      </c>
    </row>
    <row r="26" spans="1:5">
      <c r="A26" s="5">
        <v>11643036</v>
      </c>
      <c r="B26" s="47">
        <v>200201373</v>
      </c>
      <c r="C26" s="47" t="str">
        <f>VLOOKUP(B:B,标准数据!A:B,2,0)</f>
        <v xml:space="preserve">门底板 S200 900 2100 右 </v>
      </c>
      <c r="D26" s="47"/>
      <c r="E26" s="47">
        <v>100</v>
      </c>
    </row>
    <row r="27" spans="1:5">
      <c r="A27" s="5">
        <v>11643037</v>
      </c>
      <c r="B27" s="47">
        <v>200204446</v>
      </c>
      <c r="C27" s="47" t="str">
        <f>VLOOKUP(B:B,标准数据!A:B,2,0)</f>
        <v xml:space="preserve">门底板 S200 900 2100 左 </v>
      </c>
      <c r="D27" s="47"/>
      <c r="E27" s="47">
        <v>100</v>
      </c>
    </row>
  </sheetData>
  <autoFilter ref="A1:E25"/>
  <sortState ref="A2:E27">
    <sortCondition ref="C2:C27"/>
  </sortState>
  <phoneticPr fontId="29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workbookViewId="0">
      <selection activeCell="J16" sqref="J16"/>
    </sheetView>
  </sheetViews>
  <sheetFormatPr defaultRowHeight="13"/>
  <cols>
    <col min="1" max="1" width="11" bestFit="1" customWidth="1"/>
    <col min="2" max="2" width="10.5" bestFit="1" customWidth="1"/>
    <col min="3" max="3" width="40.75" bestFit="1" customWidth="1"/>
    <col min="5" max="5" width="5.5" bestFit="1" customWidth="1"/>
  </cols>
  <sheetData>
    <row r="1" spans="1:5">
      <c r="A1" s="5" t="s">
        <v>283</v>
      </c>
      <c r="B1" s="5" t="s">
        <v>284</v>
      </c>
      <c r="C1" s="5" t="s">
        <v>285</v>
      </c>
      <c r="D1" s="5" t="s">
        <v>2114</v>
      </c>
      <c r="E1" s="5" t="s">
        <v>286</v>
      </c>
    </row>
    <row r="2" spans="1:5">
      <c r="A2" s="5">
        <v>11640576</v>
      </c>
      <c r="B2" s="5">
        <v>200030846</v>
      </c>
      <c r="C2" s="5" t="str">
        <f>VLOOKUP(B:B,标准数据!A:B,2,0)</f>
        <v xml:space="preserve">加强筋(立柱) S8 </v>
      </c>
      <c r="D2" s="5"/>
      <c r="E2" s="5">
        <v>64</v>
      </c>
    </row>
    <row r="3" spans="1:5">
      <c r="A3" s="5">
        <v>11640580</v>
      </c>
      <c r="B3" s="5">
        <v>200204438</v>
      </c>
      <c r="C3" s="5" t="str">
        <f>VLOOKUP(B:B,标准数据!A:B,2,0)</f>
        <v xml:space="preserve">加强筋(门板) S200 2100  </v>
      </c>
      <c r="D3" s="5"/>
      <c r="E3" s="5">
        <v>2496</v>
      </c>
    </row>
    <row r="4" spans="1:5">
      <c r="A4" s="5">
        <v>11640574</v>
      </c>
      <c r="B4" s="5">
        <v>200010470</v>
      </c>
      <c r="C4" s="5" t="str">
        <f>VLOOKUP(B:B,标准数据!A:B,2,0)</f>
        <v xml:space="preserve">加强筋(门板) S8 2100  </v>
      </c>
      <c r="D4" s="5"/>
      <c r="E4" s="5">
        <v>32</v>
      </c>
    </row>
    <row r="5" spans="1:5">
      <c r="A5" s="5">
        <v>11640577</v>
      </c>
      <c r="B5" s="5">
        <v>200030869</v>
      </c>
      <c r="C5" s="5" t="str">
        <f>VLOOKUP(B:B,标准数据!A:B,2,0)</f>
        <v xml:space="preserve">立柱底板 S8 2100  </v>
      </c>
      <c r="D5" s="5"/>
      <c r="E5" s="5">
        <v>32</v>
      </c>
    </row>
    <row r="6" spans="1:5">
      <c r="A6" s="5">
        <v>11640575</v>
      </c>
      <c r="B6" s="5">
        <v>330060181</v>
      </c>
      <c r="C6" s="5" t="str">
        <f>VLOOKUP(B:B,标准数据!A:B,2,0)</f>
        <v xml:space="preserve">立柱焊接组件 S8 2100  </v>
      </c>
      <c r="D6" s="5"/>
      <c r="E6" s="5">
        <v>32</v>
      </c>
    </row>
    <row r="7" spans="1:5">
      <c r="A7" s="199">
        <v>11640555</v>
      </c>
      <c r="B7" s="199">
        <v>330025971</v>
      </c>
      <c r="C7" s="199" t="str">
        <f>VLOOKUP(B:B,标准数据!A:B,2,0)</f>
        <v xml:space="preserve">门板焊接组件 S200 1000 2100 右 </v>
      </c>
      <c r="D7" s="199"/>
      <c r="E7" s="199">
        <v>6</v>
      </c>
    </row>
    <row r="8" spans="1:5">
      <c r="A8" s="199">
        <v>11640558</v>
      </c>
      <c r="B8" s="199">
        <v>330025983</v>
      </c>
      <c r="C8" s="199" t="str">
        <f>VLOOKUP(B:B,标准数据!A:B,2,0)</f>
        <v xml:space="preserve">门板焊接组件 S200 1000 2100 左 </v>
      </c>
      <c r="D8" s="199"/>
      <c r="E8" s="199">
        <v>6</v>
      </c>
    </row>
    <row r="9" spans="1:5">
      <c r="A9" s="199">
        <v>11640568</v>
      </c>
      <c r="B9" s="199">
        <v>330025965</v>
      </c>
      <c r="C9" s="199" t="str">
        <f>VLOOKUP(B:B,标准数据!A:B,2,0)</f>
        <v xml:space="preserve">门板焊接组件 S200 800 2100 右 </v>
      </c>
      <c r="D9" s="199"/>
      <c r="E9" s="199">
        <v>342</v>
      </c>
    </row>
    <row r="10" spans="1:5">
      <c r="A10" s="199">
        <v>11640570</v>
      </c>
      <c r="B10" s="199">
        <v>330025977</v>
      </c>
      <c r="C10" s="199" t="str">
        <f>VLOOKUP(B:B,标准数据!A:B,2,0)</f>
        <v xml:space="preserve">门板焊接组件 S200 800 2100 左 </v>
      </c>
      <c r="D10" s="199"/>
      <c r="E10" s="199">
        <v>342</v>
      </c>
    </row>
    <row r="11" spans="1:5">
      <c r="A11" s="199">
        <v>11640569</v>
      </c>
      <c r="B11" s="199">
        <v>330025968</v>
      </c>
      <c r="C11" s="199" t="str">
        <f>VLOOKUP(B:B,标准数据!A:B,2,0)</f>
        <v xml:space="preserve">门板焊接组件 S200 900 2100 右 </v>
      </c>
      <c r="D11" s="199"/>
      <c r="E11" s="199">
        <v>900</v>
      </c>
    </row>
    <row r="12" spans="1:5">
      <c r="A12" s="199">
        <v>11640571</v>
      </c>
      <c r="B12" s="199">
        <v>330025980</v>
      </c>
      <c r="C12" s="199" t="str">
        <f>VLOOKUP(B:B,标准数据!A:B,2,0)</f>
        <v xml:space="preserve">门板焊接组件 S200 900 2100 左 </v>
      </c>
      <c r="D12" s="199"/>
      <c r="E12" s="199">
        <v>900</v>
      </c>
    </row>
    <row r="13" spans="1:5">
      <c r="A13" s="199">
        <v>11640567</v>
      </c>
      <c r="B13" s="199">
        <v>200010455</v>
      </c>
      <c r="C13" s="199" t="str">
        <f>VLOOKUP(B:B,标准数据!A:B,2,0)</f>
        <v xml:space="preserve">门板焊接组件 S8 800 2100  </v>
      </c>
      <c r="D13" s="199"/>
      <c r="E13" s="199">
        <v>32</v>
      </c>
    </row>
    <row r="14" spans="1:5">
      <c r="A14" s="47">
        <v>11640556</v>
      </c>
      <c r="B14" s="47">
        <v>200201376</v>
      </c>
      <c r="C14" s="47" t="str">
        <f>VLOOKUP(B:B,标准数据!A:B,2,0)</f>
        <v xml:space="preserve">门底板 S200 1000 2100 右 </v>
      </c>
      <c r="D14" s="47"/>
      <c r="E14" s="47">
        <v>6</v>
      </c>
    </row>
    <row r="15" spans="1:5">
      <c r="A15" s="47">
        <v>11640559</v>
      </c>
      <c r="B15" s="47">
        <v>200204449</v>
      </c>
      <c r="C15" s="47" t="str">
        <f>VLOOKUP(B:B,标准数据!A:B,2,0)</f>
        <v xml:space="preserve">门底板 S200 1000 2100 左 </v>
      </c>
      <c r="D15" s="47"/>
      <c r="E15" s="47">
        <v>6</v>
      </c>
    </row>
    <row r="16" spans="1:5">
      <c r="A16" s="47">
        <v>11640578</v>
      </c>
      <c r="B16" s="47">
        <v>200201370</v>
      </c>
      <c r="C16" s="47" t="str">
        <f>VLOOKUP(B:B,标准数据!A:B,2,0)</f>
        <v xml:space="preserve">门底板 S200 800 2100 右 </v>
      </c>
      <c r="D16" s="47"/>
      <c r="E16" s="47">
        <v>342</v>
      </c>
    </row>
    <row r="17" spans="1:5">
      <c r="A17" s="47">
        <v>11640581</v>
      </c>
      <c r="B17" s="47">
        <v>200204443</v>
      </c>
      <c r="C17" s="47" t="str">
        <f>VLOOKUP(B:B,标准数据!A:B,2,0)</f>
        <v xml:space="preserve">门底板 S200 800 2100 左 </v>
      </c>
      <c r="D17" s="47"/>
      <c r="E17" s="47">
        <v>342</v>
      </c>
    </row>
    <row r="18" spans="1:5">
      <c r="A18" s="47">
        <v>11640579</v>
      </c>
      <c r="B18" s="47">
        <v>200201373</v>
      </c>
      <c r="C18" s="47" t="str">
        <f>VLOOKUP(B:B,标准数据!A:B,2,0)</f>
        <v xml:space="preserve">门底板 S200 900 2100 右 </v>
      </c>
      <c r="D18" s="47"/>
      <c r="E18" s="47">
        <v>800</v>
      </c>
    </row>
    <row r="19" spans="1:5">
      <c r="A19" s="47">
        <v>11640582</v>
      </c>
      <c r="B19" s="47">
        <v>200204446</v>
      </c>
      <c r="C19" s="47" t="str">
        <f>VLOOKUP(B:B,标准数据!A:B,2,0)</f>
        <v xml:space="preserve">门底板 S200 900 2100 左 </v>
      </c>
      <c r="D19" s="47"/>
      <c r="E19" s="47">
        <v>800</v>
      </c>
    </row>
    <row r="20" spans="1:5">
      <c r="A20" s="5">
        <v>11640560</v>
      </c>
      <c r="B20" s="5">
        <v>200093026</v>
      </c>
      <c r="C20" s="5" t="str">
        <f>VLOOKUP(B:B,标准数据!A:B,2,0)</f>
        <v xml:space="preserve">装饰板(立柱) S8 2100 SUS304 </v>
      </c>
      <c r="D20" s="5"/>
      <c r="E20" s="5">
        <v>10</v>
      </c>
    </row>
    <row r="21" spans="1:5">
      <c r="A21" s="48">
        <v>11640554</v>
      </c>
      <c r="B21" s="48">
        <v>200204485</v>
      </c>
      <c r="C21" s="48" t="str">
        <f>VLOOKUP(B:B,标准数据!A:B,2,0)</f>
        <v xml:space="preserve">装饰板(门板) S200 1000 2100 FS441 右 </v>
      </c>
      <c r="D21" s="48"/>
      <c r="E21" s="48">
        <v>4</v>
      </c>
    </row>
    <row r="22" spans="1:5">
      <c r="A22" s="48">
        <v>11640557</v>
      </c>
      <c r="B22" s="48">
        <v>200204521</v>
      </c>
      <c r="C22" s="48" t="str">
        <f>VLOOKUP(B:B,标准数据!A:B,2,0)</f>
        <v xml:space="preserve">装饰板(门板) S200 1000 2100 FS441 左 </v>
      </c>
      <c r="D22" s="48"/>
      <c r="E22" s="48">
        <v>4</v>
      </c>
    </row>
    <row r="23" spans="1:5">
      <c r="A23" s="48">
        <v>11640572</v>
      </c>
      <c r="B23" s="48">
        <v>200204479</v>
      </c>
      <c r="C23" s="48" t="str">
        <f>VLOOKUP(B:B,标准数据!A:B,2,0)</f>
        <v xml:space="preserve">装饰板(门板) S200 800 2100 FS441 右 </v>
      </c>
      <c r="D23" s="48"/>
      <c r="E23" s="48">
        <v>20</v>
      </c>
    </row>
    <row r="24" spans="1:5">
      <c r="A24" s="48">
        <v>11640573</v>
      </c>
      <c r="B24" s="48">
        <v>200204515</v>
      </c>
      <c r="C24" s="48" t="str">
        <f>VLOOKUP(B:B,标准数据!A:B,2,0)</f>
        <v xml:space="preserve">装饰板(门板) S200 800 2100 FS441 左 </v>
      </c>
      <c r="D24" s="48"/>
      <c r="E24" s="48">
        <v>20</v>
      </c>
    </row>
    <row r="25" spans="1:5">
      <c r="A25" s="48">
        <v>11640561</v>
      </c>
      <c r="B25" s="48">
        <v>200204461</v>
      </c>
      <c r="C25" s="48" t="str">
        <f>VLOOKUP(B:B,标准数据!A:B,2,0)</f>
        <v xml:space="preserve">装饰板(门板) S200 800 2100 SUS304 右 </v>
      </c>
      <c r="D25" s="48"/>
      <c r="E25" s="48">
        <v>11</v>
      </c>
    </row>
    <row r="26" spans="1:5">
      <c r="A26" s="48">
        <v>11640564</v>
      </c>
      <c r="B26" s="48">
        <v>200204497</v>
      </c>
      <c r="C26" s="48" t="str">
        <f>VLOOKUP(B:B,标准数据!A:B,2,0)</f>
        <v xml:space="preserve">装饰板(门板) S200 800 2100 SUS304 左 </v>
      </c>
      <c r="D26" s="48"/>
      <c r="E26" s="48">
        <v>11</v>
      </c>
    </row>
    <row r="27" spans="1:5">
      <c r="A27" s="48">
        <v>11640563</v>
      </c>
      <c r="B27" s="48">
        <v>200204482</v>
      </c>
      <c r="C27" s="48" t="str">
        <f>VLOOKUP(B:B,标准数据!A:B,2,0)</f>
        <v xml:space="preserve">装饰板(门板) S200 900 2100 FS441 右 </v>
      </c>
      <c r="D27" s="48"/>
      <c r="E27" s="48">
        <v>58</v>
      </c>
    </row>
    <row r="28" spans="1:5">
      <c r="A28" s="48">
        <v>11640566</v>
      </c>
      <c r="B28" s="48">
        <v>200204518</v>
      </c>
      <c r="C28" s="48" t="str">
        <f>VLOOKUP(B:B,标准数据!A:B,2,0)</f>
        <v xml:space="preserve">装饰板(门板) S200 900 2100 FS441 左 </v>
      </c>
      <c r="D28" s="48"/>
      <c r="E28" s="48">
        <v>58</v>
      </c>
    </row>
    <row r="29" spans="1:5">
      <c r="A29" s="48">
        <v>11640562</v>
      </c>
      <c r="B29" s="48">
        <v>200204464</v>
      </c>
      <c r="C29" s="48" t="str">
        <f>VLOOKUP(B:B,标准数据!A:B,2,0)</f>
        <v xml:space="preserve">装饰板(门板) S200 900 2100 SUS304 右 </v>
      </c>
      <c r="D29" s="48"/>
      <c r="E29" s="48">
        <v>90</v>
      </c>
    </row>
    <row r="30" spans="1:5">
      <c r="A30" s="48">
        <v>11640565</v>
      </c>
      <c r="B30" s="48">
        <v>200204500</v>
      </c>
      <c r="C30" s="48" t="str">
        <f>VLOOKUP(B:B,标准数据!A:B,2,0)</f>
        <v xml:space="preserve">装饰板(门板) S200 900 2100 SUS304 左 </v>
      </c>
      <c r="D30" s="48"/>
      <c r="E30" s="48">
        <v>90</v>
      </c>
    </row>
    <row r="31" spans="1:5">
      <c r="A31" s="48">
        <v>11640553</v>
      </c>
      <c r="B31" s="48">
        <v>200093036</v>
      </c>
      <c r="C31" s="48" t="str">
        <f>VLOOKUP(B:B,标准数据!A:B,2,0)</f>
        <v xml:space="preserve">装饰板(门板) S8 800 2100 SUS304 </v>
      </c>
      <c r="D31" s="48"/>
      <c r="E31" s="48">
        <v>32</v>
      </c>
    </row>
    <row r="32" spans="1:5">
      <c r="A32" s="5">
        <v>11643038</v>
      </c>
      <c r="B32" s="47">
        <v>200201373</v>
      </c>
      <c r="C32" s="47" t="str">
        <f>VLOOKUP(B:B,标准数据!A:B,2,0)</f>
        <v xml:space="preserve">门底板 S200 900 2100 右 </v>
      </c>
      <c r="D32" s="47"/>
      <c r="E32" s="47">
        <v>100</v>
      </c>
    </row>
    <row r="33" spans="1:5">
      <c r="A33" s="5">
        <v>11643039</v>
      </c>
      <c r="B33" s="47">
        <v>200204446</v>
      </c>
      <c r="C33" s="47" t="str">
        <f>VLOOKUP(B:B,标准数据!A:B,2,0)</f>
        <v xml:space="preserve">门底板 S200 900 2100 左 </v>
      </c>
      <c r="D33" s="47"/>
      <c r="E33" s="47">
        <v>100</v>
      </c>
    </row>
  </sheetData>
  <sortState ref="A2:E32">
    <sortCondition ref="C2:C32"/>
  </sortState>
  <phoneticPr fontId="29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workbookViewId="0">
      <selection activeCell="H17" sqref="H17"/>
    </sheetView>
  </sheetViews>
  <sheetFormatPr defaultRowHeight="13"/>
  <cols>
    <col min="1" max="1" width="11" bestFit="1" customWidth="1"/>
    <col min="2" max="2" width="10.5" bestFit="1" customWidth="1"/>
    <col min="3" max="3" width="41.875" bestFit="1" customWidth="1"/>
    <col min="5" max="5" width="5.5" bestFit="1" customWidth="1"/>
  </cols>
  <sheetData>
    <row r="1" spans="1:5">
      <c r="A1" s="5" t="s">
        <v>283</v>
      </c>
      <c r="B1" s="5" t="s">
        <v>284</v>
      </c>
      <c r="C1" s="5" t="s">
        <v>285</v>
      </c>
      <c r="D1" s="5" t="s">
        <v>2114</v>
      </c>
      <c r="E1" s="5" t="s">
        <v>286</v>
      </c>
    </row>
    <row r="2" spans="1:5">
      <c r="A2" s="5">
        <v>11643014</v>
      </c>
      <c r="B2" s="5">
        <v>200204440</v>
      </c>
      <c r="C2" s="5" t="str">
        <f>VLOOKUP(B:B,标准数据!A:B,2,0)</f>
        <v xml:space="preserve">侧挡板 S200 2100  </v>
      </c>
      <c r="D2" s="5"/>
      <c r="E2" s="5">
        <v>2</v>
      </c>
    </row>
    <row r="3" spans="1:5">
      <c r="A3" s="5">
        <v>11643054</v>
      </c>
      <c r="B3" s="5">
        <v>200204438</v>
      </c>
      <c r="C3" s="5" t="str">
        <f>VLOOKUP(B:B,标准数据!A:B,2,0)</f>
        <v xml:space="preserve">加强筋(门板) S200 2100  </v>
      </c>
      <c r="D3" s="5"/>
      <c r="E3" s="5">
        <v>2484</v>
      </c>
    </row>
    <row r="4" spans="1:5">
      <c r="A4" s="199">
        <v>11643017</v>
      </c>
      <c r="B4" s="199">
        <v>330025971</v>
      </c>
      <c r="C4" s="199" t="str">
        <f>VLOOKUP(B:B,标准数据!A:B,2,0)</f>
        <v xml:space="preserve">门板焊接组件 S200 1000 2100 右 </v>
      </c>
      <c r="D4" s="199"/>
      <c r="E4" s="199">
        <v>8</v>
      </c>
    </row>
    <row r="5" spans="1:5">
      <c r="A5" s="199">
        <v>11643018</v>
      </c>
      <c r="B5" s="199">
        <v>330025983</v>
      </c>
      <c r="C5" s="199" t="str">
        <f>VLOOKUP(B:B,标准数据!A:B,2,0)</f>
        <v xml:space="preserve">门板焊接组件 S200 1000 2100 左 </v>
      </c>
      <c r="D5" s="199"/>
      <c r="E5" s="199">
        <v>8</v>
      </c>
    </row>
    <row r="6" spans="1:5">
      <c r="A6" s="199">
        <v>11643044</v>
      </c>
      <c r="B6" s="199">
        <v>330025965</v>
      </c>
      <c r="C6" s="199" t="str">
        <f>VLOOKUP(B:B,标准数据!A:B,2,0)</f>
        <v xml:space="preserve">门板焊接组件 S200 800 2100 右 </v>
      </c>
      <c r="D6" s="199"/>
      <c r="E6" s="199">
        <v>731</v>
      </c>
    </row>
    <row r="7" spans="1:5">
      <c r="A7" s="199">
        <v>11643050</v>
      </c>
      <c r="B7" s="199">
        <v>330025977</v>
      </c>
      <c r="C7" s="199" t="str">
        <f>VLOOKUP(B:B,标准数据!A:B,2,0)</f>
        <v xml:space="preserve">门板焊接组件 S200 800 2100 左 </v>
      </c>
      <c r="D7" s="199"/>
      <c r="E7" s="199">
        <v>731</v>
      </c>
    </row>
    <row r="8" spans="1:5">
      <c r="A8" s="199">
        <v>11643012</v>
      </c>
      <c r="B8" s="199">
        <v>200240211</v>
      </c>
      <c r="C8" s="199" t="str">
        <f>VLOOKUP(B:B,标准数据!A:B,2,0)</f>
        <v>门板焊接组件 S200 800 2100 右 (防火)</v>
      </c>
      <c r="D8" s="199"/>
      <c r="E8" s="199">
        <v>1</v>
      </c>
    </row>
    <row r="9" spans="1:5">
      <c r="A9" s="199">
        <v>11643013</v>
      </c>
      <c r="B9" s="199">
        <v>200240229</v>
      </c>
      <c r="C9" s="199" t="str">
        <f>VLOOKUP(B:B,标准数据!A:B,2,0)</f>
        <v>门板焊接组件 S200 800 2100 左 (防火)</v>
      </c>
      <c r="D9" s="199"/>
      <c r="E9" s="199">
        <v>1</v>
      </c>
    </row>
    <row r="10" spans="1:5">
      <c r="A10" s="199">
        <v>11643047</v>
      </c>
      <c r="B10" s="199">
        <v>330025968</v>
      </c>
      <c r="C10" s="199" t="str">
        <f>VLOOKUP(B:B,标准数据!A:B,2,0)</f>
        <v xml:space="preserve">门板焊接组件 S200 900 2100 右 </v>
      </c>
      <c r="D10" s="199"/>
      <c r="E10" s="199">
        <v>502</v>
      </c>
    </row>
    <row r="11" spans="1:5">
      <c r="A11" s="199">
        <v>11643053</v>
      </c>
      <c r="B11" s="199">
        <v>330025980</v>
      </c>
      <c r="C11" s="199" t="str">
        <f>VLOOKUP(B:B,标准数据!A:B,2,0)</f>
        <v xml:space="preserve">门板焊接组件 S200 900 2100 左 </v>
      </c>
      <c r="D11" s="199"/>
      <c r="E11" s="199">
        <v>502</v>
      </c>
    </row>
    <row r="12" spans="1:5">
      <c r="A12" s="47">
        <v>11643019</v>
      </c>
      <c r="B12" s="47">
        <v>200201376</v>
      </c>
      <c r="C12" s="47" t="str">
        <f>VLOOKUP(B:B,标准数据!A:B,2,0)</f>
        <v xml:space="preserve">门底板 S200 1000 2100 右 </v>
      </c>
      <c r="D12" s="47"/>
      <c r="E12" s="47">
        <v>8</v>
      </c>
    </row>
    <row r="13" spans="1:5">
      <c r="A13" s="47">
        <v>11643040</v>
      </c>
      <c r="B13" s="47">
        <v>200204449</v>
      </c>
      <c r="C13" s="47" t="str">
        <f>VLOOKUP(B:B,标准数据!A:B,2,0)</f>
        <v xml:space="preserve">门底板 S200 1000 2100 左 </v>
      </c>
      <c r="D13" s="47"/>
      <c r="E13" s="47">
        <v>8</v>
      </c>
    </row>
    <row r="14" spans="1:5">
      <c r="A14" s="47">
        <v>11643045</v>
      </c>
      <c r="B14" s="47">
        <v>200201370</v>
      </c>
      <c r="C14" s="47" t="str">
        <f>VLOOKUP(B:B,标准数据!A:B,2,0)</f>
        <v xml:space="preserve">门底板 S200 800 2100 右 </v>
      </c>
      <c r="D14" s="47"/>
      <c r="E14" s="47">
        <v>732</v>
      </c>
    </row>
    <row r="15" spans="1:5">
      <c r="A15" s="47">
        <v>11643051</v>
      </c>
      <c r="B15" s="47">
        <v>200204443</v>
      </c>
      <c r="C15" s="47" t="str">
        <f>VLOOKUP(B:B,标准数据!A:B,2,0)</f>
        <v xml:space="preserve">门底板 S200 800 2100 左 </v>
      </c>
      <c r="D15" s="47"/>
      <c r="E15" s="47">
        <v>732</v>
      </c>
    </row>
    <row r="16" spans="1:5">
      <c r="A16" s="47">
        <v>11643048</v>
      </c>
      <c r="B16" s="47">
        <v>200201373</v>
      </c>
      <c r="C16" s="47" t="str">
        <f>VLOOKUP(B:B,标准数据!A:B,2,0)</f>
        <v xml:space="preserve">门底板 S200 900 2100 右 </v>
      </c>
      <c r="D16" s="47"/>
      <c r="E16" s="47">
        <v>202</v>
      </c>
    </row>
    <row r="17" spans="1:5">
      <c r="A17" s="47">
        <v>11643055</v>
      </c>
      <c r="B17" s="47">
        <v>200204446</v>
      </c>
      <c r="C17" s="47" t="str">
        <f>VLOOKUP(B:B,标准数据!A:B,2,0)</f>
        <v xml:space="preserve">门底板 S200 900 2100 左 </v>
      </c>
      <c r="D17" s="47"/>
      <c r="E17" s="47">
        <v>202</v>
      </c>
    </row>
    <row r="18" spans="1:5">
      <c r="A18" s="48">
        <v>11643010</v>
      </c>
      <c r="B18" s="48">
        <v>200204467</v>
      </c>
      <c r="C18" s="48" t="str">
        <f>VLOOKUP(B:B,标准数据!A:B,2,0)</f>
        <v xml:space="preserve">装饰板(门板) S200 1000 2100 SUS304 右 </v>
      </c>
      <c r="D18" s="48"/>
      <c r="E18" s="48">
        <v>8</v>
      </c>
    </row>
    <row r="19" spans="1:5">
      <c r="A19" s="48">
        <v>11643011</v>
      </c>
      <c r="B19" s="48">
        <v>200204503</v>
      </c>
      <c r="C19" s="48" t="str">
        <f>VLOOKUP(B:B,标准数据!A:B,2,0)</f>
        <v xml:space="preserve">装饰板(门板) S200 1000 2100 SUS304 左 </v>
      </c>
      <c r="D19" s="48"/>
      <c r="E19" s="48">
        <v>8</v>
      </c>
    </row>
    <row r="20" spans="1:5">
      <c r="A20" s="48">
        <v>11643043</v>
      </c>
      <c r="B20" s="48">
        <v>200204479</v>
      </c>
      <c r="C20" s="48" t="str">
        <f>VLOOKUP(B:B,标准数据!A:B,2,0)</f>
        <v xml:space="preserve">装饰板(门板) S200 800 2100 FS441 右 </v>
      </c>
      <c r="D20" s="48"/>
      <c r="E20" s="48">
        <v>266</v>
      </c>
    </row>
    <row r="21" spans="1:5">
      <c r="A21" s="48">
        <v>11643049</v>
      </c>
      <c r="B21" s="48">
        <v>200204515</v>
      </c>
      <c r="C21" s="48" t="str">
        <f>VLOOKUP(B:B,标准数据!A:B,2,0)</f>
        <v xml:space="preserve">装饰板(门板) S200 800 2100 FS441 左 </v>
      </c>
      <c r="D21" s="48"/>
      <c r="E21" s="48">
        <v>266</v>
      </c>
    </row>
    <row r="22" spans="1:5">
      <c r="A22" s="48">
        <v>11643015</v>
      </c>
      <c r="B22" s="48">
        <v>200204461</v>
      </c>
      <c r="C22" s="48" t="str">
        <f>VLOOKUP(B:B,标准数据!A:B,2,0)</f>
        <v xml:space="preserve">装饰板(门板) S200 800 2100 SUS304 右 </v>
      </c>
      <c r="D22" s="48"/>
      <c r="E22" s="48">
        <v>1</v>
      </c>
    </row>
    <row r="23" spans="1:5">
      <c r="A23" s="48">
        <v>11643016</v>
      </c>
      <c r="B23" s="48">
        <v>200204497</v>
      </c>
      <c r="C23" s="48" t="str">
        <f>VLOOKUP(B:B,标准数据!A:B,2,0)</f>
        <v xml:space="preserve">装饰板(门板) S200 800 2100 SUS304 左 </v>
      </c>
      <c r="D23" s="48"/>
      <c r="E23" s="48">
        <v>1</v>
      </c>
    </row>
    <row r="24" spans="1:5">
      <c r="A24" s="48">
        <v>11643046</v>
      </c>
      <c r="B24" s="48">
        <v>200204482</v>
      </c>
      <c r="C24" s="48" t="str">
        <f>VLOOKUP(B:B,标准数据!A:B,2,0)</f>
        <v xml:space="preserve">装饰板(门板) S200 900 2100 FS441 右 </v>
      </c>
      <c r="D24" s="48"/>
      <c r="E24" s="48">
        <v>44</v>
      </c>
    </row>
    <row r="25" spans="1:5">
      <c r="A25" s="48">
        <v>11643052</v>
      </c>
      <c r="B25" s="48">
        <v>200204518</v>
      </c>
      <c r="C25" s="48" t="str">
        <f>VLOOKUP(B:B,标准数据!A:B,2,0)</f>
        <v xml:space="preserve">装饰板(门板) S200 900 2100 FS441 左 </v>
      </c>
      <c r="D25" s="48"/>
      <c r="E25" s="48">
        <v>44</v>
      </c>
    </row>
    <row r="26" spans="1:5">
      <c r="A26" s="48">
        <v>11643041</v>
      </c>
      <c r="B26" s="48">
        <v>200204464</v>
      </c>
      <c r="C26" s="48" t="str">
        <f>VLOOKUP(B:B,标准数据!A:B,2,0)</f>
        <v xml:space="preserve">装饰板(门板) S200 900 2100 SUS304 右 </v>
      </c>
      <c r="D26" s="48"/>
      <c r="E26" s="48">
        <v>26</v>
      </c>
    </row>
    <row r="27" spans="1:5">
      <c r="A27" s="48">
        <v>11643042</v>
      </c>
      <c r="B27" s="48">
        <v>200204500</v>
      </c>
      <c r="C27" s="48" t="str">
        <f>VLOOKUP(B:B,标准数据!A:B,2,0)</f>
        <v xml:space="preserve">装饰板(门板) S200 900 2100 SUS304 左 </v>
      </c>
      <c r="D27" s="48"/>
      <c r="E27" s="48">
        <v>26</v>
      </c>
    </row>
    <row r="28" spans="1:5">
      <c r="A28" s="47">
        <v>11646813</v>
      </c>
      <c r="B28" s="47">
        <v>200201373</v>
      </c>
      <c r="C28" s="47" t="str">
        <f>VLOOKUP(B:B,标准数据!A:B,2,0)</f>
        <v xml:space="preserve">门底板 S200 900 2100 右 </v>
      </c>
      <c r="D28" s="47"/>
      <c r="E28" s="47">
        <v>300</v>
      </c>
    </row>
    <row r="29" spans="1:5">
      <c r="A29" s="47">
        <v>11646814</v>
      </c>
      <c r="B29" s="47">
        <v>200204446</v>
      </c>
      <c r="C29" s="47" t="str">
        <f>VLOOKUP(B:B,标准数据!A:B,2,0)</f>
        <v xml:space="preserve">门底板 S200 900 2100 左 </v>
      </c>
      <c r="D29" s="47"/>
      <c r="E29" s="47">
        <v>300</v>
      </c>
    </row>
  </sheetData>
  <sortState ref="A2:E28">
    <sortCondition ref="C2:C28"/>
  </sortState>
  <phoneticPr fontId="2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H23" sqref="H23"/>
    </sheetView>
  </sheetViews>
  <sheetFormatPr defaultRowHeight="13"/>
  <cols>
    <col min="1" max="1" width="11" bestFit="1" customWidth="1"/>
    <col min="2" max="2" width="10.5" bestFit="1" customWidth="1"/>
    <col min="3" max="3" width="40.75" style="211" bestFit="1" customWidth="1"/>
    <col min="4" max="4" width="11.75" customWidth="1"/>
    <col min="5" max="5" width="12.625" style="15" customWidth="1"/>
  </cols>
  <sheetData>
    <row r="1" spans="1:5">
      <c r="A1" s="5" t="s">
        <v>283</v>
      </c>
      <c r="B1" s="5" t="s">
        <v>284</v>
      </c>
      <c r="C1" s="5" t="s">
        <v>2104</v>
      </c>
      <c r="D1" s="5" t="s">
        <v>285</v>
      </c>
      <c r="E1" s="21" t="s">
        <v>286</v>
      </c>
    </row>
    <row r="2" spans="1:5">
      <c r="A2" s="5">
        <v>11606980</v>
      </c>
      <c r="B2" s="5">
        <v>200204438</v>
      </c>
      <c r="C2" s="5" t="str">
        <f>VLOOKUP(B:B,标准数据!A:B,2,0)</f>
        <v xml:space="preserve">加强筋(门板) S200 2100  </v>
      </c>
      <c r="D2" s="5" t="s">
        <v>316</v>
      </c>
      <c r="E2" s="21">
        <v>2472</v>
      </c>
    </row>
    <row r="3" spans="1:5">
      <c r="A3" s="199">
        <v>11606868</v>
      </c>
      <c r="B3" s="199">
        <v>330025965</v>
      </c>
      <c r="C3" s="199" t="str">
        <f>VLOOKUP(B:B,标准数据!A:B,2,0)</f>
        <v xml:space="preserve">门板焊接组件 S200 800 2100 右 </v>
      </c>
      <c r="D3" s="199" t="s">
        <v>302</v>
      </c>
      <c r="E3" s="213">
        <v>77</v>
      </c>
    </row>
    <row r="4" spans="1:5">
      <c r="A4" s="199">
        <v>11606873</v>
      </c>
      <c r="B4" s="199">
        <v>330025977</v>
      </c>
      <c r="C4" s="199" t="str">
        <f>VLOOKUP(B:B,标准数据!A:B,2,0)</f>
        <v xml:space="preserve">门板焊接组件 S200 800 2100 左 </v>
      </c>
      <c r="D4" s="199" t="s">
        <v>304</v>
      </c>
      <c r="E4" s="213">
        <v>77</v>
      </c>
    </row>
    <row r="5" spans="1:5">
      <c r="A5" s="199">
        <v>11606878</v>
      </c>
      <c r="B5" s="199">
        <v>330025968</v>
      </c>
      <c r="C5" s="199" t="str">
        <f>VLOOKUP(B:B,标准数据!A:B,2,0)</f>
        <v xml:space="preserve">门板焊接组件 S200 900 2100 右 </v>
      </c>
      <c r="D5" s="199" t="s">
        <v>303</v>
      </c>
      <c r="E5" s="213">
        <v>1159</v>
      </c>
    </row>
    <row r="6" spans="1:5">
      <c r="A6" s="199">
        <v>11606876</v>
      </c>
      <c r="B6" s="199">
        <v>330025980</v>
      </c>
      <c r="C6" s="199" t="str">
        <f>VLOOKUP(B:B,标准数据!A:B,2,0)</f>
        <v xml:space="preserve">门板焊接组件 S200 900 2100 左 </v>
      </c>
      <c r="D6" s="199" t="s">
        <v>305</v>
      </c>
      <c r="E6" s="213">
        <v>1159</v>
      </c>
    </row>
    <row r="7" spans="1:5">
      <c r="A7" s="47">
        <v>11606869</v>
      </c>
      <c r="B7" s="47">
        <v>200201370</v>
      </c>
      <c r="C7" s="47" t="str">
        <f>VLOOKUP(B:B,标准数据!A:B,2,0)</f>
        <v xml:space="preserve">门底板 S200 800 2100 右 </v>
      </c>
      <c r="D7" s="47" t="s">
        <v>314</v>
      </c>
      <c r="E7" s="162">
        <v>77</v>
      </c>
    </row>
    <row r="8" spans="1:5">
      <c r="A8" s="47">
        <v>11606874</v>
      </c>
      <c r="B8" s="47">
        <v>200204443</v>
      </c>
      <c r="C8" s="47" t="str">
        <f>VLOOKUP(B:B,标准数据!A:B,2,0)</f>
        <v xml:space="preserve">门底板 S200 800 2100 左 </v>
      </c>
      <c r="D8" s="47" t="s">
        <v>317</v>
      </c>
      <c r="E8" s="162">
        <v>77</v>
      </c>
    </row>
    <row r="9" spans="1:5">
      <c r="A9" s="47">
        <v>11606879</v>
      </c>
      <c r="B9" s="47">
        <v>200201373</v>
      </c>
      <c r="C9" s="47" t="str">
        <f>VLOOKUP(B:B,标准数据!A:B,2,0)</f>
        <v xml:space="preserve">门底板 S200 900 2100 右 </v>
      </c>
      <c r="D9" s="47" t="s">
        <v>315</v>
      </c>
      <c r="E9" s="162">
        <v>1159</v>
      </c>
    </row>
    <row r="10" spans="1:5">
      <c r="A10" s="47">
        <v>11606877</v>
      </c>
      <c r="B10" s="47">
        <v>200204446</v>
      </c>
      <c r="C10" s="47" t="str">
        <f>VLOOKUP(B:B,标准数据!A:B,2,0)</f>
        <v xml:space="preserve">门底板 S200 900 2100 左 </v>
      </c>
      <c r="D10" s="47" t="s">
        <v>318</v>
      </c>
      <c r="E10" s="162">
        <v>1159</v>
      </c>
    </row>
    <row r="11" spans="1:5">
      <c r="A11" s="48">
        <v>11606867</v>
      </c>
      <c r="B11" s="48">
        <v>200204479</v>
      </c>
      <c r="C11" s="48" t="str">
        <f>VLOOKUP(B:B,标准数据!A:B,2,0)</f>
        <v xml:space="preserve">装饰板(门板) S200 800 2100 FS441 右 </v>
      </c>
      <c r="D11" s="48" t="s">
        <v>587</v>
      </c>
      <c r="E11" s="241">
        <v>5</v>
      </c>
    </row>
    <row r="12" spans="1:5">
      <c r="A12" s="48">
        <v>11606872</v>
      </c>
      <c r="B12" s="48">
        <v>200204515</v>
      </c>
      <c r="C12" s="48" t="str">
        <f>VLOOKUP(B:B,标准数据!A:B,2,0)</f>
        <v xml:space="preserve">装饰板(门板) S200 800 2100 FS441 左 </v>
      </c>
      <c r="D12" s="48" t="s">
        <v>593</v>
      </c>
      <c r="E12" s="241">
        <v>5</v>
      </c>
    </row>
    <row r="13" spans="1:5">
      <c r="A13" s="48">
        <v>11606870</v>
      </c>
      <c r="B13" s="48">
        <v>200204482</v>
      </c>
      <c r="C13" s="48" t="str">
        <f>VLOOKUP(B:B,标准数据!A:B,2,0)</f>
        <v xml:space="preserve">装饰板(门板) S200 900 2100 FS441 右 </v>
      </c>
      <c r="D13" s="48" t="s">
        <v>299</v>
      </c>
      <c r="E13" s="241">
        <v>16</v>
      </c>
    </row>
    <row r="14" spans="1:5">
      <c r="A14" s="48">
        <v>11606875</v>
      </c>
      <c r="B14" s="48">
        <v>200204518</v>
      </c>
      <c r="C14" s="48" t="str">
        <f>VLOOKUP(B:B,标准数据!A:B,2,0)</f>
        <v xml:space="preserve">装饰板(门板) S200 900 2100 FS441 左 </v>
      </c>
      <c r="D14" s="48" t="s">
        <v>301</v>
      </c>
      <c r="E14" s="241">
        <v>16</v>
      </c>
    </row>
    <row r="15" spans="1:5">
      <c r="A15" s="48">
        <v>11606866</v>
      </c>
      <c r="B15" s="48">
        <v>200204464</v>
      </c>
      <c r="C15" s="48" t="str">
        <f>VLOOKUP(B:B,标准数据!A:B,2,0)</f>
        <v xml:space="preserve">装饰板(门板) S200 900 2100 SUS304 右 </v>
      </c>
      <c r="D15" s="48" t="s">
        <v>584</v>
      </c>
      <c r="E15" s="241">
        <v>468</v>
      </c>
    </row>
    <row r="16" spans="1:5">
      <c r="A16" s="48">
        <v>11606871</v>
      </c>
      <c r="B16" s="48">
        <v>200204500</v>
      </c>
      <c r="C16" s="48" t="str">
        <f>VLOOKUP(B:B,标准数据!A:B,2,0)</f>
        <v xml:space="preserve">装饰板(门板) S200 900 2100 SUS304 左 </v>
      </c>
      <c r="D16" s="48" t="s">
        <v>590</v>
      </c>
      <c r="E16" s="241">
        <v>468</v>
      </c>
    </row>
    <row r="17" spans="1:5">
      <c r="A17" s="5"/>
      <c r="B17" s="5"/>
      <c r="C17" s="5"/>
      <c r="D17" s="5"/>
      <c r="E17" s="21"/>
    </row>
    <row r="18" spans="1:5">
      <c r="A18" s="5"/>
      <c r="B18" s="5"/>
      <c r="C18" s="5"/>
      <c r="D18" s="5"/>
      <c r="E18" s="21"/>
    </row>
  </sheetData>
  <sortState ref="A2:E18">
    <sortCondition ref="C2:C18"/>
  </sortState>
  <phoneticPr fontId="29" type="noConversion"/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>
      <selection activeCell="C6" sqref="C6"/>
    </sheetView>
  </sheetViews>
  <sheetFormatPr defaultRowHeight="13"/>
  <cols>
    <col min="1" max="1" width="11" bestFit="1" customWidth="1"/>
    <col min="2" max="2" width="10.5" bestFit="1" customWidth="1"/>
    <col min="3" max="3" width="40.75" bestFit="1" customWidth="1"/>
    <col min="5" max="5" width="5.5" bestFit="1" customWidth="1"/>
  </cols>
  <sheetData>
    <row r="1" spans="1:5">
      <c r="A1" s="5" t="s">
        <v>283</v>
      </c>
      <c r="B1" s="5" t="s">
        <v>284</v>
      </c>
      <c r="C1" s="5" t="s">
        <v>285</v>
      </c>
      <c r="D1" s="5" t="s">
        <v>2114</v>
      </c>
      <c r="E1" s="5" t="s">
        <v>286</v>
      </c>
    </row>
    <row r="2" spans="1:5">
      <c r="A2" s="5">
        <v>11644503</v>
      </c>
      <c r="B2" s="5">
        <v>200204438</v>
      </c>
      <c r="C2" s="5" t="str">
        <f>VLOOKUP(B:B,标准数据!A:B,2,0)</f>
        <v xml:space="preserve">加强筋(门板) S200 2100  </v>
      </c>
      <c r="D2" s="5"/>
      <c r="E2" s="5">
        <v>2524</v>
      </c>
    </row>
    <row r="3" spans="1:5">
      <c r="A3" s="199">
        <v>11644335</v>
      </c>
      <c r="B3" s="199">
        <v>330025965</v>
      </c>
      <c r="C3" s="199" t="str">
        <f>VLOOKUP(B:B,标准数据!A:B,2,0)</f>
        <v xml:space="preserve">门板焊接组件 S200 800 2100 右 </v>
      </c>
      <c r="D3" s="199"/>
      <c r="E3" s="199">
        <v>396</v>
      </c>
    </row>
    <row r="4" spans="1:5">
      <c r="A4" s="199">
        <v>11644337</v>
      </c>
      <c r="B4" s="199">
        <v>330025977</v>
      </c>
      <c r="C4" s="199" t="str">
        <f>VLOOKUP(B:B,标准数据!A:B,2,0)</f>
        <v xml:space="preserve">门板焊接组件 S200 800 2100 左 </v>
      </c>
      <c r="D4" s="199"/>
      <c r="E4" s="199">
        <v>396</v>
      </c>
    </row>
    <row r="5" spans="1:5">
      <c r="A5" s="199">
        <v>11644336</v>
      </c>
      <c r="B5" s="199">
        <v>330025968</v>
      </c>
      <c r="C5" s="199" t="str">
        <f>VLOOKUP(B:B,标准数据!A:B,2,0)</f>
        <v xml:space="preserve">门板焊接组件 S200 900 2100 右 </v>
      </c>
      <c r="D5" s="199"/>
      <c r="E5" s="199">
        <v>866</v>
      </c>
    </row>
    <row r="6" spans="1:5">
      <c r="A6" s="199">
        <v>11644338</v>
      </c>
      <c r="B6" s="199">
        <v>330025980</v>
      </c>
      <c r="C6" s="199" t="str">
        <f>VLOOKUP(B:B,标准数据!A:B,2,0)</f>
        <v xml:space="preserve">门板焊接组件 S200 900 2100 左 </v>
      </c>
      <c r="D6" s="199"/>
      <c r="E6" s="199">
        <v>866</v>
      </c>
    </row>
    <row r="7" spans="1:5">
      <c r="A7" s="47">
        <v>11644501</v>
      </c>
      <c r="B7" s="47">
        <v>200201370</v>
      </c>
      <c r="C7" s="47" t="str">
        <f>VLOOKUP(B:B,标准数据!A:B,2,0)</f>
        <v xml:space="preserve">门底板 S200 800 2100 右 </v>
      </c>
      <c r="D7" s="47"/>
      <c r="E7" s="47">
        <v>396</v>
      </c>
    </row>
    <row r="8" spans="1:5">
      <c r="A8" s="47">
        <v>11644504</v>
      </c>
      <c r="B8" s="47">
        <v>200204443</v>
      </c>
      <c r="C8" s="47" t="str">
        <f>VLOOKUP(B:B,标准数据!A:B,2,0)</f>
        <v xml:space="preserve">门底板 S200 800 2100 左 </v>
      </c>
      <c r="D8" s="47"/>
      <c r="E8" s="47">
        <v>396</v>
      </c>
    </row>
    <row r="9" spans="1:5">
      <c r="A9" s="47">
        <v>11644502</v>
      </c>
      <c r="B9" s="47">
        <v>200201373</v>
      </c>
      <c r="C9" s="47" t="str">
        <f>VLOOKUP(B:B,标准数据!A:B,2,0)</f>
        <v xml:space="preserve">门底板 S200 900 2100 右 </v>
      </c>
      <c r="D9" s="47"/>
      <c r="E9" s="47">
        <v>766</v>
      </c>
    </row>
    <row r="10" spans="1:5">
      <c r="A10" s="47">
        <v>11644505</v>
      </c>
      <c r="B10" s="47">
        <v>200204446</v>
      </c>
      <c r="C10" s="47" t="str">
        <f>VLOOKUP(B:B,标准数据!A:B,2,0)</f>
        <v xml:space="preserve">门底板 S200 900 2100 左 </v>
      </c>
      <c r="D10" s="47"/>
      <c r="E10" s="47">
        <v>766</v>
      </c>
    </row>
    <row r="11" spans="1:5">
      <c r="A11" s="48">
        <v>11644339</v>
      </c>
      <c r="B11" s="48">
        <v>200204479</v>
      </c>
      <c r="C11" s="48" t="str">
        <f>VLOOKUP(B:B,标准数据!A:B,2,0)</f>
        <v xml:space="preserve">装饰板(门板) S200 800 2100 FS441 右 </v>
      </c>
      <c r="D11" s="48"/>
      <c r="E11" s="48">
        <v>34</v>
      </c>
    </row>
    <row r="12" spans="1:5">
      <c r="A12" s="48">
        <v>11644500</v>
      </c>
      <c r="B12" s="48">
        <v>200204515</v>
      </c>
      <c r="C12" s="48" t="str">
        <f>VLOOKUP(B:B,标准数据!A:B,2,0)</f>
        <v xml:space="preserve">装饰板(门板) S200 800 2100 FS441 左 </v>
      </c>
      <c r="D12" s="48"/>
      <c r="E12" s="48">
        <v>34</v>
      </c>
    </row>
    <row r="13" spans="1:5">
      <c r="A13" s="48">
        <v>11644332</v>
      </c>
      <c r="B13" s="48">
        <v>200204482</v>
      </c>
      <c r="C13" s="48" t="str">
        <f>VLOOKUP(B:B,标准数据!A:B,2,0)</f>
        <v xml:space="preserve">装饰板(门板) S200 900 2100 FS441 右 </v>
      </c>
      <c r="D13" s="48"/>
      <c r="E13" s="48">
        <v>96</v>
      </c>
    </row>
    <row r="14" spans="1:5">
      <c r="A14" s="48">
        <v>11644334</v>
      </c>
      <c r="B14" s="48">
        <v>200204518</v>
      </c>
      <c r="C14" s="48" t="str">
        <f>VLOOKUP(B:B,标准数据!A:B,2,0)</f>
        <v xml:space="preserve">装饰板(门板) S200 900 2100 FS441 左 </v>
      </c>
      <c r="D14" s="48"/>
      <c r="E14" s="48">
        <v>96</v>
      </c>
    </row>
    <row r="15" spans="1:5">
      <c r="A15" s="48">
        <v>11644331</v>
      </c>
      <c r="B15" s="48">
        <v>200204464</v>
      </c>
      <c r="C15" s="48" t="str">
        <f>VLOOKUP(B:B,标准数据!A:B,2,0)</f>
        <v xml:space="preserve">装饰板(门板) S200 900 2100 SUS304 右 </v>
      </c>
      <c r="D15" s="48"/>
      <c r="E15" s="48">
        <v>85</v>
      </c>
    </row>
    <row r="16" spans="1:5">
      <c r="A16" s="48">
        <v>11644333</v>
      </c>
      <c r="B16" s="48">
        <v>200204500</v>
      </c>
      <c r="C16" s="48" t="str">
        <f>VLOOKUP(B:B,标准数据!A:B,2,0)</f>
        <v xml:space="preserve">装饰板(门板) S200 900 2100 SUS304 左 </v>
      </c>
      <c r="D16" s="48"/>
      <c r="E16" s="48">
        <v>85</v>
      </c>
    </row>
    <row r="17" spans="1:5">
      <c r="A17" s="5">
        <v>11654870</v>
      </c>
      <c r="B17" s="47">
        <v>200201373</v>
      </c>
      <c r="C17" s="47" t="str">
        <f>VLOOKUP(B:B,标准数据!A:B,2,0)</f>
        <v xml:space="preserve">门底板 S200 900 2100 右 </v>
      </c>
      <c r="D17" s="47"/>
      <c r="E17" s="47">
        <v>100</v>
      </c>
    </row>
    <row r="18" spans="1:5">
      <c r="A18" s="5">
        <v>11654871</v>
      </c>
      <c r="B18" s="47">
        <v>200204446</v>
      </c>
      <c r="C18" s="47" t="str">
        <f>VLOOKUP(B:B,标准数据!A:B,2,0)</f>
        <v xml:space="preserve">门底板 S200 900 2100 左 </v>
      </c>
      <c r="D18" s="47"/>
      <c r="E18" s="47">
        <v>100</v>
      </c>
    </row>
    <row r="19" spans="1:5">
      <c r="A19" s="5"/>
      <c r="B19" s="5"/>
      <c r="C19" s="5"/>
      <c r="D19" s="5"/>
      <c r="E19" s="5"/>
    </row>
    <row r="20" spans="1:5">
      <c r="A20" s="5"/>
      <c r="B20" s="5"/>
      <c r="C20" s="5"/>
      <c r="D20" s="5"/>
      <c r="E20" s="5"/>
    </row>
  </sheetData>
  <sortState ref="A2:E20">
    <sortCondition ref="C2:C20"/>
  </sortState>
  <phoneticPr fontId="29" type="noConversion"/>
  <pageMargins left="0.7" right="0.7" top="0.75" bottom="0.75" header="0.3" footer="0.3"/>
  <pageSetup paperSize="9" orientation="portrait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H8" sqref="H8"/>
    </sheetView>
  </sheetViews>
  <sheetFormatPr defaultRowHeight="17.3" customHeight="1"/>
  <cols>
    <col min="1" max="1" width="11" bestFit="1" customWidth="1"/>
    <col min="2" max="2" width="10.5" bestFit="1" customWidth="1"/>
    <col min="3" max="3" width="45.625" bestFit="1" customWidth="1"/>
    <col min="5" max="5" width="5.5" bestFit="1" customWidth="1"/>
  </cols>
  <sheetData>
    <row r="1" spans="1:5" ht="17.3" customHeight="1">
      <c r="A1" s="5" t="s">
        <v>283</v>
      </c>
      <c r="B1" s="5" t="s">
        <v>284</v>
      </c>
      <c r="C1" s="5" t="s">
        <v>285</v>
      </c>
      <c r="D1" s="5" t="s">
        <v>2114</v>
      </c>
      <c r="E1" s="5" t="s">
        <v>286</v>
      </c>
    </row>
    <row r="2" spans="1:5" ht="17.3" customHeight="1">
      <c r="A2" s="5">
        <v>11649111</v>
      </c>
      <c r="B2" s="5">
        <v>200204438</v>
      </c>
      <c r="C2" s="5" t="str">
        <f>VLOOKUP(B:B,标准数据!A:B,2,0)</f>
        <v xml:space="preserve">加强筋(门板) S200 2100  </v>
      </c>
      <c r="D2" s="5"/>
      <c r="E2" s="5">
        <v>2512</v>
      </c>
    </row>
    <row r="3" spans="1:5" ht="17.3" customHeight="1">
      <c r="A3" s="240">
        <v>11649107</v>
      </c>
      <c r="B3" s="240">
        <v>330025968</v>
      </c>
      <c r="C3" s="240" t="str">
        <f>VLOOKUP(B:B,标准数据!A:B,2,0)</f>
        <v xml:space="preserve">门板焊接组件 S200 900 2100 右 </v>
      </c>
      <c r="D3" s="240"/>
      <c r="E3" s="240">
        <v>1256</v>
      </c>
    </row>
    <row r="4" spans="1:5" ht="17.3" customHeight="1">
      <c r="A4" s="240">
        <v>11649110</v>
      </c>
      <c r="B4" s="240">
        <v>330025980</v>
      </c>
      <c r="C4" s="240" t="str">
        <f>VLOOKUP(B:B,标准数据!A:B,2,0)</f>
        <v xml:space="preserve">门板焊接组件 S200 900 2100 左 </v>
      </c>
      <c r="D4" s="240"/>
      <c r="E4" s="240">
        <v>1256</v>
      </c>
    </row>
    <row r="5" spans="1:5" ht="17.3" customHeight="1">
      <c r="A5" s="5">
        <v>11649108</v>
      </c>
      <c r="B5" s="5">
        <v>200201373</v>
      </c>
      <c r="C5" s="5" t="str">
        <f>VLOOKUP(B:B,标准数据!A:B,2,0)</f>
        <v xml:space="preserve">门底板 S200 900 2100 右 </v>
      </c>
      <c r="D5" s="5"/>
      <c r="E5" s="5">
        <v>1156</v>
      </c>
    </row>
    <row r="6" spans="1:5" ht="17.3" customHeight="1">
      <c r="A6" s="5">
        <v>11649112</v>
      </c>
      <c r="B6" s="5">
        <v>200204446</v>
      </c>
      <c r="C6" s="5" t="str">
        <f>VLOOKUP(B:B,标准数据!A:B,2,0)</f>
        <v xml:space="preserve">门底板 S200 900 2100 左 </v>
      </c>
      <c r="D6" s="5"/>
      <c r="E6" s="5">
        <v>1156</v>
      </c>
    </row>
    <row r="7" spans="1:5" ht="17.3" customHeight="1">
      <c r="A7" s="246">
        <v>11649106</v>
      </c>
      <c r="B7" s="246">
        <v>200204482</v>
      </c>
      <c r="C7" s="246" t="str">
        <f>VLOOKUP(B:B,标准数据!A:B,2,0)</f>
        <v xml:space="preserve">装饰板(门板) S200 900 2100 FS441 右 </v>
      </c>
      <c r="D7" s="246"/>
      <c r="E7" s="246">
        <v>9</v>
      </c>
    </row>
    <row r="8" spans="1:5" ht="17.3" customHeight="1">
      <c r="A8" s="246">
        <v>11649109</v>
      </c>
      <c r="B8" s="246">
        <v>200204518</v>
      </c>
      <c r="C8" s="246" t="str">
        <f>VLOOKUP(B:B,标准数据!A:B,2,0)</f>
        <v xml:space="preserve">装饰板(门板) S200 900 2100 FS441 左 </v>
      </c>
      <c r="D8" s="246"/>
      <c r="E8" s="246">
        <v>9</v>
      </c>
    </row>
    <row r="9" spans="1:5" ht="17.3" customHeight="1">
      <c r="A9" s="246">
        <v>11649104</v>
      </c>
      <c r="B9" s="246">
        <v>200204464</v>
      </c>
      <c r="C9" s="246" t="str">
        <f>VLOOKUP(B:B,标准数据!A:B,2,0)</f>
        <v xml:space="preserve">装饰板(门板) S200 900 2100 SUS304 右 </v>
      </c>
      <c r="D9" s="246"/>
      <c r="E9" s="246">
        <v>415</v>
      </c>
    </row>
    <row r="10" spans="1:5" ht="17.3" customHeight="1">
      <c r="A10" s="246">
        <v>11649105</v>
      </c>
      <c r="B10" s="246">
        <v>200204500</v>
      </c>
      <c r="C10" s="246" t="str">
        <f>VLOOKUP(B:B,标准数据!A:B,2,0)</f>
        <v xml:space="preserve">装饰板(门板) S200 900 2100 SUS304 左 </v>
      </c>
      <c r="D10" s="246"/>
      <c r="E10" s="246">
        <v>415</v>
      </c>
    </row>
    <row r="11" spans="1:5" ht="17.3" customHeight="1">
      <c r="A11" s="5">
        <v>11654870</v>
      </c>
      <c r="B11" s="47">
        <v>200201373</v>
      </c>
      <c r="C11" s="47" t="str">
        <f>VLOOKUP(B:B,标准数据!A:B,2,0)</f>
        <v xml:space="preserve">门底板 S200 900 2100 右 </v>
      </c>
      <c r="D11" s="47"/>
      <c r="E11" s="47">
        <v>100</v>
      </c>
    </row>
    <row r="12" spans="1:5" ht="17.3" customHeight="1">
      <c r="A12" s="5">
        <v>11654871</v>
      </c>
      <c r="B12" s="47">
        <v>200204446</v>
      </c>
      <c r="C12" s="47" t="str">
        <f>VLOOKUP(B:B,标准数据!A:B,2,0)</f>
        <v xml:space="preserve">门底板 S200 900 2100 左 </v>
      </c>
      <c r="D12" s="47"/>
      <c r="E12" s="47">
        <v>100</v>
      </c>
    </row>
  </sheetData>
  <sortState ref="A2:E12">
    <sortCondition ref="C2:C12"/>
  </sortState>
  <phoneticPr fontId="29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18"/>
  <sheetViews>
    <sheetView topLeftCell="A3" workbookViewId="0">
      <selection activeCell="H9" sqref="H9"/>
    </sheetView>
  </sheetViews>
  <sheetFormatPr defaultRowHeight="13"/>
  <cols>
    <col min="3" max="3" width="10.5" bestFit="1" customWidth="1"/>
    <col min="4" max="4" width="40.75" bestFit="1" customWidth="1"/>
    <col min="6" max="6" width="10.5" bestFit="1" customWidth="1"/>
  </cols>
  <sheetData>
    <row r="1" spans="1:6" ht="19.45" customHeight="1">
      <c r="A1" s="5" t="s">
        <v>2122</v>
      </c>
      <c r="B1" s="5" t="s">
        <v>283</v>
      </c>
      <c r="C1" s="5" t="s">
        <v>284</v>
      </c>
      <c r="D1" s="5" t="s">
        <v>285</v>
      </c>
      <c r="E1" s="5" t="s">
        <v>2114</v>
      </c>
      <c r="F1" s="5" t="s">
        <v>286</v>
      </c>
    </row>
    <row r="2" spans="1:6">
      <c r="A2" s="5"/>
      <c r="B2" s="5">
        <v>11650104</v>
      </c>
      <c r="C2" s="5">
        <v>200030846</v>
      </c>
      <c r="D2" s="5" t="str">
        <f>VLOOKUP(C:C,标准数据!A:B,2,0)</f>
        <v xml:space="preserve">加强筋(立柱) S8 </v>
      </c>
      <c r="E2" s="5"/>
      <c r="F2" s="5">
        <v>2236</v>
      </c>
    </row>
    <row r="3" spans="1:6">
      <c r="A3" s="5"/>
      <c r="B3" s="5">
        <v>11650118</v>
      </c>
      <c r="C3" s="5">
        <v>200204438</v>
      </c>
      <c r="D3" s="5" t="str">
        <f>VLOOKUP(C:C,标准数据!A:B,2,0)</f>
        <v xml:space="preserve">加强筋(门板) S200 2100  </v>
      </c>
      <c r="E3" s="5"/>
      <c r="F3" s="5">
        <v>1350</v>
      </c>
    </row>
    <row r="4" spans="1:6">
      <c r="A4" s="5"/>
      <c r="B4" s="5">
        <v>11650077</v>
      </c>
      <c r="C4" s="5">
        <v>200010470</v>
      </c>
      <c r="D4" s="5" t="str">
        <f>VLOOKUP(C:C,标准数据!A:B,2,0)</f>
        <v xml:space="preserve">加强筋(门板) S8 2100  </v>
      </c>
      <c r="E4" s="5"/>
      <c r="F4" s="5">
        <v>1118</v>
      </c>
    </row>
    <row r="5" spans="1:6">
      <c r="A5" s="5"/>
      <c r="B5" s="5">
        <v>11650105</v>
      </c>
      <c r="C5" s="5">
        <v>200030869</v>
      </c>
      <c r="D5" s="5" t="str">
        <f>VLOOKUP(C:C,标准数据!A:B,2,0)</f>
        <v xml:space="preserve">立柱底板 S8 2100  </v>
      </c>
      <c r="E5" s="5"/>
      <c r="F5" s="5">
        <v>1118</v>
      </c>
    </row>
    <row r="6" spans="1:6">
      <c r="A6" s="5"/>
      <c r="B6" s="5">
        <v>11650102</v>
      </c>
      <c r="C6" s="5">
        <v>330060181</v>
      </c>
      <c r="D6" s="5" t="str">
        <f>VLOOKUP(C:C,标准数据!A:B,2,0)</f>
        <v xml:space="preserve">立柱焊接组件 S8 2100  </v>
      </c>
      <c r="E6" s="5"/>
      <c r="F6" s="5">
        <v>1118</v>
      </c>
    </row>
    <row r="7" spans="1:6">
      <c r="A7" s="5"/>
      <c r="B7" s="199">
        <v>11650113</v>
      </c>
      <c r="C7" s="199">
        <v>330025965</v>
      </c>
      <c r="D7" s="199" t="str">
        <f>VLOOKUP(C:C,标准数据!A:B,2,0)</f>
        <v xml:space="preserve">门板焊接组件 S200 800 2100 右 </v>
      </c>
      <c r="E7" s="199"/>
      <c r="F7" s="199">
        <v>181</v>
      </c>
    </row>
    <row r="8" spans="1:6">
      <c r="A8" s="5"/>
      <c r="B8" s="199">
        <v>11650111</v>
      </c>
      <c r="C8" s="199">
        <v>330025977</v>
      </c>
      <c r="D8" s="199" t="str">
        <f>VLOOKUP(C:C,标准数据!A:B,2,0)</f>
        <v xml:space="preserve">门板焊接组件 S200 800 2100 左 </v>
      </c>
      <c r="E8" s="199"/>
      <c r="F8" s="199">
        <v>181</v>
      </c>
    </row>
    <row r="9" spans="1:6">
      <c r="A9" s="5"/>
      <c r="B9" s="199">
        <v>11650110</v>
      </c>
      <c r="C9" s="199">
        <v>330025968</v>
      </c>
      <c r="D9" s="199" t="str">
        <f>VLOOKUP(C:C,标准数据!A:B,2,0)</f>
        <v xml:space="preserve">门板焊接组件 S200 900 2100 右 </v>
      </c>
      <c r="E9" s="199"/>
      <c r="F9" s="199">
        <v>494</v>
      </c>
    </row>
    <row r="10" spans="1:6">
      <c r="A10" s="5"/>
      <c r="B10" s="199">
        <v>11650112</v>
      </c>
      <c r="C10" s="199">
        <v>330025980</v>
      </c>
      <c r="D10" s="199" t="str">
        <f>VLOOKUP(C:C,标准数据!A:B,2,0)</f>
        <v xml:space="preserve">门板焊接组件 S200 900 2100 左 </v>
      </c>
      <c r="E10" s="199"/>
      <c r="F10" s="199">
        <v>494</v>
      </c>
    </row>
    <row r="11" spans="1:6">
      <c r="A11" s="5"/>
      <c r="B11" s="199">
        <v>11650076</v>
      </c>
      <c r="C11" s="199">
        <v>200010455</v>
      </c>
      <c r="D11" s="199" t="str">
        <f>VLOOKUP(C:C,标准数据!A:B,2,0)</f>
        <v xml:space="preserve">门板焊接组件 S8 800 2100  </v>
      </c>
      <c r="E11" s="199"/>
      <c r="F11" s="199">
        <v>208</v>
      </c>
    </row>
    <row r="12" spans="1:6">
      <c r="A12" s="5"/>
      <c r="B12" s="199">
        <v>11650079</v>
      </c>
      <c r="C12" s="199">
        <v>200010458</v>
      </c>
      <c r="D12" s="199" t="str">
        <f>VLOOKUP(C:C,标准数据!A:B,2,0)</f>
        <v xml:space="preserve">门板焊接组件 S8 900 2100  </v>
      </c>
      <c r="E12" s="199"/>
      <c r="F12" s="199">
        <v>910</v>
      </c>
    </row>
    <row r="13" spans="1:6">
      <c r="A13" s="5"/>
      <c r="B13" s="47">
        <v>11650116</v>
      </c>
      <c r="C13" s="47">
        <v>200201370</v>
      </c>
      <c r="D13" s="47" t="str">
        <f>VLOOKUP(C:C,标准数据!A:B,2,0)</f>
        <v xml:space="preserve">门底板 S200 800 2100 右 </v>
      </c>
      <c r="E13" s="47"/>
      <c r="F13" s="47">
        <v>181</v>
      </c>
    </row>
    <row r="14" spans="1:6">
      <c r="A14" s="5"/>
      <c r="B14" s="47">
        <v>11650119</v>
      </c>
      <c r="C14" s="47">
        <v>200204443</v>
      </c>
      <c r="D14" s="47" t="str">
        <f>VLOOKUP(C:C,标准数据!A:B,2,0)</f>
        <v xml:space="preserve">门底板 S200 800 2100 左 </v>
      </c>
      <c r="E14" s="47"/>
      <c r="F14" s="47">
        <v>181</v>
      </c>
    </row>
    <row r="15" spans="1:6">
      <c r="A15" s="5"/>
      <c r="B15" s="47">
        <v>11650117</v>
      </c>
      <c r="C15" s="47">
        <v>200201373</v>
      </c>
      <c r="D15" s="47" t="str">
        <f>VLOOKUP(C:C,标准数据!A:B,2,0)</f>
        <v xml:space="preserve">门底板 S200 900 2100 右 </v>
      </c>
      <c r="E15" s="47"/>
      <c r="F15" s="47">
        <v>494</v>
      </c>
    </row>
    <row r="16" spans="1:6">
      <c r="A16" s="5"/>
      <c r="B16" s="47">
        <v>11650120</v>
      </c>
      <c r="C16" s="47">
        <v>200204446</v>
      </c>
      <c r="D16" s="47" t="str">
        <f>VLOOKUP(C:C,标准数据!A:B,2,0)</f>
        <v xml:space="preserve">门底板 S200 900 2100 左 </v>
      </c>
      <c r="E16" s="47"/>
      <c r="F16" s="47">
        <v>494</v>
      </c>
    </row>
    <row r="17" spans="1:6">
      <c r="A17" s="5"/>
      <c r="B17" s="47">
        <v>11650078</v>
      </c>
      <c r="C17" s="47">
        <v>200010471</v>
      </c>
      <c r="D17" s="47" t="str">
        <f>VLOOKUP(C:C,标准数据!A:B,2,0)</f>
        <v xml:space="preserve">门底板 S8/K8 800 2100  </v>
      </c>
      <c r="E17" s="47"/>
      <c r="F17" s="47">
        <v>60</v>
      </c>
    </row>
    <row r="18" spans="1:6">
      <c r="A18" s="5"/>
      <c r="B18" s="47">
        <v>11650103</v>
      </c>
      <c r="C18" s="47">
        <v>200010472</v>
      </c>
      <c r="D18" s="47" t="str">
        <f>VLOOKUP(C:C,标准数据!A:B,2,0)</f>
        <v xml:space="preserve">门底板 S8/K8 900 2100  </v>
      </c>
      <c r="E18" s="47"/>
      <c r="F18" s="47">
        <v>910</v>
      </c>
    </row>
    <row r="19" spans="1:6">
      <c r="A19" s="5"/>
      <c r="B19" s="5">
        <v>11650100</v>
      </c>
      <c r="C19" s="5">
        <v>200013384</v>
      </c>
      <c r="D19" s="5" t="str">
        <f>VLOOKUP(C:C,标准数据!A:B,2,0)</f>
        <v xml:space="preserve">装饰板(立柱) S8 2100 FS441 </v>
      </c>
      <c r="E19" s="5"/>
      <c r="F19" s="5">
        <v>530</v>
      </c>
    </row>
    <row r="20" spans="1:6">
      <c r="A20" s="46">
        <v>11650101</v>
      </c>
      <c r="B20" s="46">
        <v>11650121</v>
      </c>
      <c r="C20" s="46">
        <v>200013384</v>
      </c>
      <c r="D20" s="5" t="str">
        <f>VLOOKUP(C:C,标准数据!A:B,2,0)</f>
        <v xml:space="preserve">装饰板(立柱) S8 2100 FS441 </v>
      </c>
      <c r="E20" s="5"/>
      <c r="F20" s="5">
        <v>455</v>
      </c>
    </row>
    <row r="21" spans="1:6">
      <c r="A21" s="5"/>
      <c r="B21" s="48">
        <v>11650114</v>
      </c>
      <c r="C21" s="48">
        <v>200204479</v>
      </c>
      <c r="D21" s="48" t="str">
        <f>VLOOKUP(C:C,标准数据!A:B,2,0)</f>
        <v xml:space="preserve">装饰板(门板) S200 800 2100 FS441 右 </v>
      </c>
      <c r="E21" s="48"/>
      <c r="F21" s="48">
        <v>11</v>
      </c>
    </row>
    <row r="22" spans="1:6">
      <c r="A22" s="5"/>
      <c r="B22" s="48">
        <v>11650115</v>
      </c>
      <c r="C22" s="48">
        <v>200204515</v>
      </c>
      <c r="D22" s="48" t="str">
        <f>VLOOKUP(C:C,标准数据!A:B,2,0)</f>
        <v xml:space="preserve">装饰板(门板) S200 800 2100 FS441 左 </v>
      </c>
      <c r="E22" s="48"/>
      <c r="F22" s="48">
        <v>11</v>
      </c>
    </row>
    <row r="23" spans="1:6">
      <c r="A23" s="5"/>
      <c r="B23" s="48">
        <v>11650107</v>
      </c>
      <c r="C23" s="48">
        <v>200204482</v>
      </c>
      <c r="D23" s="48" t="str">
        <f>VLOOKUP(C:C,标准数据!A:B,2,0)</f>
        <v xml:space="preserve">装饰板(门板) S200 900 2100 FS441 右 </v>
      </c>
      <c r="E23" s="48"/>
      <c r="F23" s="48">
        <v>19</v>
      </c>
    </row>
    <row r="24" spans="1:6">
      <c r="A24" s="5"/>
      <c r="B24" s="48">
        <v>11650109</v>
      </c>
      <c r="C24" s="48">
        <v>200204518</v>
      </c>
      <c r="D24" s="48" t="str">
        <f>VLOOKUP(C:C,标准数据!A:B,2,0)</f>
        <v xml:space="preserve">装饰板(门板) S200 900 2100 FS441 左 </v>
      </c>
      <c r="E24" s="48"/>
      <c r="F24" s="48">
        <v>19</v>
      </c>
    </row>
    <row r="25" spans="1:6">
      <c r="A25" s="5"/>
      <c r="B25" s="48">
        <v>11650106</v>
      </c>
      <c r="C25" s="48">
        <v>200204464</v>
      </c>
      <c r="D25" s="48" t="str">
        <f>VLOOKUP(C:C,标准数据!A:B,2,0)</f>
        <v xml:space="preserve">装饰板(门板) S200 900 2100 SUS304 右 </v>
      </c>
      <c r="E25" s="48"/>
      <c r="F25" s="48">
        <v>21</v>
      </c>
    </row>
    <row r="26" spans="1:6">
      <c r="A26" s="5"/>
      <c r="B26" s="48">
        <v>11650108</v>
      </c>
      <c r="C26" s="48">
        <v>200204500</v>
      </c>
      <c r="D26" s="48" t="str">
        <f>VLOOKUP(C:C,标准数据!A:B,2,0)</f>
        <v xml:space="preserve">装饰板(门板) S200 900 2100 SUS304 左 </v>
      </c>
      <c r="E26" s="48"/>
      <c r="F26" s="48">
        <v>21</v>
      </c>
    </row>
    <row r="27" spans="1:6">
      <c r="A27" s="5">
        <v>11650101</v>
      </c>
      <c r="B27" s="48">
        <v>11650101</v>
      </c>
      <c r="C27" s="48">
        <v>200013407</v>
      </c>
      <c r="D27" s="48" t="str">
        <f>VLOOKUP(C:C,标准数据!A:B,2,0)</f>
        <v xml:space="preserve">装饰板(门板) S8 900 2100 FS441 </v>
      </c>
      <c r="E27" s="48"/>
      <c r="F27" s="48">
        <v>910</v>
      </c>
    </row>
    <row r="28" spans="1:6">
      <c r="A28" s="5"/>
      <c r="B28" s="242">
        <v>11652181</v>
      </c>
      <c r="C28" s="242">
        <v>330060181</v>
      </c>
      <c r="D28" s="242" t="str">
        <f>VLOOKUP(C:C,标准数据!A:B,2,0)</f>
        <v xml:space="preserve">立柱焊接组件 S8 2100  </v>
      </c>
      <c r="E28" s="242"/>
      <c r="F28" s="269">
        <v>208</v>
      </c>
    </row>
    <row r="29" spans="1:6">
      <c r="A29" s="5"/>
      <c r="B29" s="242">
        <v>11652183</v>
      </c>
      <c r="C29" s="242">
        <v>200030869</v>
      </c>
      <c r="D29" s="242" t="str">
        <f>VLOOKUP(C:C,标准数据!A:B,2,0)</f>
        <v xml:space="preserve">立柱底板 S8 2100  </v>
      </c>
      <c r="E29" s="242"/>
      <c r="F29" s="269">
        <v>208</v>
      </c>
    </row>
    <row r="30" spans="1:6">
      <c r="B30" s="269">
        <v>11652182</v>
      </c>
      <c r="C30" s="269">
        <v>200030846</v>
      </c>
      <c r="D30" s="269" t="s">
        <v>312</v>
      </c>
      <c r="E30" s="269"/>
      <c r="F30" s="269">
        <v>416</v>
      </c>
    </row>
    <row r="2418" spans="6:6">
      <c r="F2418" s="268">
        <v>42310</v>
      </c>
    </row>
  </sheetData>
  <autoFilter ref="A1:F27"/>
  <sortState ref="A2:F29">
    <sortCondition ref="D2:D29"/>
  </sortState>
  <phoneticPr fontId="29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workbookViewId="0">
      <selection activeCell="K14" sqref="K14"/>
    </sheetView>
  </sheetViews>
  <sheetFormatPr defaultRowHeight="13"/>
  <cols>
    <col min="1" max="1" width="9.5" bestFit="1" customWidth="1"/>
    <col min="2" max="2" width="10.5" bestFit="1" customWidth="1"/>
    <col min="3" max="3" width="37" customWidth="1"/>
    <col min="8" max="8" width="10.5" bestFit="1" customWidth="1"/>
    <col min="14" max="14" width="10.5" bestFit="1" customWidth="1"/>
  </cols>
  <sheetData>
    <row r="1" spans="1:14">
      <c r="A1" s="5" t="s">
        <v>283</v>
      </c>
      <c r="B1" s="5" t="s">
        <v>284</v>
      </c>
      <c r="C1" s="5" t="s">
        <v>285</v>
      </c>
      <c r="D1" s="5" t="s">
        <v>2114</v>
      </c>
      <c r="E1" s="5" t="s">
        <v>286</v>
      </c>
    </row>
    <row r="2" spans="1:14">
      <c r="A2" s="5">
        <v>11653006</v>
      </c>
      <c r="B2" s="5">
        <v>200030846</v>
      </c>
      <c r="C2" s="5" t="str">
        <f>VLOOKUP(B:B,标准数据!A:B,2,0)</f>
        <v xml:space="preserve">加强筋(立柱) S8 </v>
      </c>
      <c r="D2" s="5"/>
      <c r="E2" s="5">
        <v>520</v>
      </c>
    </row>
    <row r="3" spans="1:14">
      <c r="A3" s="5">
        <v>11653003</v>
      </c>
      <c r="B3" s="5">
        <v>200204438</v>
      </c>
      <c r="C3" s="5" t="str">
        <f>VLOOKUP(B:B,标准数据!A:B,2,0)</f>
        <v xml:space="preserve">加强筋(门板) S200 2100  </v>
      </c>
      <c r="D3" s="5"/>
      <c r="E3" s="5">
        <v>2212</v>
      </c>
      <c r="N3" s="211"/>
    </row>
    <row r="4" spans="1:14">
      <c r="A4" s="5">
        <v>11652983</v>
      </c>
      <c r="B4" s="5">
        <v>200127395</v>
      </c>
      <c r="C4" s="5" t="str">
        <f>VLOOKUP(B:B,标准数据!A:B,2,0)</f>
        <v xml:space="preserve">加强筋(门板) S8 2300  </v>
      </c>
      <c r="D4" s="5"/>
      <c r="E4" s="5">
        <v>260</v>
      </c>
      <c r="N4" s="211"/>
    </row>
    <row r="5" spans="1:14">
      <c r="A5" s="5">
        <v>11652988</v>
      </c>
      <c r="B5" s="5">
        <v>200074917</v>
      </c>
      <c r="C5" s="5" t="str">
        <f>VLOOKUP(B:B,标准数据!A:B,2,0)</f>
        <v xml:space="preserve">立柱底板 S8 2300  </v>
      </c>
      <c r="D5" s="5"/>
      <c r="E5" s="5">
        <v>260</v>
      </c>
      <c r="N5" s="211"/>
    </row>
    <row r="6" spans="1:14">
      <c r="A6" s="5">
        <v>11652987</v>
      </c>
      <c r="B6" s="5">
        <v>330080612</v>
      </c>
      <c r="C6" s="5" t="str">
        <f>VLOOKUP(B:B,标准数据!A:B,2,0)</f>
        <v xml:space="preserve">立柱焊接组件 S8 2300  </v>
      </c>
      <c r="D6" s="5"/>
      <c r="E6" s="5">
        <v>260</v>
      </c>
      <c r="N6" s="211"/>
    </row>
    <row r="7" spans="1:14">
      <c r="A7" s="199">
        <v>11652985</v>
      </c>
      <c r="B7" s="199">
        <v>330025971</v>
      </c>
      <c r="C7" s="199" t="str">
        <f>VLOOKUP(B:B,标准数据!A:B,2,0)</f>
        <v xml:space="preserve">门板焊接组件 S200 1000 2100 右 </v>
      </c>
      <c r="D7" s="199"/>
      <c r="E7" s="199">
        <v>12</v>
      </c>
      <c r="N7" s="211"/>
    </row>
    <row r="8" spans="1:14">
      <c r="A8" s="199">
        <v>11652986</v>
      </c>
      <c r="B8" s="199">
        <v>330025983</v>
      </c>
      <c r="C8" s="199" t="str">
        <f>VLOOKUP(B:B,标准数据!A:B,2,0)</f>
        <v xml:space="preserve">门板焊接组件 S200 1000 2100 左 </v>
      </c>
      <c r="D8" s="199"/>
      <c r="E8" s="199">
        <v>12</v>
      </c>
      <c r="N8" s="211"/>
    </row>
    <row r="9" spans="1:14">
      <c r="A9" s="199">
        <v>11652997</v>
      </c>
      <c r="B9" s="199">
        <v>330025965</v>
      </c>
      <c r="C9" s="199" t="str">
        <f>VLOOKUP(B:B,标准数据!A:B,2,0)</f>
        <v xml:space="preserve">门板焊接组件 S200 800 2100 右 </v>
      </c>
      <c r="D9" s="199"/>
      <c r="E9" s="199">
        <v>520</v>
      </c>
      <c r="N9" s="211"/>
    </row>
    <row r="10" spans="1:14">
      <c r="A10" s="199">
        <v>11652995</v>
      </c>
      <c r="B10" s="199">
        <v>330025977</v>
      </c>
      <c r="C10" s="199" t="str">
        <f>VLOOKUP(B:B,标准数据!A:B,2,0)</f>
        <v xml:space="preserve">门板焊接组件 S200 800 2100 左 </v>
      </c>
      <c r="D10" s="199"/>
      <c r="E10" s="199">
        <v>520</v>
      </c>
      <c r="N10" s="211"/>
    </row>
    <row r="11" spans="1:14">
      <c r="A11" s="199">
        <v>11652998</v>
      </c>
      <c r="B11" s="199">
        <v>330025968</v>
      </c>
      <c r="C11" s="199" t="str">
        <f>VLOOKUP(B:B,标准数据!A:B,2,0)</f>
        <v xml:space="preserve">门板焊接组件 S200 900 2100 右 </v>
      </c>
      <c r="D11" s="199"/>
      <c r="E11" s="199">
        <v>574</v>
      </c>
      <c r="N11" s="211"/>
    </row>
    <row r="12" spans="1:14">
      <c r="A12" s="199">
        <v>11652996</v>
      </c>
      <c r="B12" s="199">
        <v>330025980</v>
      </c>
      <c r="C12" s="199" t="str">
        <f>VLOOKUP(B:B,标准数据!A:B,2,0)</f>
        <v xml:space="preserve">门板焊接组件 S200 900 2100 左 </v>
      </c>
      <c r="D12" s="199"/>
      <c r="E12" s="199">
        <v>574</v>
      </c>
      <c r="N12" s="211"/>
    </row>
    <row r="13" spans="1:14">
      <c r="A13" s="199">
        <v>11652980</v>
      </c>
      <c r="B13" s="199">
        <v>200127146</v>
      </c>
      <c r="C13" s="199" t="str">
        <f>VLOOKUP(B:B,标准数据!A:B,2,0)</f>
        <v xml:space="preserve">门板焊接组件 S8 900 2300  </v>
      </c>
      <c r="D13" s="199"/>
      <c r="E13" s="199">
        <v>260</v>
      </c>
      <c r="N13" s="211"/>
    </row>
    <row r="14" spans="1:14">
      <c r="A14" s="47">
        <v>11652989</v>
      </c>
      <c r="B14" s="47">
        <v>200201376</v>
      </c>
      <c r="C14" s="47" t="str">
        <f>VLOOKUP(B:B,标准数据!A:B,2,0)</f>
        <v xml:space="preserve">门底板 S200 1000 2100 右 </v>
      </c>
      <c r="D14" s="47"/>
      <c r="E14" s="47">
        <v>12</v>
      </c>
      <c r="N14" s="211"/>
    </row>
    <row r="15" spans="1:14">
      <c r="A15" s="47">
        <v>11652990</v>
      </c>
      <c r="B15" s="47">
        <v>200204449</v>
      </c>
      <c r="C15" s="47" t="str">
        <f>VLOOKUP(B:B,标准数据!A:B,2,0)</f>
        <v xml:space="preserve">门底板 S200 1000 2100 左 </v>
      </c>
      <c r="D15" s="47"/>
      <c r="E15" s="47">
        <v>12</v>
      </c>
      <c r="N15" s="211"/>
    </row>
    <row r="16" spans="1:14">
      <c r="A16" s="47">
        <v>11653001</v>
      </c>
      <c r="B16" s="47">
        <v>200201370</v>
      </c>
      <c r="C16" s="47" t="str">
        <f>VLOOKUP(B:B,标准数据!A:B,2,0)</f>
        <v xml:space="preserve">门底板 S200 800 2100 右 </v>
      </c>
      <c r="D16" s="47"/>
      <c r="E16" s="47">
        <v>520</v>
      </c>
      <c r="N16" s="211"/>
    </row>
    <row r="17" spans="1:14">
      <c r="A17" s="47">
        <v>11653004</v>
      </c>
      <c r="B17" s="47">
        <v>200204443</v>
      </c>
      <c r="C17" s="47" t="str">
        <f>VLOOKUP(B:B,标准数据!A:B,2,0)</f>
        <v xml:space="preserve">门底板 S200 800 2100 左 </v>
      </c>
      <c r="D17" s="47"/>
      <c r="E17" s="47">
        <v>520</v>
      </c>
      <c r="N17" s="211"/>
    </row>
    <row r="18" spans="1:14">
      <c r="A18" s="47">
        <v>11653002</v>
      </c>
      <c r="B18" s="47">
        <v>200201373</v>
      </c>
      <c r="C18" s="47" t="str">
        <f>VLOOKUP(B:B,标准数据!A:B,2,0)</f>
        <v xml:space="preserve">门底板 S200 900 2100 右 </v>
      </c>
      <c r="D18" s="47"/>
      <c r="E18" s="47">
        <v>474</v>
      </c>
      <c r="N18" s="211"/>
    </row>
    <row r="19" spans="1:14">
      <c r="A19" s="47">
        <v>11653005</v>
      </c>
      <c r="B19" s="47">
        <v>200204446</v>
      </c>
      <c r="C19" s="47" t="str">
        <f>VLOOKUP(B:B,标准数据!A:B,2,0)</f>
        <v xml:space="preserve">门底板 S200 900 2100 左 </v>
      </c>
      <c r="D19" s="47"/>
      <c r="E19" s="47">
        <v>474</v>
      </c>
      <c r="N19" s="211"/>
    </row>
    <row r="20" spans="1:14">
      <c r="A20" s="47">
        <v>11652984</v>
      </c>
      <c r="B20" s="47">
        <v>200132901</v>
      </c>
      <c r="C20" s="47" t="str">
        <f>VLOOKUP(B:B,标准数据!A:B,2,0)</f>
        <v xml:space="preserve">门底板 S8/K8 900 2300  </v>
      </c>
      <c r="D20" s="47"/>
      <c r="E20" s="47">
        <v>260</v>
      </c>
      <c r="N20" s="211"/>
    </row>
    <row r="21" spans="1:14">
      <c r="A21" s="48">
        <v>11652981</v>
      </c>
      <c r="B21" s="48">
        <v>200204485</v>
      </c>
      <c r="C21" s="48" t="str">
        <f>VLOOKUP(B:B,标准数据!A:B,2,0)</f>
        <v xml:space="preserve">装饰板(门板) S200 1000 2100 FS441 右 </v>
      </c>
      <c r="D21" s="48"/>
      <c r="E21" s="48">
        <v>12</v>
      </c>
      <c r="N21" s="211"/>
    </row>
    <row r="22" spans="1:14">
      <c r="A22" s="48">
        <v>11652982</v>
      </c>
      <c r="B22" s="48">
        <v>200204521</v>
      </c>
      <c r="C22" s="48" t="str">
        <f>VLOOKUP(B:B,标准数据!A:B,2,0)</f>
        <v xml:space="preserve">装饰板(门板) S200 1000 2100 FS441 左 </v>
      </c>
      <c r="D22" s="48"/>
      <c r="E22" s="48">
        <v>12</v>
      </c>
      <c r="N22" s="211"/>
    </row>
    <row r="23" spans="1:14">
      <c r="A23" s="48">
        <v>11652999</v>
      </c>
      <c r="B23" s="48">
        <v>200204479</v>
      </c>
      <c r="C23" s="48" t="str">
        <f>VLOOKUP(B:B,标准数据!A:B,2,0)</f>
        <v xml:space="preserve">装饰板(门板) S200 800 2100 FS441 右 </v>
      </c>
      <c r="D23" s="48"/>
      <c r="E23" s="48">
        <v>80</v>
      </c>
      <c r="N23" s="211"/>
    </row>
    <row r="24" spans="1:14">
      <c r="A24" s="48">
        <v>11653000</v>
      </c>
      <c r="B24" s="48">
        <v>200204515</v>
      </c>
      <c r="C24" s="48" t="str">
        <f>VLOOKUP(B:B,标准数据!A:B,2,0)</f>
        <v xml:space="preserve">装饰板(门板) S200 800 2100 FS441 左 </v>
      </c>
      <c r="D24" s="48"/>
      <c r="E24" s="48">
        <v>80</v>
      </c>
      <c r="N24" s="211"/>
    </row>
    <row r="25" spans="1:14">
      <c r="A25" s="48">
        <v>11652538</v>
      </c>
      <c r="B25" s="48">
        <v>200204461</v>
      </c>
      <c r="C25" s="48" t="str">
        <f>VLOOKUP(B:B,标准数据!A:B,2,0)</f>
        <v xml:space="preserve">装饰板(门板) S200 800 2100 SUS304 右 </v>
      </c>
      <c r="D25" s="48"/>
      <c r="E25" s="48">
        <v>180</v>
      </c>
      <c r="N25" s="211"/>
    </row>
    <row r="26" spans="1:14">
      <c r="A26" s="48">
        <v>11652539</v>
      </c>
      <c r="B26" s="48">
        <v>200204497</v>
      </c>
      <c r="C26" s="48" t="str">
        <f>VLOOKUP(B:B,标准数据!A:B,2,0)</f>
        <v xml:space="preserve">装饰板(门板) S200 800 2100 SUS304 左 </v>
      </c>
      <c r="D26" s="48"/>
      <c r="E26" s="48">
        <v>180</v>
      </c>
      <c r="N26" s="211"/>
    </row>
    <row r="27" spans="1:14">
      <c r="A27" s="48">
        <v>11652993</v>
      </c>
      <c r="B27" s="48">
        <v>200204482</v>
      </c>
      <c r="C27" s="48" t="str">
        <f>VLOOKUP(B:B,标准数据!A:B,2,0)</f>
        <v xml:space="preserve">装饰板(门板) S200 900 2100 FS441 右 </v>
      </c>
      <c r="D27" s="48"/>
      <c r="E27" s="48">
        <v>114</v>
      </c>
      <c r="N27" s="211"/>
    </row>
    <row r="28" spans="1:14">
      <c r="A28" s="48">
        <v>11652994</v>
      </c>
      <c r="B28" s="48">
        <v>200204518</v>
      </c>
      <c r="C28" s="48" t="str">
        <f>VLOOKUP(B:B,标准数据!A:B,2,0)</f>
        <v xml:space="preserve">装饰板(门板) S200 900 2100 FS441 左 </v>
      </c>
      <c r="D28" s="48"/>
      <c r="E28" s="48">
        <v>114</v>
      </c>
      <c r="N28" s="211"/>
    </row>
    <row r="29" spans="1:14">
      <c r="A29" s="48">
        <v>11652991</v>
      </c>
      <c r="B29" s="48">
        <v>200204464</v>
      </c>
      <c r="C29" s="48" t="str">
        <f>VLOOKUP(B:B,标准数据!A:B,2,0)</f>
        <v xml:space="preserve">装饰板(门板) S200 900 2100 SUS304 右 </v>
      </c>
      <c r="D29" s="48"/>
      <c r="E29" s="48">
        <v>101</v>
      </c>
      <c r="N29" s="211"/>
    </row>
    <row r="30" spans="1:14">
      <c r="A30" s="48">
        <v>11652992</v>
      </c>
      <c r="B30" s="48">
        <v>200204500</v>
      </c>
      <c r="C30" s="48" t="str">
        <f>VLOOKUP(B:B,标准数据!A:B,2,0)</f>
        <v xml:space="preserve">装饰板(门板) S200 900 2100 SUS304 左 </v>
      </c>
      <c r="D30" s="48"/>
      <c r="E30" s="48">
        <v>101</v>
      </c>
      <c r="N30" s="211"/>
    </row>
    <row r="31" spans="1:14">
      <c r="A31" s="5">
        <v>11660533</v>
      </c>
      <c r="B31" s="47">
        <v>200201373</v>
      </c>
      <c r="C31" s="47" t="str">
        <f>VLOOKUP(B:B,标准数据!A:B,2,0)</f>
        <v xml:space="preserve">门底板 S200 900 2100 右 </v>
      </c>
      <c r="D31" s="47"/>
      <c r="E31" s="47">
        <v>100</v>
      </c>
    </row>
    <row r="32" spans="1:14">
      <c r="A32" s="5">
        <v>11660534</v>
      </c>
      <c r="B32" s="47">
        <v>200204446</v>
      </c>
      <c r="C32" s="47" t="str">
        <f>VLOOKUP(B:B,标准数据!A:B,2,0)</f>
        <v xml:space="preserve">门底板 S200 900 2100 左 </v>
      </c>
      <c r="D32" s="47"/>
      <c r="E32" s="47">
        <v>100</v>
      </c>
    </row>
  </sheetData>
  <sortState ref="A2:F32">
    <sortCondition ref="C2:C32"/>
  </sortState>
  <phoneticPr fontId="29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K14" sqref="K14"/>
    </sheetView>
  </sheetViews>
  <sheetFormatPr defaultRowHeight="13"/>
  <cols>
    <col min="1" max="1" width="11" bestFit="1" customWidth="1"/>
    <col min="2" max="2" width="10.5" bestFit="1" customWidth="1"/>
    <col min="3" max="3" width="44.5" bestFit="1" customWidth="1"/>
    <col min="5" max="5" width="5.5" bestFit="1" customWidth="1"/>
  </cols>
  <sheetData>
    <row r="1" spans="1:5">
      <c r="A1" s="5" t="s">
        <v>283</v>
      </c>
      <c r="B1" s="5" t="s">
        <v>284</v>
      </c>
      <c r="C1" s="5" t="s">
        <v>285</v>
      </c>
      <c r="D1" s="5" t="s">
        <v>2114</v>
      </c>
      <c r="E1" s="5" t="s">
        <v>286</v>
      </c>
    </row>
    <row r="2" spans="1:5">
      <c r="A2" s="5">
        <v>11656726</v>
      </c>
      <c r="B2" s="5">
        <v>200204438</v>
      </c>
      <c r="C2" s="5" t="str">
        <f>VLOOKUP(B:B,标准数据!A:B,2,0)</f>
        <v xml:space="preserve">加强筋(门板) S200 2100  </v>
      </c>
      <c r="D2" s="5"/>
      <c r="E2" s="5">
        <v>2512</v>
      </c>
    </row>
    <row r="3" spans="1:5">
      <c r="A3" s="199">
        <v>11656556</v>
      </c>
      <c r="B3" s="199">
        <v>330025965</v>
      </c>
      <c r="C3" s="199" t="str">
        <f>VLOOKUP(B:B,标准数据!A:B,2,0)</f>
        <v xml:space="preserve">门板焊接组件 S200 800 2100 右 </v>
      </c>
      <c r="D3" s="199"/>
      <c r="E3" s="199">
        <v>319</v>
      </c>
    </row>
    <row r="4" spans="1:5">
      <c r="A4" s="199">
        <v>11656722</v>
      </c>
      <c r="B4" s="199">
        <v>330025977</v>
      </c>
      <c r="C4" s="199" t="str">
        <f>VLOOKUP(B:B,标准数据!A:B,2,0)</f>
        <v xml:space="preserve">门板焊接组件 S200 800 2100 左 </v>
      </c>
      <c r="D4" s="199"/>
      <c r="E4" s="199">
        <v>319</v>
      </c>
    </row>
    <row r="5" spans="1:5">
      <c r="A5" s="199">
        <v>11656559</v>
      </c>
      <c r="B5" s="199">
        <v>330025968</v>
      </c>
      <c r="C5" s="199" t="str">
        <f>VLOOKUP(B:B,标准数据!A:B,2,0)</f>
        <v xml:space="preserve">门板焊接组件 S200 900 2100 右 </v>
      </c>
      <c r="D5" s="199"/>
      <c r="E5" s="199">
        <v>937</v>
      </c>
    </row>
    <row r="6" spans="1:5">
      <c r="A6" s="199">
        <v>11656725</v>
      </c>
      <c r="B6" s="199">
        <v>330025980</v>
      </c>
      <c r="C6" s="199" t="str">
        <f>VLOOKUP(B:B,标准数据!A:B,2,0)</f>
        <v xml:space="preserve">门板焊接组件 S200 900 2100 左 </v>
      </c>
      <c r="D6" s="199"/>
      <c r="E6" s="199">
        <v>937</v>
      </c>
    </row>
    <row r="7" spans="1:5">
      <c r="A7" s="47">
        <v>11656557</v>
      </c>
      <c r="B7" s="47">
        <v>200201370</v>
      </c>
      <c r="C7" s="47" t="str">
        <f>VLOOKUP(B:B,标准数据!A:B,2,0)</f>
        <v xml:space="preserve">门底板 S200 800 2100 右 </v>
      </c>
      <c r="D7" s="47"/>
      <c r="E7" s="47">
        <v>319</v>
      </c>
    </row>
    <row r="8" spans="1:5">
      <c r="A8" s="47">
        <v>11656723</v>
      </c>
      <c r="B8" s="47">
        <v>200204443</v>
      </c>
      <c r="C8" s="47" t="str">
        <f>VLOOKUP(B:B,标准数据!A:B,2,0)</f>
        <v xml:space="preserve">门底板 S200 800 2100 左 </v>
      </c>
      <c r="D8" s="47"/>
      <c r="E8" s="47">
        <v>319</v>
      </c>
    </row>
    <row r="9" spans="1:5">
      <c r="A9" s="47">
        <v>11656720</v>
      </c>
      <c r="B9" s="47">
        <v>200201373</v>
      </c>
      <c r="C9" s="47" t="str">
        <f>VLOOKUP(B:B,标准数据!A:B,2,0)</f>
        <v xml:space="preserve">门底板 S200 900 2100 右 </v>
      </c>
      <c r="D9" s="47"/>
      <c r="E9" s="47">
        <v>937</v>
      </c>
    </row>
    <row r="10" spans="1:5">
      <c r="A10" s="47">
        <v>11656727</v>
      </c>
      <c r="B10" s="47">
        <v>200204446</v>
      </c>
      <c r="C10" s="47" t="str">
        <f>VLOOKUP(B:B,标准数据!A:B,2,0)</f>
        <v xml:space="preserve">门底板 S200 900 2100 左 </v>
      </c>
      <c r="D10" s="47"/>
      <c r="E10" s="47">
        <v>937</v>
      </c>
    </row>
    <row r="11" spans="1:5">
      <c r="A11" s="48">
        <v>11656555</v>
      </c>
      <c r="B11" s="48">
        <v>200204479</v>
      </c>
      <c r="C11" s="48" t="str">
        <f>VLOOKUP(B:B,标准数据!A:B,2,0)</f>
        <v xml:space="preserve">装饰板(门板) S200 800 2100 FS441 右 </v>
      </c>
      <c r="D11" s="48"/>
      <c r="E11" s="48">
        <v>287</v>
      </c>
    </row>
    <row r="12" spans="1:5">
      <c r="A12" s="48">
        <v>11656721</v>
      </c>
      <c r="B12" s="48">
        <v>200204515</v>
      </c>
      <c r="C12" s="48" t="str">
        <f>VLOOKUP(B:B,标准数据!A:B,2,0)</f>
        <v xml:space="preserve">装饰板(门板) S200 800 2100 FS441 左 </v>
      </c>
      <c r="D12" s="48"/>
      <c r="E12" s="48">
        <v>287</v>
      </c>
    </row>
    <row r="13" spans="1:5">
      <c r="A13" s="48">
        <v>11656558</v>
      </c>
      <c r="B13" s="48">
        <v>200204482</v>
      </c>
      <c r="C13" s="48" t="str">
        <f>VLOOKUP(B:B,标准数据!A:B,2,0)</f>
        <v xml:space="preserve">装饰板(门板) S200 900 2100 FS441 右 </v>
      </c>
      <c r="D13" s="48"/>
      <c r="E13" s="48">
        <v>61</v>
      </c>
    </row>
    <row r="14" spans="1:5">
      <c r="A14" s="48">
        <v>11656724</v>
      </c>
      <c r="B14" s="48">
        <v>200204518</v>
      </c>
      <c r="C14" s="48" t="str">
        <f>VLOOKUP(B:B,标准数据!A:B,2,0)</f>
        <v xml:space="preserve">装饰板(门板) S200 900 2100 FS441 左 </v>
      </c>
      <c r="D14" s="48"/>
      <c r="E14" s="48">
        <v>61</v>
      </c>
    </row>
    <row r="15" spans="1:5">
      <c r="A15" s="5"/>
      <c r="B15" s="5"/>
      <c r="C15" s="5"/>
      <c r="D15" s="5"/>
      <c r="E15" s="5"/>
    </row>
    <row r="16" spans="1:5">
      <c r="A16" s="5"/>
      <c r="B16" s="5"/>
      <c r="C16" s="5"/>
      <c r="D16" s="5"/>
      <c r="E16" s="5"/>
    </row>
  </sheetData>
  <sortState ref="A2:E16">
    <sortCondition ref="C2:C16"/>
  </sortState>
  <phoneticPr fontId="29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K14" sqref="K14"/>
    </sheetView>
  </sheetViews>
  <sheetFormatPr defaultRowHeight="13"/>
  <cols>
    <col min="1" max="1" width="11" bestFit="1" customWidth="1"/>
    <col min="2" max="2" width="10.5" bestFit="1" customWidth="1"/>
    <col min="3" max="3" width="39.625" bestFit="1" customWidth="1"/>
    <col min="5" max="5" width="5.5" bestFit="1" customWidth="1"/>
  </cols>
  <sheetData>
    <row r="1" spans="1:5">
      <c r="A1" s="5" t="s">
        <v>283</v>
      </c>
      <c r="B1" s="5" t="s">
        <v>284</v>
      </c>
      <c r="C1" s="5" t="s">
        <v>285</v>
      </c>
      <c r="D1" s="5" t="s">
        <v>2114</v>
      </c>
      <c r="E1" s="5" t="s">
        <v>286</v>
      </c>
    </row>
    <row r="2" spans="1:5" ht="19.45" customHeight="1">
      <c r="A2" s="5">
        <v>11660832</v>
      </c>
      <c r="B2" s="5">
        <v>200204438</v>
      </c>
      <c r="C2" s="5" t="str">
        <f>VLOOKUP(B:B,标准数据!A:B,2,0)</f>
        <v xml:space="preserve">加强筋(门板) S200 2100  </v>
      </c>
      <c r="D2" s="5"/>
      <c r="E2" s="5">
        <v>2518</v>
      </c>
    </row>
    <row r="3" spans="1:5">
      <c r="A3" s="199">
        <v>11660826</v>
      </c>
      <c r="B3" s="199">
        <v>330025965</v>
      </c>
      <c r="C3" s="199" t="str">
        <f>VLOOKUP(B:B,标准数据!A:B,2,0)</f>
        <v xml:space="preserve">门板焊接组件 S200 800 2100 右 </v>
      </c>
      <c r="D3" s="199"/>
      <c r="E3" s="199">
        <v>309</v>
      </c>
    </row>
    <row r="4" spans="1:5">
      <c r="A4" s="199">
        <v>11660828</v>
      </c>
      <c r="B4" s="199">
        <v>330025977</v>
      </c>
      <c r="C4" s="199" t="str">
        <f>VLOOKUP(B:B,标准数据!A:B,2,0)</f>
        <v xml:space="preserve">门板焊接组件 S200 800 2100 左 </v>
      </c>
      <c r="D4" s="199"/>
      <c r="E4" s="199">
        <v>309</v>
      </c>
    </row>
    <row r="5" spans="1:5">
      <c r="A5" s="199">
        <v>11660827</v>
      </c>
      <c r="B5" s="199">
        <v>330025968</v>
      </c>
      <c r="C5" s="199" t="str">
        <f>VLOOKUP(B:B,标准数据!A:B,2,0)</f>
        <v xml:space="preserve">门板焊接组件 S200 900 2100 右 </v>
      </c>
      <c r="D5" s="199"/>
      <c r="E5" s="199">
        <v>950</v>
      </c>
    </row>
    <row r="6" spans="1:5">
      <c r="A6" s="199">
        <v>11660829</v>
      </c>
      <c r="B6" s="199">
        <v>330025980</v>
      </c>
      <c r="C6" s="199" t="str">
        <f>VLOOKUP(B:B,标准数据!A:B,2,0)</f>
        <v xml:space="preserve">门板焊接组件 S200 900 2100 左 </v>
      </c>
      <c r="D6" s="199"/>
      <c r="E6" s="199">
        <v>950</v>
      </c>
    </row>
    <row r="7" spans="1:5">
      <c r="A7" s="240">
        <v>11660835</v>
      </c>
      <c r="B7" s="240">
        <v>200201370</v>
      </c>
      <c r="C7" s="240" t="str">
        <f>VLOOKUP(B:B,标准数据!A:B,2,0)</f>
        <v xml:space="preserve">门底板 S200 800 2100 右 </v>
      </c>
      <c r="D7" s="240"/>
      <c r="E7" s="240">
        <v>309</v>
      </c>
    </row>
    <row r="8" spans="1:5">
      <c r="A8" s="240">
        <v>11660833</v>
      </c>
      <c r="B8" s="240">
        <v>200204443</v>
      </c>
      <c r="C8" s="240" t="str">
        <f>VLOOKUP(B:B,标准数据!A:B,2,0)</f>
        <v xml:space="preserve">门底板 S200 800 2100 左 </v>
      </c>
      <c r="D8" s="240"/>
      <c r="E8" s="240">
        <v>309</v>
      </c>
    </row>
    <row r="9" spans="1:5">
      <c r="A9" s="240">
        <v>11660836</v>
      </c>
      <c r="B9" s="240">
        <v>200201373</v>
      </c>
      <c r="C9" s="240" t="str">
        <f>VLOOKUP(B:B,标准数据!A:B,2,0)</f>
        <v xml:space="preserve">门底板 S200 900 2100 右 </v>
      </c>
      <c r="D9" s="240"/>
      <c r="E9" s="240">
        <v>950</v>
      </c>
    </row>
    <row r="10" spans="1:5">
      <c r="A10" s="240">
        <v>11660834</v>
      </c>
      <c r="B10" s="240">
        <v>200204446</v>
      </c>
      <c r="C10" s="240" t="str">
        <f>VLOOKUP(B:B,标准数据!A:B,2,0)</f>
        <v xml:space="preserve">门底板 S200 900 2100 左 </v>
      </c>
      <c r="D10" s="240"/>
      <c r="E10" s="240">
        <v>950</v>
      </c>
    </row>
    <row r="11" spans="1:5">
      <c r="A11" s="48">
        <v>11660830</v>
      </c>
      <c r="B11" s="48">
        <v>200204479</v>
      </c>
      <c r="C11" s="48" t="str">
        <f>VLOOKUP(B:B,标准数据!A:B,2,0)</f>
        <v xml:space="preserve">装饰板(门板) S200 800 2100 FS441 右 </v>
      </c>
      <c r="D11" s="48"/>
      <c r="E11" s="48">
        <v>7</v>
      </c>
    </row>
    <row r="12" spans="1:5">
      <c r="A12" s="48">
        <v>11660831</v>
      </c>
      <c r="B12" s="48">
        <v>200204515</v>
      </c>
      <c r="C12" s="48" t="str">
        <f>VLOOKUP(B:B,标准数据!A:B,2,0)</f>
        <v xml:space="preserve">装饰板(门板) S200 800 2100 FS441 左 </v>
      </c>
      <c r="D12" s="48"/>
      <c r="E12" s="48">
        <v>7</v>
      </c>
    </row>
    <row r="13" spans="1:5">
      <c r="A13" s="48">
        <v>11660825</v>
      </c>
      <c r="B13" s="48">
        <v>200204482</v>
      </c>
      <c r="C13" s="48" t="str">
        <f>VLOOKUP(B:B,标准数据!A:B,2,0)</f>
        <v xml:space="preserve">装饰板(门板) S200 900 2100 FS441 右 </v>
      </c>
      <c r="D13" s="48"/>
      <c r="E13" s="48">
        <v>472</v>
      </c>
    </row>
    <row r="14" spans="1:5">
      <c r="A14" s="48">
        <v>11660824</v>
      </c>
      <c r="B14" s="48">
        <v>200204518</v>
      </c>
      <c r="C14" s="48" t="str">
        <f>VLOOKUP(B:B,标准数据!A:B,2,0)</f>
        <v xml:space="preserve">装饰板(门板) S200 900 2100 FS441 左 </v>
      </c>
      <c r="D14" s="48"/>
      <c r="E14" s="48">
        <v>472</v>
      </c>
    </row>
    <row r="15" spans="1:5">
      <c r="A15" s="5"/>
      <c r="B15" s="5"/>
      <c r="C15" s="5"/>
      <c r="D15" s="5"/>
      <c r="E15" s="5"/>
    </row>
    <row r="16" spans="1:5">
      <c r="A16" s="5"/>
      <c r="B16" s="5"/>
      <c r="C16" s="5"/>
      <c r="D16" s="5"/>
      <c r="E16" s="5"/>
    </row>
  </sheetData>
  <sortState ref="A2:F16">
    <sortCondition ref="C2:C16"/>
  </sortState>
  <phoneticPr fontId="29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topLeftCell="A10" workbookViewId="0">
      <selection activeCell="I21" sqref="I21"/>
    </sheetView>
  </sheetViews>
  <sheetFormatPr defaultRowHeight="13"/>
  <cols>
    <col min="1" max="1" width="11" bestFit="1" customWidth="1"/>
    <col min="2" max="2" width="10.5" bestFit="1" customWidth="1"/>
    <col min="3" max="3" width="45.625" bestFit="1" customWidth="1"/>
    <col min="5" max="5" width="5.5" bestFit="1" customWidth="1"/>
  </cols>
  <sheetData>
    <row r="1" spans="1:5">
      <c r="A1" s="5" t="s">
        <v>283</v>
      </c>
      <c r="B1" s="5" t="s">
        <v>284</v>
      </c>
      <c r="C1" s="5" t="s">
        <v>285</v>
      </c>
      <c r="D1" s="5" t="s">
        <v>2114</v>
      </c>
      <c r="E1" s="5" t="s">
        <v>286</v>
      </c>
    </row>
    <row r="2" spans="1:5">
      <c r="A2" s="5">
        <v>11663024</v>
      </c>
      <c r="B2" s="5">
        <v>200030846</v>
      </c>
      <c r="C2" s="5" t="str">
        <f>VLOOKUP(B:B,标准数据!A:B,2,0)</f>
        <v xml:space="preserve">加强筋(立柱) S8 </v>
      </c>
      <c r="D2" s="5"/>
      <c r="E2" s="5">
        <v>12</v>
      </c>
    </row>
    <row r="3" spans="1:5">
      <c r="A3" s="5">
        <v>11663032</v>
      </c>
      <c r="B3" s="5">
        <v>200204438</v>
      </c>
      <c r="C3" s="5" t="str">
        <f>VLOOKUP(B:B,标准数据!A:B,2,0)</f>
        <v xml:space="preserve">加强筋(门板) S200 2100  </v>
      </c>
      <c r="D3" s="5"/>
      <c r="E3" s="5">
        <v>2518</v>
      </c>
    </row>
    <row r="4" spans="1:5">
      <c r="A4" s="5">
        <v>11663021</v>
      </c>
      <c r="B4" s="5">
        <v>200010470</v>
      </c>
      <c r="C4" s="5" t="str">
        <f>VLOOKUP(B:B,标准数据!A:B,2,0)</f>
        <v xml:space="preserve">加强筋(门板) S8 2100  </v>
      </c>
      <c r="D4" s="5"/>
      <c r="E4" s="5">
        <v>6</v>
      </c>
    </row>
    <row r="5" spans="1:5">
      <c r="A5" s="5">
        <v>11663025</v>
      </c>
      <c r="B5" s="5">
        <v>200030869</v>
      </c>
      <c r="C5" s="5" t="str">
        <f>VLOOKUP(B:B,标准数据!A:B,2,0)</f>
        <v xml:space="preserve">立柱底板 S8 2100  </v>
      </c>
      <c r="D5" s="5"/>
      <c r="E5" s="5">
        <v>6</v>
      </c>
    </row>
    <row r="6" spans="1:5">
      <c r="A6" s="5">
        <v>11663020</v>
      </c>
      <c r="B6" s="5">
        <v>330060181</v>
      </c>
      <c r="C6" s="5" t="str">
        <f>VLOOKUP(B:B,标准数据!A:B,2,0)</f>
        <v xml:space="preserve">立柱焊接组件 S8 2100  </v>
      </c>
      <c r="D6" s="5"/>
      <c r="E6" s="5">
        <v>6</v>
      </c>
    </row>
    <row r="7" spans="1:5">
      <c r="A7" s="199">
        <v>11662235</v>
      </c>
      <c r="B7" s="199">
        <v>330025965</v>
      </c>
      <c r="C7" s="199" t="str">
        <f>VLOOKUP(B:B,标准数据!A:B,2,0)</f>
        <v xml:space="preserve">门板焊接组件 S200 800 2100 右 </v>
      </c>
      <c r="D7" s="199"/>
      <c r="E7" s="199">
        <v>495</v>
      </c>
    </row>
    <row r="8" spans="1:5">
      <c r="A8" s="199">
        <v>11662236</v>
      </c>
      <c r="B8" s="199">
        <v>330025977</v>
      </c>
      <c r="C8" s="199" t="str">
        <f>VLOOKUP(B:B,标准数据!A:B,2,0)</f>
        <v xml:space="preserve">门板焊接组件 S200 800 2100 左 </v>
      </c>
      <c r="D8" s="199"/>
      <c r="E8" s="199">
        <v>495</v>
      </c>
    </row>
    <row r="9" spans="1:5">
      <c r="A9" s="199">
        <v>11663029</v>
      </c>
      <c r="B9" s="199">
        <v>330025968</v>
      </c>
      <c r="C9" s="199" t="str">
        <f>VLOOKUP(B:B,标准数据!A:B,2,0)</f>
        <v xml:space="preserve">门板焊接组件 S200 900 2100 右 </v>
      </c>
      <c r="D9" s="199"/>
      <c r="E9" s="199">
        <v>764</v>
      </c>
    </row>
    <row r="10" spans="1:5">
      <c r="A10" s="199">
        <v>11663031</v>
      </c>
      <c r="B10" s="199">
        <v>330025980</v>
      </c>
      <c r="C10" s="199" t="str">
        <f>VLOOKUP(B:B,标准数据!A:B,2,0)</f>
        <v xml:space="preserve">门板焊接组件 S200 900 2100 左 </v>
      </c>
      <c r="D10" s="199"/>
      <c r="E10" s="199">
        <v>764</v>
      </c>
    </row>
    <row r="11" spans="1:5">
      <c r="A11" s="199">
        <v>11662237</v>
      </c>
      <c r="B11" s="199">
        <v>200010455</v>
      </c>
      <c r="C11" s="199" t="str">
        <f>VLOOKUP(B:B,标准数据!A:B,2,0)</f>
        <v xml:space="preserve">门板焊接组件 S8 800 2100  </v>
      </c>
      <c r="D11" s="199"/>
      <c r="E11" s="199">
        <v>6</v>
      </c>
    </row>
    <row r="12" spans="1:5">
      <c r="A12" s="47">
        <v>11663026</v>
      </c>
      <c r="B12" s="47">
        <v>200201370</v>
      </c>
      <c r="C12" s="47" t="str">
        <f>VLOOKUP(B:B,标准数据!A:B,2,0)</f>
        <v xml:space="preserve">门底板 S200 800 2100 右 </v>
      </c>
      <c r="D12" s="47"/>
      <c r="E12" s="47">
        <v>495</v>
      </c>
    </row>
    <row r="13" spans="1:5">
      <c r="A13" s="47">
        <v>11663023</v>
      </c>
      <c r="B13" s="47">
        <v>200204443</v>
      </c>
      <c r="C13" s="47" t="str">
        <f>VLOOKUP(B:B,标准数据!A:B,2,0)</f>
        <v xml:space="preserve">门底板 S200 800 2100 左 </v>
      </c>
      <c r="D13" s="47"/>
      <c r="E13" s="47">
        <v>495</v>
      </c>
    </row>
    <row r="14" spans="1:5">
      <c r="A14" s="47">
        <v>11663030</v>
      </c>
      <c r="B14" s="47">
        <v>200201373</v>
      </c>
      <c r="C14" s="47" t="str">
        <f>VLOOKUP(B:B,标准数据!A:B,2,0)</f>
        <v xml:space="preserve">门底板 S200 900 2100 右 </v>
      </c>
      <c r="D14" s="47"/>
      <c r="E14" s="47">
        <f>764-142</f>
        <v>622</v>
      </c>
    </row>
    <row r="15" spans="1:5">
      <c r="A15" s="47">
        <v>11663033</v>
      </c>
      <c r="B15" s="47">
        <v>200204446</v>
      </c>
      <c r="C15" s="47" t="str">
        <f>VLOOKUP(B:B,标准数据!A:B,2,0)</f>
        <v xml:space="preserve">门底板 S200 900 2100 左 </v>
      </c>
      <c r="D15" s="47"/>
      <c r="E15" s="47">
        <v>622</v>
      </c>
    </row>
    <row r="16" spans="1:5">
      <c r="A16" s="47">
        <v>11663022</v>
      </c>
      <c r="B16" s="47">
        <v>200010471</v>
      </c>
      <c r="C16" s="47" t="str">
        <f>VLOOKUP(B:B,标准数据!A:B,2,0)</f>
        <v xml:space="preserve">门底板 S8/K8 800 2100  </v>
      </c>
      <c r="D16" s="47"/>
      <c r="E16" s="47">
        <v>6</v>
      </c>
    </row>
    <row r="17" spans="1:6">
      <c r="A17" s="5">
        <v>11662231</v>
      </c>
      <c r="B17" s="5">
        <v>200093026</v>
      </c>
      <c r="C17" s="5" t="str">
        <f>VLOOKUP(B:B,标准数据!A:B,2,0)</f>
        <v xml:space="preserve">装饰板(立柱) S8 2100 SUS304 </v>
      </c>
      <c r="D17" s="5"/>
      <c r="E17" s="5">
        <v>6</v>
      </c>
    </row>
    <row r="18" spans="1:6">
      <c r="A18" s="48">
        <v>11662238</v>
      </c>
      <c r="B18" s="48">
        <v>200204479</v>
      </c>
      <c r="C18" s="48" t="str">
        <f>VLOOKUP(B:B,标准数据!A:B,2,0)</f>
        <v xml:space="preserve">装饰板(门板) S200 800 2100 FS441 右 </v>
      </c>
      <c r="D18" s="48"/>
      <c r="E18" s="48">
        <v>7</v>
      </c>
    </row>
    <row r="19" spans="1:6">
      <c r="A19" s="48">
        <v>11662239</v>
      </c>
      <c r="B19" s="48">
        <v>200204515</v>
      </c>
      <c r="C19" s="48" t="str">
        <f>VLOOKUP(B:B,标准数据!A:B,2,0)</f>
        <v xml:space="preserve">装饰板(门板) S200 800 2100 FS441 左 </v>
      </c>
      <c r="D19" s="48"/>
      <c r="E19" s="48">
        <v>7</v>
      </c>
    </row>
    <row r="20" spans="1:6">
      <c r="A20" s="48">
        <v>11662233</v>
      </c>
      <c r="B20" s="48">
        <v>200204461</v>
      </c>
      <c r="C20" s="48" t="str">
        <f>VLOOKUP(B:B,标准数据!A:B,2,0)</f>
        <v xml:space="preserve">装饰板(门板) S200 800 2100 SUS304 右 </v>
      </c>
      <c r="D20" s="48"/>
      <c r="E20" s="48">
        <v>7</v>
      </c>
    </row>
    <row r="21" spans="1:6">
      <c r="A21" s="48">
        <v>11662229</v>
      </c>
      <c r="B21" s="48">
        <v>200204497</v>
      </c>
      <c r="C21" s="48" t="str">
        <f>VLOOKUP(B:B,标准数据!A:B,2,0)</f>
        <v xml:space="preserve">装饰板(门板) S200 800 2100 SUS304 左 </v>
      </c>
      <c r="D21" s="48"/>
      <c r="E21" s="48">
        <v>7</v>
      </c>
    </row>
    <row r="22" spans="1:6">
      <c r="A22" s="48">
        <v>11663027</v>
      </c>
      <c r="B22" s="48">
        <v>200204482</v>
      </c>
      <c r="C22" s="48" t="str">
        <f>VLOOKUP(B:B,标准数据!A:B,2,0)</f>
        <v xml:space="preserve">装饰板(门板) S200 900 2100 FS441 右 </v>
      </c>
      <c r="D22" s="48"/>
      <c r="E22" s="48">
        <v>82</v>
      </c>
    </row>
    <row r="23" spans="1:6">
      <c r="A23" s="48">
        <v>11663028</v>
      </c>
      <c r="B23" s="48">
        <v>200204518</v>
      </c>
      <c r="C23" s="48" t="str">
        <f>VLOOKUP(B:B,标准数据!A:B,2,0)</f>
        <v xml:space="preserve">装饰板(门板) S200 900 2100 FS441 左 </v>
      </c>
      <c r="D23" s="48"/>
      <c r="E23" s="48">
        <v>82</v>
      </c>
    </row>
    <row r="24" spans="1:6">
      <c r="A24" s="48">
        <v>11662234</v>
      </c>
      <c r="B24" s="48">
        <v>200204464</v>
      </c>
      <c r="C24" s="48" t="str">
        <f>VLOOKUP(B:B,标准数据!A:B,2,0)</f>
        <v xml:space="preserve">装饰板(门板) S200 900 2100 SUS304 右 </v>
      </c>
      <c r="D24" s="48"/>
      <c r="E24" s="48">
        <v>23</v>
      </c>
    </row>
    <row r="25" spans="1:6">
      <c r="A25" s="48">
        <v>11662230</v>
      </c>
      <c r="B25" s="48">
        <v>200204500</v>
      </c>
      <c r="C25" s="48" t="str">
        <f>VLOOKUP(B:B,标准数据!A:B,2,0)</f>
        <v xml:space="preserve">装饰板(门板) S200 900 2100 SUS304 左 </v>
      </c>
      <c r="D25" s="48"/>
      <c r="E25" s="48">
        <v>23</v>
      </c>
    </row>
    <row r="26" spans="1:6">
      <c r="A26" s="48">
        <v>11662232</v>
      </c>
      <c r="B26" s="48">
        <v>200093036</v>
      </c>
      <c r="C26" s="48" t="str">
        <f>VLOOKUP(B:B,标准数据!A:B,2,0)</f>
        <v xml:space="preserve">装饰板(门板) S8 800 2100 SUS304 </v>
      </c>
      <c r="D26" s="48"/>
      <c r="E26" s="48">
        <v>6</v>
      </c>
    </row>
    <row r="27" spans="1:6">
      <c r="A27" s="47">
        <v>11667088</v>
      </c>
      <c r="B27" s="47">
        <v>200201373</v>
      </c>
      <c r="C27" s="47" t="str">
        <f>VLOOKUP(B:B,标准数据!A:B,2,0)</f>
        <v xml:space="preserve">门底板 S200 900 2100 右 </v>
      </c>
      <c r="D27" s="47"/>
      <c r="E27" s="47">
        <v>142</v>
      </c>
    </row>
    <row r="28" spans="1:6">
      <c r="A28" s="47">
        <v>11667089</v>
      </c>
      <c r="B28" s="47">
        <v>200204446</v>
      </c>
      <c r="C28" s="47" t="str">
        <f>VLOOKUP(B:B,标准数据!A:B,2,0)</f>
        <v xml:space="preserve">门底板 S200 900 2100 左 </v>
      </c>
      <c r="D28" s="47"/>
      <c r="E28" s="47">
        <v>142</v>
      </c>
    </row>
    <row r="29" spans="1:6">
      <c r="A29" s="242">
        <v>11668507</v>
      </c>
      <c r="B29" s="242">
        <v>200204464</v>
      </c>
      <c r="C29" s="242" t="str">
        <f>VLOOKUP(B:B,标准数据!A:B,2,0)</f>
        <v xml:space="preserve">装饰板(门板) S200 900 2100 SUS304 右 </v>
      </c>
      <c r="D29" s="242"/>
      <c r="E29" s="242">
        <v>24</v>
      </c>
      <c r="F29" t="s">
        <v>2124</v>
      </c>
    </row>
    <row r="30" spans="1:6">
      <c r="A30" s="242">
        <v>11668508</v>
      </c>
      <c r="B30" s="242">
        <v>200204500</v>
      </c>
      <c r="C30" s="242" t="str">
        <f>VLOOKUP(B:B,标准数据!A:B,2,0)</f>
        <v xml:space="preserve">装饰板(门板) S200 900 2100 SUS304 左 </v>
      </c>
      <c r="D30" s="242"/>
      <c r="E30" s="242">
        <v>24</v>
      </c>
    </row>
  </sheetData>
  <sortState ref="A2:F28">
    <sortCondition ref="C2:C28"/>
  </sortState>
  <phoneticPr fontId="29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workbookViewId="0">
      <selection activeCell="J15" sqref="J15"/>
    </sheetView>
  </sheetViews>
  <sheetFormatPr defaultRowHeight="13"/>
  <cols>
    <col min="1" max="1" width="11" bestFit="1" customWidth="1"/>
    <col min="2" max="2" width="10.5" bestFit="1" customWidth="1"/>
    <col min="3" max="3" width="45.625" bestFit="1" customWidth="1"/>
    <col min="5" max="5" width="5.5" bestFit="1" customWidth="1"/>
  </cols>
  <sheetData>
    <row r="1" spans="1:5" ht="19.45" customHeight="1">
      <c r="A1" s="5" t="s">
        <v>283</v>
      </c>
      <c r="B1" s="5" t="s">
        <v>284</v>
      </c>
      <c r="C1" s="5" t="s">
        <v>285</v>
      </c>
      <c r="D1" s="5" t="s">
        <v>2114</v>
      </c>
      <c r="E1" s="5" t="s">
        <v>286</v>
      </c>
    </row>
    <row r="2" spans="1:5">
      <c r="A2" s="5">
        <v>11668350</v>
      </c>
      <c r="B2" s="5">
        <v>200204438</v>
      </c>
      <c r="C2" s="5" t="str">
        <f>VLOOKUP(B:B,标准数据!A:B,2,0)</f>
        <v xml:space="preserve">加强筋(门板) S200 2100  </v>
      </c>
      <c r="D2" s="5"/>
      <c r="E2" s="5">
        <v>2508</v>
      </c>
    </row>
    <row r="3" spans="1:5">
      <c r="A3" s="240">
        <v>11668342</v>
      </c>
      <c r="B3" s="240">
        <v>330025965</v>
      </c>
      <c r="C3" s="240" t="str">
        <f>VLOOKUP(B:B,标准数据!A:B,2,0)</f>
        <v xml:space="preserve">门板焊接组件 S200 800 2100 右 </v>
      </c>
      <c r="D3" s="240"/>
      <c r="E3" s="240">
        <v>848</v>
      </c>
    </row>
    <row r="4" spans="1:5">
      <c r="A4" s="240">
        <v>11668344</v>
      </c>
      <c r="B4" s="240">
        <v>330025977</v>
      </c>
      <c r="C4" s="240" t="str">
        <f>VLOOKUP(B:B,标准数据!A:B,2,0)</f>
        <v xml:space="preserve">门板焊接组件 S200 800 2100 左 </v>
      </c>
      <c r="D4" s="240"/>
      <c r="E4" s="240">
        <v>848</v>
      </c>
    </row>
    <row r="5" spans="1:5">
      <c r="A5" s="240">
        <v>11668343</v>
      </c>
      <c r="B5" s="240">
        <v>330025968</v>
      </c>
      <c r="C5" s="240" t="str">
        <f>VLOOKUP(B:B,标准数据!A:B,2,0)</f>
        <v xml:space="preserve">门板焊接组件 S200 900 2100 右 </v>
      </c>
      <c r="D5" s="240"/>
      <c r="E5" s="240">
        <v>411</v>
      </c>
    </row>
    <row r="6" spans="1:5">
      <c r="A6" s="240">
        <v>11668345</v>
      </c>
      <c r="B6" s="240">
        <v>330025980</v>
      </c>
      <c r="C6" s="240" t="str">
        <f>VLOOKUP(B:B,标准数据!A:B,2,0)</f>
        <v xml:space="preserve">门板焊接组件 S200 900 2100 左 </v>
      </c>
      <c r="D6" s="240"/>
      <c r="E6" s="240">
        <v>411</v>
      </c>
    </row>
    <row r="7" spans="1:5">
      <c r="A7" s="199">
        <v>11668348</v>
      </c>
      <c r="B7" s="199">
        <v>200201370</v>
      </c>
      <c r="C7" s="199" t="str">
        <f>VLOOKUP(B:B,标准数据!A:B,2,0)</f>
        <v xml:space="preserve">门底板 S200 800 2100 右 </v>
      </c>
      <c r="D7" s="199"/>
      <c r="E7" s="199">
        <v>848</v>
      </c>
    </row>
    <row r="8" spans="1:5">
      <c r="A8" s="199">
        <v>11668351</v>
      </c>
      <c r="B8" s="199">
        <v>200204443</v>
      </c>
      <c r="C8" s="199" t="str">
        <f>VLOOKUP(B:B,标准数据!A:B,2,0)</f>
        <v xml:space="preserve">门底板 S200 800 2100 左 </v>
      </c>
      <c r="D8" s="199"/>
      <c r="E8" s="199">
        <v>848</v>
      </c>
    </row>
    <row r="9" spans="1:5">
      <c r="A9" s="199">
        <v>11668349</v>
      </c>
      <c r="B9" s="199">
        <v>200201373</v>
      </c>
      <c r="C9" s="199" t="str">
        <f>VLOOKUP(B:B,标准数据!A:B,2,0)</f>
        <v xml:space="preserve">门底板 S200 900 2100 右 </v>
      </c>
      <c r="D9" s="199"/>
      <c r="E9" s="199">
        <v>311</v>
      </c>
    </row>
    <row r="10" spans="1:5">
      <c r="A10" s="199">
        <v>11668352</v>
      </c>
      <c r="B10" s="199">
        <v>200204446</v>
      </c>
      <c r="C10" s="199" t="str">
        <f>VLOOKUP(B:B,标准数据!A:B,2,0)</f>
        <v xml:space="preserve">门底板 S200 900 2100 左 </v>
      </c>
      <c r="D10" s="199"/>
      <c r="E10" s="199">
        <v>311</v>
      </c>
    </row>
    <row r="11" spans="1:5">
      <c r="A11" s="48">
        <v>11668346</v>
      </c>
      <c r="B11" s="48">
        <v>200204479</v>
      </c>
      <c r="C11" s="48" t="str">
        <f>VLOOKUP(B:B,标准数据!A:B,2,0)</f>
        <v xml:space="preserve">装饰板(门板) S200 800 2100 FS441 右 </v>
      </c>
      <c r="D11" s="48"/>
      <c r="E11" s="48">
        <v>206</v>
      </c>
    </row>
    <row r="12" spans="1:5">
      <c r="A12" s="48">
        <v>11668347</v>
      </c>
      <c r="B12" s="48">
        <v>200204515</v>
      </c>
      <c r="C12" s="48" t="str">
        <f>VLOOKUP(B:B,标准数据!A:B,2,0)</f>
        <v xml:space="preserve">装饰板(门板) S200 800 2100 FS441 左 </v>
      </c>
      <c r="D12" s="48"/>
      <c r="E12" s="48">
        <v>206</v>
      </c>
    </row>
    <row r="13" spans="1:5">
      <c r="A13" s="48">
        <v>11667996</v>
      </c>
      <c r="B13" s="48">
        <v>200204461</v>
      </c>
      <c r="C13" s="48" t="str">
        <f>VLOOKUP(B:B,标准数据!A:B,2,0)</f>
        <v xml:space="preserve">装饰板(门板) S200 800 2100 SUS304 右 </v>
      </c>
      <c r="D13" s="48"/>
      <c r="E13" s="48">
        <v>119</v>
      </c>
    </row>
    <row r="14" spans="1:5">
      <c r="A14" s="48">
        <v>11667997</v>
      </c>
      <c r="B14" s="48">
        <v>200204497</v>
      </c>
      <c r="C14" s="48" t="str">
        <f>VLOOKUP(B:B,标准数据!A:B,2,0)</f>
        <v xml:space="preserve">装饰板(门板) S200 800 2100 SUS304 左 </v>
      </c>
      <c r="D14" s="48"/>
      <c r="E14" s="48">
        <v>119</v>
      </c>
    </row>
    <row r="15" spans="1:5">
      <c r="A15" s="48">
        <v>11667999</v>
      </c>
      <c r="B15" s="48">
        <v>200204482</v>
      </c>
      <c r="C15" s="48" t="str">
        <f>VLOOKUP(B:B,标准数据!A:B,2,0)</f>
        <v xml:space="preserve">装饰板(门板) S200 900 2100 FS441 右 </v>
      </c>
      <c r="D15" s="48"/>
      <c r="E15" s="48">
        <v>86</v>
      </c>
    </row>
    <row r="16" spans="1:5">
      <c r="A16" s="48">
        <v>11668341</v>
      </c>
      <c r="B16" s="48">
        <v>200204518</v>
      </c>
      <c r="C16" s="48" t="str">
        <f>VLOOKUP(B:B,标准数据!A:B,2,0)</f>
        <v xml:space="preserve">装饰板(门板) S200 900 2100 FS441 左 </v>
      </c>
      <c r="D16" s="48"/>
      <c r="E16" s="48">
        <v>86</v>
      </c>
    </row>
    <row r="17" spans="1:9">
      <c r="A17" s="48">
        <v>11667998</v>
      </c>
      <c r="B17" s="48">
        <v>200204464</v>
      </c>
      <c r="C17" s="48" t="str">
        <f>VLOOKUP(B:B,标准数据!A:B,2,0)</f>
        <v xml:space="preserve">装饰板(门板) S200 900 2100 SUS304 右 </v>
      </c>
      <c r="D17" s="48"/>
      <c r="E17" s="48">
        <v>236</v>
      </c>
    </row>
    <row r="18" spans="1:9">
      <c r="A18" s="48">
        <v>11668340</v>
      </c>
      <c r="B18" s="48">
        <v>200204500</v>
      </c>
      <c r="C18" s="48" t="str">
        <f>VLOOKUP(B:B,标准数据!A:B,2,0)</f>
        <v xml:space="preserve">装饰板(门板) S200 900 2100 SUS304 左 </v>
      </c>
      <c r="D18" s="48"/>
      <c r="E18" s="48">
        <v>236</v>
      </c>
    </row>
    <row r="19" spans="1:9">
      <c r="A19" s="5"/>
      <c r="B19" s="5"/>
      <c r="C19" s="5"/>
      <c r="D19" s="5"/>
      <c r="E19" s="5"/>
      <c r="F19" s="5"/>
      <c r="G19" s="5"/>
      <c r="H19" s="5"/>
      <c r="I19" s="5"/>
    </row>
    <row r="20" spans="1:9">
      <c r="A20" s="5"/>
      <c r="B20" s="5"/>
      <c r="C20" s="5"/>
      <c r="D20" s="5"/>
      <c r="E20" s="5"/>
      <c r="F20" s="5"/>
      <c r="G20" s="5"/>
      <c r="H20" s="5"/>
      <c r="I20" s="5"/>
    </row>
  </sheetData>
  <sortState ref="A2:E20">
    <sortCondition ref="C2:C20"/>
  </sortState>
  <phoneticPr fontId="29" type="noConversion"/>
  <pageMargins left="0.7" right="0.7" top="0.75" bottom="0.75" header="0.3" footer="0.3"/>
  <pageSetup paperSize="9" orientation="portrait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>
      <selection activeCell="E11" sqref="E11:E16"/>
    </sheetView>
  </sheetViews>
  <sheetFormatPr defaultRowHeight="13"/>
  <cols>
    <col min="1" max="1" width="11" bestFit="1" customWidth="1"/>
    <col min="2" max="2" width="10.5" bestFit="1" customWidth="1"/>
    <col min="3" max="3" width="40.75" bestFit="1" customWidth="1"/>
    <col min="5" max="5" width="5.5" bestFit="1" customWidth="1"/>
  </cols>
  <sheetData>
    <row r="1" spans="1:5" ht="19.45" customHeight="1">
      <c r="A1" s="5" t="s">
        <v>283</v>
      </c>
      <c r="B1" s="5" t="s">
        <v>284</v>
      </c>
      <c r="C1" s="5" t="s">
        <v>2123</v>
      </c>
      <c r="D1" s="5" t="s">
        <v>2114</v>
      </c>
      <c r="E1" s="5" t="s">
        <v>286</v>
      </c>
    </row>
    <row r="2" spans="1:5" ht="18.75" customHeight="1">
      <c r="A2" s="5">
        <v>11669580</v>
      </c>
      <c r="B2" s="5">
        <v>200204438</v>
      </c>
      <c r="C2" s="5" t="str">
        <f>VLOOKUP(B:B,标准数据!A:B,2,0)</f>
        <v xml:space="preserve">加强筋(门板) S200 2100  </v>
      </c>
      <c r="D2" s="5"/>
      <c r="E2" s="5">
        <v>2524</v>
      </c>
    </row>
    <row r="3" spans="1:5" ht="18.75" customHeight="1">
      <c r="A3" s="199">
        <v>11669575</v>
      </c>
      <c r="B3" s="199">
        <v>330025965</v>
      </c>
      <c r="C3" s="199" t="str">
        <f>VLOOKUP(B:B,标准数据!A:B,2,0)</f>
        <v xml:space="preserve">门板焊接组件 S200 800 2100 右 </v>
      </c>
      <c r="D3" s="199"/>
      <c r="E3" s="199">
        <v>451</v>
      </c>
    </row>
    <row r="4" spans="1:5" ht="18.75" customHeight="1">
      <c r="A4" s="199">
        <v>11669577</v>
      </c>
      <c r="B4" s="199">
        <v>330025977</v>
      </c>
      <c r="C4" s="199" t="str">
        <f>VLOOKUP(B:B,标准数据!A:B,2,0)</f>
        <v xml:space="preserve">门板焊接组件 S200 800 2100 左 </v>
      </c>
      <c r="D4" s="199"/>
      <c r="E4" s="199">
        <v>451</v>
      </c>
    </row>
    <row r="5" spans="1:5" ht="18.75" customHeight="1">
      <c r="A5" s="199">
        <v>11669576</v>
      </c>
      <c r="B5" s="199">
        <v>330025968</v>
      </c>
      <c r="C5" s="199" t="str">
        <f>VLOOKUP(B:B,标准数据!A:B,2,0)</f>
        <v xml:space="preserve">门板焊接组件 S200 900 2100 右 </v>
      </c>
      <c r="D5" s="199"/>
      <c r="E5" s="199">
        <v>811</v>
      </c>
    </row>
    <row r="6" spans="1:5" ht="18.75" customHeight="1">
      <c r="A6" s="199">
        <v>11669578</v>
      </c>
      <c r="B6" s="199">
        <v>330025980</v>
      </c>
      <c r="C6" s="199" t="str">
        <f>VLOOKUP(B:B,标准数据!A:B,2,0)</f>
        <v xml:space="preserve">门板焊接组件 S200 900 2100 左 </v>
      </c>
      <c r="D6" s="199"/>
      <c r="E6" s="199">
        <v>811</v>
      </c>
    </row>
    <row r="7" spans="1:5" ht="18.75" customHeight="1">
      <c r="A7" s="47">
        <v>11669583</v>
      </c>
      <c r="B7" s="47">
        <v>200201370</v>
      </c>
      <c r="C7" s="47" t="str">
        <f>VLOOKUP(B:B,标准数据!A:B,2,0)</f>
        <v xml:space="preserve">门底板 S200 800 2100 右 </v>
      </c>
      <c r="D7" s="47"/>
      <c r="E7" s="47">
        <v>451</v>
      </c>
    </row>
    <row r="8" spans="1:5" ht="18.75" customHeight="1">
      <c r="A8" s="47">
        <v>11669581</v>
      </c>
      <c r="B8" s="47">
        <v>200204443</v>
      </c>
      <c r="C8" s="47" t="str">
        <f>VLOOKUP(B:B,标准数据!A:B,2,0)</f>
        <v xml:space="preserve">门底板 S200 800 2100 左 </v>
      </c>
      <c r="D8" s="47"/>
      <c r="E8" s="47">
        <v>451</v>
      </c>
    </row>
    <row r="9" spans="1:5" ht="18.75" customHeight="1">
      <c r="A9" s="47">
        <v>11669579</v>
      </c>
      <c r="B9" s="47">
        <v>200201373</v>
      </c>
      <c r="C9" s="47" t="str">
        <f>VLOOKUP(B:B,标准数据!A:B,2,0)</f>
        <v xml:space="preserve">门底板 S200 900 2100 右 </v>
      </c>
      <c r="D9" s="47"/>
      <c r="E9" s="47">
        <v>811</v>
      </c>
    </row>
    <row r="10" spans="1:5" ht="18.75" customHeight="1">
      <c r="A10" s="47">
        <v>11669582</v>
      </c>
      <c r="B10" s="47">
        <v>200204446</v>
      </c>
      <c r="C10" s="47" t="str">
        <f>VLOOKUP(B:B,标准数据!A:B,2,0)</f>
        <v xml:space="preserve">门底板 S200 900 2100 左 </v>
      </c>
      <c r="D10" s="47"/>
      <c r="E10" s="47">
        <v>811</v>
      </c>
    </row>
    <row r="11" spans="1:5" ht="18.75" customHeight="1">
      <c r="A11" s="48">
        <v>11669569</v>
      </c>
      <c r="B11" s="48">
        <v>200204479</v>
      </c>
      <c r="C11" s="48" t="str">
        <f>VLOOKUP(B:B,标准数据!A:B,2,0)</f>
        <v xml:space="preserve">装饰板(门板) S200 800 2100 FS441 右 </v>
      </c>
      <c r="D11" s="48"/>
      <c r="E11" s="48">
        <v>108</v>
      </c>
    </row>
    <row r="12" spans="1:5" ht="18.75" customHeight="1">
      <c r="A12" s="48">
        <v>11669571</v>
      </c>
      <c r="B12" s="48">
        <v>200204515</v>
      </c>
      <c r="C12" s="48" t="str">
        <f>VLOOKUP(B:B,标准数据!A:B,2,0)</f>
        <v xml:space="preserve">装饰板(门板) S200 800 2100 FS441 左 </v>
      </c>
      <c r="D12" s="48"/>
      <c r="E12" s="48">
        <v>108</v>
      </c>
    </row>
    <row r="13" spans="1:5" ht="18.75" customHeight="1">
      <c r="A13" s="48">
        <v>11669570</v>
      </c>
      <c r="B13" s="48">
        <v>200204482</v>
      </c>
      <c r="C13" s="48" t="str">
        <f>VLOOKUP(B:B,标准数据!A:B,2,0)</f>
        <v xml:space="preserve">装饰板(门板) S200 900 2100 FS441 右 </v>
      </c>
      <c r="D13" s="48"/>
      <c r="E13" s="48">
        <v>451</v>
      </c>
    </row>
    <row r="14" spans="1:5" ht="18.75" customHeight="1">
      <c r="A14" s="48">
        <v>11669572</v>
      </c>
      <c r="B14" s="48">
        <v>200204518</v>
      </c>
      <c r="C14" s="48" t="str">
        <f>VLOOKUP(B:B,标准数据!A:B,2,0)</f>
        <v xml:space="preserve">装饰板(门板) S200 900 2100 FS441 左 </v>
      </c>
      <c r="D14" s="48"/>
      <c r="E14" s="48">
        <v>451</v>
      </c>
    </row>
    <row r="15" spans="1:5" ht="18.75" customHeight="1">
      <c r="A15" s="48">
        <v>11669573</v>
      </c>
      <c r="B15" s="48">
        <v>200204464</v>
      </c>
      <c r="C15" s="48" t="str">
        <f>VLOOKUP(B:B,标准数据!A:B,2,0)</f>
        <v xml:space="preserve">装饰板(门板) S200 900 2100 SUS304 右 </v>
      </c>
      <c r="D15" s="48"/>
      <c r="E15" s="48">
        <v>69</v>
      </c>
    </row>
    <row r="16" spans="1:5" ht="18.75" customHeight="1">
      <c r="A16" s="48">
        <v>11669574</v>
      </c>
      <c r="B16" s="48">
        <v>200204500</v>
      </c>
      <c r="C16" s="48" t="str">
        <f>VLOOKUP(B:B,标准数据!A:B,2,0)</f>
        <v xml:space="preserve">装饰板(门板) S200 900 2100 SUS304 左 </v>
      </c>
      <c r="D16" s="48"/>
      <c r="E16" s="48">
        <v>69</v>
      </c>
    </row>
    <row r="17" spans="1:5" ht="18.75" customHeight="1">
      <c r="A17" s="5"/>
      <c r="B17" s="5"/>
      <c r="C17" s="5"/>
      <c r="D17" s="5"/>
      <c r="E17" s="5"/>
    </row>
    <row r="18" spans="1:5" ht="18.75" customHeight="1">
      <c r="A18" s="5"/>
      <c r="B18" s="5"/>
      <c r="C18" s="5"/>
      <c r="D18" s="5"/>
      <c r="E18" s="5"/>
    </row>
    <row r="19" spans="1:5">
      <c r="A19" s="5"/>
      <c r="B19" s="5"/>
      <c r="C19" s="5"/>
      <c r="D19" s="5"/>
      <c r="E19" s="5"/>
    </row>
    <row r="20" spans="1:5">
      <c r="A20" s="5"/>
      <c r="B20" s="5"/>
      <c r="C20" s="5"/>
      <c r="D20" s="5"/>
      <c r="E20" s="5"/>
    </row>
  </sheetData>
  <sortState ref="A2:E20">
    <sortCondition ref="C2:C20"/>
  </sortState>
  <phoneticPr fontId="29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>
      <selection activeCell="J23" sqref="J23"/>
    </sheetView>
  </sheetViews>
  <sheetFormatPr defaultRowHeight="13"/>
  <cols>
    <col min="2" max="2" width="10.5" bestFit="1" customWidth="1"/>
    <col min="3" max="3" width="44.5" bestFit="1" customWidth="1"/>
    <col min="5" max="5" width="5.5" bestFit="1" customWidth="1"/>
  </cols>
  <sheetData>
    <row r="1" spans="1:10">
      <c r="A1" s="5" t="s">
        <v>283</v>
      </c>
      <c r="B1" s="5" t="s">
        <v>284</v>
      </c>
      <c r="C1" s="5" t="s">
        <v>285</v>
      </c>
      <c r="D1" s="5" t="s">
        <v>2114</v>
      </c>
      <c r="E1" s="5" t="s">
        <v>286</v>
      </c>
    </row>
    <row r="2" spans="1:10">
      <c r="A2" s="5">
        <v>11666444</v>
      </c>
      <c r="B2" s="5">
        <v>200204438</v>
      </c>
      <c r="C2" s="5" t="str">
        <f>VLOOKUP(B:B,标准数据!A:B,2,0)</f>
        <v xml:space="preserve">加强筋(门板) S200 2100  </v>
      </c>
      <c r="D2" s="5"/>
      <c r="E2" s="5">
        <v>2486</v>
      </c>
    </row>
    <row r="3" spans="1:10">
      <c r="A3" s="199">
        <v>11666441</v>
      </c>
      <c r="B3" s="199">
        <v>330025965</v>
      </c>
      <c r="C3" s="199" t="str">
        <f>VLOOKUP(B:B,标准数据!A:B,2,0)</f>
        <v xml:space="preserve">门板焊接组件 S200 800 2100 右 </v>
      </c>
      <c r="D3" s="199"/>
      <c r="E3" s="199">
        <v>648</v>
      </c>
    </row>
    <row r="4" spans="1:10">
      <c r="A4" s="199">
        <v>11666443</v>
      </c>
      <c r="B4" s="199">
        <v>330025977</v>
      </c>
      <c r="C4" s="199" t="str">
        <f>VLOOKUP(B:B,标准数据!A:B,2,0)</f>
        <v xml:space="preserve">门板焊接组件 S200 800 2100 左 </v>
      </c>
      <c r="D4" s="199"/>
      <c r="E4" s="199">
        <v>648</v>
      </c>
    </row>
    <row r="5" spans="1:10">
      <c r="A5" s="199">
        <v>11666435</v>
      </c>
      <c r="B5" s="199">
        <v>330025968</v>
      </c>
      <c r="C5" s="199" t="str">
        <f>VLOOKUP(B:B,标准数据!A:B,2,0)</f>
        <v xml:space="preserve">门板焊接组件 S200 900 2100 右 </v>
      </c>
      <c r="D5" s="199"/>
      <c r="E5" s="199">
        <v>595</v>
      </c>
    </row>
    <row r="6" spans="1:10">
      <c r="A6" s="199">
        <v>11666439</v>
      </c>
      <c r="B6" s="199">
        <v>330025980</v>
      </c>
      <c r="C6" s="199" t="str">
        <f>VLOOKUP(B:B,标准数据!A:B,2,0)</f>
        <v xml:space="preserve">门板焊接组件 S200 900 2100 左 </v>
      </c>
      <c r="D6" s="199"/>
      <c r="E6" s="199">
        <v>595</v>
      </c>
    </row>
    <row r="7" spans="1:10">
      <c r="A7" s="47">
        <v>11666442</v>
      </c>
      <c r="B7" s="47">
        <v>200201370</v>
      </c>
      <c r="C7" s="47" t="str">
        <f>VLOOKUP(B:B,标准数据!A:B,2,0)</f>
        <v xml:space="preserve">门底板 S200 800 2100 右 </v>
      </c>
      <c r="D7" s="47"/>
      <c r="E7" s="47">
        <v>648</v>
      </c>
    </row>
    <row r="8" spans="1:10">
      <c r="A8" s="47">
        <v>11666445</v>
      </c>
      <c r="B8" s="47">
        <v>200204443</v>
      </c>
      <c r="C8" s="47" t="str">
        <f>VLOOKUP(B:B,标准数据!A:B,2,0)</f>
        <v xml:space="preserve">门底板 S200 800 2100 左 </v>
      </c>
      <c r="D8" s="47"/>
      <c r="E8" s="47">
        <v>648</v>
      </c>
    </row>
    <row r="9" spans="1:10">
      <c r="A9" s="47">
        <v>11666436</v>
      </c>
      <c r="B9" s="47">
        <v>200201373</v>
      </c>
      <c r="C9" s="47" t="str">
        <f>VLOOKUP(B:B,标准数据!A:B,2,0)</f>
        <v xml:space="preserve">门底板 S200 900 2100 右 </v>
      </c>
      <c r="D9" s="47"/>
      <c r="E9" s="47">
        <v>595</v>
      </c>
    </row>
    <row r="10" spans="1:10">
      <c r="A10" s="47">
        <v>11666440</v>
      </c>
      <c r="B10" s="47">
        <v>200204446</v>
      </c>
      <c r="C10" s="47" t="str">
        <f>VLOOKUP(B:B,标准数据!A:B,2,0)</f>
        <v xml:space="preserve">门底板 S200 900 2100 左 </v>
      </c>
      <c r="D10" s="47"/>
      <c r="E10" s="47">
        <v>595</v>
      </c>
    </row>
    <row r="11" spans="1:10">
      <c r="A11" s="46">
        <v>11661810</v>
      </c>
      <c r="B11" s="46">
        <v>200204479</v>
      </c>
      <c r="C11" s="46" t="str">
        <f>VLOOKUP(B:B,标准数据!A:B,2,0)</f>
        <v xml:space="preserve">装饰板(门板) S200 800 2100 FS441 右 </v>
      </c>
      <c r="D11" s="46"/>
      <c r="E11" s="46">
        <v>33</v>
      </c>
    </row>
    <row r="12" spans="1:10">
      <c r="A12" s="48">
        <v>11666433</v>
      </c>
      <c r="B12" s="48">
        <v>200204479</v>
      </c>
      <c r="C12" s="48" t="str">
        <f>VLOOKUP(B:B,标准数据!A:B,2,0)</f>
        <v xml:space="preserve">装饰板(门板) S200 800 2100 FS441 右 </v>
      </c>
      <c r="D12" s="48"/>
      <c r="E12" s="48">
        <v>8</v>
      </c>
    </row>
    <row r="13" spans="1:10">
      <c r="A13" s="48">
        <v>11666437</v>
      </c>
      <c r="B13" s="48">
        <v>200204515</v>
      </c>
      <c r="C13" s="48" t="str">
        <f>VLOOKUP(B:B,标准数据!A:B,2,0)</f>
        <v xml:space="preserve">装饰板(门板) S200 800 2100 FS441 左 </v>
      </c>
      <c r="D13" s="48"/>
      <c r="E13" s="48">
        <v>8</v>
      </c>
    </row>
    <row r="14" spans="1:10">
      <c r="A14" s="48">
        <v>11666434</v>
      </c>
      <c r="B14" s="48">
        <v>200204482</v>
      </c>
      <c r="C14" s="48" t="str">
        <f>VLOOKUP(B:B,标准数据!A:B,2,0)</f>
        <v xml:space="preserve">装饰板(门板) S200 900 2100 FS441 右 </v>
      </c>
      <c r="D14" s="48"/>
      <c r="E14" s="48">
        <v>422</v>
      </c>
    </row>
    <row r="15" spans="1:10">
      <c r="A15" s="48">
        <v>11666438</v>
      </c>
      <c r="B15" s="48">
        <v>200204518</v>
      </c>
      <c r="C15" s="48" t="str">
        <f>VLOOKUP(B:B,标准数据!A:B,2,0)</f>
        <v xml:space="preserve">装饰板(门板) S200 900 2100 FS441 左 </v>
      </c>
      <c r="D15" s="48"/>
      <c r="E15" s="48">
        <v>422</v>
      </c>
    </row>
    <row r="16" spans="1:10">
      <c r="A16" s="242">
        <v>11668507</v>
      </c>
      <c r="B16" s="242">
        <v>200204464</v>
      </c>
      <c r="C16" s="242" t="str">
        <f>VLOOKUP(B:B,标准数据!A:B,2,0)</f>
        <v xml:space="preserve">装饰板(门板) S200 900 2100 SUS304 右 </v>
      </c>
      <c r="D16" s="242"/>
      <c r="E16" s="242">
        <v>24</v>
      </c>
      <c r="F16" s="5"/>
      <c r="G16" s="5"/>
      <c r="H16" s="5"/>
      <c r="I16" s="5"/>
      <c r="J16" s="5"/>
    </row>
    <row r="17" spans="1:10">
      <c r="A17" s="242">
        <v>11668508</v>
      </c>
      <c r="B17" s="242">
        <v>200204500</v>
      </c>
      <c r="C17" s="242" t="str">
        <f>VLOOKUP(B:B,标准数据!A:B,2,0)</f>
        <v xml:space="preserve">装饰板(门板) S200 900 2100 SUS304 左 </v>
      </c>
      <c r="D17" s="242"/>
      <c r="E17" s="242">
        <v>24</v>
      </c>
      <c r="F17" s="211"/>
      <c r="G17" s="211"/>
      <c r="H17" s="211"/>
      <c r="I17" s="211"/>
      <c r="J17" s="211"/>
    </row>
  </sheetData>
  <sortState ref="A2:E16">
    <sortCondition ref="C2:C16"/>
  </sortState>
  <phoneticPr fontId="29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29"/>
  <sheetViews>
    <sheetView workbookViewId="0">
      <selection activeCell="H7" sqref="H7:I9"/>
    </sheetView>
  </sheetViews>
  <sheetFormatPr defaultRowHeight="13"/>
  <cols>
    <col min="2" max="2" width="10.5" bestFit="1" customWidth="1"/>
    <col min="3" max="3" width="40.375" style="211" bestFit="1" customWidth="1"/>
    <col min="4" max="4" width="11.625" customWidth="1"/>
    <col min="5" max="5" width="9.25" style="15" customWidth="1"/>
  </cols>
  <sheetData>
    <row r="1" spans="1:5">
      <c r="A1" s="5" t="s">
        <v>283</v>
      </c>
      <c r="B1" s="5" t="s">
        <v>284</v>
      </c>
      <c r="C1" s="5" t="s">
        <v>2019</v>
      </c>
      <c r="D1" s="5" t="s">
        <v>285</v>
      </c>
      <c r="E1" s="21" t="s">
        <v>286</v>
      </c>
    </row>
    <row r="2" spans="1:5">
      <c r="A2" s="5">
        <v>11606983</v>
      </c>
      <c r="B2" s="5">
        <v>200204440</v>
      </c>
      <c r="C2" s="5" t="str">
        <f>VLOOKUP(B:B,标准数据!A:B,2,0)</f>
        <v xml:space="preserve">侧挡板 S200 2100  </v>
      </c>
      <c r="D2" s="5" t="s">
        <v>580</v>
      </c>
      <c r="E2" s="21">
        <v>20</v>
      </c>
    </row>
    <row r="3" spans="1:5">
      <c r="A3" s="5">
        <v>11607066</v>
      </c>
      <c r="B3" s="5">
        <v>200204438</v>
      </c>
      <c r="C3" s="5" t="str">
        <f>VLOOKUP(B:B,标准数据!A:B,2,0)</f>
        <v xml:space="preserve">加强筋(门板) S200 2100  </v>
      </c>
      <c r="D3" s="5" t="s">
        <v>316</v>
      </c>
      <c r="E3" s="21">
        <v>2466</v>
      </c>
    </row>
    <row r="4" spans="1:5">
      <c r="A4" s="199">
        <v>11606991</v>
      </c>
      <c r="B4" s="199">
        <v>330025971</v>
      </c>
      <c r="C4" s="199" t="str">
        <f>VLOOKUP(B:B,标准数据!A:B,2,0)</f>
        <v xml:space="preserve">门板焊接组件 S200 1000 2100 右 </v>
      </c>
      <c r="D4" s="199" t="s">
        <v>619</v>
      </c>
      <c r="E4" s="213">
        <v>12</v>
      </c>
    </row>
    <row r="5" spans="1:5">
      <c r="A5" s="199">
        <v>11607062</v>
      </c>
      <c r="B5" s="199">
        <v>330025983</v>
      </c>
      <c r="C5" s="199" t="str">
        <f>VLOOKUP(B:B,标准数据!A:B,2,0)</f>
        <v xml:space="preserve">门板焊接组件 S200 1000 2100 左 </v>
      </c>
      <c r="D5" s="199" t="s">
        <v>629</v>
      </c>
      <c r="E5" s="213">
        <v>12</v>
      </c>
    </row>
    <row r="6" spans="1:5">
      <c r="A6" s="199">
        <v>11606981</v>
      </c>
      <c r="B6" s="199">
        <v>200240217</v>
      </c>
      <c r="C6" s="199" t="str">
        <f>VLOOKUP(B:B,标准数据!A:B,2,0)</f>
        <v>门板焊接组件 S200 1000 2100 右 (防火)</v>
      </c>
      <c r="D6" s="199" t="s">
        <v>598</v>
      </c>
      <c r="E6" s="213">
        <v>10</v>
      </c>
    </row>
    <row r="7" spans="1:5">
      <c r="A7" s="199">
        <v>11606982</v>
      </c>
      <c r="B7" s="199">
        <v>200240235</v>
      </c>
      <c r="C7" s="199" t="str">
        <f>VLOOKUP(B:B,标准数据!A:B,2,0)</f>
        <v>门板焊接组件 S200 1000 2100 左 (防火)</v>
      </c>
      <c r="D7" s="199" t="s">
        <v>602</v>
      </c>
      <c r="E7" s="213">
        <v>10</v>
      </c>
    </row>
    <row r="8" spans="1:5">
      <c r="A8" s="199">
        <v>11606987</v>
      </c>
      <c r="B8" s="199">
        <v>330025965</v>
      </c>
      <c r="C8" s="199" t="str">
        <f>VLOOKUP(B:B,标准数据!A:B,2,0)</f>
        <v xml:space="preserve">门板焊接组件 S200 800 2100 右 </v>
      </c>
      <c r="D8" s="199" t="s">
        <v>302</v>
      </c>
      <c r="E8" s="213">
        <v>183</v>
      </c>
    </row>
    <row r="9" spans="1:5">
      <c r="A9" s="199">
        <v>11606996</v>
      </c>
      <c r="B9" s="199">
        <v>330025977</v>
      </c>
      <c r="C9" s="199" t="str">
        <f>VLOOKUP(B:B,标准数据!A:B,2,0)</f>
        <v xml:space="preserve">门板焊接组件 S200 800 2100 左 </v>
      </c>
      <c r="D9" s="199" t="s">
        <v>304</v>
      </c>
      <c r="E9" s="213">
        <v>183</v>
      </c>
    </row>
    <row r="10" spans="1:5">
      <c r="A10" s="199">
        <v>11607064</v>
      </c>
      <c r="B10" s="199">
        <v>330025968</v>
      </c>
      <c r="C10" s="199" t="str">
        <f>VLOOKUP(B:B,标准数据!A:B,2,0)</f>
        <v xml:space="preserve">门板焊接组件 S200 900 2100 右 </v>
      </c>
      <c r="D10" s="199" t="s">
        <v>303</v>
      </c>
      <c r="E10" s="213">
        <v>1028</v>
      </c>
    </row>
    <row r="11" spans="1:5">
      <c r="A11" s="199">
        <v>11606999</v>
      </c>
      <c r="B11" s="199">
        <v>330025980</v>
      </c>
      <c r="C11" s="199" t="str">
        <f>VLOOKUP(B:B,标准数据!A:B,2,0)</f>
        <v xml:space="preserve">门板焊接组件 S200 900 2100 左 </v>
      </c>
      <c r="D11" s="199" t="s">
        <v>305</v>
      </c>
      <c r="E11" s="213">
        <v>1028</v>
      </c>
    </row>
    <row r="12" spans="1:5">
      <c r="A12" s="240">
        <v>11606992</v>
      </c>
      <c r="B12" s="240">
        <v>200201376</v>
      </c>
      <c r="C12" s="240" t="str">
        <f>VLOOKUP(B:B,标准数据!A:B,2,0)</f>
        <v xml:space="preserve">门底板 S200 1000 2100 右 </v>
      </c>
      <c r="D12" s="240" t="s">
        <v>576</v>
      </c>
      <c r="E12" s="244">
        <v>22</v>
      </c>
    </row>
    <row r="13" spans="1:5">
      <c r="A13" s="240">
        <v>11607063</v>
      </c>
      <c r="B13" s="240">
        <v>200204449</v>
      </c>
      <c r="C13" s="240" t="str">
        <f>VLOOKUP(B:B,标准数据!A:B,2,0)</f>
        <v xml:space="preserve">门底板 S200 1000 2100 左 </v>
      </c>
      <c r="D13" s="240" t="s">
        <v>581</v>
      </c>
      <c r="E13" s="244">
        <v>22</v>
      </c>
    </row>
    <row r="14" spans="1:5">
      <c r="A14" s="240">
        <v>11606988</v>
      </c>
      <c r="B14" s="240">
        <v>200201370</v>
      </c>
      <c r="C14" s="240" t="str">
        <f>VLOOKUP(B:B,标准数据!A:B,2,0)</f>
        <v xml:space="preserve">门底板 S200 800 2100 右 </v>
      </c>
      <c r="D14" s="240" t="s">
        <v>314</v>
      </c>
      <c r="E14" s="244">
        <v>183</v>
      </c>
    </row>
    <row r="15" spans="1:5">
      <c r="A15" s="240">
        <v>11606997</v>
      </c>
      <c r="B15" s="240">
        <v>200204443</v>
      </c>
      <c r="C15" s="240" t="str">
        <f>VLOOKUP(B:B,标准数据!A:B,2,0)</f>
        <v xml:space="preserve">门底板 S200 800 2100 左 </v>
      </c>
      <c r="D15" s="240" t="s">
        <v>317</v>
      </c>
      <c r="E15" s="244">
        <v>183</v>
      </c>
    </row>
    <row r="16" spans="1:5">
      <c r="A16" s="240">
        <v>11607065</v>
      </c>
      <c r="B16" s="240">
        <v>200201373</v>
      </c>
      <c r="C16" s="240" t="str">
        <f>VLOOKUP(B:B,标准数据!A:B,2,0)</f>
        <v xml:space="preserve">门底板 S200 900 2100 右 </v>
      </c>
      <c r="D16" s="240" t="s">
        <v>315</v>
      </c>
      <c r="E16" s="244">
        <v>1028</v>
      </c>
    </row>
    <row r="17" spans="1:5">
      <c r="A17" s="240">
        <v>11607060</v>
      </c>
      <c r="B17" s="240">
        <v>200204446</v>
      </c>
      <c r="C17" s="240" t="str">
        <f>VLOOKUP(B:B,标准数据!A:B,2,0)</f>
        <v xml:space="preserve">门底板 S200 900 2100 左 </v>
      </c>
      <c r="D17" s="240" t="s">
        <v>318</v>
      </c>
      <c r="E17" s="244">
        <v>1028</v>
      </c>
    </row>
    <row r="18" spans="1:5">
      <c r="A18" s="48">
        <v>11606990</v>
      </c>
      <c r="B18" s="48">
        <v>200204485</v>
      </c>
      <c r="C18" s="48" t="str">
        <f>VLOOKUP(B:B,标准数据!A:B,2,0)</f>
        <v xml:space="preserve">装饰板(门板) S200 1000 2100 FS441 右 </v>
      </c>
      <c r="D18" s="48" t="s">
        <v>588</v>
      </c>
      <c r="E18" s="241">
        <v>12</v>
      </c>
    </row>
    <row r="19" spans="1:5">
      <c r="A19" s="48">
        <v>11607061</v>
      </c>
      <c r="B19" s="48">
        <v>200204521</v>
      </c>
      <c r="C19" s="48" t="str">
        <f>VLOOKUP(B:B,标准数据!A:B,2,0)</f>
        <v xml:space="preserve">装饰板(门板) S200 1000 2100 FS441 左 </v>
      </c>
      <c r="D19" s="48" t="s">
        <v>594</v>
      </c>
      <c r="E19" s="241">
        <v>12</v>
      </c>
    </row>
    <row r="20" spans="1:5">
      <c r="A20" s="48">
        <v>11606986</v>
      </c>
      <c r="B20" s="48">
        <v>200204479</v>
      </c>
      <c r="C20" s="48" t="str">
        <f>VLOOKUP(B:B,标准数据!A:B,2,0)</f>
        <v xml:space="preserve">装饰板(门板) S200 800 2100 FS441 右 </v>
      </c>
      <c r="D20" s="48" t="s">
        <v>587</v>
      </c>
      <c r="E20" s="241">
        <v>38</v>
      </c>
    </row>
    <row r="21" spans="1:5">
      <c r="A21" s="48">
        <v>11606995</v>
      </c>
      <c r="B21" s="48">
        <v>200204515</v>
      </c>
      <c r="C21" s="48" t="str">
        <f>VLOOKUP(B:B,标准数据!A:B,2,0)</f>
        <v xml:space="preserve">装饰板(门板) S200 800 2100 FS441 左 </v>
      </c>
      <c r="D21" s="48" t="s">
        <v>593</v>
      </c>
      <c r="E21" s="241">
        <v>38</v>
      </c>
    </row>
    <row r="22" spans="1:5">
      <c r="A22" s="48">
        <v>11606984</v>
      </c>
      <c r="B22" s="48">
        <v>200204461</v>
      </c>
      <c r="C22" s="48" t="str">
        <f>VLOOKUP(B:B,标准数据!A:B,2,0)</f>
        <v xml:space="preserve">装饰板(门板) S200 800 2100 SUS304 右 </v>
      </c>
      <c r="D22" s="48" t="s">
        <v>298</v>
      </c>
      <c r="E22" s="241">
        <v>8</v>
      </c>
    </row>
    <row r="23" spans="1:5">
      <c r="A23" s="48">
        <v>11606993</v>
      </c>
      <c r="B23" s="48">
        <v>200204497</v>
      </c>
      <c r="C23" s="48" t="str">
        <f>VLOOKUP(B:B,标准数据!A:B,2,0)</f>
        <v xml:space="preserve">装饰板(门板) S200 800 2100 SUS304 左 </v>
      </c>
      <c r="D23" s="48" t="s">
        <v>300</v>
      </c>
      <c r="E23" s="241">
        <v>8</v>
      </c>
    </row>
    <row r="24" spans="1:5">
      <c r="A24" s="48">
        <v>11606989</v>
      </c>
      <c r="B24" s="48">
        <v>200204482</v>
      </c>
      <c r="C24" s="48" t="str">
        <f>VLOOKUP(B:B,标准数据!A:B,2,0)</f>
        <v xml:space="preserve">装饰板(门板) S200 900 2100 FS441 右 </v>
      </c>
      <c r="D24" s="48" t="s">
        <v>299</v>
      </c>
      <c r="E24" s="241">
        <v>429</v>
      </c>
    </row>
    <row r="25" spans="1:5">
      <c r="A25" s="48">
        <v>11606998</v>
      </c>
      <c r="B25" s="48">
        <v>200204518</v>
      </c>
      <c r="C25" s="48" t="str">
        <f>VLOOKUP(B:B,标准数据!A:B,2,0)</f>
        <v xml:space="preserve">装饰板(门板) S200 900 2100 FS441 左 </v>
      </c>
      <c r="D25" s="48" t="s">
        <v>301</v>
      </c>
      <c r="E25" s="241">
        <v>429</v>
      </c>
    </row>
    <row r="26" spans="1:5">
      <c r="A26" s="48">
        <v>11606985</v>
      </c>
      <c r="B26" s="48">
        <v>200204464</v>
      </c>
      <c r="C26" s="48" t="str">
        <f>VLOOKUP(B:B,标准数据!A:B,2,0)</f>
        <v xml:space="preserve">装饰板(门板) S200 900 2100 SUS304 右 </v>
      </c>
      <c r="D26" s="48" t="s">
        <v>584</v>
      </c>
      <c r="E26" s="241">
        <v>4</v>
      </c>
    </row>
    <row r="27" spans="1:5">
      <c r="A27" s="48">
        <v>11606994</v>
      </c>
      <c r="B27" s="48">
        <v>200204500</v>
      </c>
      <c r="C27" s="48" t="str">
        <f>VLOOKUP(B:B,标准数据!A:B,2,0)</f>
        <v xml:space="preserve">装饰板(门板) S200 900 2100 SUS304 左 </v>
      </c>
      <c r="D27" s="48" t="s">
        <v>590</v>
      </c>
      <c r="E27" s="241">
        <v>4</v>
      </c>
    </row>
    <row r="28" spans="1:5">
      <c r="A28" s="5"/>
      <c r="B28" s="5"/>
      <c r="C28" s="5"/>
      <c r="D28" s="5"/>
      <c r="E28" s="21"/>
    </row>
    <row r="29" spans="1:5">
      <c r="A29" s="5"/>
      <c r="B29" s="5"/>
      <c r="C29" s="5"/>
      <c r="D29" s="5"/>
      <c r="E29" s="21"/>
    </row>
    <row r="2329" spans="1:1">
      <c r="A2329" s="245" t="s">
        <v>2105</v>
      </c>
    </row>
  </sheetData>
  <sortState ref="A2:E29">
    <sortCondition ref="C2:C29"/>
  </sortState>
  <phoneticPr fontId="29" type="noConversion"/>
  <pageMargins left="0.7" right="0.7" top="0.75" bottom="0.75" header="0.3" footer="0.3"/>
  <pageSetup paperSize="9" orientation="portrait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workbookViewId="0">
      <selection activeCell="I7" sqref="I7"/>
    </sheetView>
  </sheetViews>
  <sheetFormatPr defaultRowHeight="13"/>
  <cols>
    <col min="1" max="1" width="11" bestFit="1" customWidth="1"/>
    <col min="2" max="2" width="10.5" bestFit="1" customWidth="1"/>
    <col min="3" max="3" width="45.625" bestFit="1" customWidth="1"/>
    <col min="5" max="5" width="5.5" bestFit="1" customWidth="1"/>
  </cols>
  <sheetData>
    <row r="1" spans="1:5">
      <c r="A1" s="5" t="s">
        <v>283</v>
      </c>
      <c r="B1" s="5" t="s">
        <v>284</v>
      </c>
      <c r="C1" s="5" t="s">
        <v>285</v>
      </c>
      <c r="D1" s="5" t="s">
        <v>2114</v>
      </c>
      <c r="E1" s="5" t="s">
        <v>286</v>
      </c>
    </row>
    <row r="2" spans="1:5" ht="18.75" customHeight="1">
      <c r="A2" s="5">
        <v>11673214</v>
      </c>
      <c r="B2" s="5">
        <v>200204438</v>
      </c>
      <c r="C2" s="5" t="str">
        <f>VLOOKUP(B:B,标准数据!A:B,2,0)</f>
        <v xml:space="preserve">加强筋(门板) S200 2100  </v>
      </c>
      <c r="D2" s="5"/>
      <c r="E2" s="5">
        <v>2500</v>
      </c>
    </row>
    <row r="3" spans="1:5">
      <c r="A3" s="199">
        <v>11673175</v>
      </c>
      <c r="B3" s="199">
        <v>330025971</v>
      </c>
      <c r="C3" s="199" t="str">
        <f>VLOOKUP(B:B,标准数据!A:B,2,0)</f>
        <v xml:space="preserve">门板焊接组件 S200 1000 2100 右 </v>
      </c>
      <c r="D3" s="199"/>
      <c r="E3" s="199">
        <v>92</v>
      </c>
    </row>
    <row r="4" spans="1:5">
      <c r="A4" s="199">
        <v>11673176</v>
      </c>
      <c r="B4" s="199">
        <v>330025983</v>
      </c>
      <c r="C4" s="199" t="str">
        <f>VLOOKUP(B:B,标准数据!A:B,2,0)</f>
        <v xml:space="preserve">门板焊接组件 S200 1000 2100 左 </v>
      </c>
      <c r="D4" s="199"/>
      <c r="E4" s="199">
        <v>92</v>
      </c>
    </row>
    <row r="5" spans="1:5">
      <c r="A5" s="199">
        <v>11673204</v>
      </c>
      <c r="B5" s="199">
        <v>330025965</v>
      </c>
      <c r="C5" s="199" t="str">
        <f>VLOOKUP(B:B,标准数据!A:B,2,0)</f>
        <v xml:space="preserve">门板焊接组件 S200 800 2100 右 </v>
      </c>
      <c r="D5" s="199"/>
      <c r="E5" s="199">
        <v>254</v>
      </c>
    </row>
    <row r="6" spans="1:5">
      <c r="A6" s="199">
        <v>11673207</v>
      </c>
      <c r="B6" s="199">
        <v>330025977</v>
      </c>
      <c r="C6" s="199" t="str">
        <f>VLOOKUP(B:B,标准数据!A:B,2,0)</f>
        <v xml:space="preserve">门板焊接组件 S200 800 2100 左 </v>
      </c>
      <c r="D6" s="199"/>
      <c r="E6" s="199">
        <v>254</v>
      </c>
    </row>
    <row r="7" spans="1:5">
      <c r="A7" s="199">
        <v>11673210</v>
      </c>
      <c r="B7" s="199">
        <v>330025968</v>
      </c>
      <c r="C7" s="199" t="str">
        <f>VLOOKUP(B:B,标准数据!A:B,2,0)</f>
        <v xml:space="preserve">门板焊接组件 S200 900 2100 右 </v>
      </c>
      <c r="D7" s="199"/>
      <c r="E7" s="199">
        <v>904</v>
      </c>
    </row>
    <row r="8" spans="1:5">
      <c r="A8" s="199">
        <v>11673213</v>
      </c>
      <c r="B8" s="199">
        <v>330025980</v>
      </c>
      <c r="C8" s="199" t="str">
        <f>VLOOKUP(B:B,标准数据!A:B,2,0)</f>
        <v xml:space="preserve">门板焊接组件 S200 900 2100 左 </v>
      </c>
      <c r="D8" s="199"/>
      <c r="E8" s="199">
        <v>904</v>
      </c>
    </row>
    <row r="9" spans="1:5">
      <c r="A9" s="47">
        <v>11673178</v>
      </c>
      <c r="B9" s="47">
        <v>200201376</v>
      </c>
      <c r="C9" s="47" t="str">
        <f>VLOOKUP(B:B,标准数据!A:B,2,0)</f>
        <v xml:space="preserve">门底板 S200 1000 2100 右 </v>
      </c>
      <c r="D9" s="47"/>
      <c r="E9" s="47">
        <v>92</v>
      </c>
    </row>
    <row r="10" spans="1:5">
      <c r="A10" s="47">
        <v>11673177</v>
      </c>
      <c r="B10" s="47">
        <v>200204449</v>
      </c>
      <c r="C10" s="47" t="str">
        <f>VLOOKUP(B:B,标准数据!A:B,2,0)</f>
        <v xml:space="preserve">门底板 S200 1000 2100 左 </v>
      </c>
      <c r="D10" s="47"/>
      <c r="E10" s="47">
        <v>92</v>
      </c>
    </row>
    <row r="11" spans="1:5">
      <c r="A11" s="47">
        <v>11673205</v>
      </c>
      <c r="B11" s="47">
        <v>200201370</v>
      </c>
      <c r="C11" s="47" t="str">
        <f>VLOOKUP(B:B,标准数据!A:B,2,0)</f>
        <v xml:space="preserve">门底板 S200 800 2100 右 </v>
      </c>
      <c r="D11" s="47"/>
      <c r="E11" s="47">
        <v>254</v>
      </c>
    </row>
    <row r="12" spans="1:5">
      <c r="A12" s="47">
        <v>11673208</v>
      </c>
      <c r="B12" s="47">
        <v>200204443</v>
      </c>
      <c r="C12" s="47" t="str">
        <f>VLOOKUP(B:B,标准数据!A:B,2,0)</f>
        <v xml:space="preserve">门底板 S200 800 2100 左 </v>
      </c>
      <c r="D12" s="47"/>
      <c r="E12" s="47">
        <v>254</v>
      </c>
    </row>
    <row r="13" spans="1:5">
      <c r="A13" s="47">
        <v>11673211</v>
      </c>
      <c r="B13" s="47">
        <v>200201373</v>
      </c>
      <c r="C13" s="47" t="str">
        <f>VLOOKUP(B:B,标准数据!A:B,2,0)</f>
        <v xml:space="preserve">门底板 S200 900 2100 右 </v>
      </c>
      <c r="D13" s="47"/>
      <c r="E13" s="47">
        <v>904</v>
      </c>
    </row>
    <row r="14" spans="1:5">
      <c r="A14" s="47">
        <v>11673215</v>
      </c>
      <c r="B14" s="47">
        <v>200204446</v>
      </c>
      <c r="C14" s="47" t="str">
        <f>VLOOKUP(B:B,标准数据!A:B,2,0)</f>
        <v xml:space="preserve">门底板 S200 900 2100 左 </v>
      </c>
      <c r="D14" s="47"/>
      <c r="E14" s="47">
        <v>904</v>
      </c>
    </row>
    <row r="15" spans="1:5">
      <c r="A15" s="48">
        <v>11673173</v>
      </c>
      <c r="B15" s="48">
        <v>200204485</v>
      </c>
      <c r="C15" s="48" t="str">
        <f>VLOOKUP(B:B,标准数据!A:B,2,0)</f>
        <v xml:space="preserve">装饰板(门板) S200 1000 2100 FS441 右 </v>
      </c>
      <c r="D15" s="48"/>
      <c r="E15" s="48">
        <v>92</v>
      </c>
    </row>
    <row r="16" spans="1:5">
      <c r="A16" s="48">
        <v>11673174</v>
      </c>
      <c r="B16" s="48">
        <v>200204521</v>
      </c>
      <c r="C16" s="48" t="str">
        <f>VLOOKUP(B:B,标准数据!A:B,2,0)</f>
        <v xml:space="preserve">装饰板(门板) S200 1000 2100 FS441 左 </v>
      </c>
      <c r="D16" s="48"/>
      <c r="E16" s="48">
        <v>92</v>
      </c>
    </row>
    <row r="17" spans="1:5">
      <c r="A17" s="48">
        <v>11673203</v>
      </c>
      <c r="B17" s="48">
        <v>200204479</v>
      </c>
      <c r="C17" s="48" t="str">
        <f>VLOOKUP(B:B,标准数据!A:B,2,0)</f>
        <v xml:space="preserve">装饰板(门板) S200 800 2100 FS441 右 </v>
      </c>
      <c r="D17" s="48"/>
      <c r="E17" s="48">
        <v>175</v>
      </c>
    </row>
    <row r="18" spans="1:5">
      <c r="A18" s="48">
        <v>11673206</v>
      </c>
      <c r="B18" s="48">
        <v>200204515</v>
      </c>
      <c r="C18" s="48" t="str">
        <f>VLOOKUP(B:B,标准数据!A:B,2,0)</f>
        <v xml:space="preserve">装饰板(门板) S200 800 2100 FS441 左 </v>
      </c>
      <c r="D18" s="48"/>
      <c r="E18" s="48">
        <v>175</v>
      </c>
    </row>
    <row r="19" spans="1:5">
      <c r="A19" s="48">
        <v>11673179</v>
      </c>
      <c r="B19" s="48">
        <v>200204461</v>
      </c>
      <c r="C19" s="48" t="str">
        <f>VLOOKUP(B:B,标准数据!A:B,2,0)</f>
        <v xml:space="preserve">装饰板(门板) S200 800 2100 SUS304 右 </v>
      </c>
      <c r="D19" s="48"/>
      <c r="E19" s="48">
        <v>6</v>
      </c>
    </row>
    <row r="20" spans="1:5">
      <c r="A20" s="48">
        <v>11673201</v>
      </c>
      <c r="B20" s="48">
        <v>200204497</v>
      </c>
      <c r="C20" s="48" t="str">
        <f>VLOOKUP(B:B,标准数据!A:B,2,0)</f>
        <v xml:space="preserve">装饰板(门板) S200 800 2100 SUS304 左 </v>
      </c>
      <c r="D20" s="48"/>
      <c r="E20" s="48">
        <v>6</v>
      </c>
    </row>
    <row r="21" spans="1:5">
      <c r="A21" s="48">
        <v>11673209</v>
      </c>
      <c r="B21" s="48">
        <v>200204482</v>
      </c>
      <c r="C21" s="48" t="str">
        <f>VLOOKUP(B:B,标准数据!A:B,2,0)</f>
        <v xml:space="preserve">装饰板(门板) S200 900 2100 FS441 右 </v>
      </c>
      <c r="D21" s="48"/>
      <c r="E21" s="48">
        <v>167</v>
      </c>
    </row>
    <row r="22" spans="1:5">
      <c r="A22" s="48">
        <v>11673212</v>
      </c>
      <c r="B22" s="48">
        <v>200204518</v>
      </c>
      <c r="C22" s="48" t="str">
        <f>VLOOKUP(B:B,标准数据!A:B,2,0)</f>
        <v xml:space="preserve">装饰板(门板) S200 900 2100 FS441 左 </v>
      </c>
      <c r="D22" s="48"/>
      <c r="E22" s="48">
        <v>167</v>
      </c>
    </row>
    <row r="23" spans="1:5">
      <c r="A23" s="48">
        <v>11673200</v>
      </c>
      <c r="B23" s="48">
        <v>200204464</v>
      </c>
      <c r="C23" s="48" t="str">
        <f>VLOOKUP(B:B,标准数据!A:B,2,0)</f>
        <v xml:space="preserve">装饰板(门板) S200 900 2100 SUS304 右 </v>
      </c>
      <c r="D23" s="48"/>
      <c r="E23" s="48">
        <v>8</v>
      </c>
    </row>
    <row r="24" spans="1:5">
      <c r="A24" s="48">
        <v>11673202</v>
      </c>
      <c r="B24" s="48">
        <v>200204500</v>
      </c>
      <c r="C24" s="48" t="str">
        <f>VLOOKUP(B:B,标准数据!A:B,2,0)</f>
        <v xml:space="preserve">装饰板(门板) S200 900 2100 SUS304 左 </v>
      </c>
      <c r="D24" s="48"/>
      <c r="E24" s="48">
        <v>8</v>
      </c>
    </row>
    <row r="25" spans="1:5">
      <c r="A25" s="5"/>
      <c r="B25" s="5"/>
      <c r="C25" s="5"/>
      <c r="D25" s="5"/>
      <c r="E25" s="5"/>
    </row>
    <row r="26" spans="1:5">
      <c r="A26" s="5"/>
      <c r="B26" s="5"/>
      <c r="C26" s="5"/>
      <c r="D26" s="5"/>
      <c r="E26" s="5"/>
    </row>
  </sheetData>
  <sortState ref="A2:E26">
    <sortCondition ref="C2:C26"/>
  </sortState>
  <phoneticPr fontId="29" type="noConversion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workbookViewId="0">
      <selection activeCell="I16" sqref="I16"/>
    </sheetView>
  </sheetViews>
  <sheetFormatPr defaultRowHeight="13"/>
  <cols>
    <col min="1" max="1" width="11" bestFit="1" customWidth="1"/>
    <col min="2" max="2" width="10.5" bestFit="1" customWidth="1"/>
    <col min="3" max="3" width="45.625" bestFit="1" customWidth="1"/>
    <col min="4" max="4" width="7.25" style="15" customWidth="1"/>
    <col min="5" max="5" width="5.5" bestFit="1" customWidth="1"/>
  </cols>
  <sheetData>
    <row r="1" spans="1:5">
      <c r="A1" s="5" t="s">
        <v>283</v>
      </c>
      <c r="B1" s="5" t="s">
        <v>284</v>
      </c>
      <c r="C1" s="5" t="s">
        <v>285</v>
      </c>
      <c r="D1" s="21">
        <v>12</v>
      </c>
      <c r="E1" s="5" t="s">
        <v>286</v>
      </c>
    </row>
    <row r="2" spans="1:5">
      <c r="A2" s="5">
        <v>11674875</v>
      </c>
      <c r="B2" s="5">
        <v>200030846</v>
      </c>
      <c r="C2" s="5" t="str">
        <f>VLOOKUP(B:B,标准数据!A:B,2,0)</f>
        <v xml:space="preserve">加强筋(立柱) S8 </v>
      </c>
      <c r="D2" s="21"/>
      <c r="E2" s="5">
        <v>16</v>
      </c>
    </row>
    <row r="3" spans="1:5">
      <c r="A3" s="240">
        <v>11674888</v>
      </c>
      <c r="B3" s="240">
        <v>200204438</v>
      </c>
      <c r="C3" s="240" t="str">
        <f>VLOOKUP(B:B,标准数据!A:B,2,0)</f>
        <v xml:space="preserve">加强筋(门板) S200 2100  </v>
      </c>
      <c r="D3" s="244"/>
      <c r="E3" s="240">
        <v>2480</v>
      </c>
    </row>
    <row r="4" spans="1:5">
      <c r="A4" s="240">
        <v>11674873</v>
      </c>
      <c r="B4" s="240">
        <v>200010470</v>
      </c>
      <c r="C4" s="240" t="str">
        <f>VLOOKUP(B:B,标准数据!A:B,2,0)</f>
        <v xml:space="preserve">加强筋(门板) S8 2100  </v>
      </c>
      <c r="D4" s="244"/>
      <c r="E4" s="240">
        <v>8</v>
      </c>
    </row>
    <row r="5" spans="1:5">
      <c r="A5" s="5">
        <v>11674876</v>
      </c>
      <c r="B5" s="5">
        <v>200030869</v>
      </c>
      <c r="C5" s="5" t="str">
        <f>VLOOKUP(B:B,标准数据!A:B,2,0)</f>
        <v xml:space="preserve">立柱底板 S8 2100  </v>
      </c>
      <c r="D5" s="21"/>
      <c r="E5" s="5">
        <v>8</v>
      </c>
    </row>
    <row r="6" spans="1:5">
      <c r="A6" s="5">
        <v>11674872</v>
      </c>
      <c r="B6" s="5">
        <v>330060181</v>
      </c>
      <c r="C6" s="5" t="str">
        <f>VLOOKUP(B:B,标准数据!A:B,2,0)</f>
        <v xml:space="preserve">立柱焊接组件 S8 2100  </v>
      </c>
      <c r="D6" s="21"/>
      <c r="E6" s="5">
        <v>8</v>
      </c>
    </row>
    <row r="7" spans="1:5">
      <c r="A7" s="199">
        <v>11674881</v>
      </c>
      <c r="B7" s="199">
        <v>330025965</v>
      </c>
      <c r="C7" s="199" t="str">
        <f>VLOOKUP(B:B,标准数据!A:B,2,0)</f>
        <v xml:space="preserve">门板焊接组件 S200 800 2100 右 </v>
      </c>
      <c r="D7" s="213"/>
      <c r="E7" s="199">
        <v>249</v>
      </c>
    </row>
    <row r="8" spans="1:5">
      <c r="A8" s="199">
        <v>11674883</v>
      </c>
      <c r="B8" s="199">
        <v>330025977</v>
      </c>
      <c r="C8" s="199" t="str">
        <f>VLOOKUP(B:B,标准数据!A:B,2,0)</f>
        <v xml:space="preserve">门板焊接组件 S200 800 2100 左 </v>
      </c>
      <c r="D8" s="213"/>
      <c r="E8" s="199">
        <v>249</v>
      </c>
    </row>
    <row r="9" spans="1:5">
      <c r="A9" s="199">
        <v>11674882</v>
      </c>
      <c r="B9" s="199">
        <v>330025968</v>
      </c>
      <c r="C9" s="199" t="str">
        <f>VLOOKUP(B:B,标准数据!A:B,2,0)</f>
        <v xml:space="preserve">门板焊接组件 S200 900 2100 右 </v>
      </c>
      <c r="D9" s="213"/>
      <c r="E9" s="199">
        <v>991</v>
      </c>
    </row>
    <row r="10" spans="1:5">
      <c r="A10" s="199">
        <v>11674884</v>
      </c>
      <c r="B10" s="199">
        <v>330025980</v>
      </c>
      <c r="C10" s="199" t="str">
        <f>VLOOKUP(B:B,标准数据!A:B,2,0)</f>
        <v xml:space="preserve">门板焊接组件 S200 900 2100 左 </v>
      </c>
      <c r="D10" s="213"/>
      <c r="E10" s="199">
        <v>991</v>
      </c>
    </row>
    <row r="11" spans="1:5">
      <c r="A11" s="199">
        <v>11674871</v>
      </c>
      <c r="B11" s="199">
        <v>200010455</v>
      </c>
      <c r="C11" s="199" t="str">
        <f>VLOOKUP(B:B,标准数据!A:B,2,0)</f>
        <v xml:space="preserve">门板焊接组件 S8 800 2100  </v>
      </c>
      <c r="D11" s="213"/>
      <c r="E11" s="199">
        <v>8</v>
      </c>
    </row>
    <row r="12" spans="1:5">
      <c r="A12" s="47">
        <v>11674886</v>
      </c>
      <c r="B12" s="47">
        <v>200201370</v>
      </c>
      <c r="C12" s="47" t="str">
        <f>VLOOKUP(B:B,标准数据!A:B,2,0)</f>
        <v xml:space="preserve">门底板 S200 800 2100 右 </v>
      </c>
      <c r="D12" s="162"/>
      <c r="E12" s="47">
        <v>249</v>
      </c>
    </row>
    <row r="13" spans="1:5">
      <c r="A13" s="47">
        <v>11674889</v>
      </c>
      <c r="B13" s="47">
        <v>200204443</v>
      </c>
      <c r="C13" s="47" t="str">
        <f>VLOOKUP(B:B,标准数据!A:B,2,0)</f>
        <v xml:space="preserve">门底板 S200 800 2100 左 </v>
      </c>
      <c r="D13" s="162"/>
      <c r="E13" s="47">
        <v>249</v>
      </c>
    </row>
    <row r="14" spans="1:5">
      <c r="A14" s="47">
        <v>11674887</v>
      </c>
      <c r="B14" s="47">
        <v>200201373</v>
      </c>
      <c r="C14" s="47" t="str">
        <f>VLOOKUP(B:B,标准数据!A:B,2,0)</f>
        <v xml:space="preserve">门底板 S200 900 2100 右 </v>
      </c>
      <c r="D14" s="162"/>
      <c r="E14" s="47">
        <v>991</v>
      </c>
    </row>
    <row r="15" spans="1:5">
      <c r="A15" s="47">
        <v>11674885</v>
      </c>
      <c r="B15" s="47">
        <v>200204446</v>
      </c>
      <c r="C15" s="47" t="str">
        <f>VLOOKUP(B:B,标准数据!A:B,2,0)</f>
        <v xml:space="preserve">门底板 S200 900 2100 左 </v>
      </c>
      <c r="D15" s="162"/>
      <c r="E15" s="47">
        <v>991</v>
      </c>
    </row>
    <row r="16" spans="1:5">
      <c r="A16" s="47">
        <v>11674874</v>
      </c>
      <c r="B16" s="47">
        <v>200010471</v>
      </c>
      <c r="C16" s="47" t="str">
        <f>VLOOKUP(B:B,标准数据!A:B,2,0)</f>
        <v xml:space="preserve">门底板 S8/K8 800 2100  </v>
      </c>
      <c r="D16" s="162"/>
      <c r="E16" s="47">
        <v>8</v>
      </c>
    </row>
    <row r="17" spans="1:5">
      <c r="A17" s="48">
        <v>11674869</v>
      </c>
      <c r="B17" s="48">
        <v>200204461</v>
      </c>
      <c r="C17" s="48" t="str">
        <f>VLOOKUP(B:B,标准数据!A:B,2,0)</f>
        <v xml:space="preserve">装饰板(门板) S200 800 2100 SUS304 右 </v>
      </c>
      <c r="D17" s="241"/>
      <c r="E17" s="48">
        <v>249</v>
      </c>
    </row>
    <row r="18" spans="1:5">
      <c r="A18" s="48">
        <v>11674870</v>
      </c>
      <c r="B18" s="48">
        <v>200204497</v>
      </c>
      <c r="C18" s="48" t="str">
        <f>VLOOKUP(B:B,标准数据!A:B,2,0)</f>
        <v xml:space="preserve">装饰板(门板) S200 800 2100 SUS304 左 </v>
      </c>
      <c r="D18" s="241"/>
      <c r="E18" s="48">
        <v>249</v>
      </c>
    </row>
    <row r="19" spans="1:5">
      <c r="A19" s="48">
        <v>11674878</v>
      </c>
      <c r="B19" s="48">
        <v>200204482</v>
      </c>
      <c r="C19" s="48" t="str">
        <f>VLOOKUP(B:B,标准数据!A:B,2,0)</f>
        <v xml:space="preserve">装饰板(门板) S200 900 2100 FS441 右 </v>
      </c>
      <c r="D19" s="241"/>
      <c r="E19" s="48">
        <v>206</v>
      </c>
    </row>
    <row r="20" spans="1:5">
      <c r="A20" s="48">
        <v>11674880</v>
      </c>
      <c r="B20" s="48">
        <v>200204518</v>
      </c>
      <c r="C20" s="48" t="str">
        <f>VLOOKUP(B:B,标准数据!A:B,2,0)</f>
        <v xml:space="preserve">装饰板(门板) S200 900 2100 FS441 左 </v>
      </c>
      <c r="D20" s="241"/>
      <c r="E20" s="48">
        <v>206</v>
      </c>
    </row>
    <row r="21" spans="1:5">
      <c r="A21" s="48">
        <v>11674877</v>
      </c>
      <c r="B21" s="48">
        <v>200204464</v>
      </c>
      <c r="C21" s="48" t="str">
        <f>VLOOKUP(B:B,标准数据!A:B,2,0)</f>
        <v xml:space="preserve">装饰板(门板) S200 900 2100 SUS304 右 </v>
      </c>
      <c r="D21" s="241"/>
      <c r="E21" s="48">
        <v>141</v>
      </c>
    </row>
    <row r="22" spans="1:5">
      <c r="A22" s="48">
        <v>11674879</v>
      </c>
      <c r="B22" s="48">
        <v>200204500</v>
      </c>
      <c r="C22" s="48" t="str">
        <f>VLOOKUP(B:B,标准数据!A:B,2,0)</f>
        <v xml:space="preserve">装饰板(门板) S200 900 2100 SUS304 左 </v>
      </c>
      <c r="D22" s="241"/>
      <c r="E22" s="48">
        <v>141</v>
      </c>
    </row>
    <row r="23" spans="1:5">
      <c r="A23" s="5"/>
      <c r="B23" s="5"/>
      <c r="C23" s="5"/>
      <c r="D23" s="21"/>
      <c r="E23" s="5"/>
    </row>
  </sheetData>
  <sortState ref="A2:E23">
    <sortCondition ref="C2:C23"/>
  </sortState>
  <phoneticPr fontId="29" type="noConversion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topLeftCell="A7" workbookViewId="0">
      <selection activeCell="J17" sqref="J17"/>
    </sheetView>
  </sheetViews>
  <sheetFormatPr defaultRowHeight="13"/>
  <cols>
    <col min="1" max="1" width="9.5" bestFit="1" customWidth="1"/>
    <col min="2" max="2" width="11" bestFit="1" customWidth="1"/>
    <col min="3" max="3" width="10.5" bestFit="1" customWidth="1"/>
    <col min="4" max="4" width="37.875" customWidth="1"/>
    <col min="6" max="6" width="5.5" bestFit="1" customWidth="1"/>
  </cols>
  <sheetData>
    <row r="1" spans="1:6">
      <c r="A1" s="5" t="s">
        <v>2125</v>
      </c>
      <c r="B1" s="5" t="s">
        <v>283</v>
      </c>
      <c r="C1" s="5" t="s">
        <v>284</v>
      </c>
      <c r="D1" s="5" t="s">
        <v>285</v>
      </c>
      <c r="E1" s="5" t="s">
        <v>2114</v>
      </c>
      <c r="F1" s="5" t="s">
        <v>286</v>
      </c>
    </row>
    <row r="2" spans="1:6">
      <c r="A2" s="5"/>
      <c r="B2" s="5">
        <v>11677832</v>
      </c>
      <c r="C2" s="5">
        <v>200030846</v>
      </c>
      <c r="D2" s="5" t="str">
        <f>VLOOKUP(C:C,标准数据!A:B,2,0)</f>
        <v xml:space="preserve">加强筋(立柱) S8 </v>
      </c>
      <c r="E2" s="5"/>
      <c r="F2" s="5">
        <v>1048</v>
      </c>
    </row>
    <row r="3" spans="1:6">
      <c r="A3" s="5"/>
      <c r="B3" s="5">
        <v>11677599</v>
      </c>
      <c r="C3" s="5">
        <v>200012181</v>
      </c>
      <c r="D3" s="5" t="str">
        <f>VLOOKUP(C:C,标准数据!A:B,2,0)</f>
        <v>加强筋(立柱) S8 （宽）</v>
      </c>
      <c r="E3" s="5"/>
      <c r="F3" s="5">
        <v>272</v>
      </c>
    </row>
    <row r="4" spans="1:6">
      <c r="A4" s="5"/>
      <c r="B4" s="5">
        <v>11677848</v>
      </c>
      <c r="C4" s="5">
        <v>200204438</v>
      </c>
      <c r="D4" s="5" t="str">
        <f>VLOOKUP(C:C,标准数据!A:B,2,0)</f>
        <v xml:space="preserve">加强筋(门板) S200 2100  </v>
      </c>
      <c r="E4" s="5"/>
      <c r="F4" s="5">
        <v>1934</v>
      </c>
    </row>
    <row r="5" spans="1:6">
      <c r="A5" s="5"/>
      <c r="B5" s="5">
        <v>11677834</v>
      </c>
      <c r="C5" s="5">
        <v>200010470</v>
      </c>
      <c r="D5" s="5" t="str">
        <f>VLOOKUP(C:C,标准数据!A:B,2,0)</f>
        <v xml:space="preserve">加强筋(门板) S8 2100  </v>
      </c>
      <c r="E5" s="5"/>
      <c r="F5" s="5">
        <v>592</v>
      </c>
    </row>
    <row r="6" spans="1:6">
      <c r="A6" s="5"/>
      <c r="B6" s="5">
        <v>11677833</v>
      </c>
      <c r="C6" s="5">
        <v>200030869</v>
      </c>
      <c r="D6" s="5" t="str">
        <f>VLOOKUP(C:C,标准数据!A:B,2,0)</f>
        <v xml:space="preserve">立柱底板 S8 2100  </v>
      </c>
      <c r="E6" s="5"/>
      <c r="F6" s="5">
        <v>524</v>
      </c>
    </row>
    <row r="7" spans="1:6">
      <c r="A7" s="5"/>
      <c r="B7" s="5">
        <v>11677820</v>
      </c>
      <c r="C7" s="5">
        <v>200031792</v>
      </c>
      <c r="D7" s="5" t="str">
        <f>VLOOKUP(C:C,标准数据!A:B,2,0)</f>
        <v>立柱底板 S8 2100  （宽）</v>
      </c>
      <c r="E7" s="5"/>
      <c r="F7" s="5">
        <v>68</v>
      </c>
    </row>
    <row r="8" spans="1:6">
      <c r="A8" s="5"/>
      <c r="B8" s="5">
        <v>11677831</v>
      </c>
      <c r="C8" s="5">
        <v>330060181</v>
      </c>
      <c r="D8" s="5" t="str">
        <f>VLOOKUP(C:C,标准数据!A:B,2,0)</f>
        <v xml:space="preserve">立柱焊接组件 S8 2100  </v>
      </c>
      <c r="E8" s="5"/>
      <c r="F8" s="5">
        <v>524</v>
      </c>
    </row>
    <row r="9" spans="1:6">
      <c r="A9" s="5"/>
      <c r="B9" s="5">
        <v>11677598</v>
      </c>
      <c r="C9" s="5">
        <v>330060184</v>
      </c>
      <c r="D9" s="5" t="str">
        <f>VLOOKUP(C:C,标准数据!A:B,2,0)</f>
        <v>立柱焊接组件 S8 2100  （宽）</v>
      </c>
      <c r="E9" s="5"/>
      <c r="F9" s="5">
        <v>68</v>
      </c>
    </row>
    <row r="10" spans="1:6">
      <c r="A10" s="5"/>
      <c r="B10" s="199">
        <v>11677822</v>
      </c>
      <c r="C10" s="199">
        <v>330025971</v>
      </c>
      <c r="D10" s="199" t="str">
        <f>VLOOKUP(C:C,标准数据!A:B,2,0)</f>
        <v xml:space="preserve">门板焊接组件 S200 1000 2100 右 </v>
      </c>
      <c r="E10" s="199"/>
      <c r="F10" s="199">
        <v>147</v>
      </c>
    </row>
    <row r="11" spans="1:6">
      <c r="A11" s="5"/>
      <c r="B11" s="199">
        <v>11677825</v>
      </c>
      <c r="C11" s="199">
        <v>330025983</v>
      </c>
      <c r="D11" s="199" t="str">
        <f>VLOOKUP(C:C,标准数据!A:B,2,0)</f>
        <v xml:space="preserve">门板焊接组件 S200 1000 2100 左 </v>
      </c>
      <c r="E11" s="199"/>
      <c r="F11" s="199">
        <v>147</v>
      </c>
    </row>
    <row r="12" spans="1:6">
      <c r="A12" s="5"/>
      <c r="B12" s="199">
        <v>11677837</v>
      </c>
      <c r="C12" s="199">
        <v>330025965</v>
      </c>
      <c r="D12" s="199" t="str">
        <f>VLOOKUP(C:C,标准数据!A:B,2,0)</f>
        <v xml:space="preserve">门板焊接组件 S200 800 2100 右 </v>
      </c>
      <c r="E12" s="199"/>
      <c r="F12" s="199">
        <v>21</v>
      </c>
    </row>
    <row r="13" spans="1:6">
      <c r="A13" s="5"/>
      <c r="B13" s="199">
        <v>11677843</v>
      </c>
      <c r="C13" s="199">
        <v>330025977</v>
      </c>
      <c r="D13" s="199" t="str">
        <f>VLOOKUP(C:C,标准数据!A:B,2,0)</f>
        <v xml:space="preserve">门板焊接组件 S200 800 2100 左 </v>
      </c>
      <c r="E13" s="199"/>
      <c r="F13" s="199">
        <v>21</v>
      </c>
    </row>
    <row r="14" spans="1:6">
      <c r="A14" s="5"/>
      <c r="B14" s="199">
        <v>11677841</v>
      </c>
      <c r="C14" s="199">
        <v>330025968</v>
      </c>
      <c r="D14" s="199" t="str">
        <f>VLOOKUP(C:C,标准数据!A:B,2,0)</f>
        <v xml:space="preserve">门板焊接组件 S200 900 2100 右 </v>
      </c>
      <c r="E14" s="199"/>
      <c r="F14" s="199">
        <v>799</v>
      </c>
    </row>
    <row r="15" spans="1:6">
      <c r="A15" s="5"/>
      <c r="B15" s="199">
        <v>11677847</v>
      </c>
      <c r="C15" s="199">
        <v>330025980</v>
      </c>
      <c r="D15" s="199" t="str">
        <f>VLOOKUP(C:C,标准数据!A:B,2,0)</f>
        <v xml:space="preserve">门板焊接组件 S200 900 2100 左 </v>
      </c>
      <c r="E15" s="199"/>
      <c r="F15" s="199">
        <v>799</v>
      </c>
    </row>
    <row r="16" spans="1:6">
      <c r="A16" s="5"/>
      <c r="B16" s="199">
        <v>11677828</v>
      </c>
      <c r="C16" s="199">
        <v>200010458</v>
      </c>
      <c r="D16" s="199" t="str">
        <f>VLOOKUP(C:C,标准数据!A:B,2,0)</f>
        <v xml:space="preserve">门板焊接组件 S8 900 2100  </v>
      </c>
      <c r="E16" s="199"/>
      <c r="F16" s="199">
        <v>592</v>
      </c>
    </row>
    <row r="17" spans="1:6">
      <c r="A17" s="5"/>
      <c r="B17" s="47">
        <v>11677823</v>
      </c>
      <c r="C17" s="47">
        <v>200201376</v>
      </c>
      <c r="D17" s="47" t="str">
        <f>VLOOKUP(C:C,标准数据!A:B,2,0)</f>
        <v xml:space="preserve">门底板 S200 1000 2100 右 </v>
      </c>
      <c r="E17" s="47"/>
      <c r="F17" s="47">
        <v>147</v>
      </c>
    </row>
    <row r="18" spans="1:6">
      <c r="A18" s="5"/>
      <c r="B18" s="47">
        <v>11677826</v>
      </c>
      <c r="C18" s="47">
        <v>200204449</v>
      </c>
      <c r="D18" s="47" t="str">
        <f>VLOOKUP(C:C,标准数据!A:B,2,0)</f>
        <v xml:space="preserve">门底板 S200 1000 2100 左 </v>
      </c>
      <c r="E18" s="47"/>
      <c r="F18" s="47">
        <v>147</v>
      </c>
    </row>
    <row r="19" spans="1:6">
      <c r="A19" s="5"/>
      <c r="B19" s="47">
        <v>11677838</v>
      </c>
      <c r="C19" s="47">
        <v>200201370</v>
      </c>
      <c r="D19" s="47" t="str">
        <f>VLOOKUP(C:C,标准数据!A:B,2,0)</f>
        <v xml:space="preserve">门底板 S200 800 2100 右 </v>
      </c>
      <c r="E19" s="47"/>
      <c r="F19" s="47">
        <v>21</v>
      </c>
    </row>
    <row r="20" spans="1:6">
      <c r="A20" s="5"/>
      <c r="B20" s="47">
        <v>11677844</v>
      </c>
      <c r="C20" s="47">
        <v>200204443</v>
      </c>
      <c r="D20" s="47" t="str">
        <f>VLOOKUP(C:C,标准数据!A:B,2,0)</f>
        <v xml:space="preserve">门底板 S200 800 2100 左 </v>
      </c>
      <c r="E20" s="47"/>
      <c r="F20" s="47">
        <v>21</v>
      </c>
    </row>
    <row r="21" spans="1:6">
      <c r="A21" s="5"/>
      <c r="B21" s="47">
        <v>11677842</v>
      </c>
      <c r="C21" s="47">
        <v>200201373</v>
      </c>
      <c r="D21" s="47" t="str">
        <f>VLOOKUP(C:C,标准数据!A:B,2,0)</f>
        <v xml:space="preserve">门底板 S200 900 2100 右 </v>
      </c>
      <c r="E21" s="47"/>
      <c r="F21" s="47">
        <v>799</v>
      </c>
    </row>
    <row r="22" spans="1:6">
      <c r="A22" s="5"/>
      <c r="B22" s="47">
        <v>11677849</v>
      </c>
      <c r="C22" s="47">
        <v>200204446</v>
      </c>
      <c r="D22" s="47" t="str">
        <f>VLOOKUP(C:C,标准数据!A:B,2,0)</f>
        <v xml:space="preserve">门底板 S200 900 2100 左 </v>
      </c>
      <c r="E22" s="47"/>
      <c r="F22" s="47">
        <v>799</v>
      </c>
    </row>
    <row r="23" spans="1:6">
      <c r="A23" s="5"/>
      <c r="B23" s="47">
        <v>11677830</v>
      </c>
      <c r="C23" s="47">
        <v>200010472</v>
      </c>
      <c r="D23" s="47" t="str">
        <f>VLOOKUP(C:C,标准数据!A:B,2,0)</f>
        <v xml:space="preserve">门底板 S8/K8 900 2100  </v>
      </c>
      <c r="E23" s="47"/>
      <c r="F23" s="47">
        <v>592</v>
      </c>
    </row>
    <row r="24" spans="1:6">
      <c r="A24" s="5"/>
      <c r="B24" s="5">
        <v>11677827</v>
      </c>
      <c r="C24" s="5">
        <v>200013384</v>
      </c>
      <c r="D24" s="5" t="str">
        <f>VLOOKUP(C:C,标准数据!A:B,2,0)</f>
        <v xml:space="preserve">装饰板(立柱) S8 2100 FS441 </v>
      </c>
      <c r="E24" s="5"/>
      <c r="F24" s="5">
        <v>1</v>
      </c>
    </row>
    <row r="25" spans="1:6">
      <c r="A25" s="46">
        <v>11677829</v>
      </c>
      <c r="B25" s="46">
        <v>11677850</v>
      </c>
      <c r="C25" s="46">
        <v>200013384</v>
      </c>
      <c r="D25" s="5" t="str">
        <f>VLOOKUP(C:C,标准数据!A:B,2,0)</f>
        <v xml:space="preserve">装饰板(立柱) S8 2100 FS441 </v>
      </c>
      <c r="E25" s="5"/>
      <c r="F25" s="5">
        <v>228</v>
      </c>
    </row>
    <row r="26" spans="1:6">
      <c r="A26" s="5"/>
      <c r="B26" s="48">
        <v>11677821</v>
      </c>
      <c r="C26" s="48">
        <v>200204467</v>
      </c>
      <c r="D26" s="48" t="str">
        <f>VLOOKUP(C:C,标准数据!A:B,2,0)</f>
        <v xml:space="preserve">装饰板(门板) S200 1000 2100 SUS304 右 </v>
      </c>
      <c r="E26" s="48"/>
      <c r="F26" s="48">
        <v>147</v>
      </c>
    </row>
    <row r="27" spans="1:6">
      <c r="A27" s="5"/>
      <c r="B27" s="48">
        <v>11677824</v>
      </c>
      <c r="C27" s="48">
        <v>200204503</v>
      </c>
      <c r="D27" s="48" t="str">
        <f>VLOOKUP(C:C,标准数据!A:B,2,0)</f>
        <v xml:space="preserve">装饰板(门板) S200 1000 2100 SUS304 左 </v>
      </c>
      <c r="E27" s="48"/>
      <c r="F27" s="48">
        <v>147</v>
      </c>
    </row>
    <row r="28" spans="1:6">
      <c r="A28" s="5"/>
      <c r="B28" s="48">
        <v>11677835</v>
      </c>
      <c r="C28" s="48">
        <v>200204479</v>
      </c>
      <c r="D28" s="48" t="str">
        <f>VLOOKUP(C:C,标准数据!A:B,2,0)</f>
        <v xml:space="preserve">装饰板(门板) S200 800 2100 FS441 右 </v>
      </c>
      <c r="E28" s="48"/>
      <c r="F28" s="48">
        <v>3</v>
      </c>
    </row>
    <row r="29" spans="1:6">
      <c r="A29" s="5"/>
      <c r="B29" s="48">
        <v>11677836</v>
      </c>
      <c r="C29" s="48">
        <v>200204515</v>
      </c>
      <c r="D29" s="48" t="str">
        <f>VLOOKUP(C:C,标准数据!A:B,2,0)</f>
        <v xml:space="preserve">装饰板(门板) S200 800 2100 FS441 左 </v>
      </c>
      <c r="E29" s="48"/>
      <c r="F29" s="48">
        <v>3</v>
      </c>
    </row>
    <row r="30" spans="1:6">
      <c r="A30" s="5"/>
      <c r="B30" s="48">
        <v>11677840</v>
      </c>
      <c r="C30" s="48">
        <v>200204482</v>
      </c>
      <c r="D30" s="48" t="str">
        <f>VLOOKUP(C:C,标准数据!A:B,2,0)</f>
        <v xml:space="preserve">装饰板(门板) S200 900 2100 FS441 右 </v>
      </c>
      <c r="E30" s="48"/>
      <c r="F30" s="48">
        <v>9</v>
      </c>
    </row>
    <row r="31" spans="1:6">
      <c r="A31" s="5"/>
      <c r="B31" s="48">
        <v>11677846</v>
      </c>
      <c r="C31" s="48">
        <v>200204518</v>
      </c>
      <c r="D31" s="48" t="str">
        <f>VLOOKUP(C:C,标准数据!A:B,2,0)</f>
        <v xml:space="preserve">装饰板(门板) S200 900 2100 FS441 左 </v>
      </c>
      <c r="E31" s="48"/>
      <c r="F31" s="48">
        <v>9</v>
      </c>
    </row>
    <row r="32" spans="1:6">
      <c r="A32" s="5"/>
      <c r="B32" s="48">
        <v>11677839</v>
      </c>
      <c r="C32" s="48">
        <v>200204464</v>
      </c>
      <c r="D32" s="48" t="str">
        <f>VLOOKUP(C:C,标准数据!A:B,2,0)</f>
        <v xml:space="preserve">装饰板(门板) S200 900 2100 SUS304 右 </v>
      </c>
      <c r="E32" s="48"/>
      <c r="F32" s="48">
        <v>28</v>
      </c>
    </row>
    <row r="33" spans="1:6">
      <c r="A33" s="5"/>
      <c r="B33" s="48">
        <v>11677845</v>
      </c>
      <c r="C33" s="48">
        <v>200204500</v>
      </c>
      <c r="D33" s="48" t="str">
        <f>VLOOKUP(C:C,标准数据!A:B,2,0)</f>
        <v xml:space="preserve">装饰板(门板) S200 900 2100 SUS304 左 </v>
      </c>
      <c r="E33" s="48"/>
      <c r="F33" s="48">
        <v>28</v>
      </c>
    </row>
    <row r="34" spans="1:6">
      <c r="A34" s="5">
        <v>11677829</v>
      </c>
      <c r="B34" s="48">
        <v>11677829</v>
      </c>
      <c r="C34" s="48">
        <v>200013407</v>
      </c>
      <c r="D34" s="48" t="str">
        <f>VLOOKUP(C:C,标准数据!A:B,2,0)</f>
        <v xml:space="preserve">装饰板(门板) S8 900 2100 FS441 </v>
      </c>
      <c r="E34" s="48"/>
      <c r="F34" s="48">
        <v>456</v>
      </c>
    </row>
    <row r="35" spans="1:6">
      <c r="A35" s="5"/>
      <c r="B35" s="5"/>
      <c r="C35" s="5"/>
      <c r="D35" s="5"/>
      <c r="E35" s="5"/>
      <c r="F35" s="5"/>
    </row>
  </sheetData>
  <sortState ref="A2:F35">
    <sortCondition ref="D2:D35"/>
  </sortState>
  <phoneticPr fontId="29" type="noConversion"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workbookViewId="0">
      <selection activeCell="F10" sqref="F10:F16"/>
    </sheetView>
  </sheetViews>
  <sheetFormatPr defaultRowHeight="13"/>
  <cols>
    <col min="2" max="2" width="11" bestFit="1" customWidth="1"/>
    <col min="3" max="3" width="10.5" bestFit="1" customWidth="1"/>
    <col min="4" max="4" width="38.375" customWidth="1"/>
    <col min="5" max="5" width="8.125" customWidth="1"/>
    <col min="6" max="6" width="5.5" bestFit="1" customWidth="1"/>
  </cols>
  <sheetData>
    <row r="1" spans="1:6">
      <c r="A1" s="5" t="s">
        <v>2126</v>
      </c>
      <c r="B1" s="5" t="s">
        <v>283</v>
      </c>
      <c r="C1" s="5" t="s">
        <v>284</v>
      </c>
      <c r="D1" s="5" t="s">
        <v>285</v>
      </c>
      <c r="E1" s="5" t="s">
        <v>2114</v>
      </c>
      <c r="F1" s="5" t="s">
        <v>286</v>
      </c>
    </row>
    <row r="2" spans="1:6">
      <c r="A2" s="5"/>
      <c r="B2" s="5">
        <v>11678733</v>
      </c>
      <c r="C2" s="5">
        <v>200030846</v>
      </c>
      <c r="D2" s="5" t="str">
        <f>VLOOKUP(C:C,标准数据!A:B,2,0)</f>
        <v xml:space="preserve">加强筋(立柱) S8 </v>
      </c>
      <c r="E2" s="5"/>
      <c r="F2" s="5">
        <v>1480</v>
      </c>
    </row>
    <row r="3" spans="1:6">
      <c r="A3" s="5"/>
      <c r="B3" s="5">
        <v>11678736</v>
      </c>
      <c r="C3" s="5">
        <v>200204438</v>
      </c>
      <c r="D3" s="5" t="str">
        <f>VLOOKUP(C:C,标准数据!A:B,2,0)</f>
        <v xml:space="preserve">加强筋(门板) S200 2100  </v>
      </c>
      <c r="E3" s="5"/>
      <c r="F3" s="5">
        <v>1750</v>
      </c>
    </row>
    <row r="4" spans="1:6">
      <c r="A4" s="5"/>
      <c r="B4" s="5">
        <v>11678729</v>
      </c>
      <c r="C4" s="5">
        <v>200010470</v>
      </c>
      <c r="D4" s="5" t="str">
        <f>VLOOKUP(C:C,标准数据!A:B,2,0)</f>
        <v xml:space="preserve">加强筋(门板) S8 2100  </v>
      </c>
      <c r="E4" s="5"/>
      <c r="F4" s="5">
        <v>740</v>
      </c>
    </row>
    <row r="5" spans="1:6">
      <c r="A5" s="5"/>
      <c r="B5" s="5">
        <v>11678734</v>
      </c>
      <c r="C5" s="5">
        <v>200030869</v>
      </c>
      <c r="D5" s="5" t="str">
        <f>VLOOKUP(C:C,标准数据!A:B,2,0)</f>
        <v xml:space="preserve">立柱底板 S8 2100  </v>
      </c>
      <c r="E5" s="5"/>
      <c r="F5" s="5">
        <v>740</v>
      </c>
    </row>
    <row r="6" spans="1:6">
      <c r="A6" s="5"/>
      <c r="B6" s="5">
        <v>11678709</v>
      </c>
      <c r="C6" s="5">
        <v>330060181</v>
      </c>
      <c r="D6" s="5" t="str">
        <f>VLOOKUP(C:C,标准数据!A:B,2,0)</f>
        <v xml:space="preserve">立柱焊接组件 S8 2100  </v>
      </c>
      <c r="E6" s="5"/>
      <c r="F6" s="5">
        <v>740</v>
      </c>
    </row>
    <row r="7" spans="1:6">
      <c r="A7" s="5"/>
      <c r="B7" s="199">
        <v>11678704</v>
      </c>
      <c r="C7" s="199">
        <v>330025971</v>
      </c>
      <c r="D7" s="199" t="str">
        <f>VLOOKUP(C:C,标准数据!A:B,2,0)</f>
        <v xml:space="preserve">门板焊接组件 S200 1000 2100 右 </v>
      </c>
      <c r="E7" s="199"/>
      <c r="F7" s="199">
        <v>38</v>
      </c>
    </row>
    <row r="8" spans="1:6">
      <c r="A8" s="5"/>
      <c r="B8" s="199">
        <v>11678705</v>
      </c>
      <c r="C8" s="199">
        <v>330025983</v>
      </c>
      <c r="D8" s="199" t="str">
        <f>VLOOKUP(C:C,标准数据!A:B,2,0)</f>
        <v xml:space="preserve">门板焊接组件 S200 1000 2100 左 </v>
      </c>
      <c r="E8" s="199"/>
      <c r="F8" s="199">
        <v>38</v>
      </c>
    </row>
    <row r="9" spans="1:6">
      <c r="A9" s="5"/>
      <c r="B9" s="199">
        <v>11678718</v>
      </c>
      <c r="C9" s="199">
        <v>330025965</v>
      </c>
      <c r="D9" s="199" t="str">
        <f>VLOOKUP(C:C,标准数据!A:B,2,0)</f>
        <v xml:space="preserve">门板焊接组件 S200 800 2100 右 </v>
      </c>
      <c r="E9" s="199"/>
      <c r="F9" s="199">
        <v>553</v>
      </c>
    </row>
    <row r="10" spans="1:6">
      <c r="A10" s="5"/>
      <c r="B10" s="199">
        <v>11678720</v>
      </c>
      <c r="C10" s="199">
        <v>330025977</v>
      </c>
      <c r="D10" s="199" t="str">
        <f>VLOOKUP(C:C,标准数据!A:B,2,0)</f>
        <v xml:space="preserve">门板焊接组件 S200 800 2100 左 </v>
      </c>
      <c r="E10" s="199"/>
      <c r="F10" s="199">
        <v>553</v>
      </c>
    </row>
    <row r="11" spans="1:6">
      <c r="A11" s="5"/>
      <c r="B11" s="199">
        <v>11678719</v>
      </c>
      <c r="C11" s="199">
        <v>330025968</v>
      </c>
      <c r="D11" s="199" t="str">
        <f>VLOOKUP(C:C,标准数据!A:B,2,0)</f>
        <v xml:space="preserve">门板焊接组件 S200 900 2100 右 </v>
      </c>
      <c r="E11" s="199"/>
      <c r="F11" s="199">
        <v>284</v>
      </c>
    </row>
    <row r="12" spans="1:6">
      <c r="A12" s="5"/>
      <c r="B12" s="199">
        <v>11678721</v>
      </c>
      <c r="C12" s="199">
        <v>330025980</v>
      </c>
      <c r="D12" s="199" t="str">
        <f>VLOOKUP(C:C,标准数据!A:B,2,0)</f>
        <v xml:space="preserve">门板焊接组件 S200 900 2100 左 </v>
      </c>
      <c r="E12" s="199"/>
      <c r="F12" s="199">
        <v>284</v>
      </c>
    </row>
    <row r="13" spans="1:6">
      <c r="A13" s="5"/>
      <c r="B13" s="199">
        <v>11678706</v>
      </c>
      <c r="C13" s="199">
        <v>200010458</v>
      </c>
      <c r="D13" s="199" t="str">
        <f>VLOOKUP(C:C,标准数据!A:B,2,0)</f>
        <v xml:space="preserve">门板焊接组件 S8 900 2100  </v>
      </c>
      <c r="E13" s="199"/>
      <c r="F13" s="199">
        <v>740</v>
      </c>
    </row>
    <row r="14" spans="1:6">
      <c r="A14" s="5"/>
      <c r="B14" s="47">
        <v>11678727</v>
      </c>
      <c r="C14" s="47">
        <v>200201376</v>
      </c>
      <c r="D14" s="47" t="str">
        <f>VLOOKUP(C:C,标准数据!A:B,2,0)</f>
        <v xml:space="preserve">门底板 S200 1000 2100 右 </v>
      </c>
      <c r="E14" s="47"/>
      <c r="F14" s="47">
        <v>38</v>
      </c>
    </row>
    <row r="15" spans="1:6">
      <c r="A15" s="5"/>
      <c r="B15" s="47">
        <v>11678726</v>
      </c>
      <c r="C15" s="47">
        <v>200204449</v>
      </c>
      <c r="D15" s="47" t="str">
        <f>VLOOKUP(C:C,标准数据!A:B,2,0)</f>
        <v xml:space="preserve">门底板 S200 1000 2100 左 </v>
      </c>
      <c r="E15" s="47"/>
      <c r="F15" s="47">
        <v>38</v>
      </c>
    </row>
    <row r="16" spans="1:6">
      <c r="A16" s="5"/>
      <c r="B16" s="47">
        <v>11678731</v>
      </c>
      <c r="C16" s="47">
        <v>200201370</v>
      </c>
      <c r="D16" s="47" t="str">
        <f>VLOOKUP(C:C,标准数据!A:B,2,0)</f>
        <v xml:space="preserve">门底板 S200 800 2100 右 </v>
      </c>
      <c r="E16" s="47"/>
      <c r="F16" s="47">
        <v>553</v>
      </c>
    </row>
    <row r="17" spans="1:6">
      <c r="A17" s="5"/>
      <c r="B17" s="47">
        <v>11678737</v>
      </c>
      <c r="C17" s="47">
        <v>200204443</v>
      </c>
      <c r="D17" s="47" t="str">
        <f>VLOOKUP(C:C,标准数据!A:B,2,0)</f>
        <v xml:space="preserve">门底板 S200 800 2100 左 </v>
      </c>
      <c r="E17" s="47"/>
      <c r="F17" s="47">
        <v>553</v>
      </c>
    </row>
    <row r="18" spans="1:6">
      <c r="A18" s="5"/>
      <c r="B18" s="47">
        <v>11678732</v>
      </c>
      <c r="C18" s="47">
        <v>200201373</v>
      </c>
      <c r="D18" s="47" t="str">
        <f>VLOOKUP(C:C,标准数据!A:B,2,0)</f>
        <v xml:space="preserve">门底板 S200 900 2100 右 </v>
      </c>
      <c r="E18" s="47"/>
      <c r="F18" s="47">
        <v>284</v>
      </c>
    </row>
    <row r="19" spans="1:6">
      <c r="A19" s="5"/>
      <c r="B19" s="47">
        <v>11678738</v>
      </c>
      <c r="C19" s="47">
        <v>200204446</v>
      </c>
      <c r="D19" s="47" t="str">
        <f>VLOOKUP(C:C,标准数据!A:B,2,0)</f>
        <v xml:space="preserve">门底板 S200 900 2100 左 </v>
      </c>
      <c r="E19" s="47"/>
      <c r="F19" s="47">
        <v>284</v>
      </c>
    </row>
    <row r="20" spans="1:6">
      <c r="A20" s="5"/>
      <c r="B20" s="47">
        <v>11678730</v>
      </c>
      <c r="C20" s="47">
        <v>200010472</v>
      </c>
      <c r="D20" s="47" t="str">
        <f>VLOOKUP(C:C,标准数据!A:B,2,0)</f>
        <v xml:space="preserve">门底板 S8/K8 900 2100  </v>
      </c>
      <c r="E20" s="47"/>
      <c r="F20" s="47">
        <v>740</v>
      </c>
    </row>
    <row r="21" spans="1:6">
      <c r="A21" s="5"/>
      <c r="B21" s="5">
        <v>11678723</v>
      </c>
      <c r="C21" s="5">
        <v>200013384</v>
      </c>
      <c r="D21" s="5" t="str">
        <f>VLOOKUP(C:C,标准数据!A:B,2,0)</f>
        <v xml:space="preserve">装饰板(立柱) S8 2100 FS441 </v>
      </c>
      <c r="E21" s="5"/>
      <c r="F21" s="5">
        <v>512</v>
      </c>
    </row>
    <row r="22" spans="1:6">
      <c r="A22" s="5">
        <v>11678708</v>
      </c>
      <c r="B22" s="5">
        <v>11678761</v>
      </c>
      <c r="C22" s="5">
        <v>200013384</v>
      </c>
      <c r="D22" s="5" t="str">
        <f>VLOOKUP(C:C,标准数据!A:B,2,0)</f>
        <v xml:space="preserve">装饰板(立柱) S8 2100 FS441 </v>
      </c>
      <c r="E22" s="5"/>
      <c r="F22" s="5">
        <v>370</v>
      </c>
    </row>
    <row r="23" spans="1:6">
      <c r="A23" s="5"/>
      <c r="B23" s="48">
        <v>11678701</v>
      </c>
      <c r="C23" s="48">
        <v>200204467</v>
      </c>
      <c r="D23" s="48" t="str">
        <f>VLOOKUP(C:C,标准数据!A:B,2,0)</f>
        <v xml:space="preserve">装饰板(门板) S200 1000 2100 SUS304 右 </v>
      </c>
      <c r="E23" s="48"/>
      <c r="F23" s="48">
        <v>38</v>
      </c>
    </row>
    <row r="24" spans="1:6">
      <c r="A24" s="5"/>
      <c r="B24" s="48">
        <v>11678702</v>
      </c>
      <c r="C24" s="48">
        <v>200204503</v>
      </c>
      <c r="D24" s="48" t="str">
        <f>VLOOKUP(C:C,标准数据!A:B,2,0)</f>
        <v xml:space="preserve">装饰板(门板) S200 1000 2100 SUS304 左 </v>
      </c>
      <c r="E24" s="48"/>
      <c r="F24" s="48">
        <v>38</v>
      </c>
    </row>
    <row r="25" spans="1:6">
      <c r="A25" s="5"/>
      <c r="B25" s="48">
        <v>11678724</v>
      </c>
      <c r="C25" s="48">
        <v>200204479</v>
      </c>
      <c r="D25" s="48" t="str">
        <f>VLOOKUP(C:C,标准数据!A:B,2,0)</f>
        <v xml:space="preserve">装饰板(门板) S200 800 2100 FS441 右 </v>
      </c>
      <c r="E25" s="48"/>
      <c r="F25" s="48">
        <v>25</v>
      </c>
    </row>
    <row r="26" spans="1:6">
      <c r="A26" s="5"/>
      <c r="B26" s="48">
        <v>11678725</v>
      </c>
      <c r="C26" s="48">
        <v>200204515</v>
      </c>
      <c r="D26" s="48" t="str">
        <f>VLOOKUP(C:C,标准数据!A:B,2,0)</f>
        <v xml:space="preserve">装饰板(门板) S200 800 2100 FS441 左 </v>
      </c>
      <c r="E26" s="48"/>
      <c r="F26" s="48">
        <v>25</v>
      </c>
    </row>
    <row r="27" spans="1:6">
      <c r="A27" s="5"/>
      <c r="B27" s="48">
        <v>11678714</v>
      </c>
      <c r="C27" s="48">
        <v>200204461</v>
      </c>
      <c r="D27" s="48" t="str">
        <f>VLOOKUP(C:C,标准数据!A:B,2,0)</f>
        <v xml:space="preserve">装饰板(门板) S200 800 2100 SUS304 右 </v>
      </c>
      <c r="E27" s="48"/>
      <c r="F27" s="48">
        <v>6</v>
      </c>
    </row>
    <row r="28" spans="1:6">
      <c r="A28" s="5"/>
      <c r="B28" s="48">
        <v>11678710</v>
      </c>
      <c r="C28" s="48">
        <v>200204497</v>
      </c>
      <c r="D28" s="48" t="str">
        <f>VLOOKUP(C:C,标准数据!A:B,2,0)</f>
        <v xml:space="preserve">装饰板(门板) S200 800 2100 SUS304 左 </v>
      </c>
      <c r="E28" s="48"/>
      <c r="F28" s="48">
        <v>6</v>
      </c>
    </row>
    <row r="29" spans="1:6">
      <c r="A29" s="5"/>
      <c r="B29" s="48">
        <v>11678716</v>
      </c>
      <c r="C29" s="48">
        <v>200204482</v>
      </c>
      <c r="D29" s="48" t="str">
        <f>VLOOKUP(C:C,标准数据!A:B,2,0)</f>
        <v xml:space="preserve">装饰板(门板) S200 900 2100 FS441 右 </v>
      </c>
      <c r="E29" s="48"/>
      <c r="F29" s="48">
        <v>36</v>
      </c>
    </row>
    <row r="30" spans="1:6">
      <c r="A30" s="5"/>
      <c r="B30" s="48">
        <v>11678713</v>
      </c>
      <c r="C30" s="48">
        <v>200204518</v>
      </c>
      <c r="D30" s="48" t="str">
        <f>VLOOKUP(C:C,标准数据!A:B,2,0)</f>
        <v xml:space="preserve">装饰板(门板) S200 900 2100 FS441 左 </v>
      </c>
      <c r="E30" s="48"/>
      <c r="F30" s="48">
        <v>36</v>
      </c>
    </row>
    <row r="31" spans="1:6">
      <c r="A31" s="5"/>
      <c r="B31" s="48">
        <v>11678715</v>
      </c>
      <c r="C31" s="48">
        <v>200204464</v>
      </c>
      <c r="D31" s="48" t="str">
        <f>VLOOKUP(C:C,标准数据!A:B,2,0)</f>
        <v xml:space="preserve">装饰板(门板) S200 900 2100 SUS304 右 </v>
      </c>
      <c r="E31" s="48"/>
      <c r="F31" s="48">
        <v>6</v>
      </c>
    </row>
    <row r="32" spans="1:6">
      <c r="A32" s="5"/>
      <c r="B32" s="48">
        <v>11678711</v>
      </c>
      <c r="C32" s="48">
        <v>200204500</v>
      </c>
      <c r="D32" s="48" t="str">
        <f>VLOOKUP(C:C,标准数据!A:B,2,0)</f>
        <v xml:space="preserve">装饰板(门板) S200 900 2100 SUS304 左 </v>
      </c>
      <c r="E32" s="48"/>
      <c r="F32" s="48">
        <v>6</v>
      </c>
    </row>
    <row r="33" spans="1:6">
      <c r="A33" s="5">
        <v>11678708</v>
      </c>
      <c r="B33" s="48">
        <v>11678708</v>
      </c>
      <c r="C33" s="48">
        <v>200013407</v>
      </c>
      <c r="D33" s="48" t="str">
        <f>VLOOKUP(C:C,标准数据!A:B,2,0)</f>
        <v xml:space="preserve">装饰板(门板) S8 900 2100 FS441 </v>
      </c>
      <c r="E33" s="48"/>
      <c r="F33" s="48">
        <v>740</v>
      </c>
    </row>
    <row r="34" spans="1:6">
      <c r="A34" s="5"/>
      <c r="B34" s="5"/>
      <c r="C34" s="5"/>
      <c r="D34" s="5"/>
      <c r="E34" s="5"/>
      <c r="F34" s="5"/>
    </row>
    <row r="35" spans="1:6">
      <c r="A35" s="5"/>
      <c r="B35" s="5"/>
      <c r="C35" s="5"/>
      <c r="D35" s="5"/>
      <c r="E35" s="5"/>
      <c r="F35" s="5"/>
    </row>
    <row r="36" spans="1:6">
      <c r="A36" s="5"/>
      <c r="B36" s="5"/>
      <c r="C36" s="5"/>
      <c r="D36" s="5"/>
      <c r="E36" s="5"/>
      <c r="F36" s="5"/>
    </row>
    <row r="37" spans="1:6">
      <c r="A37" s="5"/>
      <c r="B37" s="5"/>
      <c r="C37" s="5"/>
      <c r="D37" s="5"/>
      <c r="E37" s="5"/>
      <c r="F37" s="5"/>
    </row>
  </sheetData>
  <sortState ref="A2:F37">
    <sortCondition ref="D2:D37"/>
  </sortState>
  <phoneticPr fontId="29" type="noConversion"/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selection activeCell="I12" sqref="I12"/>
    </sheetView>
  </sheetViews>
  <sheetFormatPr defaultRowHeight="13"/>
  <cols>
    <col min="1" max="1" width="10.875" customWidth="1"/>
    <col min="2" max="2" width="10.5" bestFit="1" customWidth="1"/>
    <col min="3" max="3" width="40.75" bestFit="1" customWidth="1"/>
    <col min="4" max="4" width="10.125" customWidth="1"/>
    <col min="5" max="5" width="5.75" customWidth="1"/>
  </cols>
  <sheetData>
    <row r="1" spans="1:5" ht="18.75" customHeight="1">
      <c r="A1" s="5" t="s">
        <v>283</v>
      </c>
      <c r="B1" s="5" t="s">
        <v>284</v>
      </c>
      <c r="C1" s="5" t="s">
        <v>285</v>
      </c>
      <c r="D1" s="5" t="s">
        <v>2114</v>
      </c>
      <c r="E1" s="5" t="s">
        <v>286</v>
      </c>
    </row>
    <row r="2" spans="1:5">
      <c r="A2" s="5">
        <v>11682178</v>
      </c>
      <c r="B2" s="5">
        <v>200030846</v>
      </c>
      <c r="C2" s="5" t="str">
        <f>VLOOKUP(B:B,标准数据!A:B,2,0)</f>
        <v xml:space="preserve">加强筋(立柱) S8 </v>
      </c>
      <c r="D2" s="5"/>
      <c r="E2" s="5">
        <v>920</v>
      </c>
    </row>
    <row r="3" spans="1:5">
      <c r="A3" s="5">
        <v>11682312</v>
      </c>
      <c r="B3" s="5">
        <v>200204438</v>
      </c>
      <c r="C3" s="5" t="str">
        <f>VLOOKUP(B:B,标准数据!A:B,2,0)</f>
        <v xml:space="preserve">加强筋(门板) S200 2100  </v>
      </c>
      <c r="D3" s="5"/>
      <c r="E3" s="5">
        <v>2030</v>
      </c>
    </row>
    <row r="4" spans="1:5">
      <c r="A4" s="5">
        <v>11682177</v>
      </c>
      <c r="B4" s="5">
        <v>200010470</v>
      </c>
      <c r="C4" s="5" t="str">
        <f>VLOOKUP(B:B,标准数据!A:B,2,0)</f>
        <v xml:space="preserve">加强筋(门板) S8 2100  </v>
      </c>
      <c r="D4" s="5"/>
      <c r="E4" s="5">
        <v>460</v>
      </c>
    </row>
    <row r="5" spans="1:5">
      <c r="A5" s="5">
        <v>11682179</v>
      </c>
      <c r="B5" s="5">
        <v>200030869</v>
      </c>
      <c r="C5" s="5" t="str">
        <f>VLOOKUP(B:B,标准数据!A:B,2,0)</f>
        <v xml:space="preserve">立柱底板 S8 2100  </v>
      </c>
      <c r="D5" s="5"/>
      <c r="E5" s="5">
        <v>460</v>
      </c>
    </row>
    <row r="6" spans="1:5">
      <c r="A6" s="5">
        <v>11682176</v>
      </c>
      <c r="B6" s="5">
        <v>330060181</v>
      </c>
      <c r="C6" s="5" t="str">
        <f>VLOOKUP(B:B,标准数据!A:B,2,0)</f>
        <v xml:space="preserve">立柱焊接组件 S8 2100  </v>
      </c>
      <c r="D6" s="5"/>
      <c r="E6" s="5">
        <v>460</v>
      </c>
    </row>
    <row r="7" spans="1:5">
      <c r="A7" s="199">
        <v>11682304</v>
      </c>
      <c r="B7" s="199">
        <v>330025965</v>
      </c>
      <c r="C7" s="199" t="str">
        <f>VLOOKUP(B:B,标准数据!A:B,2,0)</f>
        <v xml:space="preserve">门板焊接组件 S200 800 2100 右 </v>
      </c>
      <c r="D7" s="199"/>
      <c r="E7" s="199">
        <v>34</v>
      </c>
    </row>
    <row r="8" spans="1:5">
      <c r="A8" s="199">
        <v>11682306</v>
      </c>
      <c r="B8" s="199">
        <v>330025977</v>
      </c>
      <c r="C8" s="199" t="str">
        <f>VLOOKUP(B:B,标准数据!A:B,2,0)</f>
        <v xml:space="preserve">门板焊接组件 S200 800 2100 左 </v>
      </c>
      <c r="D8" s="199"/>
      <c r="E8" s="199">
        <v>34</v>
      </c>
    </row>
    <row r="9" spans="1:5">
      <c r="A9" s="199">
        <v>11682305</v>
      </c>
      <c r="B9" s="199">
        <v>330025968</v>
      </c>
      <c r="C9" s="199" t="str">
        <f>VLOOKUP(B:B,标准数据!A:B,2,0)</f>
        <v xml:space="preserve">门板焊接组件 S200 900 2100 右 </v>
      </c>
      <c r="D9" s="199"/>
      <c r="E9" s="199">
        <v>981</v>
      </c>
    </row>
    <row r="10" spans="1:5">
      <c r="A10" s="199">
        <v>11682307</v>
      </c>
      <c r="B10" s="199">
        <v>330025980</v>
      </c>
      <c r="C10" s="199" t="str">
        <f>VLOOKUP(B:B,标准数据!A:B,2,0)</f>
        <v xml:space="preserve">门板焊接组件 S200 900 2100 左 </v>
      </c>
      <c r="D10" s="199"/>
      <c r="E10" s="199">
        <v>981</v>
      </c>
    </row>
    <row r="11" spans="1:5">
      <c r="A11" s="199">
        <v>11682174</v>
      </c>
      <c r="B11" s="199">
        <v>200010455</v>
      </c>
      <c r="C11" s="199" t="str">
        <f>VLOOKUP(B:B,标准数据!A:B,2,0)</f>
        <v xml:space="preserve">门板焊接组件 S8 800 2100  </v>
      </c>
      <c r="D11" s="199"/>
      <c r="E11" s="199">
        <v>460</v>
      </c>
    </row>
    <row r="12" spans="1:5">
      <c r="A12" s="47">
        <v>11682310</v>
      </c>
      <c r="B12" s="47">
        <v>200201370</v>
      </c>
      <c r="C12" s="47" t="str">
        <f>VLOOKUP(B:B,标准数据!A:B,2,0)</f>
        <v xml:space="preserve">门底板 S200 800 2100 右 </v>
      </c>
      <c r="D12" s="47"/>
      <c r="E12" s="47">
        <v>34</v>
      </c>
    </row>
    <row r="13" spans="1:5">
      <c r="A13" s="47">
        <v>11682313</v>
      </c>
      <c r="B13" s="47">
        <v>200204443</v>
      </c>
      <c r="C13" s="47" t="str">
        <f>VLOOKUP(B:B,标准数据!A:B,2,0)</f>
        <v xml:space="preserve">门底板 S200 800 2100 左 </v>
      </c>
      <c r="D13" s="47"/>
      <c r="E13" s="47">
        <v>34</v>
      </c>
    </row>
    <row r="14" spans="1:5">
      <c r="A14" s="47">
        <v>11682311</v>
      </c>
      <c r="B14" s="47">
        <v>200201373</v>
      </c>
      <c r="C14" s="47" t="str">
        <f>VLOOKUP(B:B,标准数据!A:B,2,0)</f>
        <v xml:space="preserve">门底板 S200 900 2100 右 </v>
      </c>
      <c r="D14" s="47"/>
      <c r="E14" s="47">
        <v>981</v>
      </c>
    </row>
    <row r="15" spans="1:5">
      <c r="A15" s="47">
        <v>11682314</v>
      </c>
      <c r="B15" s="47">
        <v>200204446</v>
      </c>
      <c r="C15" s="47" t="str">
        <f>VLOOKUP(B:B,标准数据!A:B,2,0)</f>
        <v xml:space="preserve">门底板 S200 900 2100 左 </v>
      </c>
      <c r="D15" s="47"/>
      <c r="E15" s="47">
        <v>981</v>
      </c>
    </row>
    <row r="16" spans="1:5">
      <c r="A16" s="47">
        <v>11682175</v>
      </c>
      <c r="B16" s="47">
        <v>200010471</v>
      </c>
      <c r="C16" s="47" t="str">
        <f>VLOOKUP(B:B,标准数据!A:B,2,0)</f>
        <v xml:space="preserve">门底板 S8/K8 800 2100  </v>
      </c>
      <c r="D16" s="47"/>
      <c r="E16" s="47">
        <v>460</v>
      </c>
    </row>
    <row r="17" spans="1:5">
      <c r="A17" s="5">
        <v>11682172</v>
      </c>
      <c r="B17" s="5">
        <v>200093026</v>
      </c>
      <c r="C17" s="5" t="str">
        <f>VLOOKUP(B:B,标准数据!A:B,2,0)</f>
        <v xml:space="preserve">装饰板(立柱) S8 2100 SUS304 </v>
      </c>
      <c r="D17" s="5"/>
      <c r="E17" s="5">
        <v>428</v>
      </c>
    </row>
    <row r="18" spans="1:5">
      <c r="A18" s="48">
        <v>11682308</v>
      </c>
      <c r="B18" s="48">
        <v>200204479</v>
      </c>
      <c r="C18" s="48" t="str">
        <f>VLOOKUP(B:B,标准数据!A:B,2,0)</f>
        <v xml:space="preserve">装饰板(门板) S200 800 2100 FS441 右 </v>
      </c>
      <c r="D18" s="48"/>
      <c r="E18" s="48">
        <v>2</v>
      </c>
    </row>
    <row r="19" spans="1:5">
      <c r="A19" s="48">
        <v>11682309</v>
      </c>
      <c r="B19" s="48">
        <v>200204515</v>
      </c>
      <c r="C19" s="48" t="str">
        <f>VLOOKUP(B:B,标准数据!A:B,2,0)</f>
        <v xml:space="preserve">装饰板(门板) S200 800 2100 FS441 左 </v>
      </c>
      <c r="D19" s="48"/>
      <c r="E19" s="48">
        <v>2</v>
      </c>
    </row>
    <row r="20" spans="1:5">
      <c r="A20" s="48">
        <v>11682301</v>
      </c>
      <c r="B20" s="48">
        <v>200204482</v>
      </c>
      <c r="C20" s="48" t="str">
        <f>VLOOKUP(B:B,标准数据!A:B,2,0)</f>
        <v xml:space="preserve">装饰板(门板) S200 900 2100 FS441 右 </v>
      </c>
      <c r="D20" s="48"/>
      <c r="E20" s="48">
        <v>161</v>
      </c>
    </row>
    <row r="21" spans="1:5">
      <c r="A21" s="48">
        <v>11682303</v>
      </c>
      <c r="B21" s="48">
        <v>200204518</v>
      </c>
      <c r="C21" s="48" t="str">
        <f>VLOOKUP(B:B,标准数据!A:B,2,0)</f>
        <v xml:space="preserve">装饰板(门板) S200 900 2100 FS441 左 </v>
      </c>
      <c r="D21" s="48"/>
      <c r="E21" s="48">
        <v>161</v>
      </c>
    </row>
    <row r="22" spans="1:5">
      <c r="A22" s="48">
        <v>11682300</v>
      </c>
      <c r="B22" s="48">
        <v>200204464</v>
      </c>
      <c r="C22" s="48" t="str">
        <f>VLOOKUP(B:B,标准数据!A:B,2,0)</f>
        <v xml:space="preserve">装饰板(门板) S200 900 2100 SUS304 右 </v>
      </c>
      <c r="D22" s="48"/>
      <c r="E22" s="48">
        <v>32</v>
      </c>
    </row>
    <row r="23" spans="1:5">
      <c r="A23" s="48">
        <v>11682302</v>
      </c>
      <c r="B23" s="48">
        <v>200204500</v>
      </c>
      <c r="C23" s="48" t="str">
        <f>VLOOKUP(B:B,标准数据!A:B,2,0)</f>
        <v xml:space="preserve">装饰板(门板) S200 900 2100 SUS304 左 </v>
      </c>
      <c r="D23" s="48"/>
      <c r="E23" s="48">
        <v>32</v>
      </c>
    </row>
    <row r="24" spans="1:5">
      <c r="A24" s="48">
        <v>11682173</v>
      </c>
      <c r="B24" s="48">
        <v>200093036</v>
      </c>
      <c r="C24" s="48" t="str">
        <f>VLOOKUP(B:B,标准数据!A:B,2,0)</f>
        <v xml:space="preserve">装饰板(门板) S8 800 2100 SUS304 </v>
      </c>
      <c r="D24" s="48"/>
      <c r="E24" s="48">
        <v>428</v>
      </c>
    </row>
    <row r="25" spans="1:5">
      <c r="A25" s="5"/>
      <c r="B25" s="5"/>
      <c r="C25" s="5"/>
      <c r="D25" s="5"/>
      <c r="E25" s="5"/>
    </row>
  </sheetData>
  <sortState ref="A2:E25">
    <sortCondition ref="C2:C25"/>
  </sortState>
  <phoneticPr fontId="29" type="noConversion"/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K12" sqref="K12"/>
    </sheetView>
  </sheetViews>
  <sheetFormatPr defaultRowHeight="13"/>
  <cols>
    <col min="1" max="1" width="11" bestFit="1" customWidth="1"/>
    <col min="2" max="2" width="10.5" bestFit="1" customWidth="1"/>
    <col min="3" max="3" width="40.75" bestFit="1" customWidth="1"/>
    <col min="5" max="5" width="5.5" bestFit="1" customWidth="1"/>
  </cols>
  <sheetData>
    <row r="1" spans="1:5">
      <c r="A1" s="5" t="s">
        <v>283</v>
      </c>
      <c r="B1" s="5" t="s">
        <v>284</v>
      </c>
      <c r="C1" s="5" t="s">
        <v>285</v>
      </c>
      <c r="D1" s="5" t="s">
        <v>2114</v>
      </c>
      <c r="E1" s="5" t="s">
        <v>286</v>
      </c>
    </row>
    <row r="2" spans="1:5" ht="18.75" customHeight="1">
      <c r="A2" s="5">
        <v>11684017</v>
      </c>
      <c r="B2" s="5">
        <v>200204438</v>
      </c>
      <c r="C2" s="5" t="str">
        <f>VLOOKUP(B:B,标准数据!A:B,2,0)</f>
        <v xml:space="preserve">加强筋(门板) S200 2100  </v>
      </c>
      <c r="D2" s="5"/>
      <c r="E2" s="5">
        <v>2526</v>
      </c>
    </row>
    <row r="3" spans="1:5">
      <c r="A3" s="199">
        <v>11684009</v>
      </c>
      <c r="B3" s="199">
        <v>330025965</v>
      </c>
      <c r="C3" s="199" t="str">
        <f>VLOOKUP(B:B,标准数据!A:B,2,0)</f>
        <v xml:space="preserve">门板焊接组件 S200 800 2100 右 </v>
      </c>
      <c r="D3" s="199"/>
      <c r="E3" s="199">
        <v>362</v>
      </c>
    </row>
    <row r="4" spans="1:5">
      <c r="A4" s="199">
        <v>11684011</v>
      </c>
      <c r="B4" s="199">
        <v>330025977</v>
      </c>
      <c r="C4" s="199" t="str">
        <f>VLOOKUP(B:B,标准数据!A:B,2,0)</f>
        <v xml:space="preserve">门板焊接组件 S200 800 2100 左 </v>
      </c>
      <c r="D4" s="199"/>
      <c r="E4" s="199">
        <v>362</v>
      </c>
    </row>
    <row r="5" spans="1:5">
      <c r="A5" s="199">
        <v>11684010</v>
      </c>
      <c r="B5" s="199">
        <v>330025968</v>
      </c>
      <c r="C5" s="199" t="str">
        <f>VLOOKUP(B:B,标准数据!A:B,2,0)</f>
        <v xml:space="preserve">门板焊接组件 S200 900 2100 右 </v>
      </c>
      <c r="D5" s="199"/>
      <c r="E5" s="199">
        <v>930</v>
      </c>
    </row>
    <row r="6" spans="1:5">
      <c r="A6" s="199">
        <v>11684012</v>
      </c>
      <c r="B6" s="199">
        <v>330025980</v>
      </c>
      <c r="C6" s="199" t="str">
        <f>VLOOKUP(B:B,标准数据!A:B,2,0)</f>
        <v xml:space="preserve">门板焊接组件 S200 900 2100 左 </v>
      </c>
      <c r="D6" s="199"/>
      <c r="E6" s="199">
        <v>930</v>
      </c>
    </row>
    <row r="7" spans="1:5">
      <c r="A7" s="240">
        <v>11684015</v>
      </c>
      <c r="B7" s="240">
        <v>200201370</v>
      </c>
      <c r="C7" s="240" t="str">
        <f>VLOOKUP(B:B,标准数据!A:B,2,0)</f>
        <v xml:space="preserve">门底板 S200 800 2100 右 </v>
      </c>
      <c r="D7" s="240"/>
      <c r="E7" s="240">
        <f>333+29</f>
        <v>362</v>
      </c>
    </row>
    <row r="8" spans="1:5">
      <c r="A8" s="240">
        <v>11684018</v>
      </c>
      <c r="B8" s="240">
        <v>200204443</v>
      </c>
      <c r="C8" s="240" t="str">
        <f>VLOOKUP(B:B,标准数据!A:B,2,0)</f>
        <v xml:space="preserve">门底板 S200 800 2100 左 </v>
      </c>
      <c r="D8" s="240"/>
      <c r="E8" s="240">
        <v>362</v>
      </c>
    </row>
    <row r="9" spans="1:5">
      <c r="A9" s="240">
        <v>11684016</v>
      </c>
      <c r="B9" s="240">
        <v>200201373</v>
      </c>
      <c r="C9" s="240" t="str">
        <f>VLOOKUP(B:B,标准数据!A:B,2,0)</f>
        <v xml:space="preserve">门底板 S200 900 2100 右 </v>
      </c>
      <c r="D9" s="240"/>
      <c r="E9" s="240">
        <v>930</v>
      </c>
    </row>
    <row r="10" spans="1:5">
      <c r="A10" s="240">
        <v>11684019</v>
      </c>
      <c r="B10" s="240">
        <v>200204446</v>
      </c>
      <c r="C10" s="240" t="str">
        <f>VLOOKUP(B:B,标准数据!A:B,2,0)</f>
        <v xml:space="preserve">门底板 S200 900 2100 左 </v>
      </c>
      <c r="D10" s="240"/>
      <c r="E10" s="240">
        <v>930</v>
      </c>
    </row>
    <row r="11" spans="1:5">
      <c r="A11" s="48">
        <v>11684013</v>
      </c>
      <c r="B11" s="48">
        <v>200204479</v>
      </c>
      <c r="C11" s="48" t="str">
        <f>VLOOKUP(B:B,标准数据!A:B,2,0)</f>
        <v xml:space="preserve">装饰板(门板) S200 800 2100 FS441 右 </v>
      </c>
      <c r="D11" s="48"/>
      <c r="E11" s="48">
        <v>55</v>
      </c>
    </row>
    <row r="12" spans="1:5">
      <c r="A12" s="48">
        <v>11684014</v>
      </c>
      <c r="B12" s="48">
        <v>200204515</v>
      </c>
      <c r="C12" s="48" t="str">
        <f>VLOOKUP(B:B,标准数据!A:B,2,0)</f>
        <v xml:space="preserve">装饰板(门板) S200 800 2100 FS441 左 </v>
      </c>
      <c r="D12" s="48"/>
      <c r="E12" s="48">
        <v>55</v>
      </c>
    </row>
    <row r="13" spans="1:5">
      <c r="A13" s="48">
        <v>11684003</v>
      </c>
      <c r="B13" s="48">
        <v>200204461</v>
      </c>
      <c r="C13" s="48" t="str">
        <f>VLOOKUP(B:B,标准数据!A:B,2,0)</f>
        <v xml:space="preserve">装饰板(门板) S200 800 2100 SUS304 右 </v>
      </c>
      <c r="D13" s="48"/>
      <c r="E13" s="48">
        <v>11</v>
      </c>
    </row>
    <row r="14" spans="1:5">
      <c r="A14" s="48">
        <v>11684004</v>
      </c>
      <c r="B14" s="48">
        <v>200204497</v>
      </c>
      <c r="C14" s="48" t="str">
        <f>VLOOKUP(B:B,标准数据!A:B,2,0)</f>
        <v xml:space="preserve">装饰板(门板) S200 800 2100 SUS304 左 </v>
      </c>
      <c r="D14" s="48"/>
      <c r="E14" s="48">
        <v>11</v>
      </c>
    </row>
    <row r="15" spans="1:5">
      <c r="A15" s="48">
        <v>11684006</v>
      </c>
      <c r="B15" s="48">
        <v>200204482</v>
      </c>
      <c r="C15" s="48" t="str">
        <f>VLOOKUP(B:B,标准数据!A:B,2,0)</f>
        <v xml:space="preserve">装饰板(门板) S200 900 2100 FS441 右 </v>
      </c>
      <c r="D15" s="48"/>
      <c r="E15" s="48">
        <v>77</v>
      </c>
    </row>
    <row r="16" spans="1:5">
      <c r="A16" s="48">
        <v>11684008</v>
      </c>
      <c r="B16" s="48">
        <v>200204518</v>
      </c>
      <c r="C16" s="48" t="str">
        <f>VLOOKUP(B:B,标准数据!A:B,2,0)</f>
        <v xml:space="preserve">装饰板(门板) S200 900 2100 FS441 左 </v>
      </c>
      <c r="D16" s="48"/>
      <c r="E16" s="48">
        <v>77</v>
      </c>
    </row>
    <row r="17" spans="1:5">
      <c r="A17" s="48">
        <v>11684005</v>
      </c>
      <c r="B17" s="48">
        <v>200204464</v>
      </c>
      <c r="C17" s="48" t="str">
        <f>VLOOKUP(B:B,标准数据!A:B,2,0)</f>
        <v xml:space="preserve">装饰板(门板) S200 900 2100 SUS304 右 </v>
      </c>
      <c r="D17" s="48"/>
      <c r="E17" s="48">
        <v>73</v>
      </c>
    </row>
    <row r="18" spans="1:5">
      <c r="A18" s="48">
        <v>11684007</v>
      </c>
      <c r="B18" s="48">
        <v>200204500</v>
      </c>
      <c r="C18" s="48" t="str">
        <f>VLOOKUP(B:B,标准数据!A:B,2,0)</f>
        <v xml:space="preserve">装饰板(门板) S200 900 2100 SUS304 左 </v>
      </c>
      <c r="D18" s="48"/>
      <c r="E18" s="48">
        <v>73</v>
      </c>
    </row>
    <row r="19" spans="1:5">
      <c r="A19" s="5"/>
      <c r="B19" s="5"/>
      <c r="C19" s="5"/>
      <c r="D19" s="5"/>
      <c r="E19" s="5"/>
    </row>
    <row r="20" spans="1:5">
      <c r="A20" s="5"/>
      <c r="B20" s="5"/>
      <c r="C20" s="5"/>
      <c r="D20" s="5"/>
      <c r="E20" s="5"/>
    </row>
    <row r="21" spans="1:5">
      <c r="A21" s="5"/>
      <c r="B21" s="5"/>
      <c r="C21" s="5"/>
      <c r="D21" s="5"/>
      <c r="E21" s="5"/>
    </row>
  </sheetData>
  <sortState ref="A2:E21">
    <sortCondition ref="C2:C21"/>
  </sortState>
  <phoneticPr fontId="29" type="noConversion"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H12" sqref="H12"/>
    </sheetView>
  </sheetViews>
  <sheetFormatPr defaultRowHeight="13"/>
  <cols>
    <col min="1" max="1" width="11" bestFit="1" customWidth="1"/>
    <col min="2" max="2" width="10.5" bestFit="1" customWidth="1"/>
    <col min="3" max="3" width="45.625" bestFit="1" customWidth="1"/>
    <col min="5" max="5" width="5.5" bestFit="1" customWidth="1"/>
  </cols>
  <sheetData>
    <row r="1" spans="1:5" ht="18.75" customHeight="1">
      <c r="A1" s="5" t="s">
        <v>283</v>
      </c>
      <c r="B1" s="5" t="s">
        <v>284</v>
      </c>
      <c r="C1" s="5" t="s">
        <v>285</v>
      </c>
      <c r="D1" s="5" t="s">
        <v>2114</v>
      </c>
      <c r="E1" s="5" t="s">
        <v>286</v>
      </c>
    </row>
    <row r="2" spans="1:5" ht="17.3" customHeight="1">
      <c r="A2" s="5">
        <v>11685571</v>
      </c>
      <c r="B2" s="5">
        <v>200204438</v>
      </c>
      <c r="C2" s="5" t="str">
        <f>VLOOKUP(B:B,标准数据!A:B,2,0)</f>
        <v xml:space="preserve">加强筋(门板) S200 2100  </v>
      </c>
      <c r="D2" s="5"/>
      <c r="E2" s="5">
        <v>2516</v>
      </c>
    </row>
    <row r="3" spans="1:5">
      <c r="A3" s="199">
        <v>11685565</v>
      </c>
      <c r="B3" s="199">
        <v>330025965</v>
      </c>
      <c r="C3" s="199" t="str">
        <f>VLOOKUP(B:B,标准数据!A:B,2,0)</f>
        <v xml:space="preserve">门板焊接组件 S200 800 2100 右 </v>
      </c>
      <c r="D3" s="199"/>
      <c r="E3" s="199">
        <v>265</v>
      </c>
    </row>
    <row r="4" spans="1:5">
      <c r="A4" s="199">
        <v>11685567</v>
      </c>
      <c r="B4" s="199">
        <v>330025977</v>
      </c>
      <c r="C4" s="199" t="str">
        <f>VLOOKUP(B:B,标准数据!A:B,2,0)</f>
        <v xml:space="preserve">门板焊接组件 S200 800 2100 左 </v>
      </c>
      <c r="D4" s="199"/>
      <c r="E4" s="199">
        <v>265</v>
      </c>
    </row>
    <row r="5" spans="1:5">
      <c r="A5" s="199">
        <v>11685566</v>
      </c>
      <c r="B5" s="199">
        <v>330025968</v>
      </c>
      <c r="C5" s="199" t="str">
        <f>VLOOKUP(B:B,标准数据!A:B,2,0)</f>
        <v xml:space="preserve">门板焊接组件 S200 900 2100 右 </v>
      </c>
      <c r="D5" s="199"/>
      <c r="E5" s="199">
        <v>964</v>
      </c>
    </row>
    <row r="6" spans="1:5">
      <c r="A6" s="199">
        <v>11685568</v>
      </c>
      <c r="B6" s="199">
        <v>330025980</v>
      </c>
      <c r="C6" s="199" t="str">
        <f>VLOOKUP(B:B,标准数据!A:B,2,0)</f>
        <v xml:space="preserve">门板焊接组件 S200 900 2100 左 </v>
      </c>
      <c r="D6" s="199"/>
      <c r="E6" s="199">
        <v>964</v>
      </c>
    </row>
    <row r="7" spans="1:5">
      <c r="A7" s="47">
        <v>11685569</v>
      </c>
      <c r="B7" s="47">
        <v>200201370</v>
      </c>
      <c r="C7" s="47" t="str">
        <f>VLOOKUP(B:B,标准数据!A:B,2,0)</f>
        <v xml:space="preserve">门底板 S200 800 2100 右 </v>
      </c>
      <c r="D7" s="47"/>
      <c r="E7" s="47">
        <f>294-29</f>
        <v>265</v>
      </c>
    </row>
    <row r="8" spans="1:5">
      <c r="A8" s="47">
        <v>11685572</v>
      </c>
      <c r="B8" s="47">
        <v>200204443</v>
      </c>
      <c r="C8" s="47" t="str">
        <f>VLOOKUP(B:B,标准数据!A:B,2,0)</f>
        <v xml:space="preserve">门底板 S200 800 2100 左 </v>
      </c>
      <c r="D8" s="47"/>
      <c r="E8" s="47">
        <v>265</v>
      </c>
    </row>
    <row r="9" spans="1:5">
      <c r="A9" s="47">
        <v>11685570</v>
      </c>
      <c r="B9" s="47">
        <v>200201373</v>
      </c>
      <c r="C9" s="47" t="str">
        <f>VLOOKUP(B:B,标准数据!A:B,2,0)</f>
        <v xml:space="preserve">门底板 S200 900 2100 右 </v>
      </c>
      <c r="D9" s="47"/>
      <c r="E9" s="47">
        <v>964</v>
      </c>
    </row>
    <row r="10" spans="1:5">
      <c r="A10" s="47">
        <v>11685573</v>
      </c>
      <c r="B10" s="47">
        <v>200204446</v>
      </c>
      <c r="C10" s="47" t="str">
        <f>VLOOKUP(B:B,标准数据!A:B,2,0)</f>
        <v xml:space="preserve">门底板 S200 900 2100 左 </v>
      </c>
      <c r="D10" s="47"/>
      <c r="E10" s="47">
        <v>964</v>
      </c>
    </row>
    <row r="11" spans="1:5">
      <c r="A11" s="48">
        <v>11685563</v>
      </c>
      <c r="B11" s="48">
        <v>200204479</v>
      </c>
      <c r="C11" s="48" t="str">
        <f>VLOOKUP(B:B,标准数据!A:B,2,0)</f>
        <v xml:space="preserve">装饰板(门板) S200 800 2100 FS441 右 </v>
      </c>
      <c r="D11" s="48"/>
      <c r="E11" s="48">
        <v>8</v>
      </c>
    </row>
    <row r="12" spans="1:5">
      <c r="A12" s="48">
        <v>11685564</v>
      </c>
      <c r="B12" s="48">
        <v>200204515</v>
      </c>
      <c r="C12" s="48" t="str">
        <f>VLOOKUP(B:B,标准数据!A:B,2,0)</f>
        <v xml:space="preserve">装饰板(门板) S200 800 2100 FS441 左 </v>
      </c>
      <c r="D12" s="48"/>
      <c r="E12" s="48">
        <v>8</v>
      </c>
    </row>
    <row r="13" spans="1:5">
      <c r="A13" s="48">
        <v>11685537</v>
      </c>
      <c r="B13" s="48">
        <v>200204461</v>
      </c>
      <c r="C13" s="48" t="str">
        <f>VLOOKUP(B:B,标准数据!A:B,2,0)</f>
        <v xml:space="preserve">装饰板(门板) S200 800 2100 SUS304 右 </v>
      </c>
      <c r="D13" s="48"/>
      <c r="E13" s="48">
        <v>8</v>
      </c>
    </row>
    <row r="14" spans="1:5">
      <c r="A14" s="48">
        <v>11685538</v>
      </c>
      <c r="B14" s="48">
        <v>200204497</v>
      </c>
      <c r="C14" s="48" t="str">
        <f>VLOOKUP(B:B,标准数据!A:B,2,0)</f>
        <v xml:space="preserve">装饰板(门板) S200 800 2100 SUS304 左 </v>
      </c>
      <c r="D14" s="48"/>
      <c r="E14" s="48">
        <v>8</v>
      </c>
    </row>
    <row r="15" spans="1:5">
      <c r="A15" s="48">
        <v>11685560</v>
      </c>
      <c r="B15" s="48">
        <v>200204482</v>
      </c>
      <c r="C15" s="48" t="str">
        <f>VLOOKUP(B:B,标准数据!A:B,2,0)</f>
        <v xml:space="preserve">装饰板(门板) S200 900 2100 FS441 右 </v>
      </c>
      <c r="D15" s="48"/>
      <c r="E15" s="48">
        <v>102</v>
      </c>
    </row>
    <row r="16" spans="1:5">
      <c r="A16" s="48">
        <v>11685562</v>
      </c>
      <c r="B16" s="48">
        <v>200204518</v>
      </c>
      <c r="C16" s="48" t="str">
        <f>VLOOKUP(B:B,标准数据!A:B,2,0)</f>
        <v xml:space="preserve">装饰板(门板) S200 900 2100 FS441 左 </v>
      </c>
      <c r="D16" s="48"/>
      <c r="E16" s="48">
        <v>102</v>
      </c>
    </row>
    <row r="17" spans="1:5">
      <c r="A17" s="48">
        <v>11685539</v>
      </c>
      <c r="B17" s="48">
        <v>200204464</v>
      </c>
      <c r="C17" s="48" t="str">
        <f>VLOOKUP(B:B,标准数据!A:B,2,0)</f>
        <v xml:space="preserve">装饰板(门板) S200 900 2100 SUS304 右 </v>
      </c>
      <c r="D17" s="48"/>
      <c r="E17" s="48">
        <v>23</v>
      </c>
    </row>
    <row r="18" spans="1:5">
      <c r="A18" s="48">
        <v>11685561</v>
      </c>
      <c r="B18" s="48">
        <v>200204500</v>
      </c>
      <c r="C18" s="48" t="str">
        <f>VLOOKUP(B:B,标准数据!A:B,2,0)</f>
        <v xml:space="preserve">装饰板(门板) S200 900 2100 SUS304 左 </v>
      </c>
      <c r="D18" s="48"/>
      <c r="E18" s="48">
        <v>23</v>
      </c>
    </row>
    <row r="19" spans="1:5">
      <c r="A19" s="5"/>
      <c r="B19" s="5"/>
      <c r="C19" s="5"/>
      <c r="D19" s="5"/>
      <c r="E19" s="5"/>
    </row>
    <row r="20" spans="1:5">
      <c r="A20" s="5"/>
      <c r="B20" s="5"/>
      <c r="C20" s="5"/>
      <c r="D20" s="5"/>
      <c r="E20" s="5"/>
    </row>
    <row r="21" spans="1:5">
      <c r="A21" s="5"/>
      <c r="B21" s="5"/>
      <c r="C21" s="5"/>
      <c r="D21" s="5"/>
      <c r="E21" s="5"/>
    </row>
    <row r="22" spans="1:5">
      <c r="A22" s="5"/>
      <c r="B22" s="5"/>
      <c r="C22" s="5"/>
      <c r="D22" s="5"/>
      <c r="E22" s="5"/>
    </row>
  </sheetData>
  <sortState ref="A2:E22">
    <sortCondition ref="C2:C22"/>
  </sortState>
  <phoneticPr fontId="29" type="noConversion"/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workbookViewId="0">
      <selection activeCell="J17" sqref="J17"/>
    </sheetView>
  </sheetViews>
  <sheetFormatPr defaultRowHeight="13"/>
  <cols>
    <col min="1" max="1" width="11" bestFit="1" customWidth="1"/>
    <col min="2" max="2" width="10.5" bestFit="1" customWidth="1"/>
    <col min="3" max="3" width="39.5" customWidth="1"/>
    <col min="5" max="5" width="5.5" bestFit="1" customWidth="1"/>
  </cols>
  <sheetData>
    <row r="1" spans="1:5">
      <c r="A1" s="5" t="s">
        <v>283</v>
      </c>
      <c r="B1" s="5" t="s">
        <v>284</v>
      </c>
      <c r="C1" s="5" t="s">
        <v>285</v>
      </c>
      <c r="D1" s="5" t="s">
        <v>2114</v>
      </c>
      <c r="E1" s="5" t="s">
        <v>286</v>
      </c>
    </row>
    <row r="2" spans="1:5">
      <c r="A2" s="5">
        <v>11688710</v>
      </c>
      <c r="B2" s="5">
        <v>200204440</v>
      </c>
      <c r="C2" s="5" t="str">
        <f>VLOOKUP(B:B,标准数据!A:B,2,0)</f>
        <v xml:space="preserve">侧挡板 S200 2100  </v>
      </c>
      <c r="D2" s="5"/>
      <c r="E2" s="5">
        <v>120</v>
      </c>
    </row>
    <row r="3" spans="1:5">
      <c r="A3" s="5">
        <v>11688728</v>
      </c>
      <c r="B3" s="5">
        <v>200204438</v>
      </c>
      <c r="C3" s="5" t="str">
        <f>VLOOKUP(B:B,标准数据!A:B,2,0)</f>
        <v xml:space="preserve">加强筋(门板) S200 2100  </v>
      </c>
      <c r="D3" s="5"/>
      <c r="E3" s="5">
        <v>2490</v>
      </c>
    </row>
    <row r="4" spans="1:5">
      <c r="A4" s="199">
        <v>11688720</v>
      </c>
      <c r="B4" s="199">
        <v>330025971</v>
      </c>
      <c r="C4" s="199" t="str">
        <f>VLOOKUP(B:B,标准数据!A:B,2,0)</f>
        <v xml:space="preserve">门板焊接组件 S200 1000 2100 右 </v>
      </c>
      <c r="D4" s="199"/>
      <c r="E4" s="199">
        <v>8</v>
      </c>
    </row>
    <row r="5" spans="1:5">
      <c r="A5" s="199">
        <v>11688723</v>
      </c>
      <c r="B5" s="199">
        <v>330025983</v>
      </c>
      <c r="C5" s="199" t="str">
        <f>VLOOKUP(B:B,标准数据!A:B,2,0)</f>
        <v xml:space="preserve">门板焊接组件 S200 1000 2100 左 </v>
      </c>
      <c r="D5" s="199"/>
      <c r="E5" s="199">
        <v>8</v>
      </c>
    </row>
    <row r="6" spans="1:5">
      <c r="A6" s="199">
        <v>11688718</v>
      </c>
      <c r="B6" s="199">
        <v>330025965</v>
      </c>
      <c r="C6" s="199" t="str">
        <f>VLOOKUP(B:B,标准数据!A:B,2,0)</f>
        <v xml:space="preserve">门板焊接组件 S200 800 2100 右 </v>
      </c>
      <c r="D6" s="199"/>
      <c r="E6" s="199">
        <v>314</v>
      </c>
    </row>
    <row r="7" spans="1:5">
      <c r="A7" s="199">
        <v>11688721</v>
      </c>
      <c r="B7" s="199">
        <v>330025977</v>
      </c>
      <c r="C7" s="199" t="str">
        <f>VLOOKUP(B:B,标准数据!A:B,2,0)</f>
        <v xml:space="preserve">门板焊接组件 S200 800 2100 左 </v>
      </c>
      <c r="D7" s="199"/>
      <c r="E7" s="199">
        <v>314</v>
      </c>
    </row>
    <row r="8" spans="1:5">
      <c r="A8" s="199">
        <v>11688706</v>
      </c>
      <c r="B8" s="199">
        <v>200240211</v>
      </c>
      <c r="C8" s="199" t="str">
        <f>VLOOKUP(B:B,标准数据!A:B,2,0)</f>
        <v>门板焊接组件 S200 800 2100 右 (防火)</v>
      </c>
      <c r="D8" s="199"/>
      <c r="E8" s="199">
        <v>14</v>
      </c>
    </row>
    <row r="9" spans="1:5">
      <c r="A9" s="199">
        <v>11688708</v>
      </c>
      <c r="B9" s="199">
        <v>200240229</v>
      </c>
      <c r="C9" s="199" t="str">
        <f>VLOOKUP(B:B,标准数据!A:B,2,0)</f>
        <v>门板焊接组件 S200 800 2100 左 (防火)</v>
      </c>
      <c r="D9" s="199"/>
      <c r="E9" s="199">
        <v>14</v>
      </c>
    </row>
    <row r="10" spans="1:5">
      <c r="A10" s="199">
        <v>11688719</v>
      </c>
      <c r="B10" s="199">
        <v>330025968</v>
      </c>
      <c r="C10" s="199" t="str">
        <f>VLOOKUP(B:B,标准数据!A:B,2,0)</f>
        <v xml:space="preserve">门板焊接组件 S200 900 2100 右 </v>
      </c>
      <c r="D10" s="199"/>
      <c r="E10" s="199">
        <v>863</v>
      </c>
    </row>
    <row r="11" spans="1:5">
      <c r="A11" s="199">
        <v>11688722</v>
      </c>
      <c r="B11" s="199">
        <v>330025980</v>
      </c>
      <c r="C11" s="199" t="str">
        <f>VLOOKUP(B:B,标准数据!A:B,2,0)</f>
        <v xml:space="preserve">门板焊接组件 S200 900 2100 左 </v>
      </c>
      <c r="D11" s="199"/>
      <c r="E11" s="199">
        <v>863</v>
      </c>
    </row>
    <row r="12" spans="1:5">
      <c r="A12" s="199">
        <v>11688707</v>
      </c>
      <c r="B12" s="199">
        <v>200240214</v>
      </c>
      <c r="C12" s="199" t="str">
        <f>VLOOKUP(B:B,标准数据!A:B,2,0)</f>
        <v>门板焊接组件 S200 900 2100 右 (防火)</v>
      </c>
      <c r="D12" s="199"/>
      <c r="E12" s="199">
        <v>46</v>
      </c>
    </row>
    <row r="13" spans="1:5">
      <c r="A13" s="199">
        <v>11688709</v>
      </c>
      <c r="B13" s="199">
        <v>200240232</v>
      </c>
      <c r="C13" s="199" t="str">
        <f>VLOOKUP(B:B,标准数据!A:B,2,0)</f>
        <v>门板焊接组件 S200 900 2100 左 (防火)</v>
      </c>
      <c r="D13" s="199"/>
      <c r="E13" s="199">
        <v>46</v>
      </c>
    </row>
    <row r="14" spans="1:5">
      <c r="A14" s="47">
        <v>11688725</v>
      </c>
      <c r="B14" s="47">
        <v>200201376</v>
      </c>
      <c r="C14" s="47" t="str">
        <f>VLOOKUP(B:B,标准数据!A:B,2,0)</f>
        <v xml:space="preserve">门底板 S200 1000 2100 右 </v>
      </c>
      <c r="D14" s="47"/>
      <c r="E14" s="47">
        <v>8</v>
      </c>
    </row>
    <row r="15" spans="1:5">
      <c r="A15" s="47">
        <v>11688726</v>
      </c>
      <c r="B15" s="47">
        <v>200204449</v>
      </c>
      <c r="C15" s="47" t="str">
        <f>VLOOKUP(B:B,标准数据!A:B,2,0)</f>
        <v xml:space="preserve">门底板 S200 1000 2100 左 </v>
      </c>
      <c r="D15" s="47"/>
      <c r="E15" s="47">
        <v>8</v>
      </c>
    </row>
    <row r="16" spans="1:5">
      <c r="A16" s="47">
        <v>11688731</v>
      </c>
      <c r="B16" s="47">
        <v>200201370</v>
      </c>
      <c r="C16" s="47" t="str">
        <f>VLOOKUP(B:B,标准数据!A:B,2,0)</f>
        <v xml:space="preserve">门底板 S200 800 2100 右 </v>
      </c>
      <c r="D16" s="47"/>
      <c r="E16" s="47">
        <v>328</v>
      </c>
    </row>
    <row r="17" spans="1:5">
      <c r="A17" s="47">
        <v>11688729</v>
      </c>
      <c r="B17" s="47">
        <v>200204443</v>
      </c>
      <c r="C17" s="47" t="str">
        <f>VLOOKUP(B:B,标准数据!A:B,2,0)</f>
        <v xml:space="preserve">门底板 S200 800 2100 左 </v>
      </c>
      <c r="D17" s="47"/>
      <c r="E17" s="47">
        <v>328</v>
      </c>
    </row>
    <row r="18" spans="1:5">
      <c r="A18" s="47">
        <v>11688727</v>
      </c>
      <c r="B18" s="47">
        <v>200201373</v>
      </c>
      <c r="C18" s="47" t="str">
        <f>VLOOKUP(B:B,标准数据!A:B,2,0)</f>
        <v xml:space="preserve">门底板 S200 900 2100 右 </v>
      </c>
      <c r="D18" s="47"/>
      <c r="E18" s="47">
        <v>909</v>
      </c>
    </row>
    <row r="19" spans="1:5">
      <c r="A19" s="47">
        <v>11688730</v>
      </c>
      <c r="B19" s="47">
        <v>200204446</v>
      </c>
      <c r="C19" s="47" t="str">
        <f>VLOOKUP(B:B,标准数据!A:B,2,0)</f>
        <v xml:space="preserve">门底板 S200 900 2100 左 </v>
      </c>
      <c r="D19" s="47"/>
      <c r="E19" s="47">
        <v>909</v>
      </c>
    </row>
    <row r="20" spans="1:5">
      <c r="A20" s="48">
        <v>11688704</v>
      </c>
      <c r="B20" s="48">
        <v>200204485</v>
      </c>
      <c r="C20" s="48" t="str">
        <f>VLOOKUP(B:B,标准数据!A:B,2,0)</f>
        <v xml:space="preserve">装饰板(门板) S200 1000 2100 FS441 右 </v>
      </c>
      <c r="D20" s="48"/>
      <c r="E20" s="48">
        <v>8</v>
      </c>
    </row>
    <row r="21" spans="1:5">
      <c r="A21" s="48">
        <v>11688705</v>
      </c>
      <c r="B21" s="48">
        <v>200204521</v>
      </c>
      <c r="C21" s="48" t="str">
        <f>VLOOKUP(B:B,标准数据!A:B,2,0)</f>
        <v xml:space="preserve">装饰板(门板) S200 1000 2100 FS441 左 </v>
      </c>
      <c r="D21" s="48"/>
      <c r="E21" s="48">
        <v>8</v>
      </c>
    </row>
    <row r="22" spans="1:5">
      <c r="A22" s="48">
        <v>11688724</v>
      </c>
      <c r="B22" s="48">
        <v>200204479</v>
      </c>
      <c r="C22" s="48" t="str">
        <f>VLOOKUP(B:B,标准数据!A:B,2,0)</f>
        <v xml:space="preserve">装饰板(门板) S200 800 2100 FS441 右 </v>
      </c>
      <c r="D22" s="48"/>
      <c r="E22" s="48">
        <v>104</v>
      </c>
    </row>
    <row r="23" spans="1:5">
      <c r="A23" s="48">
        <v>11688717</v>
      </c>
      <c r="B23" s="48">
        <v>200204515</v>
      </c>
      <c r="C23" s="48" t="str">
        <f>VLOOKUP(B:B,标准数据!A:B,2,0)</f>
        <v xml:space="preserve">装饰板(门板) S200 800 2100 FS441 左 </v>
      </c>
      <c r="D23" s="48"/>
      <c r="E23" s="48">
        <v>104</v>
      </c>
    </row>
    <row r="24" spans="1:5">
      <c r="A24" s="48">
        <v>11688715</v>
      </c>
      <c r="B24" s="48">
        <v>200204461</v>
      </c>
      <c r="C24" s="48" t="str">
        <f>VLOOKUP(B:B,标准数据!A:B,2,0)</f>
        <v xml:space="preserve">装饰板(门板) S200 800 2100 SUS304 右 </v>
      </c>
      <c r="D24" s="48"/>
      <c r="E24" s="48">
        <v>15</v>
      </c>
    </row>
    <row r="25" spans="1:5">
      <c r="A25" s="48">
        <v>11688713</v>
      </c>
      <c r="B25" s="48">
        <v>200204497</v>
      </c>
      <c r="C25" s="48" t="str">
        <f>VLOOKUP(B:B,标准数据!A:B,2,0)</f>
        <v xml:space="preserve">装饰板(门板) S200 800 2100 SUS304 左 </v>
      </c>
      <c r="D25" s="48"/>
      <c r="E25" s="48">
        <v>15</v>
      </c>
    </row>
    <row r="26" spans="1:5">
      <c r="A26" s="48">
        <v>11688711</v>
      </c>
      <c r="B26" s="48">
        <v>200204482</v>
      </c>
      <c r="C26" s="48" t="str">
        <f>VLOOKUP(B:B,标准数据!A:B,2,0)</f>
        <v xml:space="preserve">装饰板(门板) S200 900 2100 FS441 右 </v>
      </c>
      <c r="D26" s="48"/>
      <c r="E26" s="48">
        <v>267</v>
      </c>
    </row>
    <row r="27" spans="1:5">
      <c r="A27" s="48">
        <v>11688712</v>
      </c>
      <c r="B27" s="48">
        <v>200204518</v>
      </c>
      <c r="C27" s="48" t="str">
        <f>VLOOKUP(B:B,标准数据!A:B,2,0)</f>
        <v xml:space="preserve">装饰板(门板) S200 900 2100 FS441 左 </v>
      </c>
      <c r="D27" s="48"/>
      <c r="E27" s="48">
        <v>267</v>
      </c>
    </row>
    <row r="28" spans="1:5">
      <c r="A28" s="48">
        <v>11688716</v>
      </c>
      <c r="B28" s="48">
        <v>200204464</v>
      </c>
      <c r="C28" s="48" t="str">
        <f>VLOOKUP(B:B,标准数据!A:B,2,0)</f>
        <v xml:space="preserve">装饰板(门板) S200 900 2100 SUS304 右 </v>
      </c>
      <c r="D28" s="48"/>
      <c r="E28" s="48">
        <v>60</v>
      </c>
    </row>
    <row r="29" spans="1:5">
      <c r="A29" s="48">
        <v>11688714</v>
      </c>
      <c r="B29" s="48">
        <v>200204500</v>
      </c>
      <c r="C29" s="48" t="str">
        <f>VLOOKUP(B:B,标准数据!A:B,2,0)</f>
        <v xml:space="preserve">装饰板(门板) S200 900 2100 SUS304 左 </v>
      </c>
      <c r="D29" s="48"/>
      <c r="E29" s="48">
        <v>60</v>
      </c>
    </row>
    <row r="30" spans="1:5">
      <c r="A30" s="5"/>
      <c r="B30" s="5"/>
      <c r="C30" s="5"/>
      <c r="D30" s="5"/>
      <c r="E30" s="5"/>
    </row>
    <row r="31" spans="1:5">
      <c r="A31" s="5"/>
      <c r="B31" s="5"/>
      <c r="C31" s="5"/>
      <c r="D31" s="5"/>
      <c r="E31" s="5"/>
    </row>
  </sheetData>
  <sortState ref="A2:E31">
    <sortCondition ref="C2:C31"/>
  </sortState>
  <phoneticPr fontId="29" type="noConversion"/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workbookViewId="0">
      <selection activeCell="I9" sqref="I9"/>
    </sheetView>
  </sheetViews>
  <sheetFormatPr defaultRowHeight="13"/>
  <cols>
    <col min="1" max="2" width="9.75" customWidth="1"/>
    <col min="3" max="3" width="40.75" bestFit="1" customWidth="1"/>
    <col min="4" max="6" width="9.75" customWidth="1"/>
  </cols>
  <sheetData>
    <row r="1" spans="1:5">
      <c r="A1" s="5" t="s">
        <v>283</v>
      </c>
      <c r="B1" s="5" t="s">
        <v>284</v>
      </c>
      <c r="C1" s="5" t="s">
        <v>285</v>
      </c>
      <c r="D1" s="5" t="s">
        <v>2114</v>
      </c>
      <c r="E1" s="5" t="s">
        <v>286</v>
      </c>
    </row>
    <row r="2" spans="1:5">
      <c r="A2" s="5">
        <v>11691050</v>
      </c>
      <c r="B2" s="5">
        <v>200204440</v>
      </c>
      <c r="C2" s="5" t="str">
        <f>VLOOKUP(B:B,标准数据!A:B,2,0)</f>
        <v xml:space="preserve">侧挡板 S200 2100  </v>
      </c>
      <c r="D2" s="5"/>
      <c r="E2" s="5">
        <v>8</v>
      </c>
    </row>
    <row r="3" spans="1:5">
      <c r="A3" s="5">
        <v>11691071</v>
      </c>
      <c r="B3" s="5">
        <v>200204438</v>
      </c>
      <c r="C3" s="5" t="str">
        <f>VLOOKUP(B:B,标准数据!A:B,2,0)</f>
        <v xml:space="preserve">加强筋(门板) S200 2100  </v>
      </c>
      <c r="D3" s="5"/>
      <c r="E3" s="5">
        <v>2506</v>
      </c>
    </row>
    <row r="4" spans="1:5">
      <c r="A4" s="199">
        <v>11691051</v>
      </c>
      <c r="B4" s="199">
        <v>330025971</v>
      </c>
      <c r="C4" s="199" t="str">
        <f>VLOOKUP(B:B,标准数据!A:B,2,0)</f>
        <v xml:space="preserve">门板焊接组件 S200 1000 2100 右 </v>
      </c>
      <c r="D4" s="199"/>
      <c r="E4" s="199">
        <v>157</v>
      </c>
    </row>
    <row r="5" spans="1:5">
      <c r="A5" s="199">
        <v>11691053</v>
      </c>
      <c r="B5" s="199">
        <v>330025983</v>
      </c>
      <c r="C5" s="199" t="str">
        <f>VLOOKUP(B:B,标准数据!A:B,2,0)</f>
        <v xml:space="preserve">门板焊接组件 S200 1000 2100 左 </v>
      </c>
      <c r="D5" s="199"/>
      <c r="E5" s="199">
        <v>157</v>
      </c>
    </row>
    <row r="6" spans="1:5">
      <c r="A6" s="199">
        <v>11691058</v>
      </c>
      <c r="B6" s="199">
        <v>330025965</v>
      </c>
      <c r="C6" s="199" t="str">
        <f>VLOOKUP(B:B,标准数据!A:B,2,0)</f>
        <v xml:space="preserve">门板焊接组件 S200 800 2100 右 </v>
      </c>
      <c r="D6" s="199"/>
      <c r="E6" s="199">
        <v>498</v>
      </c>
    </row>
    <row r="7" spans="1:5">
      <c r="A7" s="199">
        <v>11691064</v>
      </c>
      <c r="B7" s="199">
        <v>330025977</v>
      </c>
      <c r="C7" s="199" t="str">
        <f>VLOOKUP(B:B,标准数据!A:B,2,0)</f>
        <v xml:space="preserve">门板焊接组件 S200 800 2100 左 </v>
      </c>
      <c r="D7" s="199"/>
      <c r="E7" s="199">
        <v>498</v>
      </c>
    </row>
    <row r="8" spans="1:5">
      <c r="A8" s="199">
        <v>11691048</v>
      </c>
      <c r="B8" s="199">
        <v>200240211</v>
      </c>
      <c r="C8" s="199" t="str">
        <f>VLOOKUP(B:B,标准数据!A:B,2,0)</f>
        <v>门板焊接组件 S200 800 2100 右 (防火)</v>
      </c>
      <c r="D8" s="199"/>
      <c r="E8" s="199">
        <v>4</v>
      </c>
    </row>
    <row r="9" spans="1:5">
      <c r="A9" s="199">
        <v>11691049</v>
      </c>
      <c r="B9" s="199">
        <v>200240229</v>
      </c>
      <c r="C9" s="199" t="str">
        <f>VLOOKUP(B:B,标准数据!A:B,2,0)</f>
        <v>门板焊接组件 S200 800 2100 左 (防火)</v>
      </c>
      <c r="D9" s="199"/>
      <c r="E9" s="199">
        <v>4</v>
      </c>
    </row>
    <row r="10" spans="1:5">
      <c r="A10" s="199">
        <v>11691069</v>
      </c>
      <c r="B10" s="199">
        <v>330025968</v>
      </c>
      <c r="C10" s="199" t="str">
        <f>VLOOKUP(B:B,标准数据!A:B,2,0)</f>
        <v xml:space="preserve">门板焊接组件 S200 900 2100 右 </v>
      </c>
      <c r="D10" s="199"/>
      <c r="E10" s="199">
        <v>594</v>
      </c>
    </row>
    <row r="11" spans="1:5">
      <c r="A11" s="199">
        <v>11691067</v>
      </c>
      <c r="B11" s="199">
        <v>330025980</v>
      </c>
      <c r="C11" s="199" t="str">
        <f>VLOOKUP(B:B,标准数据!A:B,2,0)</f>
        <v xml:space="preserve">门板焊接组件 S200 900 2100 左 </v>
      </c>
      <c r="D11" s="199"/>
      <c r="E11" s="199">
        <v>594</v>
      </c>
    </row>
    <row r="12" spans="1:5">
      <c r="A12" s="47">
        <v>11691052</v>
      </c>
      <c r="B12" s="47">
        <v>200201376</v>
      </c>
      <c r="C12" s="47" t="str">
        <f>VLOOKUP(B:B,标准数据!A:B,2,0)</f>
        <v xml:space="preserve">门底板 S200 1000 2100 右 </v>
      </c>
      <c r="D12" s="47"/>
      <c r="E12" s="47">
        <v>157</v>
      </c>
    </row>
    <row r="13" spans="1:5">
      <c r="A13" s="47">
        <v>11691054</v>
      </c>
      <c r="B13" s="47">
        <v>200204449</v>
      </c>
      <c r="C13" s="47" t="str">
        <f>VLOOKUP(B:B,标准数据!A:B,2,0)</f>
        <v xml:space="preserve">门底板 S200 1000 2100 左 </v>
      </c>
      <c r="D13" s="47"/>
      <c r="E13" s="47">
        <v>157</v>
      </c>
    </row>
    <row r="14" spans="1:5">
      <c r="A14" s="47">
        <v>11691059</v>
      </c>
      <c r="B14" s="47">
        <v>200201370</v>
      </c>
      <c r="C14" s="47" t="str">
        <f>VLOOKUP(B:B,标准数据!A:B,2,0)</f>
        <v xml:space="preserve">门底板 S200 800 2100 右 </v>
      </c>
      <c r="D14" s="47"/>
      <c r="E14" s="47">
        <v>502</v>
      </c>
    </row>
    <row r="15" spans="1:5">
      <c r="A15" s="47">
        <v>11691065</v>
      </c>
      <c r="B15" s="47">
        <v>200204443</v>
      </c>
      <c r="C15" s="47" t="str">
        <f>VLOOKUP(B:B,标准数据!A:B,2,0)</f>
        <v xml:space="preserve">门底板 S200 800 2100 左 </v>
      </c>
      <c r="D15" s="47"/>
      <c r="E15" s="47">
        <v>502</v>
      </c>
    </row>
    <row r="16" spans="1:5">
      <c r="A16" s="47">
        <v>11691070</v>
      </c>
      <c r="B16" s="47">
        <v>200201373</v>
      </c>
      <c r="C16" s="47" t="str">
        <f>VLOOKUP(B:B,标准数据!A:B,2,0)</f>
        <v xml:space="preserve">门底板 S200 900 2100 右 </v>
      </c>
      <c r="D16" s="47"/>
      <c r="E16" s="47">
        <v>594</v>
      </c>
    </row>
    <row r="17" spans="1:5">
      <c r="A17" s="47">
        <v>11691068</v>
      </c>
      <c r="B17" s="47">
        <v>200204446</v>
      </c>
      <c r="C17" s="47" t="str">
        <f>VLOOKUP(B:B,标准数据!A:B,2,0)</f>
        <v xml:space="preserve">门底板 S200 900 2100 左 </v>
      </c>
      <c r="D17" s="47"/>
      <c r="E17" s="47">
        <v>594</v>
      </c>
    </row>
    <row r="18" spans="1:5">
      <c r="A18" s="48">
        <v>11691057</v>
      </c>
      <c r="B18" s="48">
        <v>200204479</v>
      </c>
      <c r="C18" s="48" t="str">
        <f>VLOOKUP(B:B,标准数据!A:B,2,0)</f>
        <v xml:space="preserve">装饰板(门板) S200 800 2100 FS441 右 </v>
      </c>
      <c r="D18" s="48"/>
      <c r="E18" s="48">
        <v>17</v>
      </c>
    </row>
    <row r="19" spans="1:5">
      <c r="A19" s="48">
        <v>11691063</v>
      </c>
      <c r="B19" s="48">
        <v>200204515</v>
      </c>
      <c r="C19" s="48" t="str">
        <f>VLOOKUP(B:B,标准数据!A:B,2,0)</f>
        <v xml:space="preserve">装饰板(门板) S200 800 2100 FS441 左 </v>
      </c>
      <c r="D19" s="48"/>
      <c r="E19" s="48">
        <v>17</v>
      </c>
    </row>
    <row r="20" spans="1:5">
      <c r="A20" s="48">
        <v>11691055</v>
      </c>
      <c r="B20" s="48">
        <v>200204461</v>
      </c>
      <c r="C20" s="48" t="str">
        <f>VLOOKUP(B:B,标准数据!A:B,2,0)</f>
        <v xml:space="preserve">装饰板(门板) S200 800 2100 SUS304 右 </v>
      </c>
      <c r="D20" s="48"/>
      <c r="E20" s="48">
        <v>114</v>
      </c>
    </row>
    <row r="21" spans="1:5">
      <c r="A21" s="48">
        <v>11691061</v>
      </c>
      <c r="B21" s="48">
        <v>200204497</v>
      </c>
      <c r="C21" s="48" t="str">
        <f>VLOOKUP(B:B,标准数据!A:B,2,0)</f>
        <v xml:space="preserve">装饰板(门板) S200 800 2100 SUS304 左 </v>
      </c>
      <c r="D21" s="48"/>
      <c r="E21" s="48">
        <v>114</v>
      </c>
    </row>
    <row r="22" spans="1:5">
      <c r="A22" s="48">
        <v>11691060</v>
      </c>
      <c r="B22" s="48">
        <v>200204482</v>
      </c>
      <c r="C22" s="48" t="str">
        <f>VLOOKUP(B:B,标准数据!A:B,2,0)</f>
        <v xml:space="preserve">装饰板(门板) S200 900 2100 FS441 右 </v>
      </c>
      <c r="D22" s="48"/>
      <c r="E22" s="48">
        <v>315</v>
      </c>
    </row>
    <row r="23" spans="1:5">
      <c r="A23" s="48">
        <v>11691066</v>
      </c>
      <c r="B23" s="48">
        <v>200204518</v>
      </c>
      <c r="C23" s="48" t="str">
        <f>VLOOKUP(B:B,标准数据!A:B,2,0)</f>
        <v xml:space="preserve">装饰板(门板) S200 900 2100 FS441 左 </v>
      </c>
      <c r="D23" s="48"/>
      <c r="E23" s="48">
        <v>315</v>
      </c>
    </row>
    <row r="24" spans="1:5">
      <c r="A24" s="48">
        <v>11691056</v>
      </c>
      <c r="B24" s="48">
        <v>200204464</v>
      </c>
      <c r="C24" s="48" t="str">
        <f>VLOOKUP(B:B,标准数据!A:B,2,0)</f>
        <v xml:space="preserve">装饰板(门板) S200 900 2100 SUS304 右 </v>
      </c>
      <c r="D24" s="48"/>
      <c r="E24" s="48">
        <v>9</v>
      </c>
    </row>
    <row r="25" spans="1:5">
      <c r="A25" s="48">
        <v>11691062</v>
      </c>
      <c r="B25" s="48">
        <v>200204500</v>
      </c>
      <c r="C25" s="48" t="str">
        <f>VLOOKUP(B:B,标准数据!A:B,2,0)</f>
        <v xml:space="preserve">装饰板(门板) S200 900 2100 SUS304 左 </v>
      </c>
      <c r="D25" s="48"/>
      <c r="E25" s="48">
        <v>9</v>
      </c>
    </row>
    <row r="26" spans="1:5">
      <c r="A26" s="5"/>
      <c r="B26" s="5"/>
      <c r="C26" s="5"/>
      <c r="D26" s="5"/>
      <c r="E26" s="5"/>
    </row>
  </sheetData>
  <sortState ref="A2:E26">
    <sortCondition ref="C2:C26"/>
  </sortState>
  <phoneticPr fontId="29" type="noConversion"/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workbookViewId="0">
      <selection activeCell="A2" sqref="A2:A26"/>
    </sheetView>
  </sheetViews>
  <sheetFormatPr defaultRowHeight="13"/>
  <cols>
    <col min="1" max="1" width="11" bestFit="1" customWidth="1"/>
    <col min="2" max="2" width="10.5" bestFit="1" customWidth="1"/>
    <col min="3" max="3" width="41.875" bestFit="1" customWidth="1"/>
  </cols>
  <sheetData>
    <row r="1" spans="1:5">
      <c r="A1" s="5" t="s">
        <v>283</v>
      </c>
      <c r="B1" s="5" t="s">
        <v>284</v>
      </c>
      <c r="C1" s="5" t="s">
        <v>285</v>
      </c>
      <c r="D1" s="5" t="s">
        <v>2114</v>
      </c>
      <c r="E1" s="5" t="s">
        <v>286</v>
      </c>
    </row>
    <row r="2" spans="1:5">
      <c r="A2" s="5">
        <v>11694707</v>
      </c>
      <c r="B2" s="5">
        <v>200204438</v>
      </c>
      <c r="C2" s="5" t="str">
        <f>VLOOKUP(B:B,标准数据!A:B,2,0)</f>
        <v xml:space="preserve">加强筋(门板) S200 2100  </v>
      </c>
      <c r="D2" s="5"/>
      <c r="E2" s="5">
        <v>2476</v>
      </c>
    </row>
    <row r="3" spans="1:5">
      <c r="A3" s="199">
        <v>11694695</v>
      </c>
      <c r="B3" s="199">
        <v>330025971</v>
      </c>
      <c r="C3" s="199" t="str">
        <f>VLOOKUP(B:B,标准数据!A:B,2,0)</f>
        <v xml:space="preserve">门板焊接组件 S200 1000 2100 右 </v>
      </c>
      <c r="D3" s="199"/>
      <c r="E3" s="199">
        <v>102</v>
      </c>
    </row>
    <row r="4" spans="1:5">
      <c r="A4" s="199">
        <v>11694698</v>
      </c>
      <c r="B4" s="199">
        <v>330025983</v>
      </c>
      <c r="C4" s="199" t="str">
        <f>VLOOKUP(B:B,标准数据!A:B,2,0)</f>
        <v xml:space="preserve">门板焊接组件 S200 1000 2100 左 </v>
      </c>
      <c r="D4" s="199"/>
      <c r="E4" s="199">
        <v>102</v>
      </c>
    </row>
    <row r="5" spans="1:5">
      <c r="A5" s="199">
        <v>11694699</v>
      </c>
      <c r="B5" s="199">
        <v>330025965</v>
      </c>
      <c r="C5" s="199" t="str">
        <f>VLOOKUP(B:B,标准数据!A:B,2,0)</f>
        <v xml:space="preserve">门板焊接组件 S200 800 2100 右 </v>
      </c>
      <c r="D5" s="199"/>
      <c r="E5" s="199">
        <v>450</v>
      </c>
    </row>
    <row r="6" spans="1:5">
      <c r="A6" s="199">
        <v>11694696</v>
      </c>
      <c r="B6" s="199">
        <v>330025977</v>
      </c>
      <c r="C6" s="199" t="str">
        <f>VLOOKUP(B:B,标准数据!A:B,2,0)</f>
        <v xml:space="preserve">门板焊接组件 S200 800 2100 左 </v>
      </c>
      <c r="D6" s="199"/>
      <c r="E6" s="199">
        <v>450</v>
      </c>
    </row>
    <row r="7" spans="1:5">
      <c r="A7" s="199">
        <v>11694700</v>
      </c>
      <c r="B7" s="199">
        <v>330025968</v>
      </c>
      <c r="C7" s="199" t="str">
        <f>VLOOKUP(B:B,标准数据!A:B,2,0)</f>
        <v xml:space="preserve">门板焊接组件 S200 900 2100 右 </v>
      </c>
      <c r="D7" s="199"/>
      <c r="E7" s="199">
        <v>713</v>
      </c>
    </row>
    <row r="8" spans="1:5">
      <c r="A8" s="199">
        <v>11694697</v>
      </c>
      <c r="B8" s="199">
        <v>330025980</v>
      </c>
      <c r="C8" s="199" t="str">
        <f>VLOOKUP(B:B,标准数据!A:B,2,0)</f>
        <v xml:space="preserve">门板焊接组件 S200 900 2100 左 </v>
      </c>
      <c r="D8" s="199"/>
      <c r="E8" s="199">
        <v>713</v>
      </c>
    </row>
    <row r="9" spans="1:5">
      <c r="A9" s="47">
        <v>11694704</v>
      </c>
      <c r="B9" s="47">
        <v>200201376</v>
      </c>
      <c r="C9" s="47" t="str">
        <f>VLOOKUP(B:B,标准数据!A:B,2,0)</f>
        <v xml:space="preserve">门底板 S200 1000 2100 右 </v>
      </c>
      <c r="D9" s="47"/>
      <c r="E9" s="47">
        <v>102</v>
      </c>
    </row>
    <row r="10" spans="1:5">
      <c r="A10" s="47">
        <v>11694703</v>
      </c>
      <c r="B10" s="47">
        <v>200204449</v>
      </c>
      <c r="C10" s="47" t="str">
        <f>VLOOKUP(B:B,标准数据!A:B,2,0)</f>
        <v xml:space="preserve">门底板 S200 1000 2100 左 </v>
      </c>
      <c r="D10" s="47"/>
      <c r="E10" s="47">
        <v>102</v>
      </c>
    </row>
    <row r="11" spans="1:5">
      <c r="A11" s="47">
        <v>11694705</v>
      </c>
      <c r="B11" s="47">
        <v>200201370</v>
      </c>
      <c r="C11" s="47" t="str">
        <f>VLOOKUP(B:B,标准数据!A:B,2,0)</f>
        <v xml:space="preserve">门底板 S200 800 2100 右 </v>
      </c>
      <c r="D11" s="47"/>
      <c r="E11" s="47">
        <v>450</v>
      </c>
    </row>
    <row r="12" spans="1:5">
      <c r="A12" s="47">
        <v>11694708</v>
      </c>
      <c r="B12" s="47">
        <v>200204443</v>
      </c>
      <c r="C12" s="47" t="str">
        <f>VLOOKUP(B:B,标准数据!A:B,2,0)</f>
        <v xml:space="preserve">门底板 S200 800 2100 左 </v>
      </c>
      <c r="D12" s="47"/>
      <c r="E12" s="47">
        <v>450</v>
      </c>
    </row>
    <row r="13" spans="1:5">
      <c r="A13" s="47">
        <v>11694706</v>
      </c>
      <c r="B13" s="47">
        <v>200201373</v>
      </c>
      <c r="C13" s="47" t="str">
        <f>VLOOKUP(B:B,标准数据!A:B,2,0)</f>
        <v xml:space="preserve">门底板 S200 900 2100 右 </v>
      </c>
      <c r="D13" s="47"/>
      <c r="E13" s="47">
        <v>713</v>
      </c>
    </row>
    <row r="14" spans="1:5">
      <c r="A14" s="47">
        <v>11694709</v>
      </c>
      <c r="B14" s="47">
        <v>200204446</v>
      </c>
      <c r="C14" s="47" t="str">
        <f>VLOOKUP(B:B,标准数据!A:B,2,0)</f>
        <v xml:space="preserve">门底板 S200 900 2100 左 </v>
      </c>
      <c r="D14" s="47"/>
      <c r="E14" s="47">
        <v>713</v>
      </c>
    </row>
    <row r="15" spans="1:5">
      <c r="A15" s="48">
        <v>11694690</v>
      </c>
      <c r="B15" s="48">
        <v>200204467</v>
      </c>
      <c r="C15" s="48" t="str">
        <f>VLOOKUP(B:B,标准数据!A:B,2,0)</f>
        <v xml:space="preserve">装饰板(门板) S200 1000 2100 SUS304 右 </v>
      </c>
      <c r="D15" s="48"/>
      <c r="E15" s="48">
        <v>102</v>
      </c>
    </row>
    <row r="16" spans="1:5">
      <c r="A16" s="48">
        <v>11694689</v>
      </c>
      <c r="B16" s="48">
        <v>200204503</v>
      </c>
      <c r="C16" s="48" t="str">
        <f>VLOOKUP(B:B,标准数据!A:B,2,0)</f>
        <v xml:space="preserve">装饰板(门板) S200 1000 2100 SUS304 左 </v>
      </c>
      <c r="D16" s="48"/>
      <c r="E16" s="48">
        <v>102</v>
      </c>
    </row>
    <row r="17" spans="1:5">
      <c r="A17" s="48">
        <v>11694701</v>
      </c>
      <c r="B17" s="48">
        <v>200204479</v>
      </c>
      <c r="C17" s="48" t="str">
        <f>VLOOKUP(B:B,标准数据!A:B,2,0)</f>
        <v xml:space="preserve">装饰板(门板) S200 800 2100 FS441 右 </v>
      </c>
      <c r="D17" s="48"/>
      <c r="E17" s="48">
        <v>112</v>
      </c>
    </row>
    <row r="18" spans="1:5">
      <c r="A18" s="48">
        <v>11694702</v>
      </c>
      <c r="B18" s="48">
        <v>200204515</v>
      </c>
      <c r="C18" s="48" t="str">
        <f>VLOOKUP(B:B,标准数据!A:B,2,0)</f>
        <v xml:space="preserve">装饰板(门板) S200 800 2100 FS441 左 </v>
      </c>
      <c r="D18" s="48"/>
      <c r="E18" s="48">
        <v>112</v>
      </c>
    </row>
    <row r="19" spans="1:5">
      <c r="A19" s="48">
        <v>11694694</v>
      </c>
      <c r="B19" s="48">
        <v>200204482</v>
      </c>
      <c r="C19" s="48" t="str">
        <f>VLOOKUP(B:B,标准数据!A:B,2,0)</f>
        <v xml:space="preserve">装饰板(门板) S200 900 2100 FS441 右 </v>
      </c>
      <c r="D19" s="48"/>
      <c r="E19" s="48">
        <v>155</v>
      </c>
    </row>
    <row r="20" spans="1:5">
      <c r="A20" s="48">
        <v>11694693</v>
      </c>
      <c r="B20" s="48">
        <v>200204518</v>
      </c>
      <c r="C20" s="48" t="str">
        <f>VLOOKUP(B:B,标准数据!A:B,2,0)</f>
        <v xml:space="preserve">装饰板(门板) S200 900 2100 FS441 左 </v>
      </c>
      <c r="D20" s="48"/>
      <c r="E20" s="48">
        <v>155</v>
      </c>
    </row>
    <row r="21" spans="1:5">
      <c r="A21" s="48">
        <v>11694691</v>
      </c>
      <c r="B21" s="48">
        <v>200204464</v>
      </c>
      <c r="C21" s="48" t="str">
        <f>VLOOKUP(B:B,标准数据!A:B,2,0)</f>
        <v xml:space="preserve">装饰板(门板) S200 900 2100 SUS304 右 </v>
      </c>
      <c r="D21" s="48"/>
      <c r="E21" s="48">
        <v>104</v>
      </c>
    </row>
    <row r="22" spans="1:5">
      <c r="A22" s="48">
        <v>11694692</v>
      </c>
      <c r="B22" s="48">
        <v>200204500</v>
      </c>
      <c r="C22" s="48" t="str">
        <f>VLOOKUP(B:B,标准数据!A:B,2,0)</f>
        <v xml:space="preserve">装饰板(门板) S200 900 2100 SUS304 左 </v>
      </c>
      <c r="D22" s="48"/>
      <c r="E22" s="48">
        <v>104</v>
      </c>
    </row>
    <row r="23" spans="1:5">
      <c r="A23" s="5"/>
      <c r="B23" s="5"/>
      <c r="C23" s="5"/>
      <c r="D23" s="5"/>
      <c r="E23" s="5"/>
    </row>
    <row r="24" spans="1:5">
      <c r="A24" s="5"/>
      <c r="B24" s="5"/>
      <c r="C24" s="5"/>
      <c r="D24" s="5"/>
      <c r="E24" s="5"/>
    </row>
  </sheetData>
  <sortState ref="A2:E24">
    <sortCondition ref="C2:C24"/>
  </sortState>
  <phoneticPr fontId="2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>
      <selection activeCell="I12" sqref="I12"/>
    </sheetView>
  </sheetViews>
  <sheetFormatPr defaultRowHeight="13"/>
  <cols>
    <col min="1" max="1" width="11" bestFit="1" customWidth="1"/>
    <col min="2" max="2" width="10.5" bestFit="1" customWidth="1"/>
    <col min="3" max="3" width="40.75" style="211" bestFit="1" customWidth="1"/>
    <col min="4" max="4" width="10.75" customWidth="1"/>
    <col min="5" max="5" width="5.5" bestFit="1" customWidth="1"/>
    <col min="6" max="6" width="11.625" bestFit="1" customWidth="1"/>
  </cols>
  <sheetData>
    <row r="1" spans="1:6">
      <c r="A1" s="5" t="s">
        <v>283</v>
      </c>
      <c r="B1" s="5" t="s">
        <v>284</v>
      </c>
      <c r="C1" s="5" t="s">
        <v>984</v>
      </c>
      <c r="D1" s="5" t="s">
        <v>285</v>
      </c>
      <c r="E1" s="5" t="s">
        <v>286</v>
      </c>
      <c r="F1" s="5" t="s">
        <v>871</v>
      </c>
    </row>
    <row r="2" spans="1:6">
      <c r="A2" s="5">
        <v>11609242</v>
      </c>
      <c r="B2" s="5">
        <v>200204440</v>
      </c>
      <c r="C2" s="5" t="str">
        <f>VLOOKUP(B:B,标准数据!A:B,2,0)</f>
        <v xml:space="preserve">侧挡板 S200 2100  </v>
      </c>
      <c r="D2" s="5" t="s">
        <v>580</v>
      </c>
      <c r="E2" s="5">
        <v>4</v>
      </c>
      <c r="F2" s="5" t="s">
        <v>2106</v>
      </c>
    </row>
    <row r="3" spans="1:6">
      <c r="A3" s="5">
        <v>11609254</v>
      </c>
      <c r="B3" s="5">
        <v>200204438</v>
      </c>
      <c r="C3" s="5" t="str">
        <f>VLOOKUP(B:B,标准数据!A:B,2,0)</f>
        <v xml:space="preserve">加强筋(门板) S200 2100  </v>
      </c>
      <c r="D3" s="5" t="s">
        <v>316</v>
      </c>
      <c r="E3" s="5">
        <v>2492</v>
      </c>
      <c r="F3" s="5" t="s">
        <v>2106</v>
      </c>
    </row>
    <row r="4" spans="1:6">
      <c r="A4" s="199">
        <v>11609244</v>
      </c>
      <c r="B4" s="199">
        <v>330025965</v>
      </c>
      <c r="C4" s="199" t="str">
        <f>VLOOKUP(B:B,标准数据!A:B,2,0)</f>
        <v xml:space="preserve">门板焊接组件 S200 800 2100 右 </v>
      </c>
      <c r="D4" s="199" t="s">
        <v>302</v>
      </c>
      <c r="E4" s="199">
        <v>226</v>
      </c>
      <c r="F4" s="5" t="s">
        <v>2106</v>
      </c>
    </row>
    <row r="5" spans="1:6">
      <c r="A5" s="199">
        <v>11609247</v>
      </c>
      <c r="B5" s="199">
        <v>330025977</v>
      </c>
      <c r="C5" s="199" t="str">
        <f>VLOOKUP(B:B,标准数据!A:B,2,0)</f>
        <v xml:space="preserve">门板焊接组件 S200 800 2100 左 </v>
      </c>
      <c r="D5" s="199" t="s">
        <v>304</v>
      </c>
      <c r="E5" s="199">
        <v>226</v>
      </c>
      <c r="F5" s="5" t="s">
        <v>2106</v>
      </c>
    </row>
    <row r="6" spans="1:6">
      <c r="A6" s="199">
        <v>11608019</v>
      </c>
      <c r="B6" s="199">
        <v>200240211</v>
      </c>
      <c r="C6" s="199" t="str">
        <f>VLOOKUP(B:B,标准数据!A:B,2,0)</f>
        <v>门板焊接组件 S200 800 2100 右 (防火)</v>
      </c>
      <c r="D6" s="199" t="s">
        <v>596</v>
      </c>
      <c r="E6" s="199">
        <v>2</v>
      </c>
      <c r="F6" s="5" t="s">
        <v>2106</v>
      </c>
    </row>
    <row r="7" spans="1:6">
      <c r="A7" s="199">
        <v>11609241</v>
      </c>
      <c r="B7" s="199">
        <v>200240229</v>
      </c>
      <c r="C7" s="199" t="str">
        <f>VLOOKUP(B:B,标准数据!A:B,2,0)</f>
        <v>门板焊接组件 S200 800 2100 左 (防火)</v>
      </c>
      <c r="D7" s="199" t="s">
        <v>600</v>
      </c>
      <c r="E7" s="199">
        <v>2</v>
      </c>
      <c r="F7" s="5" t="s">
        <v>2106</v>
      </c>
    </row>
    <row r="8" spans="1:6">
      <c r="A8" s="199">
        <v>11609250</v>
      </c>
      <c r="B8" s="199">
        <v>330025968</v>
      </c>
      <c r="C8" s="199" t="str">
        <f>VLOOKUP(B:B,标准数据!A:B,2,0)</f>
        <v xml:space="preserve">门板焊接组件 S200 900 2100 右 </v>
      </c>
      <c r="D8" s="199" t="s">
        <v>303</v>
      </c>
      <c r="E8" s="199">
        <v>1018</v>
      </c>
      <c r="F8" s="5" t="s">
        <v>2106</v>
      </c>
    </row>
    <row r="9" spans="1:6">
      <c r="A9" s="199">
        <v>11609253</v>
      </c>
      <c r="B9" s="199">
        <v>330025980</v>
      </c>
      <c r="C9" s="199" t="str">
        <f>VLOOKUP(B:B,标准数据!A:B,2,0)</f>
        <v xml:space="preserve">门板焊接组件 S200 900 2100 左 </v>
      </c>
      <c r="D9" s="199" t="s">
        <v>305</v>
      </c>
      <c r="E9" s="199">
        <v>1018</v>
      </c>
      <c r="F9" s="5" t="s">
        <v>2106</v>
      </c>
    </row>
    <row r="10" spans="1:6">
      <c r="A10" s="47">
        <v>11609245</v>
      </c>
      <c r="B10" s="47">
        <v>200201370</v>
      </c>
      <c r="C10" s="47" t="str">
        <f>VLOOKUP(B:B,标准数据!A:B,2,0)</f>
        <v xml:space="preserve">门底板 S200 800 2100 右 </v>
      </c>
      <c r="D10" s="47" t="s">
        <v>314</v>
      </c>
      <c r="E10" s="47">
        <v>228</v>
      </c>
      <c r="F10" s="5" t="s">
        <v>2106</v>
      </c>
    </row>
    <row r="11" spans="1:6">
      <c r="A11" s="47">
        <v>11609248</v>
      </c>
      <c r="B11" s="47">
        <v>200204443</v>
      </c>
      <c r="C11" s="47" t="str">
        <f>VLOOKUP(B:B,标准数据!A:B,2,0)</f>
        <v xml:space="preserve">门底板 S200 800 2100 左 </v>
      </c>
      <c r="D11" s="47" t="s">
        <v>317</v>
      </c>
      <c r="E11" s="47">
        <v>228</v>
      </c>
      <c r="F11" s="5" t="s">
        <v>2106</v>
      </c>
    </row>
    <row r="12" spans="1:6">
      <c r="A12" s="47">
        <v>11609251</v>
      </c>
      <c r="B12" s="47">
        <v>200201373</v>
      </c>
      <c r="C12" s="47" t="str">
        <f>VLOOKUP(B:B,标准数据!A:B,2,0)</f>
        <v xml:space="preserve">门底板 S200 900 2100 右 </v>
      </c>
      <c r="D12" s="47" t="s">
        <v>315</v>
      </c>
      <c r="E12" s="47">
        <v>1018</v>
      </c>
      <c r="F12" s="5" t="s">
        <v>2106</v>
      </c>
    </row>
    <row r="13" spans="1:6">
      <c r="A13" s="47">
        <v>11609255</v>
      </c>
      <c r="B13" s="47">
        <v>200204446</v>
      </c>
      <c r="C13" s="47" t="str">
        <f>VLOOKUP(B:B,标准数据!A:B,2,0)</f>
        <v xml:space="preserve">门底板 S200 900 2100 左 </v>
      </c>
      <c r="D13" s="47" t="s">
        <v>318</v>
      </c>
      <c r="E13" s="47">
        <v>1018</v>
      </c>
      <c r="F13" s="5" t="s">
        <v>2106</v>
      </c>
    </row>
    <row r="14" spans="1:6">
      <c r="A14" s="48">
        <v>11609243</v>
      </c>
      <c r="B14" s="48">
        <v>200204479</v>
      </c>
      <c r="C14" s="48" t="str">
        <f>VLOOKUP(B:B,标准数据!A:B,2,0)</f>
        <v xml:space="preserve">装饰板(门板) S200 800 2100 FS441 右 </v>
      </c>
      <c r="D14" s="48" t="s">
        <v>587</v>
      </c>
      <c r="E14" s="48">
        <v>5</v>
      </c>
      <c r="F14" s="5" t="s">
        <v>2106</v>
      </c>
    </row>
    <row r="15" spans="1:6">
      <c r="A15" s="48">
        <v>11609246</v>
      </c>
      <c r="B15" s="48">
        <v>200204515</v>
      </c>
      <c r="C15" s="48" t="str">
        <f>VLOOKUP(B:B,标准数据!A:B,2,0)</f>
        <v xml:space="preserve">装饰板(门板) S200 800 2100 FS441 左 </v>
      </c>
      <c r="D15" s="48" t="s">
        <v>593</v>
      </c>
      <c r="E15" s="48">
        <v>5</v>
      </c>
      <c r="F15" s="5" t="s">
        <v>2106</v>
      </c>
    </row>
    <row r="16" spans="1:6">
      <c r="A16" s="48">
        <v>11608018</v>
      </c>
      <c r="B16" s="48">
        <v>200204461</v>
      </c>
      <c r="C16" s="48" t="str">
        <f>VLOOKUP(B:B,标准数据!A:B,2,0)</f>
        <v xml:space="preserve">装饰板(门板) S200 800 2100 SUS304 右 </v>
      </c>
      <c r="D16" s="48" t="s">
        <v>298</v>
      </c>
      <c r="E16" s="48">
        <v>2</v>
      </c>
      <c r="F16" s="5" t="s">
        <v>2106</v>
      </c>
    </row>
    <row r="17" spans="1:6">
      <c r="A17" s="48">
        <v>11609240</v>
      </c>
      <c r="B17" s="48">
        <v>200204497</v>
      </c>
      <c r="C17" s="48" t="str">
        <f>VLOOKUP(B:B,标准数据!A:B,2,0)</f>
        <v xml:space="preserve">装饰板(门板) S200 800 2100 SUS304 左 </v>
      </c>
      <c r="D17" s="48" t="s">
        <v>300</v>
      </c>
      <c r="E17" s="48">
        <v>2</v>
      </c>
      <c r="F17" s="5" t="s">
        <v>2106</v>
      </c>
    </row>
    <row r="18" spans="1:6">
      <c r="A18" s="48">
        <v>11609249</v>
      </c>
      <c r="B18" s="48">
        <v>200204482</v>
      </c>
      <c r="C18" s="48" t="str">
        <f>VLOOKUP(B:B,标准数据!A:B,2,0)</f>
        <v xml:space="preserve">装饰板(门板) S200 900 2100 FS441 右 </v>
      </c>
      <c r="D18" s="48" t="s">
        <v>299</v>
      </c>
      <c r="E18" s="48">
        <v>283</v>
      </c>
      <c r="F18" s="5" t="s">
        <v>2106</v>
      </c>
    </row>
    <row r="19" spans="1:6">
      <c r="A19" s="48">
        <v>11609252</v>
      </c>
      <c r="B19" s="48">
        <v>200204518</v>
      </c>
      <c r="C19" s="48" t="str">
        <f>VLOOKUP(B:B,标准数据!A:B,2,0)</f>
        <v xml:space="preserve">装饰板(门板) S200 900 2100 FS441 左 </v>
      </c>
      <c r="D19" s="48" t="s">
        <v>301</v>
      </c>
      <c r="E19" s="48">
        <v>283</v>
      </c>
      <c r="F19" s="5" t="s">
        <v>2106</v>
      </c>
    </row>
    <row r="20" spans="1:6">
      <c r="A20" s="5"/>
      <c r="B20" s="5"/>
      <c r="C20" s="5"/>
      <c r="D20" s="5"/>
      <c r="E20" s="5"/>
      <c r="F20" s="5"/>
    </row>
    <row r="21" spans="1:6">
      <c r="A21" s="5"/>
      <c r="B21" s="5"/>
      <c r="C21" s="5"/>
      <c r="D21" s="5"/>
      <c r="E21" s="5"/>
      <c r="F21" s="5"/>
    </row>
  </sheetData>
  <sortState ref="A2:F21">
    <sortCondition ref="C2:C21"/>
  </sortState>
  <phoneticPr fontId="29" type="noConversion"/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topLeftCell="A10" workbookViewId="0">
      <selection activeCell="A2" sqref="A2:A26"/>
    </sheetView>
  </sheetViews>
  <sheetFormatPr defaultRowHeight="13"/>
  <cols>
    <col min="1" max="1" width="11" customWidth="1"/>
    <col min="2" max="2" width="12" customWidth="1"/>
    <col min="3" max="3" width="12.25" customWidth="1"/>
    <col min="4" max="4" width="40.75" bestFit="1" customWidth="1"/>
  </cols>
  <sheetData>
    <row r="1" spans="1:6" ht="18.75" customHeight="1">
      <c r="A1" s="5" t="s">
        <v>1894</v>
      </c>
      <c r="B1" s="5" t="s">
        <v>283</v>
      </c>
      <c r="C1" s="5" t="s">
        <v>284</v>
      </c>
      <c r="D1" s="5" t="s">
        <v>285</v>
      </c>
      <c r="E1" s="5" t="s">
        <v>2114</v>
      </c>
      <c r="F1" s="5" t="s">
        <v>286</v>
      </c>
    </row>
    <row r="2" spans="1:6">
      <c r="A2" s="5"/>
      <c r="B2" s="5">
        <v>11697389</v>
      </c>
      <c r="C2" s="5">
        <v>200030846</v>
      </c>
      <c r="D2" s="5" t="str">
        <f>VLOOKUP(C:C,标准数据!A:B,2,0)</f>
        <v xml:space="preserve">加强筋(立柱) S8 </v>
      </c>
      <c r="E2" s="5"/>
      <c r="F2" s="5">
        <v>1404</v>
      </c>
    </row>
    <row r="3" spans="1:6">
      <c r="A3" s="5"/>
      <c r="B3" s="5">
        <v>11697406</v>
      </c>
      <c r="C3" s="5">
        <v>200204438</v>
      </c>
      <c r="D3" s="5" t="str">
        <f>VLOOKUP(C:C,标准数据!A:B,2,0)</f>
        <v xml:space="preserve">加强筋(门板) S200 2100  </v>
      </c>
      <c r="E3" s="5"/>
      <c r="F3" s="5">
        <v>1820</v>
      </c>
    </row>
    <row r="4" spans="1:6">
      <c r="A4" s="5"/>
      <c r="B4" s="5">
        <v>11697386</v>
      </c>
      <c r="C4" s="5">
        <v>200010470</v>
      </c>
      <c r="D4" s="5" t="str">
        <f>VLOOKUP(C:C,标准数据!A:B,2,0)</f>
        <v xml:space="preserve">加强筋(门板) S8 2100  </v>
      </c>
      <c r="E4" s="5"/>
      <c r="F4" s="5">
        <v>702</v>
      </c>
    </row>
    <row r="5" spans="1:6">
      <c r="A5" s="5"/>
      <c r="B5" s="5">
        <v>11697390</v>
      </c>
      <c r="C5" s="5">
        <v>200030869</v>
      </c>
      <c r="D5" s="5" t="str">
        <f>VLOOKUP(C:C,标准数据!A:B,2,0)</f>
        <v xml:space="preserve">立柱底板 S8 2100  </v>
      </c>
      <c r="E5" s="5"/>
      <c r="F5" s="5">
        <v>702</v>
      </c>
    </row>
    <row r="6" spans="1:6">
      <c r="A6" s="5"/>
      <c r="B6" s="5">
        <v>11697388</v>
      </c>
      <c r="C6" s="5">
        <v>330060181</v>
      </c>
      <c r="D6" s="5" t="str">
        <f>VLOOKUP(C:C,标准数据!A:B,2,0)</f>
        <v xml:space="preserve">立柱焊接组件 S8 2100  </v>
      </c>
      <c r="E6" s="5"/>
      <c r="F6" s="5">
        <v>702</v>
      </c>
    </row>
    <row r="7" spans="1:6">
      <c r="A7" s="5"/>
      <c r="B7" s="199">
        <v>11697394</v>
      </c>
      <c r="C7" s="199">
        <v>330025965</v>
      </c>
      <c r="D7" s="199" t="str">
        <f>VLOOKUP(C:C,标准数据!A:B,2,0)</f>
        <v xml:space="preserve">门板焊接组件 S200 800 2100 右 </v>
      </c>
      <c r="E7" s="199"/>
      <c r="F7" s="199">
        <v>230</v>
      </c>
    </row>
    <row r="8" spans="1:6">
      <c r="A8" s="5"/>
      <c r="B8" s="199">
        <v>11697402</v>
      </c>
      <c r="C8" s="199">
        <v>330025977</v>
      </c>
      <c r="D8" s="199" t="str">
        <f>VLOOKUP(C:C,标准数据!A:B,2,0)</f>
        <v xml:space="preserve">门板焊接组件 S200 800 2100 左 </v>
      </c>
      <c r="E8" s="199"/>
      <c r="F8" s="199">
        <v>230</v>
      </c>
    </row>
    <row r="9" spans="1:6">
      <c r="A9" s="5"/>
      <c r="B9" s="199">
        <v>11697397</v>
      </c>
      <c r="C9" s="199">
        <v>330025968</v>
      </c>
      <c r="D9" s="199" t="str">
        <f>VLOOKUP(C:C,标准数据!A:B,2,0)</f>
        <v xml:space="preserve">门板焊接组件 S200 900 2100 右 </v>
      </c>
      <c r="E9" s="199"/>
      <c r="F9" s="199">
        <v>680</v>
      </c>
    </row>
    <row r="10" spans="1:6">
      <c r="A10" s="5"/>
      <c r="B10" s="199">
        <v>11697405</v>
      </c>
      <c r="C10" s="199">
        <v>330025980</v>
      </c>
      <c r="D10" s="199" t="str">
        <f>VLOOKUP(C:C,标准数据!A:B,2,0)</f>
        <v xml:space="preserve">门板焊接组件 S200 900 2100 左 </v>
      </c>
      <c r="E10" s="199"/>
      <c r="F10" s="199">
        <v>680</v>
      </c>
    </row>
    <row r="11" spans="1:6">
      <c r="A11" s="5"/>
      <c r="B11" s="199">
        <v>11697385</v>
      </c>
      <c r="C11" s="199">
        <v>200010462</v>
      </c>
      <c r="D11" s="199" t="str">
        <f>VLOOKUP(C:C,标准数据!A:B,2,0)</f>
        <v xml:space="preserve">门板焊接组件 S8 1000 2100  </v>
      </c>
      <c r="E11" s="199"/>
      <c r="F11" s="199">
        <v>432</v>
      </c>
    </row>
    <row r="12" spans="1:6">
      <c r="A12" s="5"/>
      <c r="B12" s="199">
        <v>11697038</v>
      </c>
      <c r="C12" s="199">
        <v>200010455</v>
      </c>
      <c r="D12" s="199" t="str">
        <f>VLOOKUP(C:C,标准数据!A:B,2,0)</f>
        <v xml:space="preserve">门板焊接组件 S8 800 2100  </v>
      </c>
      <c r="E12" s="199"/>
      <c r="F12" s="199">
        <v>260</v>
      </c>
    </row>
    <row r="13" spans="1:6">
      <c r="A13" s="5"/>
      <c r="B13" s="199">
        <v>11697381</v>
      </c>
      <c r="C13" s="199">
        <v>200010458</v>
      </c>
      <c r="D13" s="199" t="str">
        <f>VLOOKUP(C:C,标准数据!A:B,2,0)</f>
        <v xml:space="preserve">门板焊接组件 S8 900 2100  </v>
      </c>
      <c r="E13" s="199"/>
      <c r="F13" s="199">
        <v>10</v>
      </c>
    </row>
    <row r="14" spans="1:6">
      <c r="A14" s="5"/>
      <c r="B14" s="47">
        <v>11697395</v>
      </c>
      <c r="C14" s="47">
        <v>200201370</v>
      </c>
      <c r="D14" s="47" t="str">
        <f>VLOOKUP(C:C,标准数据!A:B,2,0)</f>
        <v xml:space="preserve">门底板 S200 800 2100 右 </v>
      </c>
      <c r="E14" s="47"/>
      <c r="F14" s="47">
        <v>230</v>
      </c>
    </row>
    <row r="15" spans="1:6">
      <c r="A15" s="5"/>
      <c r="B15" s="47">
        <v>11697403</v>
      </c>
      <c r="C15" s="47">
        <v>200204443</v>
      </c>
      <c r="D15" s="47" t="str">
        <f>VLOOKUP(C:C,标准数据!A:B,2,0)</f>
        <v xml:space="preserve">门底板 S200 800 2100 左 </v>
      </c>
      <c r="E15" s="47"/>
      <c r="F15" s="47">
        <v>230</v>
      </c>
    </row>
    <row r="16" spans="1:6">
      <c r="A16" s="5"/>
      <c r="B16" s="47">
        <v>11697398</v>
      </c>
      <c r="C16" s="47">
        <v>200201373</v>
      </c>
      <c r="D16" s="47" t="str">
        <f>VLOOKUP(C:C,标准数据!A:B,2,0)</f>
        <v xml:space="preserve">门底板 S200 900 2100 右 </v>
      </c>
      <c r="E16" s="47"/>
      <c r="F16" s="47">
        <v>680</v>
      </c>
    </row>
    <row r="17" spans="1:6">
      <c r="A17" s="5"/>
      <c r="B17" s="47">
        <v>11697407</v>
      </c>
      <c r="C17" s="47">
        <v>200204446</v>
      </c>
      <c r="D17" s="47" t="str">
        <f>VLOOKUP(C:C,标准数据!A:B,2,0)</f>
        <v xml:space="preserve">门底板 S200 900 2100 左 </v>
      </c>
      <c r="E17" s="47"/>
      <c r="F17" s="47">
        <v>680</v>
      </c>
    </row>
    <row r="18" spans="1:6">
      <c r="A18" s="5">
        <v>11697387</v>
      </c>
      <c r="B18" s="47">
        <v>11697387</v>
      </c>
      <c r="C18" s="47">
        <v>200010473</v>
      </c>
      <c r="D18" s="47" t="str">
        <f>VLOOKUP(C:C,标准数据!A:B,2,0)</f>
        <v xml:space="preserve">门底板 S8/K8 1000 2100  </v>
      </c>
      <c r="E18" s="47"/>
      <c r="F18" s="47">
        <v>432</v>
      </c>
    </row>
    <row r="19" spans="1:6">
      <c r="A19" s="5"/>
      <c r="B19" s="47">
        <v>11697039</v>
      </c>
      <c r="C19" s="47">
        <v>200010471</v>
      </c>
      <c r="D19" s="47" t="str">
        <f>VLOOKUP(C:C,标准数据!A:B,2,0)</f>
        <v xml:space="preserve">门底板 S8/K8 800 2100  </v>
      </c>
      <c r="E19" s="47"/>
      <c r="F19" s="47">
        <v>260</v>
      </c>
    </row>
    <row r="20" spans="1:6">
      <c r="A20" s="5"/>
      <c r="B20" s="47">
        <v>11697383</v>
      </c>
      <c r="C20" s="47">
        <v>200010472</v>
      </c>
      <c r="D20" s="47" t="str">
        <f>VLOOKUP(C:C,标准数据!A:B,2,0)</f>
        <v xml:space="preserve">门底板 S8/K8 900 2100  </v>
      </c>
      <c r="E20" s="47"/>
      <c r="F20" s="47">
        <v>10</v>
      </c>
    </row>
    <row r="21" spans="1:6">
      <c r="A21" s="46">
        <v>11697387</v>
      </c>
      <c r="B21" s="46">
        <v>11697408</v>
      </c>
      <c r="C21" s="5">
        <v>200010472</v>
      </c>
      <c r="D21" s="5" t="str">
        <f>VLOOKUP(C:C,标准数据!A:B,2,0)</f>
        <v xml:space="preserve">门底板 S8/K8 900 2100  </v>
      </c>
      <c r="E21" s="5"/>
      <c r="F21" s="5">
        <v>432</v>
      </c>
    </row>
    <row r="22" spans="1:6">
      <c r="A22" s="5"/>
      <c r="B22" s="5">
        <v>11697380</v>
      </c>
      <c r="C22" s="5">
        <v>200013384</v>
      </c>
      <c r="D22" s="5" t="str">
        <f>VLOOKUP(C:C,标准数据!A:B,2,0)</f>
        <v xml:space="preserve">装饰板(立柱) S8 2100 FS441 </v>
      </c>
      <c r="E22" s="5"/>
      <c r="F22" s="5">
        <v>72</v>
      </c>
    </row>
    <row r="23" spans="1:6">
      <c r="A23" s="46">
        <v>11697382</v>
      </c>
      <c r="B23" s="46">
        <v>11697409</v>
      </c>
      <c r="C23" s="5">
        <v>200013384</v>
      </c>
      <c r="D23" s="5" t="str">
        <f>VLOOKUP(C:C,标准数据!A:B,2,0)</f>
        <v xml:space="preserve">装饰板(立柱) S8 2100 FS441 </v>
      </c>
      <c r="E23" s="5"/>
      <c r="F23" s="5">
        <v>5</v>
      </c>
    </row>
    <row r="24" spans="1:6">
      <c r="A24" s="5"/>
      <c r="B24" s="48">
        <v>11697393</v>
      </c>
      <c r="C24" s="48">
        <v>200204479</v>
      </c>
      <c r="D24" s="48" t="str">
        <f>VLOOKUP(C:C,标准数据!A:B,2,0)</f>
        <v xml:space="preserve">装饰板(门板) S200 800 2100 FS441 右 </v>
      </c>
      <c r="E24" s="48"/>
      <c r="F24" s="48">
        <v>16</v>
      </c>
    </row>
    <row r="25" spans="1:6">
      <c r="A25" s="5"/>
      <c r="B25" s="48">
        <v>11697401</v>
      </c>
      <c r="C25" s="48">
        <v>200204515</v>
      </c>
      <c r="D25" s="48" t="str">
        <f>VLOOKUP(C:C,标准数据!A:B,2,0)</f>
        <v xml:space="preserve">装饰板(门板) S200 800 2100 FS441 左 </v>
      </c>
      <c r="E25" s="48"/>
      <c r="F25" s="48">
        <v>16</v>
      </c>
    </row>
    <row r="26" spans="1:6">
      <c r="A26" s="5"/>
      <c r="B26" s="48">
        <v>11697391</v>
      </c>
      <c r="C26" s="48">
        <v>200204461</v>
      </c>
      <c r="D26" s="48" t="str">
        <f>VLOOKUP(C:C,标准数据!A:B,2,0)</f>
        <v xml:space="preserve">装饰板(门板) S200 800 2100 SUS304 右 </v>
      </c>
      <c r="E26" s="48"/>
      <c r="F26" s="48">
        <v>31</v>
      </c>
    </row>
    <row r="27" spans="1:6">
      <c r="A27" s="5"/>
      <c r="B27" s="48">
        <v>11697399</v>
      </c>
      <c r="C27" s="48">
        <v>200204497</v>
      </c>
      <c r="D27" s="48" t="str">
        <f>VLOOKUP(C:C,标准数据!A:B,2,0)</f>
        <v xml:space="preserve">装饰板(门板) S200 800 2100 SUS304 左 </v>
      </c>
      <c r="E27" s="48"/>
      <c r="F27" s="48">
        <v>31</v>
      </c>
    </row>
    <row r="28" spans="1:6">
      <c r="A28" s="5"/>
      <c r="B28" s="48">
        <v>11697396</v>
      </c>
      <c r="C28" s="48">
        <v>200204482</v>
      </c>
      <c r="D28" s="48" t="str">
        <f>VLOOKUP(C:C,标准数据!A:B,2,0)</f>
        <v xml:space="preserve">装饰板(门板) S200 900 2100 FS441 右 </v>
      </c>
      <c r="E28" s="48"/>
      <c r="F28" s="48">
        <v>68</v>
      </c>
    </row>
    <row r="29" spans="1:6">
      <c r="A29" s="5"/>
      <c r="B29" s="48">
        <v>11697404</v>
      </c>
      <c r="C29" s="48">
        <v>200204518</v>
      </c>
      <c r="D29" s="48" t="str">
        <f>VLOOKUP(C:C,标准数据!A:B,2,0)</f>
        <v xml:space="preserve">装饰板(门板) S200 900 2100 FS441 左 </v>
      </c>
      <c r="E29" s="48"/>
      <c r="F29" s="48">
        <v>68</v>
      </c>
    </row>
    <row r="30" spans="1:6">
      <c r="A30" s="5"/>
      <c r="B30" s="48">
        <v>11697392</v>
      </c>
      <c r="C30" s="48">
        <v>200204464</v>
      </c>
      <c r="D30" s="48" t="str">
        <f>VLOOKUP(C:C,标准数据!A:B,2,0)</f>
        <v xml:space="preserve">装饰板(门板) S200 900 2100 SUS304 右 </v>
      </c>
      <c r="E30" s="48"/>
      <c r="F30" s="48">
        <v>223</v>
      </c>
    </row>
    <row r="31" spans="1:6">
      <c r="A31" s="5"/>
      <c r="B31" s="48">
        <v>11697400</v>
      </c>
      <c r="C31" s="48">
        <v>200204500</v>
      </c>
      <c r="D31" s="48" t="str">
        <f>VLOOKUP(C:C,标准数据!A:B,2,0)</f>
        <v xml:space="preserve">装饰板(门板) S200 900 2100 SUS304 左 </v>
      </c>
      <c r="E31" s="48"/>
      <c r="F31" s="48">
        <v>223</v>
      </c>
    </row>
    <row r="32" spans="1:6">
      <c r="A32" s="5"/>
      <c r="B32" s="48">
        <v>11697384</v>
      </c>
      <c r="C32" s="48">
        <v>200013408</v>
      </c>
      <c r="D32" s="48" t="str">
        <f>VLOOKUP(C:C,标准数据!A:B,2,0)</f>
        <v xml:space="preserve">装饰板(门板) S8 1000 2100 FS441 </v>
      </c>
      <c r="E32" s="48"/>
      <c r="F32" s="48">
        <v>432</v>
      </c>
    </row>
    <row r="33" spans="1:6">
      <c r="A33" s="5">
        <v>11697382</v>
      </c>
      <c r="B33" s="48">
        <v>11697382</v>
      </c>
      <c r="C33" s="48">
        <v>200013407</v>
      </c>
      <c r="D33" s="48" t="str">
        <f>VLOOKUP(C:C,标准数据!A:B,2,0)</f>
        <v xml:space="preserve">装饰板(门板) S8 900 2100 FS441 </v>
      </c>
      <c r="E33" s="48"/>
      <c r="F33" s="48">
        <v>10</v>
      </c>
    </row>
    <row r="34" spans="1:6">
      <c r="A34" s="5"/>
      <c r="B34" s="5"/>
      <c r="C34" s="5"/>
      <c r="D34" s="5"/>
      <c r="E34" s="5"/>
      <c r="F34" s="5"/>
    </row>
  </sheetData>
  <autoFilter ref="A1:G33"/>
  <sortState ref="A2:F34">
    <sortCondition ref="D2:D34"/>
  </sortState>
  <phoneticPr fontId="29" type="noConversion"/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>
      <selection activeCell="J15" sqref="J15"/>
    </sheetView>
  </sheetViews>
  <sheetFormatPr defaultRowHeight="13"/>
  <cols>
    <col min="3" max="3" width="10.5" bestFit="1" customWidth="1"/>
    <col min="4" max="4" width="40.75" bestFit="1" customWidth="1"/>
    <col min="5" max="5" width="8.125" customWidth="1"/>
  </cols>
  <sheetData>
    <row r="1" spans="1:6">
      <c r="A1" s="5" t="s">
        <v>2127</v>
      </c>
      <c r="B1" s="5" t="s">
        <v>283</v>
      </c>
      <c r="C1" s="5" t="s">
        <v>284</v>
      </c>
      <c r="D1" s="5" t="s">
        <v>285</v>
      </c>
      <c r="E1" s="5" t="s">
        <v>2123</v>
      </c>
      <c r="F1" s="5" t="s">
        <v>286</v>
      </c>
    </row>
    <row r="2" spans="1:6">
      <c r="A2" s="5"/>
      <c r="B2" s="5">
        <v>11702641</v>
      </c>
      <c r="C2" s="5">
        <v>200030846</v>
      </c>
      <c r="D2" s="5" t="str">
        <f>VLOOKUP(C:C,标准数据!A:B,2,0)</f>
        <v xml:space="preserve">加强筋(立柱) S8 </v>
      </c>
      <c r="E2" s="5"/>
      <c r="F2" s="5">
        <v>154</v>
      </c>
    </row>
    <row r="3" spans="1:6">
      <c r="A3" s="5"/>
      <c r="B3" s="5">
        <v>11702638</v>
      </c>
      <c r="C3" s="5">
        <v>200204438</v>
      </c>
      <c r="D3" s="5" t="str">
        <f>VLOOKUP(C:C,标准数据!A:B,2,0)</f>
        <v xml:space="preserve">加强筋(门板) S200 2100  </v>
      </c>
      <c r="E3" s="5"/>
      <c r="F3" s="5">
        <v>232</v>
      </c>
    </row>
    <row r="4" spans="1:6">
      <c r="A4" s="5"/>
      <c r="B4" s="5">
        <v>11702155</v>
      </c>
      <c r="C4" s="5">
        <v>200127395</v>
      </c>
      <c r="D4" s="5" t="str">
        <f>VLOOKUP(C:C,标准数据!A:B,2,0)</f>
        <v xml:space="preserve">加强筋(门板) S8 2300  </v>
      </c>
      <c r="E4" s="5"/>
      <c r="F4" s="5">
        <v>102</v>
      </c>
    </row>
    <row r="5" spans="1:6">
      <c r="A5" s="5"/>
      <c r="B5" s="5">
        <v>11702159</v>
      </c>
      <c r="C5" s="5">
        <v>200074917</v>
      </c>
      <c r="D5" s="5" t="str">
        <f>VLOOKUP(C:C,标准数据!A:B,2,0)</f>
        <v xml:space="preserve">立柱底板 S8 2300  </v>
      </c>
      <c r="E5" s="5"/>
      <c r="F5" s="5">
        <v>102</v>
      </c>
    </row>
    <row r="6" spans="1:6">
      <c r="A6" s="5"/>
      <c r="B6" s="5">
        <v>11702158</v>
      </c>
      <c r="C6" s="5">
        <v>330080612</v>
      </c>
      <c r="D6" s="5" t="str">
        <f>VLOOKUP(C:C,标准数据!A:B,2,0)</f>
        <v xml:space="preserve">立柱焊接组件 S8 2300  </v>
      </c>
      <c r="E6" s="5"/>
      <c r="F6" s="5">
        <v>102</v>
      </c>
    </row>
    <row r="7" spans="1:6">
      <c r="A7" s="5"/>
      <c r="B7" s="199">
        <v>11702628</v>
      </c>
      <c r="C7" s="199">
        <v>330025971</v>
      </c>
      <c r="D7" s="199" t="str">
        <f>VLOOKUP(C:C,标准数据!A:B,2,0)</f>
        <v xml:space="preserve">门板焊接组件 S200 1000 2100 右 </v>
      </c>
      <c r="E7" s="199"/>
      <c r="F7" s="199">
        <v>14</v>
      </c>
    </row>
    <row r="8" spans="1:6">
      <c r="A8" s="5"/>
      <c r="B8" s="199">
        <v>11702631</v>
      </c>
      <c r="C8" s="199">
        <v>330025983</v>
      </c>
      <c r="D8" s="199" t="str">
        <f>VLOOKUP(C:C,标准数据!A:B,2,0)</f>
        <v xml:space="preserve">门板焊接组件 S200 1000 2100 左 </v>
      </c>
      <c r="E8" s="199"/>
      <c r="F8" s="199">
        <v>14</v>
      </c>
    </row>
    <row r="9" spans="1:6">
      <c r="A9" s="5"/>
      <c r="B9" s="199">
        <v>11702626</v>
      </c>
      <c r="C9" s="199">
        <v>330025965</v>
      </c>
      <c r="D9" s="199" t="str">
        <f>VLOOKUP(C:C,标准数据!A:B,2,0)</f>
        <v xml:space="preserve">门板焊接组件 S200 800 2100 右 </v>
      </c>
      <c r="E9" s="199"/>
      <c r="F9" s="199">
        <v>5</v>
      </c>
    </row>
    <row r="10" spans="1:6">
      <c r="A10" s="5"/>
      <c r="B10" s="199">
        <v>11702629</v>
      </c>
      <c r="C10" s="199">
        <v>330025977</v>
      </c>
      <c r="D10" s="199" t="str">
        <f>VLOOKUP(C:C,标准数据!A:B,2,0)</f>
        <v xml:space="preserve">门板焊接组件 S200 800 2100 左 </v>
      </c>
      <c r="E10" s="199"/>
      <c r="F10" s="199">
        <v>5</v>
      </c>
    </row>
    <row r="11" spans="1:6">
      <c r="A11" s="5"/>
      <c r="B11" s="199">
        <v>11702627</v>
      </c>
      <c r="C11" s="199">
        <v>330025968</v>
      </c>
      <c r="D11" s="199" t="str">
        <f>VLOOKUP(C:C,标准数据!A:B,2,0)</f>
        <v xml:space="preserve">门板焊接组件 S200 900 2100 右 </v>
      </c>
      <c r="E11" s="199"/>
      <c r="F11" s="199">
        <v>97</v>
      </c>
    </row>
    <row r="12" spans="1:6">
      <c r="A12" s="5"/>
      <c r="B12" s="199">
        <v>11702630</v>
      </c>
      <c r="C12" s="199">
        <v>330025980</v>
      </c>
      <c r="D12" s="199" t="str">
        <f>VLOOKUP(C:C,标准数据!A:B,2,0)</f>
        <v xml:space="preserve">门板焊接组件 S200 900 2100 左 </v>
      </c>
      <c r="E12" s="199"/>
      <c r="F12" s="199">
        <v>97</v>
      </c>
    </row>
    <row r="13" spans="1:6">
      <c r="A13" s="5"/>
      <c r="B13" s="199">
        <v>11702153</v>
      </c>
      <c r="C13" s="199">
        <v>200127148</v>
      </c>
      <c r="D13" s="199" t="str">
        <f>VLOOKUP(C:C,标准数据!A:B,2,0)</f>
        <v xml:space="preserve">门板焊接组件 S8 1000 2300  </v>
      </c>
      <c r="E13" s="199"/>
      <c r="F13" s="199">
        <v>102</v>
      </c>
    </row>
    <row r="14" spans="1:6">
      <c r="A14" s="5"/>
      <c r="B14" s="47">
        <v>11702634</v>
      </c>
      <c r="C14" s="47">
        <v>200201376</v>
      </c>
      <c r="D14" s="47" t="str">
        <f>VLOOKUP(C:C,标准数据!A:B,2,0)</f>
        <v xml:space="preserve">门底板 S200 1000 2100 右 </v>
      </c>
      <c r="E14" s="47"/>
      <c r="F14" s="47">
        <v>14</v>
      </c>
    </row>
    <row r="15" spans="1:6">
      <c r="A15" s="5"/>
      <c r="B15" s="47">
        <v>11702635</v>
      </c>
      <c r="C15" s="47">
        <v>200204449</v>
      </c>
      <c r="D15" s="47" t="str">
        <f>VLOOKUP(C:C,标准数据!A:B,2,0)</f>
        <v xml:space="preserve">门底板 S200 1000 2100 左 </v>
      </c>
      <c r="E15" s="47"/>
      <c r="F15" s="47">
        <v>14</v>
      </c>
    </row>
    <row r="16" spans="1:6">
      <c r="A16" s="5"/>
      <c r="B16" s="47">
        <v>11702636</v>
      </c>
      <c r="C16" s="47">
        <v>200201370</v>
      </c>
      <c r="D16" s="47" t="str">
        <f>VLOOKUP(C:C,标准数据!A:B,2,0)</f>
        <v xml:space="preserve">门底板 S200 800 2100 右 </v>
      </c>
      <c r="E16" s="47"/>
      <c r="F16" s="47">
        <v>5</v>
      </c>
    </row>
    <row r="17" spans="1:6">
      <c r="A17" s="5"/>
      <c r="B17" s="47">
        <v>11702639</v>
      </c>
      <c r="C17" s="47">
        <v>200204443</v>
      </c>
      <c r="D17" s="47" t="str">
        <f>VLOOKUP(C:C,标准数据!A:B,2,0)</f>
        <v xml:space="preserve">门底板 S200 800 2100 左 </v>
      </c>
      <c r="E17" s="47"/>
      <c r="F17" s="47">
        <v>5</v>
      </c>
    </row>
    <row r="18" spans="1:6">
      <c r="A18" s="5"/>
      <c r="B18" s="47">
        <v>11702637</v>
      </c>
      <c r="C18" s="47">
        <v>200201373</v>
      </c>
      <c r="D18" s="47" t="str">
        <f>VLOOKUP(C:C,标准数据!A:B,2,0)</f>
        <v xml:space="preserve">门底板 S200 900 2100 右 </v>
      </c>
      <c r="E18" s="47"/>
      <c r="F18" s="47">
        <v>97</v>
      </c>
    </row>
    <row r="19" spans="1:6">
      <c r="A19" s="5"/>
      <c r="B19" s="47">
        <v>11702640</v>
      </c>
      <c r="C19" s="47">
        <v>200204446</v>
      </c>
      <c r="D19" s="47" t="str">
        <f>VLOOKUP(C:C,标准数据!A:B,2,0)</f>
        <v xml:space="preserve">门底板 S200 900 2100 左 </v>
      </c>
      <c r="E19" s="47"/>
      <c r="F19" s="47">
        <v>97</v>
      </c>
    </row>
    <row r="20" spans="1:6">
      <c r="A20" s="5">
        <v>11702156</v>
      </c>
      <c r="B20" s="47">
        <v>11702156</v>
      </c>
      <c r="C20" s="47">
        <v>200132902</v>
      </c>
      <c r="D20" s="47" t="str">
        <f>VLOOKUP(C:C,标准数据!A:B,2,0)</f>
        <v xml:space="preserve">门底板 S8/K8 1000 2300  </v>
      </c>
      <c r="E20" s="47"/>
      <c r="F20" s="47">
        <v>102</v>
      </c>
    </row>
    <row r="21" spans="1:6">
      <c r="A21" s="46">
        <v>11702156</v>
      </c>
      <c r="B21" s="46">
        <v>11702642</v>
      </c>
      <c r="C21" s="46">
        <v>200010472</v>
      </c>
      <c r="D21" s="47" t="str">
        <f>VLOOKUP(C:C,标准数据!A:B,2,0)</f>
        <v xml:space="preserve">门底板 S8/K8 900 2100  </v>
      </c>
      <c r="E21" s="47"/>
      <c r="F21" s="47">
        <v>102</v>
      </c>
    </row>
    <row r="22" spans="1:6">
      <c r="A22" s="5"/>
      <c r="B22" s="5">
        <v>11702157</v>
      </c>
      <c r="C22" s="5">
        <v>200127450</v>
      </c>
      <c r="D22" s="5" t="str">
        <f>VLOOKUP(C:C,标准数据!A:B,2,0)</f>
        <v xml:space="preserve">装饰板(立柱) S8 2300 SUS304 </v>
      </c>
      <c r="E22" s="5"/>
      <c r="F22" s="5">
        <v>102</v>
      </c>
    </row>
    <row r="23" spans="1:6">
      <c r="A23" s="5"/>
      <c r="B23" s="48">
        <v>11702622</v>
      </c>
      <c r="C23" s="48">
        <v>200204485</v>
      </c>
      <c r="D23" s="48" t="str">
        <f>VLOOKUP(C:C,标准数据!A:B,2,0)</f>
        <v xml:space="preserve">装饰板(门板) S200 1000 2100 FS441 右 </v>
      </c>
      <c r="E23" s="48"/>
      <c r="F23" s="48">
        <v>14</v>
      </c>
    </row>
    <row r="24" spans="1:6">
      <c r="A24" s="5"/>
      <c r="B24" s="48">
        <v>11702625</v>
      </c>
      <c r="C24" s="48">
        <v>200204521</v>
      </c>
      <c r="D24" s="48" t="str">
        <f>VLOOKUP(C:C,标准数据!A:B,2,0)</f>
        <v xml:space="preserve">装饰板(门板) S200 1000 2100 FS441 左 </v>
      </c>
      <c r="E24" s="48"/>
      <c r="F24" s="48">
        <v>14</v>
      </c>
    </row>
    <row r="25" spans="1:6">
      <c r="A25" s="5"/>
      <c r="B25" s="48">
        <v>11702632</v>
      </c>
      <c r="C25" s="48">
        <v>200204479</v>
      </c>
      <c r="D25" s="48" t="str">
        <f>VLOOKUP(C:C,标准数据!A:B,2,0)</f>
        <v xml:space="preserve">装饰板(门板) S200 800 2100 FS441 右 </v>
      </c>
      <c r="E25" s="48"/>
      <c r="F25" s="48">
        <v>5</v>
      </c>
    </row>
    <row r="26" spans="1:6">
      <c r="A26" s="5"/>
      <c r="B26" s="48">
        <v>11702633</v>
      </c>
      <c r="C26" s="48">
        <v>200204515</v>
      </c>
      <c r="D26" s="48" t="str">
        <f>VLOOKUP(C:C,标准数据!A:B,2,0)</f>
        <v xml:space="preserve">装饰板(门板) S200 800 2100 FS441 左 </v>
      </c>
      <c r="E26" s="48"/>
      <c r="F26" s="48">
        <v>5</v>
      </c>
    </row>
    <row r="27" spans="1:6">
      <c r="A27" s="5"/>
      <c r="B27" s="48">
        <v>11702621</v>
      </c>
      <c r="C27" s="48">
        <v>200204482</v>
      </c>
      <c r="D27" s="48" t="str">
        <f>VLOOKUP(C:C,标准数据!A:B,2,0)</f>
        <v xml:space="preserve">装饰板(门板) S200 900 2100 FS441 右 </v>
      </c>
      <c r="E27" s="48"/>
      <c r="F27" s="48">
        <v>16</v>
      </c>
    </row>
    <row r="28" spans="1:6">
      <c r="A28" s="5"/>
      <c r="B28" s="48">
        <v>11702624</v>
      </c>
      <c r="C28" s="48">
        <v>200204518</v>
      </c>
      <c r="D28" s="48" t="str">
        <f>VLOOKUP(C:C,标准数据!A:B,2,0)</f>
        <v xml:space="preserve">装饰板(门板) S200 900 2100 FS441 左 </v>
      </c>
      <c r="E28" s="48"/>
      <c r="F28" s="48">
        <v>16</v>
      </c>
    </row>
    <row r="29" spans="1:6">
      <c r="A29" s="5"/>
      <c r="B29" s="48">
        <v>11702620</v>
      </c>
      <c r="C29" s="48">
        <v>200204464</v>
      </c>
      <c r="D29" s="48" t="str">
        <f>VLOOKUP(C:C,标准数据!A:B,2,0)</f>
        <v xml:space="preserve">装饰板(门板) S200 900 2100 SUS304 右 </v>
      </c>
      <c r="E29" s="48"/>
      <c r="F29" s="48">
        <v>80</v>
      </c>
    </row>
    <row r="30" spans="1:6">
      <c r="A30" s="5"/>
      <c r="B30" s="48">
        <v>11702623</v>
      </c>
      <c r="C30" s="48">
        <v>200204500</v>
      </c>
      <c r="D30" s="48" t="str">
        <f>VLOOKUP(C:C,标准数据!A:B,2,0)</f>
        <v xml:space="preserve">装饰板(门板) S200 900 2100 SUS304 左 </v>
      </c>
      <c r="E30" s="48"/>
      <c r="F30" s="48">
        <v>80</v>
      </c>
    </row>
    <row r="31" spans="1:6">
      <c r="A31" s="5"/>
      <c r="B31" s="48">
        <v>11702154</v>
      </c>
      <c r="C31" s="48">
        <v>200127413</v>
      </c>
      <c r="D31" s="48" t="str">
        <f>VLOOKUP(C:C,标准数据!A:B,2,0)</f>
        <v xml:space="preserve">装饰板(门板) S8 1000 2300 SUS304 </v>
      </c>
      <c r="E31" s="48"/>
      <c r="F31" s="48">
        <v>102</v>
      </c>
    </row>
    <row r="32" spans="1:6">
      <c r="A32" s="5"/>
      <c r="B32" s="5"/>
      <c r="C32" s="5"/>
      <c r="D32" s="5"/>
      <c r="E32" s="5"/>
      <c r="F32" s="5"/>
    </row>
    <row r="33" spans="1:6">
      <c r="A33" s="5"/>
      <c r="B33" s="5"/>
      <c r="C33" s="5"/>
      <c r="D33" s="5"/>
      <c r="E33" s="5"/>
      <c r="F33" s="5"/>
    </row>
  </sheetData>
  <sortState ref="A2:F33">
    <sortCondition ref="D2:D33"/>
  </sortState>
  <phoneticPr fontId="29" type="noConversion"/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K21" sqref="K21"/>
    </sheetView>
  </sheetViews>
  <sheetFormatPr defaultRowHeight="13"/>
  <cols>
    <col min="1" max="1" width="11" bestFit="1" customWidth="1"/>
    <col min="2" max="2" width="10.5" bestFit="1" customWidth="1"/>
    <col min="3" max="3" width="40.75" bestFit="1" customWidth="1"/>
    <col min="5" max="5" width="5.5" bestFit="1" customWidth="1"/>
  </cols>
  <sheetData>
    <row r="1" spans="1:5">
      <c r="A1" s="5" t="s">
        <v>283</v>
      </c>
      <c r="B1" s="5" t="s">
        <v>284</v>
      </c>
      <c r="C1" s="5" t="s">
        <v>285</v>
      </c>
      <c r="D1" s="5" t="s">
        <v>2114</v>
      </c>
      <c r="E1" s="5" t="s">
        <v>286</v>
      </c>
    </row>
    <row r="2" spans="1:5" ht="22.35" customHeight="1">
      <c r="A2" s="5">
        <v>11704077</v>
      </c>
      <c r="B2" s="5">
        <v>200204438</v>
      </c>
      <c r="C2" s="5" t="str">
        <f>VLOOKUP(B:B,标准数据!A:B,2,0)</f>
        <v xml:space="preserve">加强筋(门板) S200 2100  </v>
      </c>
      <c r="D2" s="5"/>
      <c r="E2" s="5">
        <v>2492</v>
      </c>
    </row>
    <row r="3" spans="1:5">
      <c r="A3" s="199">
        <v>11704069</v>
      </c>
      <c r="B3" s="199">
        <v>330025965</v>
      </c>
      <c r="C3" s="199" t="str">
        <f>VLOOKUP(B:B,标准数据!A:B,2,0)</f>
        <v xml:space="preserve">门板焊接组件 S200 800 2100 右 </v>
      </c>
      <c r="D3" s="199"/>
      <c r="E3" s="199">
        <v>299</v>
      </c>
    </row>
    <row r="4" spans="1:5">
      <c r="A4" s="199">
        <v>11704071</v>
      </c>
      <c r="B4" s="199">
        <v>330025977</v>
      </c>
      <c r="C4" s="199" t="str">
        <f>VLOOKUP(B:B,标准数据!A:B,2,0)</f>
        <v xml:space="preserve">门板焊接组件 S200 800 2100 左 </v>
      </c>
      <c r="D4" s="199"/>
      <c r="E4" s="199">
        <v>299</v>
      </c>
    </row>
    <row r="5" spans="1:5">
      <c r="A5" s="199">
        <v>11704070</v>
      </c>
      <c r="B5" s="199">
        <v>330025968</v>
      </c>
      <c r="C5" s="199" t="str">
        <f>VLOOKUP(B:B,标准数据!A:B,2,0)</f>
        <v xml:space="preserve">门板焊接组件 S200 900 2100 右 </v>
      </c>
      <c r="D5" s="199"/>
      <c r="E5" s="199">
        <v>947</v>
      </c>
    </row>
    <row r="6" spans="1:5">
      <c r="A6" s="199">
        <v>11704072</v>
      </c>
      <c r="B6" s="199">
        <v>330025980</v>
      </c>
      <c r="C6" s="199" t="str">
        <f>VLOOKUP(B:B,标准数据!A:B,2,0)</f>
        <v xml:space="preserve">门板焊接组件 S200 900 2100 左 </v>
      </c>
      <c r="D6" s="199"/>
      <c r="E6" s="199">
        <v>947</v>
      </c>
    </row>
    <row r="7" spans="1:5">
      <c r="A7" s="47">
        <v>11704075</v>
      </c>
      <c r="B7" s="47">
        <v>200201370</v>
      </c>
      <c r="C7" s="47" t="str">
        <f>VLOOKUP(B:B,标准数据!A:B,2,0)</f>
        <v xml:space="preserve">门底板 S200 800 2100 右 </v>
      </c>
      <c r="D7" s="47"/>
      <c r="E7" s="47">
        <v>299</v>
      </c>
    </row>
    <row r="8" spans="1:5">
      <c r="A8" s="47">
        <v>11704078</v>
      </c>
      <c r="B8" s="47">
        <v>200204443</v>
      </c>
      <c r="C8" s="47" t="str">
        <f>VLOOKUP(B:B,标准数据!A:B,2,0)</f>
        <v xml:space="preserve">门底板 S200 800 2100 左 </v>
      </c>
      <c r="D8" s="47"/>
      <c r="E8" s="47">
        <v>299</v>
      </c>
    </row>
    <row r="9" spans="1:5">
      <c r="A9" s="47">
        <v>11704076</v>
      </c>
      <c r="B9" s="47">
        <v>200201373</v>
      </c>
      <c r="C9" s="47" t="str">
        <f>VLOOKUP(B:B,标准数据!A:B,2,0)</f>
        <v xml:space="preserve">门底板 S200 900 2100 右 </v>
      </c>
      <c r="D9" s="47"/>
      <c r="E9" s="47">
        <v>947</v>
      </c>
    </row>
    <row r="10" spans="1:5">
      <c r="A10" s="47">
        <v>11704079</v>
      </c>
      <c r="B10" s="47">
        <v>200204446</v>
      </c>
      <c r="C10" s="47" t="str">
        <f>VLOOKUP(B:B,标准数据!A:B,2,0)</f>
        <v xml:space="preserve">门底板 S200 900 2100 左 </v>
      </c>
      <c r="D10" s="47"/>
      <c r="E10" s="47">
        <v>947</v>
      </c>
    </row>
    <row r="11" spans="1:5">
      <c r="A11" s="48">
        <v>11704073</v>
      </c>
      <c r="B11" s="48">
        <v>200204479</v>
      </c>
      <c r="C11" s="48" t="str">
        <f>VLOOKUP(B:B,标准数据!A:B,2,0)</f>
        <v xml:space="preserve">装饰板(门板) S200 800 2100 FS441 右 </v>
      </c>
      <c r="D11" s="48"/>
      <c r="E11" s="48">
        <v>133</v>
      </c>
    </row>
    <row r="12" spans="1:5">
      <c r="A12" s="48">
        <v>11704074</v>
      </c>
      <c r="B12" s="48">
        <v>200204515</v>
      </c>
      <c r="C12" s="48" t="str">
        <f>VLOOKUP(B:B,标准数据!A:B,2,0)</f>
        <v xml:space="preserve">装饰板(门板) S200 800 2100 FS441 左 </v>
      </c>
      <c r="D12" s="48"/>
      <c r="E12" s="48">
        <v>133</v>
      </c>
    </row>
    <row r="13" spans="1:5">
      <c r="A13" s="48">
        <v>11704065</v>
      </c>
      <c r="B13" s="48">
        <v>200204461</v>
      </c>
      <c r="C13" s="48" t="str">
        <f>VLOOKUP(B:B,标准数据!A:B,2,0)</f>
        <v xml:space="preserve">装饰板(门板) S200 800 2100 SUS304 右 </v>
      </c>
      <c r="D13" s="48"/>
      <c r="E13" s="48">
        <v>10</v>
      </c>
    </row>
    <row r="14" spans="1:5">
      <c r="A14" s="48">
        <v>11704067</v>
      </c>
      <c r="B14" s="48">
        <v>200204497</v>
      </c>
      <c r="C14" s="48" t="str">
        <f>VLOOKUP(B:B,标准数据!A:B,2,0)</f>
        <v xml:space="preserve">装饰板(门板) S200 800 2100 SUS304 左 </v>
      </c>
      <c r="D14" s="48"/>
      <c r="E14" s="48">
        <v>10</v>
      </c>
    </row>
    <row r="15" spans="1:5">
      <c r="A15" s="48">
        <v>11704066</v>
      </c>
      <c r="B15" s="48">
        <v>200204482</v>
      </c>
      <c r="C15" s="48" t="str">
        <f>VLOOKUP(B:B,标准数据!A:B,2,0)</f>
        <v xml:space="preserve">装饰板(门板) S200 900 2100 FS441 右 </v>
      </c>
      <c r="D15" s="48"/>
      <c r="E15" s="48">
        <v>286</v>
      </c>
    </row>
    <row r="16" spans="1:5">
      <c r="A16" s="48">
        <v>11704068</v>
      </c>
      <c r="B16" s="48">
        <v>200204518</v>
      </c>
      <c r="C16" s="48" t="str">
        <f>VLOOKUP(B:B,标准数据!A:B,2,0)</f>
        <v xml:space="preserve">装饰板(门板) S200 900 2100 FS441 左 </v>
      </c>
      <c r="D16" s="48"/>
      <c r="E16" s="48">
        <v>286</v>
      </c>
    </row>
    <row r="17" spans="1:5">
      <c r="A17" s="5"/>
      <c r="B17" s="5"/>
      <c r="C17" s="5"/>
      <c r="D17" s="5"/>
      <c r="E17" s="5"/>
    </row>
    <row r="18" spans="1:5">
      <c r="A18" s="5"/>
      <c r="B18" s="5"/>
      <c r="C18" s="5"/>
      <c r="D18" s="5"/>
      <c r="E18" s="5"/>
    </row>
  </sheetData>
  <sortState ref="A2:E18">
    <sortCondition ref="C2:C18"/>
  </sortState>
  <phoneticPr fontId="29" type="noConversion"/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workbookViewId="0">
      <selection activeCell="J17" sqref="J17"/>
    </sheetView>
  </sheetViews>
  <sheetFormatPr defaultRowHeight="13"/>
  <cols>
    <col min="3" max="3" width="10.5" bestFit="1" customWidth="1"/>
    <col min="4" max="4" width="38.625" customWidth="1"/>
  </cols>
  <sheetData>
    <row r="1" spans="1:6">
      <c r="A1" s="5" t="s">
        <v>2128</v>
      </c>
      <c r="B1" s="5" t="s">
        <v>283</v>
      </c>
      <c r="C1" s="5" t="s">
        <v>284</v>
      </c>
      <c r="D1" s="5" t="s">
        <v>285</v>
      </c>
      <c r="E1" s="5" t="s">
        <v>2114</v>
      </c>
      <c r="F1" s="5" t="s">
        <v>286</v>
      </c>
    </row>
    <row r="2" spans="1:6">
      <c r="A2" s="5"/>
      <c r="B2" s="5">
        <v>11705582</v>
      </c>
      <c r="C2" s="5">
        <v>200030846</v>
      </c>
      <c r="D2" s="5" t="str">
        <f>VLOOKUP(C:C,标准数据!A:B,2,0)</f>
        <v xml:space="preserve">加强筋(立柱) S8 </v>
      </c>
      <c r="E2" s="5"/>
      <c r="F2" s="5">
        <v>72</v>
      </c>
    </row>
    <row r="3" spans="1:6">
      <c r="A3" s="5"/>
      <c r="B3" s="5">
        <v>11705587</v>
      </c>
      <c r="C3" s="5">
        <v>200204438</v>
      </c>
      <c r="D3" s="5" t="str">
        <f>VLOOKUP(C:C,标准数据!A:B,2,0)</f>
        <v xml:space="preserve">加强筋(门板) S200 2100  </v>
      </c>
      <c r="E3" s="5"/>
      <c r="F3" s="5">
        <v>2454</v>
      </c>
    </row>
    <row r="4" spans="1:6">
      <c r="A4" s="46">
        <v>11705562</v>
      </c>
      <c r="B4" s="46">
        <v>11705596</v>
      </c>
      <c r="C4" s="46">
        <v>200010470</v>
      </c>
      <c r="D4" s="5" t="str">
        <f>VLOOKUP(C:C,标准数据!A:B,2,0)</f>
        <v xml:space="preserve">加强筋(门板) S8 2100  </v>
      </c>
      <c r="E4" s="5"/>
      <c r="F4" s="5">
        <v>36</v>
      </c>
    </row>
    <row r="5" spans="1:6">
      <c r="A5" s="5"/>
      <c r="B5" s="5">
        <v>11705566</v>
      </c>
      <c r="C5" s="5">
        <v>200127394</v>
      </c>
      <c r="D5" s="5" t="str">
        <f>VLOOKUP(C:C,标准数据!A:B,2,0)</f>
        <v xml:space="preserve">加强筋(门板) S8 2200  </v>
      </c>
      <c r="E5" s="5"/>
      <c r="F5" s="5">
        <v>36</v>
      </c>
    </row>
    <row r="6" spans="1:6">
      <c r="A6" s="5"/>
      <c r="B6" s="5">
        <v>11705563</v>
      </c>
      <c r="C6" s="5">
        <v>200074901</v>
      </c>
      <c r="D6" s="5" t="str">
        <f>VLOOKUP(C:C,标准数据!A:B,2,0)</f>
        <v xml:space="preserve">立柱底板 S8 2200  </v>
      </c>
      <c r="E6" s="5"/>
      <c r="F6" s="5">
        <v>36</v>
      </c>
    </row>
    <row r="7" spans="1:6">
      <c r="A7" s="5"/>
      <c r="B7" s="5">
        <v>11705561</v>
      </c>
      <c r="C7" s="5">
        <v>330060182</v>
      </c>
      <c r="D7" s="5" t="str">
        <f>VLOOKUP(C:C,标准数据!A:B,2,0)</f>
        <v xml:space="preserve">立柱焊接组件 S8 2200  </v>
      </c>
      <c r="E7" s="5"/>
      <c r="F7" s="5">
        <v>36</v>
      </c>
    </row>
    <row r="8" spans="1:6">
      <c r="A8" s="5"/>
      <c r="B8" s="199">
        <v>11705568</v>
      </c>
      <c r="C8" s="199">
        <v>330025971</v>
      </c>
      <c r="D8" s="199" t="str">
        <f>VLOOKUP(C:C,标准数据!A:B,2,0)</f>
        <v xml:space="preserve">门板焊接组件 S200 1000 2100 右 </v>
      </c>
      <c r="E8" s="199"/>
      <c r="F8" s="199">
        <v>27</v>
      </c>
    </row>
    <row r="9" spans="1:6">
      <c r="A9" s="5"/>
      <c r="B9" s="199">
        <v>11705571</v>
      </c>
      <c r="C9" s="199">
        <v>330025983</v>
      </c>
      <c r="D9" s="199" t="str">
        <f>VLOOKUP(C:C,标准数据!A:B,2,0)</f>
        <v xml:space="preserve">门板焊接组件 S200 1000 2100 左 </v>
      </c>
      <c r="E9" s="199"/>
      <c r="F9" s="199">
        <v>27</v>
      </c>
    </row>
    <row r="10" spans="1:6">
      <c r="A10" s="5"/>
      <c r="B10" s="199">
        <v>11705580</v>
      </c>
      <c r="C10" s="199">
        <v>330025965</v>
      </c>
      <c r="D10" s="199" t="str">
        <f>VLOOKUP(C:C,标准数据!A:B,2,0)</f>
        <v xml:space="preserve">门板焊接组件 S200 800 2100 右 </v>
      </c>
      <c r="E10" s="199"/>
      <c r="F10" s="199">
        <v>354</v>
      </c>
    </row>
    <row r="11" spans="1:6">
      <c r="A11" s="5"/>
      <c r="B11" s="199">
        <v>11705581</v>
      </c>
      <c r="C11" s="199">
        <v>330025977</v>
      </c>
      <c r="D11" s="199" t="str">
        <f>VLOOKUP(C:C,标准数据!A:B,2,0)</f>
        <v xml:space="preserve">门板焊接组件 S200 800 2100 左 </v>
      </c>
      <c r="E11" s="199"/>
      <c r="F11" s="199">
        <v>354</v>
      </c>
    </row>
    <row r="12" spans="1:6">
      <c r="A12" s="5"/>
      <c r="B12" s="199">
        <v>11705576</v>
      </c>
      <c r="C12" s="199">
        <v>330025968</v>
      </c>
      <c r="D12" s="199" t="str">
        <f>VLOOKUP(C:C,标准数据!A:B,2,0)</f>
        <v xml:space="preserve">门板焊接组件 S200 900 2100 右 </v>
      </c>
      <c r="E12" s="199"/>
      <c r="F12" s="199">
        <v>846</v>
      </c>
    </row>
    <row r="13" spans="1:6">
      <c r="A13" s="5"/>
      <c r="B13" s="199">
        <v>11705586</v>
      </c>
      <c r="C13" s="199">
        <v>330025980</v>
      </c>
      <c r="D13" s="199" t="str">
        <f>VLOOKUP(C:C,标准数据!A:B,2,0)</f>
        <v xml:space="preserve">门板焊接组件 S200 900 2100 左 </v>
      </c>
      <c r="E13" s="199"/>
      <c r="F13" s="199">
        <v>846</v>
      </c>
    </row>
    <row r="14" spans="1:6">
      <c r="A14" s="5"/>
      <c r="B14" s="199">
        <v>11705558</v>
      </c>
      <c r="C14" s="199">
        <v>200127136</v>
      </c>
      <c r="D14" s="199" t="str">
        <f>VLOOKUP(C:C,标准数据!A:B,2,0)</f>
        <v xml:space="preserve">门板焊接组件 S8 800 2200  </v>
      </c>
      <c r="E14" s="199"/>
      <c r="F14" s="199">
        <v>36</v>
      </c>
    </row>
    <row r="15" spans="1:6">
      <c r="A15" s="5"/>
      <c r="B15" s="47">
        <v>11705569</v>
      </c>
      <c r="C15" s="47">
        <v>200201376</v>
      </c>
      <c r="D15" s="47" t="str">
        <f>VLOOKUP(C:C,标准数据!A:B,2,0)</f>
        <v xml:space="preserve">门底板 S200 1000 2100 右 </v>
      </c>
      <c r="E15" s="47"/>
      <c r="F15" s="47">
        <v>27</v>
      </c>
    </row>
    <row r="16" spans="1:6">
      <c r="A16" s="5"/>
      <c r="B16" s="47">
        <v>11705572</v>
      </c>
      <c r="C16" s="47">
        <v>200204449</v>
      </c>
      <c r="D16" s="47" t="str">
        <f>VLOOKUP(C:C,标准数据!A:B,2,0)</f>
        <v xml:space="preserve">门底板 S200 1000 2100 左 </v>
      </c>
      <c r="E16" s="47"/>
      <c r="F16" s="47">
        <v>27</v>
      </c>
    </row>
    <row r="17" spans="1:6">
      <c r="A17" s="5"/>
      <c r="B17" s="47">
        <v>11705583</v>
      </c>
      <c r="C17" s="47">
        <v>200201370</v>
      </c>
      <c r="D17" s="47" t="str">
        <f>VLOOKUP(C:C,标准数据!A:B,2,0)</f>
        <v xml:space="preserve">门底板 S200 800 2100 右 </v>
      </c>
      <c r="E17" s="47"/>
      <c r="F17" s="47">
        <v>354</v>
      </c>
    </row>
    <row r="18" spans="1:6">
      <c r="A18" s="5"/>
      <c r="B18" s="47">
        <v>11705584</v>
      </c>
      <c r="C18" s="47">
        <v>200204443</v>
      </c>
      <c r="D18" s="47" t="str">
        <f>VLOOKUP(C:C,标准数据!A:B,2,0)</f>
        <v xml:space="preserve">门底板 S200 800 2100 左 </v>
      </c>
      <c r="E18" s="47"/>
      <c r="F18" s="47">
        <v>354</v>
      </c>
    </row>
    <row r="19" spans="1:6">
      <c r="A19" s="5"/>
      <c r="B19" s="47">
        <v>11705577</v>
      </c>
      <c r="C19" s="47">
        <v>200201373</v>
      </c>
      <c r="D19" s="47" t="str">
        <f>VLOOKUP(C:C,标准数据!A:B,2,0)</f>
        <v xml:space="preserve">门底板 S200 900 2100 右 </v>
      </c>
      <c r="E19" s="47"/>
      <c r="F19" s="47">
        <v>846</v>
      </c>
    </row>
    <row r="20" spans="1:6">
      <c r="A20" s="5"/>
      <c r="B20" s="47">
        <v>11705588</v>
      </c>
      <c r="C20" s="47">
        <v>200204446</v>
      </c>
      <c r="D20" s="47" t="str">
        <f>VLOOKUP(C:C,标准数据!A:B,2,0)</f>
        <v xml:space="preserve">门底板 S200 900 2100 左 </v>
      </c>
      <c r="E20" s="47"/>
      <c r="F20" s="47">
        <v>846</v>
      </c>
    </row>
    <row r="21" spans="1:6">
      <c r="A21" s="5">
        <v>11705562</v>
      </c>
      <c r="B21" s="47">
        <v>11705562</v>
      </c>
      <c r="C21" s="47">
        <v>200127463</v>
      </c>
      <c r="D21" s="47" t="str">
        <f>VLOOKUP(C:C,标准数据!A:B,2,0)</f>
        <v xml:space="preserve">门底板 S8/K8 800 2200  </v>
      </c>
      <c r="E21" s="47"/>
      <c r="F21" s="47">
        <v>36</v>
      </c>
    </row>
    <row r="22" spans="1:6">
      <c r="A22" s="46">
        <v>11705559</v>
      </c>
      <c r="B22" s="46">
        <v>11705597</v>
      </c>
      <c r="C22" s="46">
        <v>200093026</v>
      </c>
      <c r="D22" s="5" t="str">
        <f>VLOOKUP(C:C,标准数据!A:B,2,0)</f>
        <v xml:space="preserve">装饰板(立柱) S8 2100 SUS304 </v>
      </c>
      <c r="E22" s="5"/>
      <c r="F22" s="5">
        <v>36</v>
      </c>
    </row>
    <row r="23" spans="1:6">
      <c r="A23" s="5"/>
      <c r="B23" s="5">
        <v>11705560</v>
      </c>
      <c r="C23" s="5">
        <v>200127449</v>
      </c>
      <c r="D23" s="5" t="str">
        <f>VLOOKUP(C:C,标准数据!A:B,2,0)</f>
        <v xml:space="preserve">装饰板(立柱) S8 2200 SUS304 </v>
      </c>
      <c r="E23" s="5"/>
      <c r="F23" s="5">
        <v>36</v>
      </c>
    </row>
    <row r="24" spans="1:6">
      <c r="A24" s="5"/>
      <c r="B24" s="48">
        <v>11705567</v>
      </c>
      <c r="C24" s="48">
        <v>200204485</v>
      </c>
      <c r="D24" s="48" t="str">
        <f>VLOOKUP(C:C,标准数据!A:B,2,0)</f>
        <v xml:space="preserve">装饰板(门板) S200 1000 2100 FS441 右 </v>
      </c>
      <c r="E24" s="48"/>
      <c r="F24" s="48">
        <v>19</v>
      </c>
    </row>
    <row r="25" spans="1:6">
      <c r="A25" s="5"/>
      <c r="B25" s="48">
        <v>11705570</v>
      </c>
      <c r="C25" s="48">
        <v>200204521</v>
      </c>
      <c r="D25" s="48" t="str">
        <f>VLOOKUP(C:C,标准数据!A:B,2,0)</f>
        <v xml:space="preserve">装饰板(门板) S200 1000 2100 FS441 左 </v>
      </c>
      <c r="E25" s="48"/>
      <c r="F25" s="48">
        <v>19</v>
      </c>
    </row>
    <row r="26" spans="1:6">
      <c r="A26" s="5"/>
      <c r="B26" s="48">
        <v>11705564</v>
      </c>
      <c r="C26" s="48">
        <v>200204467</v>
      </c>
      <c r="D26" s="48" t="str">
        <f>VLOOKUP(C:C,标准数据!A:B,2,0)</f>
        <v xml:space="preserve">装饰板(门板) S200 1000 2100 SUS304 右 </v>
      </c>
      <c r="E26" s="48"/>
      <c r="F26" s="48">
        <v>8</v>
      </c>
    </row>
    <row r="27" spans="1:6">
      <c r="A27" s="5"/>
      <c r="B27" s="48">
        <v>11705565</v>
      </c>
      <c r="C27" s="48">
        <v>200204503</v>
      </c>
      <c r="D27" s="48" t="str">
        <f>VLOOKUP(C:C,标准数据!A:B,2,0)</f>
        <v xml:space="preserve">装饰板(门板) S200 1000 2100 SUS304 左 </v>
      </c>
      <c r="E27" s="48"/>
      <c r="F27" s="48">
        <v>8</v>
      </c>
    </row>
    <row r="28" spans="1:6">
      <c r="A28" s="5"/>
      <c r="B28" s="48">
        <v>11705573</v>
      </c>
      <c r="C28" s="48">
        <v>200204479</v>
      </c>
      <c r="D28" s="48" t="str">
        <f>VLOOKUP(C:C,标准数据!A:B,2,0)</f>
        <v xml:space="preserve">装饰板(门板) S200 800 2100 FS441 右 </v>
      </c>
      <c r="E28" s="48"/>
      <c r="F28" s="48">
        <v>90</v>
      </c>
    </row>
    <row r="29" spans="1:6">
      <c r="A29" s="5"/>
      <c r="B29" s="48">
        <v>11705574</v>
      </c>
      <c r="C29" s="48">
        <v>200204515</v>
      </c>
      <c r="D29" s="48" t="str">
        <f>VLOOKUP(C:C,标准数据!A:B,2,0)</f>
        <v xml:space="preserve">装饰板(门板) S200 800 2100 FS441 左 </v>
      </c>
      <c r="E29" s="48"/>
      <c r="F29" s="48">
        <v>90</v>
      </c>
    </row>
    <row r="30" spans="1:6">
      <c r="A30" s="5"/>
      <c r="B30" s="48">
        <v>11705575</v>
      </c>
      <c r="C30" s="48">
        <v>200204482</v>
      </c>
      <c r="D30" s="48" t="str">
        <f>VLOOKUP(C:C,标准数据!A:B,2,0)</f>
        <v xml:space="preserve">装饰板(门板) S200 900 2100 FS441 右 </v>
      </c>
      <c r="E30" s="48"/>
      <c r="F30" s="48">
        <v>147</v>
      </c>
    </row>
    <row r="31" spans="1:6">
      <c r="A31" s="5"/>
      <c r="B31" s="48">
        <v>11705585</v>
      </c>
      <c r="C31" s="48">
        <v>200204518</v>
      </c>
      <c r="D31" s="48" t="str">
        <f>VLOOKUP(C:C,标准数据!A:B,2,0)</f>
        <v xml:space="preserve">装饰板(门板) S200 900 2100 FS441 左 </v>
      </c>
      <c r="E31" s="48"/>
      <c r="F31" s="48">
        <v>147</v>
      </c>
    </row>
    <row r="32" spans="1:6">
      <c r="A32" s="5"/>
      <c r="B32" s="48">
        <v>11705578</v>
      </c>
      <c r="C32" s="48">
        <v>200204464</v>
      </c>
      <c r="D32" s="48" t="str">
        <f>VLOOKUP(C:C,标准数据!A:B,2,0)</f>
        <v xml:space="preserve">装饰板(门板) S200 900 2100 SUS304 右 </v>
      </c>
      <c r="E32" s="48"/>
      <c r="F32" s="48">
        <v>146</v>
      </c>
    </row>
    <row r="33" spans="1:6">
      <c r="A33" s="5"/>
      <c r="B33" s="48">
        <v>11705579</v>
      </c>
      <c r="C33" s="48">
        <v>200204500</v>
      </c>
      <c r="D33" s="48" t="str">
        <f>VLOOKUP(C:C,标准数据!A:B,2,0)</f>
        <v xml:space="preserve">装饰板(门板) S200 900 2100 SUS304 左 </v>
      </c>
      <c r="E33" s="48"/>
      <c r="F33" s="48">
        <v>146</v>
      </c>
    </row>
    <row r="34" spans="1:6">
      <c r="A34" s="5">
        <v>11705559</v>
      </c>
      <c r="B34" s="48">
        <v>11705559</v>
      </c>
      <c r="C34" s="48">
        <v>200127402</v>
      </c>
      <c r="D34" s="48" t="str">
        <f>VLOOKUP(C:C,标准数据!A:B,2,0)</f>
        <v xml:space="preserve">装饰板(门板) S8 800 2200 SUS304 </v>
      </c>
      <c r="E34" s="48"/>
      <c r="F34" s="48">
        <v>36</v>
      </c>
    </row>
    <row r="35" spans="1:6">
      <c r="A35" s="5"/>
      <c r="B35" s="5"/>
      <c r="C35" s="5"/>
      <c r="D35" s="5"/>
      <c r="E35" s="5"/>
      <c r="F35" s="5"/>
    </row>
    <row r="36" spans="1:6">
      <c r="A36" s="5"/>
      <c r="B36" s="5"/>
      <c r="C36" s="5"/>
      <c r="D36" s="5"/>
      <c r="E36" s="5"/>
      <c r="F36" s="5"/>
    </row>
    <row r="37" spans="1:6">
      <c r="A37" s="5"/>
      <c r="B37" s="5"/>
      <c r="C37" s="5"/>
      <c r="D37" s="5"/>
      <c r="E37" s="5"/>
      <c r="F37" s="5"/>
    </row>
    <row r="38" spans="1:6">
      <c r="A38" s="5"/>
      <c r="B38" s="5"/>
      <c r="C38" s="5"/>
      <c r="D38" s="5"/>
      <c r="E38" s="5"/>
      <c r="F38" s="5"/>
    </row>
  </sheetData>
  <sortState ref="A2:G38">
    <sortCondition ref="D2:D38"/>
  </sortState>
  <phoneticPr fontId="29" type="noConversion"/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workbookViewId="0">
      <selection activeCell="J15" sqref="J15"/>
    </sheetView>
  </sheetViews>
  <sheetFormatPr defaultRowHeight="13"/>
  <cols>
    <col min="3" max="3" width="10.5" bestFit="1" customWidth="1"/>
    <col min="4" max="4" width="36.125" customWidth="1"/>
    <col min="5" max="5" width="8.375" customWidth="1"/>
  </cols>
  <sheetData>
    <row r="1" spans="1:8">
      <c r="A1" s="5" t="s">
        <v>1894</v>
      </c>
      <c r="B1" s="5" t="s">
        <v>283</v>
      </c>
      <c r="C1" s="5" t="s">
        <v>284</v>
      </c>
      <c r="D1" s="5" t="s">
        <v>285</v>
      </c>
      <c r="E1" s="5" t="s">
        <v>2114</v>
      </c>
      <c r="F1" s="5" t="s">
        <v>286</v>
      </c>
    </row>
    <row r="2" spans="1:8">
      <c r="A2" s="5"/>
      <c r="B2" s="5">
        <v>11708758</v>
      </c>
      <c r="C2" s="5">
        <v>200030846</v>
      </c>
      <c r="D2" s="5" t="str">
        <f>VLOOKUP(C:C,标准数据!A:B,2,0)</f>
        <v xml:space="preserve">加强筋(立柱) S8 </v>
      </c>
      <c r="E2" s="5"/>
      <c r="F2" s="5">
        <v>838</v>
      </c>
    </row>
    <row r="3" spans="1:8">
      <c r="A3" s="5"/>
      <c r="B3" s="5">
        <v>11708754</v>
      </c>
      <c r="C3" s="5">
        <v>200204438</v>
      </c>
      <c r="D3" s="5" t="str">
        <f>VLOOKUP(C:C,标准数据!A:B,2,0)</f>
        <v xml:space="preserve">加强筋(门板) S200 2100  </v>
      </c>
      <c r="E3" s="5"/>
      <c r="F3" s="5">
        <v>374</v>
      </c>
      <c r="G3" s="5"/>
      <c r="H3">
        <v>524</v>
      </c>
    </row>
    <row r="4" spans="1:8">
      <c r="A4" s="5"/>
      <c r="B4" s="5">
        <v>11708902</v>
      </c>
      <c r="C4" s="5">
        <v>200010470</v>
      </c>
      <c r="D4" s="5" t="str">
        <f>VLOOKUP(C:C,标准数据!A:B,2,0)</f>
        <v xml:space="preserve">加强筋(门板) S8 2100  </v>
      </c>
      <c r="E4" s="5"/>
      <c r="F4" s="5">
        <v>394</v>
      </c>
    </row>
    <row r="5" spans="1:8">
      <c r="A5" s="5"/>
      <c r="B5" s="5">
        <v>11708759</v>
      </c>
      <c r="C5" s="5">
        <v>200030869</v>
      </c>
      <c r="D5" s="5" t="str">
        <f>VLOOKUP(C:C,标准数据!A:B,2,0)</f>
        <v xml:space="preserve">立柱底板 S8 2100  </v>
      </c>
      <c r="E5" s="5"/>
      <c r="F5" s="5">
        <v>394</v>
      </c>
      <c r="H5">
        <v>208</v>
      </c>
    </row>
    <row r="6" spans="1:8">
      <c r="A6" s="5"/>
      <c r="B6" s="5">
        <v>11708757</v>
      </c>
      <c r="C6" s="5">
        <v>330060181</v>
      </c>
      <c r="D6" s="5" t="str">
        <f>VLOOKUP(C:C,标准数据!A:B,2,0)</f>
        <v xml:space="preserve">立柱焊接组件 S8 2100  </v>
      </c>
      <c r="E6" s="5"/>
      <c r="F6" s="5">
        <v>394</v>
      </c>
    </row>
    <row r="7" spans="1:8">
      <c r="A7" s="5"/>
      <c r="B7" s="199">
        <v>11708750</v>
      </c>
      <c r="C7" s="199">
        <v>330025965</v>
      </c>
      <c r="D7" s="199" t="str">
        <f>VLOOKUP(C:C,标准数据!A:B,2,0)</f>
        <v xml:space="preserve">门板焊接组件 S200 800 2100 右 </v>
      </c>
      <c r="E7" s="199"/>
      <c r="F7" s="199">
        <v>187</v>
      </c>
    </row>
    <row r="8" spans="1:8">
      <c r="A8" s="5"/>
      <c r="B8" s="199">
        <v>11708753</v>
      </c>
      <c r="C8" s="199">
        <v>330025977</v>
      </c>
      <c r="D8" s="199" t="str">
        <f>VLOOKUP(C:C,标准数据!A:B,2,0)</f>
        <v xml:space="preserve">门板焊接组件 S200 800 2100 左 </v>
      </c>
      <c r="E8" s="199"/>
      <c r="F8" s="199">
        <v>187</v>
      </c>
    </row>
    <row r="9" spans="1:8">
      <c r="A9" s="46"/>
      <c r="B9" s="46">
        <v>11708745</v>
      </c>
      <c r="C9" s="46">
        <v>330025968</v>
      </c>
      <c r="D9" s="46" t="str">
        <f>VLOOKUP(C:C,标准数据!A:B,2,0)</f>
        <v xml:space="preserve">门板焊接组件 S200 900 2100 右 </v>
      </c>
      <c r="E9" s="46"/>
      <c r="F9" s="46">
        <v>1</v>
      </c>
    </row>
    <row r="10" spans="1:8">
      <c r="A10" s="46"/>
      <c r="B10" s="46">
        <v>11708746</v>
      </c>
      <c r="C10" s="46">
        <v>330025980</v>
      </c>
      <c r="D10" s="46" t="str">
        <f>VLOOKUP(C:C,标准数据!A:B,2,0)</f>
        <v xml:space="preserve">门板焊接组件 S200 900 2100 左 </v>
      </c>
      <c r="E10" s="46"/>
      <c r="F10" s="46">
        <v>2</v>
      </c>
    </row>
    <row r="11" spans="1:8">
      <c r="A11" s="5"/>
      <c r="B11" s="199">
        <v>11708901</v>
      </c>
      <c r="C11" s="199">
        <v>200010462</v>
      </c>
      <c r="D11" s="199" t="str">
        <f>VLOOKUP(C:C,标准数据!A:B,2,0)</f>
        <v xml:space="preserve">门板焊接组件 S8 1000 2100  </v>
      </c>
      <c r="E11" s="199"/>
      <c r="F11" s="199">
        <v>394</v>
      </c>
    </row>
    <row r="12" spans="1:8">
      <c r="A12" s="5"/>
      <c r="B12" s="47">
        <v>11708751</v>
      </c>
      <c r="C12" s="47">
        <v>200201370</v>
      </c>
      <c r="D12" s="47" t="str">
        <f>VLOOKUP(C:C,标准数据!A:B,2,0)</f>
        <v xml:space="preserve">门底板 S200 800 2100 右 </v>
      </c>
      <c r="E12" s="47"/>
      <c r="F12" s="47">
        <v>263</v>
      </c>
      <c r="G12" s="47">
        <v>187</v>
      </c>
      <c r="H12" s="47">
        <v>76</v>
      </c>
    </row>
    <row r="13" spans="1:8">
      <c r="A13" s="5"/>
      <c r="B13" s="47">
        <v>11708755</v>
      </c>
      <c r="C13" s="47">
        <v>200204443</v>
      </c>
      <c r="D13" s="47" t="str">
        <f>VLOOKUP(C:C,标准数据!A:B,2,0)</f>
        <v xml:space="preserve">门底板 S200 800 2100 左 </v>
      </c>
      <c r="E13" s="47"/>
      <c r="F13" s="47">
        <v>283</v>
      </c>
      <c r="G13" s="47">
        <v>187</v>
      </c>
      <c r="H13" s="47">
        <v>76</v>
      </c>
    </row>
    <row r="14" spans="1:8">
      <c r="A14" s="46"/>
      <c r="B14" s="46">
        <v>11708747</v>
      </c>
      <c r="C14" s="46">
        <v>200201373</v>
      </c>
      <c r="D14" s="46" t="str">
        <f>VLOOKUP(C:C,标准数据!A:B,2,0)</f>
        <v xml:space="preserve">门底板 S200 900 2100 右 </v>
      </c>
      <c r="E14" s="46"/>
      <c r="F14" s="46">
        <v>35</v>
      </c>
    </row>
    <row r="15" spans="1:8">
      <c r="A15" s="46"/>
      <c r="B15" s="46">
        <v>11708748</v>
      </c>
      <c r="C15" s="46">
        <v>200204446</v>
      </c>
      <c r="D15" s="46" t="str">
        <f>VLOOKUP(C:C,标准数据!A:B,2,0)</f>
        <v xml:space="preserve">门底板 S200 900 2100 左 </v>
      </c>
      <c r="E15" s="46"/>
      <c r="F15" s="46">
        <v>2</v>
      </c>
    </row>
    <row r="16" spans="1:8">
      <c r="A16" s="5">
        <v>11708903</v>
      </c>
      <c r="B16" s="47">
        <v>11708903</v>
      </c>
      <c r="C16" s="47">
        <v>200010473</v>
      </c>
      <c r="D16" s="47" t="str">
        <f>VLOOKUP(C:C,标准数据!A:B,2,0)</f>
        <v xml:space="preserve">门底板 S8/K8 1000 2100  </v>
      </c>
      <c r="E16" s="47"/>
      <c r="F16" s="47">
        <v>394</v>
      </c>
    </row>
    <row r="17" spans="1:6">
      <c r="A17" s="46">
        <v>11708903</v>
      </c>
      <c r="B17" s="46">
        <v>11708904</v>
      </c>
      <c r="C17" s="46">
        <v>200010472</v>
      </c>
      <c r="D17" s="47" t="str">
        <f>VLOOKUP(C:C,标准数据!A:B,2,0)</f>
        <v xml:space="preserve">门底板 S8/K8 900 2100  </v>
      </c>
      <c r="E17" s="47"/>
      <c r="F17" s="47">
        <v>394</v>
      </c>
    </row>
    <row r="18" spans="1:6">
      <c r="A18" s="5"/>
      <c r="B18" s="5">
        <v>11708756</v>
      </c>
      <c r="C18" s="5">
        <v>200013384</v>
      </c>
      <c r="D18" s="5" t="str">
        <f>VLOOKUP(C:C,标准数据!A:B,2,0)</f>
        <v xml:space="preserve">装饰板(立柱) S8 2100 FS441 </v>
      </c>
      <c r="E18" s="5"/>
      <c r="F18" s="5">
        <v>394</v>
      </c>
    </row>
    <row r="19" spans="1:6">
      <c r="A19" s="5"/>
      <c r="B19" s="48">
        <v>11708749</v>
      </c>
      <c r="C19" s="48">
        <v>200204479</v>
      </c>
      <c r="D19" s="48" t="str">
        <f>VLOOKUP(C:C,标准数据!A:B,2,0)</f>
        <v xml:space="preserve">装饰板(门板) S200 800 2100 FS441 右 </v>
      </c>
      <c r="E19" s="48"/>
      <c r="F19" s="48">
        <v>187</v>
      </c>
    </row>
    <row r="20" spans="1:6">
      <c r="A20" s="5"/>
      <c r="B20" s="48">
        <v>11708752</v>
      </c>
      <c r="C20" s="48">
        <v>200204515</v>
      </c>
      <c r="D20" s="48" t="str">
        <f>VLOOKUP(C:C,标准数据!A:B,2,0)</f>
        <v xml:space="preserve">装饰板(门板) S200 800 2100 FS441 左 </v>
      </c>
      <c r="E20" s="48"/>
      <c r="F20" s="48">
        <v>187</v>
      </c>
    </row>
    <row r="21" spans="1:6">
      <c r="A21" s="46"/>
      <c r="B21" s="46">
        <v>11708743</v>
      </c>
      <c r="C21" s="46">
        <v>200204482</v>
      </c>
      <c r="D21" s="46" t="str">
        <f>VLOOKUP(C:C,标准数据!A:B,2,0)</f>
        <v xml:space="preserve">装饰板(门板) S200 900 2100 FS441 右 </v>
      </c>
      <c r="E21" s="46"/>
      <c r="F21" s="46">
        <v>1</v>
      </c>
    </row>
    <row r="22" spans="1:6">
      <c r="A22" s="46"/>
      <c r="B22" s="46">
        <v>11708744</v>
      </c>
      <c r="C22" s="46">
        <v>200204518</v>
      </c>
      <c r="D22" s="46" t="str">
        <f>VLOOKUP(C:C,标准数据!A:B,2,0)</f>
        <v xml:space="preserve">装饰板(门板) S200 900 2100 FS441 左 </v>
      </c>
      <c r="E22" s="46"/>
      <c r="F22" s="46">
        <v>1</v>
      </c>
    </row>
    <row r="23" spans="1:6">
      <c r="A23" s="5"/>
      <c r="B23" s="48">
        <v>11708900</v>
      </c>
      <c r="C23" s="48">
        <v>200013408</v>
      </c>
      <c r="D23" s="48" t="str">
        <f>VLOOKUP(C:C,标准数据!A:B,2,0)</f>
        <v xml:space="preserve">装饰板(门板) S8 1000 2100 FS441 </v>
      </c>
      <c r="E23" s="48"/>
      <c r="F23" s="48">
        <v>394</v>
      </c>
    </row>
    <row r="24" spans="1:6">
      <c r="A24" s="5"/>
      <c r="B24" s="5"/>
      <c r="C24" s="5"/>
      <c r="D24" s="5"/>
      <c r="E24" s="5"/>
      <c r="F24" s="5"/>
    </row>
    <row r="25" spans="1:6">
      <c r="A25" s="5"/>
      <c r="B25" s="5"/>
      <c r="C25" s="5"/>
      <c r="D25" s="5"/>
      <c r="E25" s="5"/>
      <c r="F25" s="5"/>
    </row>
    <row r="28" spans="1:6">
      <c r="B28" s="270"/>
      <c r="C28" s="270">
        <v>330025823</v>
      </c>
      <c r="D28" s="270" t="s">
        <v>2129</v>
      </c>
      <c r="E28" s="270"/>
      <c r="F28" s="270">
        <v>186</v>
      </c>
    </row>
    <row r="29" spans="1:6">
      <c r="B29" s="270"/>
      <c r="C29" s="270">
        <v>330025811</v>
      </c>
      <c r="D29" s="270" t="s">
        <v>2130</v>
      </c>
      <c r="E29" s="270"/>
      <c r="F29" s="270">
        <v>186</v>
      </c>
    </row>
    <row r="30" spans="1:6">
      <c r="B30" s="270"/>
      <c r="C30" s="270">
        <v>330025820</v>
      </c>
      <c r="D30" s="270" t="s">
        <v>2131</v>
      </c>
      <c r="E30" s="270"/>
      <c r="F30" s="270">
        <v>76</v>
      </c>
    </row>
    <row r="31" spans="1:6">
      <c r="B31" s="270"/>
      <c r="C31" s="270">
        <v>330025808</v>
      </c>
      <c r="D31" s="270" t="s">
        <v>2132</v>
      </c>
      <c r="E31" s="270"/>
      <c r="F31" s="270">
        <v>76</v>
      </c>
    </row>
  </sheetData>
  <autoFilter ref="A1:F23"/>
  <sortState ref="A2:F25">
    <sortCondition ref="D2:D25"/>
  </sortState>
  <phoneticPr fontId="29" type="noConversion"/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I21" sqref="I21"/>
    </sheetView>
  </sheetViews>
  <sheetFormatPr defaultRowHeight="13"/>
  <cols>
    <col min="2" max="2" width="10.5" bestFit="1" customWidth="1"/>
    <col min="3" max="3" width="41.875" bestFit="1" customWidth="1"/>
  </cols>
  <sheetData>
    <row r="1" spans="1:7">
      <c r="A1" s="5" t="s">
        <v>283</v>
      </c>
      <c r="B1" s="5" t="s">
        <v>284</v>
      </c>
      <c r="C1" s="5" t="s">
        <v>285</v>
      </c>
      <c r="D1" s="5" t="s">
        <v>2114</v>
      </c>
      <c r="E1" s="5" t="s">
        <v>286</v>
      </c>
    </row>
    <row r="2" spans="1:7">
      <c r="A2" s="5">
        <v>11710415</v>
      </c>
      <c r="B2" s="5">
        <v>200204438</v>
      </c>
      <c r="C2" s="5" t="str">
        <f>VLOOKUP(B:B,标准数据!A:B,2,0)</f>
        <v xml:space="preserve">加强筋(门板) S200 2100  </v>
      </c>
      <c r="D2" s="5"/>
      <c r="E2" s="5">
        <v>2478</v>
      </c>
    </row>
    <row r="3" spans="1:7">
      <c r="A3" s="199">
        <v>11710079</v>
      </c>
      <c r="B3" s="199">
        <v>330025971</v>
      </c>
      <c r="C3" s="199" t="str">
        <f>VLOOKUP(B:B,标准数据!A:B,2,0)</f>
        <v xml:space="preserve">门板焊接组件 S200 1000 2100 右 </v>
      </c>
      <c r="D3" s="199"/>
      <c r="E3" s="199">
        <v>242</v>
      </c>
    </row>
    <row r="4" spans="1:7">
      <c r="A4" s="199">
        <v>11710402</v>
      </c>
      <c r="B4" s="199">
        <v>330025983</v>
      </c>
      <c r="C4" s="199" t="str">
        <f>VLOOKUP(B:B,标准数据!A:B,2,0)</f>
        <v xml:space="preserve">门板焊接组件 S200 1000 2100 左 </v>
      </c>
      <c r="D4" s="199"/>
      <c r="E4" s="199">
        <v>242</v>
      </c>
    </row>
    <row r="5" spans="1:7">
      <c r="A5" s="199">
        <v>11710408</v>
      </c>
      <c r="B5" s="199">
        <v>330025965</v>
      </c>
      <c r="C5" s="199" t="str">
        <f>VLOOKUP(B:B,标准数据!A:B,2,0)</f>
        <v xml:space="preserve">门板焊接组件 S200 800 2100 右 </v>
      </c>
      <c r="D5" s="199"/>
      <c r="E5" s="199">
        <v>595</v>
      </c>
      <c r="F5" s="199">
        <v>519</v>
      </c>
      <c r="G5" s="199">
        <v>76</v>
      </c>
    </row>
    <row r="6" spans="1:7">
      <c r="A6" s="199">
        <v>11710410</v>
      </c>
      <c r="B6" s="199">
        <v>330025977</v>
      </c>
      <c r="C6" s="199" t="str">
        <f>VLOOKUP(B:B,标准数据!A:B,2,0)</f>
        <v xml:space="preserve">门板焊接组件 S200 800 2100 左 </v>
      </c>
      <c r="D6" s="199"/>
      <c r="E6" s="199">
        <v>595</v>
      </c>
      <c r="F6" s="199">
        <v>519</v>
      </c>
      <c r="G6" s="199">
        <v>76</v>
      </c>
    </row>
    <row r="7" spans="1:7">
      <c r="A7" s="199">
        <v>11710409</v>
      </c>
      <c r="B7" s="199">
        <v>330025968</v>
      </c>
      <c r="C7" s="199" t="str">
        <f>VLOOKUP(B:B,标准数据!A:B,2,0)</f>
        <v xml:space="preserve">门板焊接组件 S200 900 2100 右 </v>
      </c>
      <c r="D7" s="199"/>
      <c r="E7" s="199">
        <v>664</v>
      </c>
      <c r="F7" s="199">
        <v>478</v>
      </c>
      <c r="G7" s="199">
        <v>186</v>
      </c>
    </row>
    <row r="8" spans="1:7">
      <c r="A8" s="199">
        <v>11710411</v>
      </c>
      <c r="B8" s="199">
        <v>330025980</v>
      </c>
      <c r="C8" s="199" t="str">
        <f>VLOOKUP(B:B,标准数据!A:B,2,0)</f>
        <v xml:space="preserve">门板焊接组件 S200 900 2100 左 </v>
      </c>
      <c r="D8" s="199"/>
      <c r="E8" s="199">
        <v>664</v>
      </c>
      <c r="F8" s="199">
        <v>478</v>
      </c>
      <c r="G8" s="199">
        <v>186</v>
      </c>
    </row>
    <row r="9" spans="1:7">
      <c r="A9" s="47">
        <v>11710400</v>
      </c>
      <c r="B9" s="47">
        <v>200201376</v>
      </c>
      <c r="C9" s="47" t="str">
        <f>VLOOKUP(B:B,标准数据!A:B,2,0)</f>
        <v xml:space="preserve">门底板 S200 1000 2100 右 </v>
      </c>
      <c r="D9" s="47"/>
      <c r="E9" s="47">
        <v>242</v>
      </c>
    </row>
    <row r="10" spans="1:7">
      <c r="A10" s="47">
        <v>11710403</v>
      </c>
      <c r="B10" s="47">
        <v>200204449</v>
      </c>
      <c r="C10" s="47" t="str">
        <f>VLOOKUP(B:B,标准数据!A:B,2,0)</f>
        <v xml:space="preserve">门底板 S200 1000 2100 左 </v>
      </c>
      <c r="D10" s="47"/>
      <c r="E10" s="47">
        <v>242</v>
      </c>
    </row>
    <row r="11" spans="1:7">
      <c r="A11" s="47">
        <v>11710418</v>
      </c>
      <c r="B11" s="47">
        <v>200201370</v>
      </c>
      <c r="C11" s="47" t="str">
        <f>VLOOKUP(B:B,标准数据!A:B,2,0)</f>
        <v xml:space="preserve">门底板 S200 800 2100 右 </v>
      </c>
      <c r="D11" s="47"/>
      <c r="E11" s="240">
        <v>595</v>
      </c>
    </row>
    <row r="12" spans="1:7">
      <c r="A12" s="47">
        <v>11710416</v>
      </c>
      <c r="B12" s="47">
        <v>200204443</v>
      </c>
      <c r="C12" s="47" t="str">
        <f>VLOOKUP(B:B,标准数据!A:B,2,0)</f>
        <v xml:space="preserve">门底板 S200 800 2100 左 </v>
      </c>
      <c r="D12" s="47"/>
      <c r="E12" s="240">
        <v>595</v>
      </c>
    </row>
    <row r="13" spans="1:7">
      <c r="A13" s="47">
        <v>11710414</v>
      </c>
      <c r="B13" s="47">
        <v>200201373</v>
      </c>
      <c r="C13" s="47" t="str">
        <f>VLOOKUP(B:B,标准数据!A:B,2,0)</f>
        <v xml:space="preserve">门底板 S200 900 2100 右 </v>
      </c>
      <c r="D13" s="47"/>
      <c r="E13" s="47">
        <v>664</v>
      </c>
      <c r="F13" s="47">
        <v>186</v>
      </c>
    </row>
    <row r="14" spans="1:7">
      <c r="A14" s="47">
        <v>11710417</v>
      </c>
      <c r="B14" s="47">
        <v>200204446</v>
      </c>
      <c r="C14" s="47" t="str">
        <f>VLOOKUP(B:B,标准数据!A:B,2,0)</f>
        <v xml:space="preserve">门底板 S200 900 2100 左 </v>
      </c>
      <c r="D14" s="47"/>
      <c r="E14" s="47">
        <v>664</v>
      </c>
      <c r="F14" s="47">
        <v>186</v>
      </c>
    </row>
    <row r="15" spans="1:7">
      <c r="A15" s="48">
        <v>11710078</v>
      </c>
      <c r="B15" s="48">
        <v>200204485</v>
      </c>
      <c r="C15" s="48" t="str">
        <f>VLOOKUP(B:B,标准数据!A:B,2,0)</f>
        <v xml:space="preserve">装饰板(门板) S200 1000 2100 FS441 右 </v>
      </c>
      <c r="D15" s="48"/>
      <c r="E15" s="48">
        <v>3</v>
      </c>
    </row>
    <row r="16" spans="1:7">
      <c r="A16" s="48">
        <v>11710401</v>
      </c>
      <c r="B16" s="48">
        <v>200204521</v>
      </c>
      <c r="C16" s="48" t="str">
        <f>VLOOKUP(B:B,标准数据!A:B,2,0)</f>
        <v xml:space="preserve">装饰板(门板) S200 1000 2100 FS441 左 </v>
      </c>
      <c r="D16" s="48"/>
      <c r="E16" s="48">
        <v>3</v>
      </c>
    </row>
    <row r="17" spans="1:5">
      <c r="A17" s="48">
        <v>11710404</v>
      </c>
      <c r="B17" s="48">
        <v>200204467</v>
      </c>
      <c r="C17" s="48" t="str">
        <f>VLOOKUP(B:B,标准数据!A:B,2,0)</f>
        <v xml:space="preserve">装饰板(门板) S200 1000 2100 SUS304 右 </v>
      </c>
      <c r="D17" s="48"/>
      <c r="E17" s="48">
        <v>239</v>
      </c>
    </row>
    <row r="18" spans="1:5">
      <c r="A18" s="48">
        <v>11710405</v>
      </c>
      <c r="B18" s="48">
        <v>200204503</v>
      </c>
      <c r="C18" s="48" t="str">
        <f>VLOOKUP(B:B,标准数据!A:B,2,0)</f>
        <v xml:space="preserve">装饰板(门板) S200 1000 2100 SUS304 左 </v>
      </c>
      <c r="D18" s="48"/>
      <c r="E18" s="48">
        <v>239</v>
      </c>
    </row>
    <row r="19" spans="1:5">
      <c r="A19" s="48">
        <v>11710412</v>
      </c>
      <c r="B19" s="48">
        <v>200204479</v>
      </c>
      <c r="C19" s="48" t="str">
        <f>VLOOKUP(B:B,标准数据!A:B,2,0)</f>
        <v xml:space="preserve">装饰板(门板) S200 800 2100 FS441 右 </v>
      </c>
      <c r="D19" s="48"/>
      <c r="E19" s="48">
        <v>251</v>
      </c>
    </row>
    <row r="20" spans="1:5">
      <c r="A20" s="48">
        <v>11710413</v>
      </c>
      <c r="B20" s="48">
        <v>200204515</v>
      </c>
      <c r="C20" s="48" t="str">
        <f>VLOOKUP(B:B,标准数据!A:B,2,0)</f>
        <v xml:space="preserve">装饰板(门板) S200 800 2100 FS441 左 </v>
      </c>
      <c r="D20" s="48"/>
      <c r="E20" s="48">
        <v>251</v>
      </c>
    </row>
    <row r="21" spans="1:5">
      <c r="A21" s="48">
        <v>11710406</v>
      </c>
      <c r="B21" s="48">
        <v>200204482</v>
      </c>
      <c r="C21" s="48" t="str">
        <f>VLOOKUP(B:B,标准数据!A:B,2,0)</f>
        <v xml:space="preserve">装饰板(门板) S200 900 2100 FS441 右 </v>
      </c>
      <c r="D21" s="48"/>
      <c r="E21" s="48">
        <v>15</v>
      </c>
    </row>
    <row r="22" spans="1:5">
      <c r="A22" s="48">
        <v>11710407</v>
      </c>
      <c r="B22" s="48">
        <v>200204518</v>
      </c>
      <c r="C22" s="48" t="str">
        <f>VLOOKUP(B:B,标准数据!A:B,2,0)</f>
        <v xml:space="preserve">装饰板(门板) S200 900 2100 FS441 左 </v>
      </c>
      <c r="D22" s="48"/>
      <c r="E22" s="48">
        <v>15</v>
      </c>
    </row>
    <row r="23" spans="1:5">
      <c r="A23" s="5"/>
      <c r="B23" s="5"/>
      <c r="C23" s="5"/>
      <c r="D23" s="5"/>
      <c r="E23" s="5"/>
    </row>
    <row r="24" spans="1:5">
      <c r="A24" s="5"/>
      <c r="B24" s="5"/>
      <c r="C24" s="5"/>
      <c r="D24" s="5"/>
      <c r="E24" s="5"/>
    </row>
  </sheetData>
  <sortState ref="A2:E24">
    <sortCondition ref="C2:C24"/>
  </sortState>
  <phoneticPr fontId="29" type="noConversion"/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topLeftCell="A6" workbookViewId="0">
      <selection activeCell="I18" sqref="I18"/>
    </sheetView>
  </sheetViews>
  <sheetFormatPr defaultRowHeight="13"/>
  <cols>
    <col min="3" max="3" width="10.5" bestFit="1" customWidth="1"/>
    <col min="4" max="4" width="41.875" bestFit="1" customWidth="1"/>
  </cols>
  <sheetData>
    <row r="1" spans="1:6" ht="19.45" customHeight="1">
      <c r="A1" s="5" t="s">
        <v>1894</v>
      </c>
      <c r="B1" s="5" t="s">
        <v>283</v>
      </c>
      <c r="C1" s="5" t="s">
        <v>284</v>
      </c>
      <c r="D1" s="5" t="s">
        <v>285</v>
      </c>
      <c r="E1" s="5" t="s">
        <v>2114</v>
      </c>
      <c r="F1" s="5" t="s">
        <v>286</v>
      </c>
    </row>
    <row r="2" spans="1:6">
      <c r="A2" s="5"/>
      <c r="B2" s="5">
        <v>11712813</v>
      </c>
      <c r="C2" s="5">
        <v>200030846</v>
      </c>
      <c r="D2" s="5" t="str">
        <f>VLOOKUP(C:C,标准数据!A:B,2,0)</f>
        <v xml:space="preserve">加强筋(立柱) S8 </v>
      </c>
      <c r="E2" s="5"/>
      <c r="F2" s="5">
        <v>1272</v>
      </c>
    </row>
    <row r="3" spans="1:6">
      <c r="A3" s="5"/>
      <c r="B3" s="5">
        <v>11712836</v>
      </c>
      <c r="C3" s="5">
        <v>200204438</v>
      </c>
      <c r="D3" s="5" t="str">
        <f>VLOOKUP(C:C,标准数据!A:B,2,0)</f>
        <v xml:space="preserve">加强筋(门板) S200 2100  </v>
      </c>
      <c r="E3" s="5"/>
      <c r="F3" s="5">
        <v>1892</v>
      </c>
    </row>
    <row r="4" spans="1:6">
      <c r="A4" s="5"/>
      <c r="B4" s="5">
        <v>11712811</v>
      </c>
      <c r="C4" s="5">
        <v>200010470</v>
      </c>
      <c r="D4" s="5" t="str">
        <f>VLOOKUP(C:C,标准数据!A:B,2,0)</f>
        <v xml:space="preserve">加强筋(门板) S8 2100  </v>
      </c>
      <c r="E4" s="5"/>
      <c r="F4" s="5">
        <v>636</v>
      </c>
    </row>
    <row r="5" spans="1:6">
      <c r="A5" s="5"/>
      <c r="B5" s="5">
        <v>11712814</v>
      </c>
      <c r="C5" s="5">
        <v>200030869</v>
      </c>
      <c r="D5" s="5" t="str">
        <f>VLOOKUP(C:C,标准数据!A:B,2,0)</f>
        <v xml:space="preserve">立柱底板 S8 2100  </v>
      </c>
      <c r="E5" s="5"/>
      <c r="F5" s="5">
        <v>636</v>
      </c>
    </row>
    <row r="6" spans="1:6">
      <c r="A6" s="5"/>
      <c r="B6" s="5">
        <v>11712812</v>
      </c>
      <c r="C6" s="5">
        <v>330060181</v>
      </c>
      <c r="D6" s="5" t="str">
        <f>VLOOKUP(C:C,标准数据!A:B,2,0)</f>
        <v xml:space="preserve">立柱焊接组件 S8 2100  </v>
      </c>
      <c r="E6" s="5"/>
      <c r="F6" s="5">
        <v>636</v>
      </c>
    </row>
    <row r="7" spans="1:6">
      <c r="A7" s="5"/>
      <c r="B7" s="199">
        <v>11712818</v>
      </c>
      <c r="C7" s="199">
        <v>330025971</v>
      </c>
      <c r="D7" s="199" t="str">
        <f>VLOOKUP(C:C,标准数据!A:B,2,0)</f>
        <v xml:space="preserve">门板焊接组件 S200 1000 2100 右 </v>
      </c>
      <c r="E7" s="199"/>
      <c r="F7" s="199">
        <v>80</v>
      </c>
    </row>
    <row r="8" spans="1:6">
      <c r="A8" s="5"/>
      <c r="B8" s="199">
        <v>11712823</v>
      </c>
      <c r="C8" s="199">
        <v>330025983</v>
      </c>
      <c r="D8" s="199" t="str">
        <f>VLOOKUP(C:C,标准数据!A:B,2,0)</f>
        <v xml:space="preserve">门板焊接组件 S200 1000 2100 左 </v>
      </c>
      <c r="E8" s="199"/>
      <c r="F8" s="199">
        <v>80</v>
      </c>
    </row>
    <row r="9" spans="1:6">
      <c r="A9" s="5"/>
      <c r="B9" s="199">
        <v>11712826</v>
      </c>
      <c r="C9" s="199">
        <v>330025965</v>
      </c>
      <c r="D9" s="199" t="str">
        <f>VLOOKUP(C:C,标准数据!A:B,2,0)</f>
        <v xml:space="preserve">门板焊接组件 S200 800 2100 右 </v>
      </c>
      <c r="E9" s="199"/>
      <c r="F9" s="199">
        <v>234</v>
      </c>
    </row>
    <row r="10" spans="1:6">
      <c r="A10" s="5"/>
      <c r="B10" s="199">
        <v>11712829</v>
      </c>
      <c r="C10" s="199">
        <v>330025977</v>
      </c>
      <c r="D10" s="199" t="str">
        <f>VLOOKUP(C:C,标准数据!A:B,2,0)</f>
        <v xml:space="preserve">门板焊接组件 S200 800 2100 左 </v>
      </c>
      <c r="E10" s="199"/>
      <c r="F10" s="199">
        <v>234</v>
      </c>
    </row>
    <row r="11" spans="1:6">
      <c r="A11" s="5"/>
      <c r="B11" s="199">
        <v>11712833</v>
      </c>
      <c r="C11" s="199">
        <v>330025968</v>
      </c>
      <c r="D11" s="199" t="str">
        <f>VLOOKUP(C:C,标准数据!A:B,2,0)</f>
        <v xml:space="preserve">门板焊接组件 S200 900 2100 右 </v>
      </c>
      <c r="E11" s="199"/>
      <c r="F11" s="199">
        <v>632</v>
      </c>
    </row>
    <row r="12" spans="1:6">
      <c r="A12" s="5"/>
      <c r="B12" s="199">
        <v>11712834</v>
      </c>
      <c r="C12" s="199">
        <v>330025980</v>
      </c>
      <c r="D12" s="199" t="str">
        <f>VLOOKUP(C:C,标准数据!A:B,2,0)</f>
        <v xml:space="preserve">门板焊接组件 S200 900 2100 左 </v>
      </c>
      <c r="E12" s="199"/>
      <c r="F12" s="199">
        <v>632</v>
      </c>
    </row>
    <row r="13" spans="1:6">
      <c r="A13" s="5"/>
      <c r="B13" s="199">
        <v>11712809</v>
      </c>
      <c r="C13" s="199">
        <v>200010458</v>
      </c>
      <c r="D13" s="199" t="str">
        <f>VLOOKUP(C:C,标准数据!A:B,2,0)</f>
        <v xml:space="preserve">门板焊接组件 S8 900 2100  </v>
      </c>
      <c r="E13" s="199"/>
      <c r="F13" s="199">
        <v>636</v>
      </c>
    </row>
    <row r="14" spans="1:6">
      <c r="A14" s="5"/>
      <c r="B14" s="47">
        <v>11712819</v>
      </c>
      <c r="C14" s="47">
        <v>200201376</v>
      </c>
      <c r="D14" s="47" t="str">
        <f>VLOOKUP(C:C,标准数据!A:B,2,0)</f>
        <v xml:space="preserve">门底板 S200 1000 2100 右 </v>
      </c>
      <c r="E14" s="47"/>
      <c r="F14" s="47">
        <v>80</v>
      </c>
    </row>
    <row r="15" spans="1:6">
      <c r="A15" s="5"/>
      <c r="B15" s="47">
        <v>11712824</v>
      </c>
      <c r="C15" s="47">
        <v>200204449</v>
      </c>
      <c r="D15" s="47" t="str">
        <f>VLOOKUP(C:C,标准数据!A:B,2,0)</f>
        <v xml:space="preserve">门底板 S200 1000 2100 左 </v>
      </c>
      <c r="E15" s="47"/>
      <c r="F15" s="47">
        <v>80</v>
      </c>
    </row>
    <row r="16" spans="1:6">
      <c r="A16" s="5"/>
      <c r="B16" s="47">
        <v>11712827</v>
      </c>
      <c r="C16" s="47">
        <v>200201370</v>
      </c>
      <c r="D16" s="47" t="str">
        <f>VLOOKUP(C:C,标准数据!A:B,2,0)</f>
        <v xml:space="preserve">门底板 S200 800 2100 右 </v>
      </c>
      <c r="E16" s="47"/>
      <c r="F16" s="47">
        <v>234</v>
      </c>
    </row>
    <row r="17" spans="1:6">
      <c r="A17" s="5"/>
      <c r="B17" s="47">
        <v>11712830</v>
      </c>
      <c r="C17" s="47">
        <v>200204443</v>
      </c>
      <c r="D17" s="47" t="str">
        <f>VLOOKUP(C:C,标准数据!A:B,2,0)</f>
        <v xml:space="preserve">门底板 S200 800 2100 左 </v>
      </c>
      <c r="E17" s="47"/>
      <c r="F17" s="47">
        <v>234</v>
      </c>
    </row>
    <row r="18" spans="1:6">
      <c r="A18" s="5"/>
      <c r="B18" s="47">
        <v>11712835</v>
      </c>
      <c r="C18" s="47">
        <v>200201373</v>
      </c>
      <c r="D18" s="47" t="str">
        <f>VLOOKUP(C:C,标准数据!A:B,2,0)</f>
        <v xml:space="preserve">门底板 S200 900 2100 右 </v>
      </c>
      <c r="E18" s="47"/>
      <c r="F18" s="47">
        <v>632</v>
      </c>
    </row>
    <row r="19" spans="1:6">
      <c r="A19" s="5"/>
      <c r="B19" s="47">
        <v>11712837</v>
      </c>
      <c r="C19" s="47">
        <v>200204446</v>
      </c>
      <c r="D19" s="47" t="str">
        <f>VLOOKUP(C:C,标准数据!A:B,2,0)</f>
        <v xml:space="preserve">门底板 S200 900 2100 左 </v>
      </c>
      <c r="E19" s="47"/>
      <c r="F19" s="47">
        <v>632</v>
      </c>
    </row>
    <row r="20" spans="1:6">
      <c r="A20" s="5"/>
      <c r="B20" s="5">
        <v>11712808</v>
      </c>
      <c r="C20" s="5">
        <v>200013384</v>
      </c>
      <c r="D20" s="5" t="str">
        <f>VLOOKUP(C:C,标准数据!A:B,2,0)</f>
        <v xml:space="preserve">装饰板(立柱) S8 2100 FS441 </v>
      </c>
      <c r="E20" s="5"/>
      <c r="F20" s="5">
        <v>24</v>
      </c>
    </row>
    <row r="21" spans="1:6">
      <c r="A21" s="46">
        <v>11712810</v>
      </c>
      <c r="B21" s="46">
        <v>11712838</v>
      </c>
      <c r="C21" s="46">
        <v>200013384</v>
      </c>
      <c r="D21" s="5" t="str">
        <f>VLOOKUP(C:C,标准数据!A:B,2,0)</f>
        <v xml:space="preserve">装饰板(立柱) S8 2100 FS441 </v>
      </c>
      <c r="E21" s="5"/>
      <c r="F21" s="5">
        <v>12</v>
      </c>
    </row>
    <row r="22" spans="1:6">
      <c r="A22" s="5"/>
      <c r="B22" s="48">
        <v>11712817</v>
      </c>
      <c r="C22" s="48">
        <v>200204485</v>
      </c>
      <c r="D22" s="48" t="str">
        <f>VLOOKUP(C:C,标准数据!A:B,2,0)</f>
        <v xml:space="preserve">装饰板(门板) S200 1000 2100 FS441 右 </v>
      </c>
      <c r="E22" s="48"/>
      <c r="F22" s="48">
        <v>6</v>
      </c>
    </row>
    <row r="23" spans="1:6">
      <c r="A23" s="5"/>
      <c r="B23" s="48">
        <v>11712822</v>
      </c>
      <c r="C23" s="48">
        <v>200204521</v>
      </c>
      <c r="D23" s="48" t="str">
        <f>VLOOKUP(C:C,标准数据!A:B,2,0)</f>
        <v xml:space="preserve">装饰板(门板) S200 1000 2100 FS441 左 </v>
      </c>
      <c r="E23" s="48"/>
      <c r="F23" s="48">
        <v>6</v>
      </c>
    </row>
    <row r="24" spans="1:6">
      <c r="A24" s="5"/>
      <c r="B24" s="48">
        <v>11712816</v>
      </c>
      <c r="C24" s="48">
        <v>200204467</v>
      </c>
      <c r="D24" s="48" t="str">
        <f>VLOOKUP(C:C,标准数据!A:B,2,0)</f>
        <v xml:space="preserve">装饰板(门板) S200 1000 2100 SUS304 右 </v>
      </c>
      <c r="E24" s="48"/>
      <c r="F24" s="48">
        <v>74</v>
      </c>
    </row>
    <row r="25" spans="1:6">
      <c r="A25" s="5"/>
      <c r="B25" s="48">
        <v>11712821</v>
      </c>
      <c r="C25" s="48">
        <v>200204503</v>
      </c>
      <c r="D25" s="48" t="str">
        <f>VLOOKUP(C:C,标准数据!A:B,2,0)</f>
        <v xml:space="preserve">装饰板(门板) S200 1000 2100 SUS304 左 </v>
      </c>
      <c r="E25" s="48"/>
      <c r="F25" s="48">
        <v>74</v>
      </c>
    </row>
    <row r="26" spans="1:6">
      <c r="A26" s="5"/>
      <c r="B26" s="48">
        <v>11712825</v>
      </c>
      <c r="C26" s="48">
        <v>200204479</v>
      </c>
      <c r="D26" s="48" t="str">
        <f>VLOOKUP(C:C,标准数据!A:B,2,0)</f>
        <v xml:space="preserve">装饰板(门板) S200 800 2100 FS441 右 </v>
      </c>
      <c r="E26" s="48"/>
      <c r="F26" s="48">
        <v>135</v>
      </c>
    </row>
    <row r="27" spans="1:6">
      <c r="A27" s="5"/>
      <c r="B27" s="48">
        <v>11712828</v>
      </c>
      <c r="C27" s="48">
        <v>200204515</v>
      </c>
      <c r="D27" s="48" t="str">
        <f>VLOOKUP(C:C,标准数据!A:B,2,0)</f>
        <v xml:space="preserve">装饰板(门板) S200 800 2100 FS441 左 </v>
      </c>
      <c r="E27" s="48"/>
      <c r="F27" s="48">
        <v>135</v>
      </c>
    </row>
    <row r="28" spans="1:6">
      <c r="A28" s="5"/>
      <c r="B28" s="48">
        <v>11712831</v>
      </c>
      <c r="C28" s="48">
        <v>200204482</v>
      </c>
      <c r="D28" s="48" t="str">
        <f>VLOOKUP(C:C,标准数据!A:B,2,0)</f>
        <v xml:space="preserve">装饰板(门板) S200 900 2100 FS441 右 </v>
      </c>
      <c r="E28" s="48"/>
      <c r="F28" s="48">
        <v>174</v>
      </c>
    </row>
    <row r="29" spans="1:6">
      <c r="A29" s="5"/>
      <c r="B29" s="48">
        <v>11712832</v>
      </c>
      <c r="C29" s="48">
        <v>200204518</v>
      </c>
      <c r="D29" s="48" t="str">
        <f>VLOOKUP(C:C,标准数据!A:B,2,0)</f>
        <v xml:space="preserve">装饰板(门板) S200 900 2100 FS441 左 </v>
      </c>
      <c r="E29" s="48"/>
      <c r="F29" s="48">
        <v>174</v>
      </c>
    </row>
    <row r="30" spans="1:6">
      <c r="A30" s="5"/>
      <c r="B30" s="48">
        <v>11712815</v>
      </c>
      <c r="C30" s="48">
        <v>200204464</v>
      </c>
      <c r="D30" s="48" t="str">
        <f>VLOOKUP(C:C,标准数据!A:B,2,0)</f>
        <v xml:space="preserve">装饰板(门板) S200 900 2100 SUS304 右 </v>
      </c>
      <c r="E30" s="48"/>
      <c r="F30" s="48">
        <v>4</v>
      </c>
    </row>
    <row r="31" spans="1:6">
      <c r="A31" s="5"/>
      <c r="B31" s="48">
        <v>11712820</v>
      </c>
      <c r="C31" s="48">
        <v>200204500</v>
      </c>
      <c r="D31" s="48" t="str">
        <f>VLOOKUP(C:C,标准数据!A:B,2,0)</f>
        <v xml:space="preserve">装饰板(门板) S200 900 2100 SUS304 左 </v>
      </c>
      <c r="E31" s="48"/>
      <c r="F31" s="48">
        <v>4</v>
      </c>
    </row>
    <row r="32" spans="1:6">
      <c r="A32" s="5">
        <v>11712810</v>
      </c>
      <c r="B32" s="48">
        <v>11712810</v>
      </c>
      <c r="C32" s="48">
        <v>200013407</v>
      </c>
      <c r="D32" s="48" t="str">
        <f>VLOOKUP(C:C,标准数据!A:B,2,0)</f>
        <v xml:space="preserve">装饰板(门板) S8 900 2100 FS441 </v>
      </c>
      <c r="E32" s="48"/>
      <c r="F32" s="48">
        <v>24</v>
      </c>
    </row>
    <row r="33" spans="1:6">
      <c r="A33" s="5"/>
      <c r="B33" s="5"/>
      <c r="C33" s="47">
        <v>200010472</v>
      </c>
      <c r="D33" s="47" t="s">
        <v>1606</v>
      </c>
      <c r="E33" s="47"/>
      <c r="F33" s="47">
        <v>636</v>
      </c>
    </row>
  </sheetData>
  <autoFilter ref="A1:J1"/>
  <sortState ref="A2:F33">
    <sortCondition ref="D2:D33"/>
  </sortState>
  <phoneticPr fontId="29" type="noConversion"/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I18" sqref="I18"/>
    </sheetView>
  </sheetViews>
  <sheetFormatPr defaultRowHeight="13"/>
  <cols>
    <col min="2" max="2" width="10.5" bestFit="1" customWidth="1"/>
    <col min="3" max="3" width="36.625" customWidth="1"/>
  </cols>
  <sheetData>
    <row r="1" spans="1:5">
      <c r="A1" s="5" t="s">
        <v>283</v>
      </c>
      <c r="B1" s="5" t="s">
        <v>284</v>
      </c>
      <c r="C1" s="5" t="s">
        <v>285</v>
      </c>
      <c r="D1" s="5" t="s">
        <v>2114</v>
      </c>
      <c r="E1" s="5" t="s">
        <v>286</v>
      </c>
    </row>
    <row r="2" spans="1:5">
      <c r="A2" s="5">
        <v>11716225</v>
      </c>
      <c r="B2" s="5">
        <v>200204438</v>
      </c>
      <c r="C2" s="5" t="str">
        <f>VLOOKUP(B:B,标准数据!A:B,2,0)</f>
        <v xml:space="preserve">加强筋(门板) S200 2100  </v>
      </c>
      <c r="D2" s="5"/>
      <c r="E2" s="5">
        <v>2526</v>
      </c>
    </row>
    <row r="3" spans="1:5">
      <c r="A3" s="199">
        <v>11716222</v>
      </c>
      <c r="B3" s="199">
        <v>330025965</v>
      </c>
      <c r="C3" s="199" t="str">
        <f>VLOOKUP(B:B,标准数据!A:B,2,0)</f>
        <v xml:space="preserve">门板焊接组件 S200 800 2100 右 </v>
      </c>
      <c r="D3" s="199"/>
      <c r="E3" s="199">
        <v>336</v>
      </c>
    </row>
    <row r="4" spans="1:5">
      <c r="A4" s="199">
        <v>11716220</v>
      </c>
      <c r="B4" s="199">
        <v>330025977</v>
      </c>
      <c r="C4" s="199" t="str">
        <f>VLOOKUP(B:B,标准数据!A:B,2,0)</f>
        <v xml:space="preserve">门板焊接组件 S200 800 2100 左 </v>
      </c>
      <c r="D4" s="199"/>
      <c r="E4" s="199">
        <v>336</v>
      </c>
    </row>
    <row r="5" spans="1:5">
      <c r="A5" s="199">
        <v>11716219</v>
      </c>
      <c r="B5" s="199">
        <v>330025968</v>
      </c>
      <c r="C5" s="199" t="str">
        <f>VLOOKUP(B:B,标准数据!A:B,2,0)</f>
        <v xml:space="preserve">门板焊接组件 S200 900 2100 右 </v>
      </c>
      <c r="D5" s="199"/>
      <c r="E5" s="199">
        <v>927</v>
      </c>
    </row>
    <row r="6" spans="1:5">
      <c r="A6" s="199">
        <v>11716221</v>
      </c>
      <c r="B6" s="199">
        <v>330025980</v>
      </c>
      <c r="C6" s="199" t="str">
        <f>VLOOKUP(B:B,标准数据!A:B,2,0)</f>
        <v xml:space="preserve">门板焊接组件 S200 900 2100 左 </v>
      </c>
      <c r="D6" s="199"/>
      <c r="E6" s="199">
        <v>927</v>
      </c>
    </row>
    <row r="7" spans="1:5">
      <c r="A7" s="47">
        <v>11716223</v>
      </c>
      <c r="B7" s="47">
        <v>200201370</v>
      </c>
      <c r="C7" s="47" t="str">
        <f>VLOOKUP(B:B,标准数据!A:B,2,0)</f>
        <v xml:space="preserve">门底板 S200 800 2100 右 </v>
      </c>
      <c r="D7" s="47"/>
      <c r="E7" s="47">
        <v>336</v>
      </c>
    </row>
    <row r="8" spans="1:5">
      <c r="A8" s="47">
        <v>11716226</v>
      </c>
      <c r="B8" s="47">
        <v>200204443</v>
      </c>
      <c r="C8" s="47" t="str">
        <f>VLOOKUP(B:B,标准数据!A:B,2,0)</f>
        <v xml:space="preserve">门底板 S200 800 2100 左 </v>
      </c>
      <c r="D8" s="47"/>
      <c r="E8" s="47">
        <v>336</v>
      </c>
    </row>
    <row r="9" spans="1:5">
      <c r="A9" s="47">
        <v>11716224</v>
      </c>
      <c r="B9" s="47">
        <v>200201373</v>
      </c>
      <c r="C9" s="47" t="str">
        <f>VLOOKUP(B:B,标准数据!A:B,2,0)</f>
        <v xml:space="preserve">门底板 S200 900 2100 右 </v>
      </c>
      <c r="D9" s="47"/>
      <c r="E9" s="47">
        <v>927</v>
      </c>
    </row>
    <row r="10" spans="1:5">
      <c r="A10" s="47">
        <v>11716227</v>
      </c>
      <c r="B10" s="47">
        <v>200204446</v>
      </c>
      <c r="C10" s="47" t="str">
        <f>VLOOKUP(B:B,标准数据!A:B,2,0)</f>
        <v xml:space="preserve">门底板 S200 900 2100 左 </v>
      </c>
      <c r="D10" s="47"/>
      <c r="E10" s="47">
        <v>927</v>
      </c>
    </row>
    <row r="11" spans="1:5">
      <c r="A11" s="48">
        <v>11716213</v>
      </c>
      <c r="B11" s="48">
        <v>200204479</v>
      </c>
      <c r="C11" s="48" t="str">
        <f>VLOOKUP(B:B,标准数据!A:B,2,0)</f>
        <v xml:space="preserve">装饰板(门板) S200 800 2100 FS441 右 </v>
      </c>
      <c r="D11" s="48"/>
      <c r="E11" s="48">
        <v>336</v>
      </c>
    </row>
    <row r="12" spans="1:5">
      <c r="A12" s="48">
        <v>11716214</v>
      </c>
      <c r="B12" s="48">
        <v>200204515</v>
      </c>
      <c r="C12" s="48" t="str">
        <f>VLOOKUP(B:B,标准数据!A:B,2,0)</f>
        <v xml:space="preserve">装饰板(门板) S200 800 2100 FS441 左 </v>
      </c>
      <c r="D12" s="48"/>
      <c r="E12" s="48">
        <v>336</v>
      </c>
    </row>
    <row r="13" spans="1:5">
      <c r="A13" s="48">
        <v>11716218</v>
      </c>
      <c r="B13" s="48">
        <v>200204482</v>
      </c>
      <c r="C13" s="48" t="str">
        <f>VLOOKUP(B:B,标准数据!A:B,2,0)</f>
        <v xml:space="preserve">装饰板(门板) S200 900 2100 FS441 右 </v>
      </c>
      <c r="D13" s="48"/>
      <c r="E13" s="48">
        <v>148</v>
      </c>
    </row>
    <row r="14" spans="1:5">
      <c r="A14" s="48">
        <v>11716216</v>
      </c>
      <c r="B14" s="48">
        <v>200204518</v>
      </c>
      <c r="C14" s="48" t="str">
        <f>VLOOKUP(B:B,标准数据!A:B,2,0)</f>
        <v xml:space="preserve">装饰板(门板) S200 900 2100 FS441 左 </v>
      </c>
      <c r="D14" s="48"/>
      <c r="E14" s="48">
        <v>148</v>
      </c>
    </row>
    <row r="15" spans="1:5">
      <c r="A15" s="48">
        <v>11716215</v>
      </c>
      <c r="B15" s="48">
        <v>200204464</v>
      </c>
      <c r="C15" s="48" t="str">
        <f>VLOOKUP(B:B,标准数据!A:B,2,0)</f>
        <v xml:space="preserve">装饰板(门板) S200 900 2100 SUS304 右 </v>
      </c>
      <c r="D15" s="48"/>
      <c r="E15" s="48">
        <v>12</v>
      </c>
    </row>
    <row r="16" spans="1:5">
      <c r="A16" s="48">
        <v>11716217</v>
      </c>
      <c r="B16" s="48">
        <v>200204500</v>
      </c>
      <c r="C16" s="48" t="str">
        <f>VLOOKUP(B:B,标准数据!A:B,2,0)</f>
        <v xml:space="preserve">装饰板(门板) S200 900 2100 SUS304 左 </v>
      </c>
      <c r="D16" s="48"/>
      <c r="E16" s="48">
        <v>12</v>
      </c>
    </row>
    <row r="17" spans="1:5">
      <c r="A17" s="5"/>
      <c r="B17" s="5"/>
      <c r="C17" s="5"/>
      <c r="D17" s="5"/>
      <c r="E17" s="5"/>
    </row>
    <row r="18" spans="1:5">
      <c r="A18" s="5"/>
      <c r="B18" s="5"/>
      <c r="C18" s="5"/>
      <c r="D18" s="5"/>
      <c r="E18" s="5"/>
    </row>
    <row r="19" spans="1:5">
      <c r="A19" s="5"/>
      <c r="B19" s="5"/>
      <c r="C19" s="5"/>
      <c r="D19" s="5"/>
      <c r="E19" s="5"/>
    </row>
  </sheetData>
  <sortState ref="A2:E19">
    <sortCondition ref="C2:C19"/>
  </sortState>
  <phoneticPr fontId="29" type="noConversion"/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I14" sqref="I14:J15"/>
    </sheetView>
  </sheetViews>
  <sheetFormatPr defaultRowHeight="13"/>
  <cols>
    <col min="1" max="1" width="11" bestFit="1" customWidth="1"/>
    <col min="2" max="2" width="10.5" bestFit="1" customWidth="1"/>
    <col min="3" max="3" width="44.5" bestFit="1" customWidth="1"/>
    <col min="5" max="5" width="5.5" bestFit="1" customWidth="1"/>
  </cols>
  <sheetData>
    <row r="1" spans="1:5">
      <c r="A1" s="5" t="s">
        <v>283</v>
      </c>
      <c r="B1" s="5" t="s">
        <v>284</v>
      </c>
      <c r="C1" s="5" t="s">
        <v>285</v>
      </c>
      <c r="D1" s="5" t="s">
        <v>2114</v>
      </c>
      <c r="E1" s="5" t="s">
        <v>286</v>
      </c>
    </row>
    <row r="2" spans="1:5" ht="18.75" customHeight="1">
      <c r="A2" s="5">
        <v>11718534</v>
      </c>
      <c r="B2" s="5">
        <v>200204438</v>
      </c>
      <c r="C2" s="5" t="str">
        <f>VLOOKUP(B:B,标准数据!A:B,2,0)</f>
        <v xml:space="preserve">加强筋(门板) S200 2100  </v>
      </c>
      <c r="D2" s="5"/>
      <c r="E2" s="5">
        <v>2552</v>
      </c>
    </row>
    <row r="3" spans="1:5">
      <c r="A3" s="199">
        <v>11718524</v>
      </c>
      <c r="B3" s="199">
        <v>330025965</v>
      </c>
      <c r="C3" s="199" t="str">
        <f>VLOOKUP(B:B,标准数据!A:B,2,0)</f>
        <v xml:space="preserve">门板焊接组件 S200 800 2100 右 </v>
      </c>
      <c r="D3" s="199"/>
      <c r="E3" s="199">
        <v>441</v>
      </c>
    </row>
    <row r="4" spans="1:5">
      <c r="A4" s="199">
        <v>11718527</v>
      </c>
      <c r="B4" s="199">
        <v>330025977</v>
      </c>
      <c r="C4" s="199" t="str">
        <f>VLOOKUP(B:B,标准数据!A:B,2,0)</f>
        <v xml:space="preserve">门板焊接组件 S200 800 2100 左 </v>
      </c>
      <c r="D4" s="199"/>
      <c r="E4" s="199">
        <v>441</v>
      </c>
    </row>
    <row r="5" spans="1:5">
      <c r="A5" s="199">
        <v>11718531</v>
      </c>
      <c r="B5" s="199">
        <v>330025968</v>
      </c>
      <c r="C5" s="199" t="str">
        <f>VLOOKUP(B:B,标准数据!A:B,2,0)</f>
        <v xml:space="preserve">门板焊接组件 S200 900 2100 右 </v>
      </c>
      <c r="D5" s="199"/>
      <c r="E5" s="199">
        <v>835</v>
      </c>
    </row>
    <row r="6" spans="1:5">
      <c r="A6" s="199">
        <v>11718532</v>
      </c>
      <c r="B6" s="199">
        <v>330025980</v>
      </c>
      <c r="C6" s="199" t="str">
        <f>VLOOKUP(B:B,标准数据!A:B,2,0)</f>
        <v xml:space="preserve">门板焊接组件 S200 900 2100 左 </v>
      </c>
      <c r="D6" s="199"/>
      <c r="E6" s="199">
        <v>835</v>
      </c>
    </row>
    <row r="7" spans="1:5">
      <c r="A7" s="47">
        <v>11718525</v>
      </c>
      <c r="B7" s="47">
        <v>200201370</v>
      </c>
      <c r="C7" s="47" t="str">
        <f>VLOOKUP(B:B,标准数据!A:B,2,0)</f>
        <v xml:space="preserve">门底板 S200 800 2100 右 </v>
      </c>
      <c r="D7" s="47"/>
      <c r="E7" s="47">
        <v>441</v>
      </c>
    </row>
    <row r="8" spans="1:5">
      <c r="A8" s="47">
        <v>11718528</v>
      </c>
      <c r="B8" s="47">
        <v>200204443</v>
      </c>
      <c r="C8" s="47" t="str">
        <f>VLOOKUP(B:B,标准数据!A:B,2,0)</f>
        <v xml:space="preserve">门底板 S200 800 2100 左 </v>
      </c>
      <c r="D8" s="47"/>
      <c r="E8" s="47">
        <v>441</v>
      </c>
    </row>
    <row r="9" spans="1:5">
      <c r="A9" s="47">
        <v>11718533</v>
      </c>
      <c r="B9" s="47">
        <v>200201373</v>
      </c>
      <c r="C9" s="47" t="str">
        <f>VLOOKUP(B:B,标准数据!A:B,2,0)</f>
        <v xml:space="preserve">门底板 S200 900 2100 右 </v>
      </c>
      <c r="D9" s="47"/>
      <c r="E9" s="47">
        <v>835</v>
      </c>
    </row>
    <row r="10" spans="1:5">
      <c r="A10" s="47">
        <v>11718535</v>
      </c>
      <c r="B10" s="47">
        <v>200204446</v>
      </c>
      <c r="C10" s="47" t="str">
        <f>VLOOKUP(B:B,标准数据!A:B,2,0)</f>
        <v xml:space="preserve">门底板 S200 900 2100 左 </v>
      </c>
      <c r="D10" s="47"/>
      <c r="E10" s="47">
        <v>835</v>
      </c>
    </row>
    <row r="11" spans="1:5">
      <c r="A11" s="48">
        <v>11718523</v>
      </c>
      <c r="B11" s="48">
        <v>200204479</v>
      </c>
      <c r="C11" s="48" t="str">
        <f>VLOOKUP(B:B,标准数据!A:B,2,0)</f>
        <v xml:space="preserve">装饰板(门板) S200 800 2100 FS441 右 </v>
      </c>
      <c r="D11" s="48"/>
      <c r="E11" s="48">
        <v>327</v>
      </c>
    </row>
    <row r="12" spans="1:5">
      <c r="A12" s="48">
        <v>11718526</v>
      </c>
      <c r="B12" s="48">
        <v>200204515</v>
      </c>
      <c r="C12" s="48" t="str">
        <f>VLOOKUP(B:B,标准数据!A:B,2,0)</f>
        <v xml:space="preserve">装饰板(门板) S200 800 2100 FS441 左 </v>
      </c>
      <c r="D12" s="48"/>
      <c r="E12" s="48">
        <v>327</v>
      </c>
    </row>
    <row r="13" spans="1:5">
      <c r="A13" s="48">
        <v>11718529</v>
      </c>
      <c r="B13" s="48">
        <v>200204482</v>
      </c>
      <c r="C13" s="48" t="str">
        <f>VLOOKUP(B:B,标准数据!A:B,2,0)</f>
        <v xml:space="preserve">装饰板(门板) S200 900 2100 FS441 右 </v>
      </c>
      <c r="D13" s="48"/>
      <c r="E13" s="48">
        <v>135</v>
      </c>
    </row>
    <row r="14" spans="1:5">
      <c r="A14" s="48">
        <v>11718530</v>
      </c>
      <c r="B14" s="48">
        <v>200204518</v>
      </c>
      <c r="C14" s="48" t="str">
        <f>VLOOKUP(B:B,标准数据!A:B,2,0)</f>
        <v xml:space="preserve">装饰板(门板) S200 900 2100 FS441 左 </v>
      </c>
      <c r="D14" s="48"/>
      <c r="E14" s="48">
        <v>135</v>
      </c>
    </row>
    <row r="15" spans="1:5">
      <c r="A15" s="5"/>
      <c r="B15" s="5"/>
      <c r="C15" s="5"/>
      <c r="D15" s="5"/>
      <c r="E15" s="5"/>
    </row>
    <row r="16" spans="1:5">
      <c r="A16" s="5"/>
      <c r="B16" s="5"/>
      <c r="C16" s="5"/>
      <c r="D16" s="5"/>
      <c r="E16" s="5"/>
    </row>
    <row r="17" spans="1:5">
      <c r="A17" s="5"/>
      <c r="B17" s="5"/>
      <c r="C17" s="5"/>
      <c r="D17" s="5"/>
      <c r="E17" s="5"/>
    </row>
  </sheetData>
  <sortState ref="A2:E17">
    <sortCondition ref="C2:C17"/>
  </sortState>
  <phoneticPr fontId="29" type="noConversion"/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topLeftCell="A4" workbookViewId="0">
      <selection activeCell="H19" sqref="H19"/>
    </sheetView>
  </sheetViews>
  <sheetFormatPr defaultRowHeight="13"/>
  <cols>
    <col min="2" max="2" width="10.125" customWidth="1"/>
    <col min="3" max="3" width="10.5" bestFit="1" customWidth="1"/>
    <col min="4" max="4" width="40.5" customWidth="1"/>
    <col min="5" max="5" width="6.75" customWidth="1"/>
  </cols>
  <sheetData>
    <row r="1" spans="1:6">
      <c r="A1" s="5" t="s">
        <v>1894</v>
      </c>
      <c r="B1" s="5" t="s">
        <v>283</v>
      </c>
      <c r="C1" s="5" t="s">
        <v>284</v>
      </c>
      <c r="D1" s="5" t="s">
        <v>285</v>
      </c>
      <c r="E1" s="5" t="s">
        <v>2114</v>
      </c>
      <c r="F1" s="5" t="s">
        <v>286</v>
      </c>
    </row>
    <row r="2" spans="1:6">
      <c r="A2" s="5"/>
      <c r="B2" s="5">
        <v>11721582</v>
      </c>
      <c r="C2" s="5">
        <v>200030846</v>
      </c>
      <c r="D2" s="5" t="str">
        <f>VLOOKUP(C:C,标准数据!A:B,2,0)</f>
        <v xml:space="preserve">加强筋(立柱) S8 </v>
      </c>
      <c r="E2" s="5"/>
      <c r="F2" s="5">
        <v>48</v>
      </c>
    </row>
    <row r="3" spans="1:6">
      <c r="A3" s="5"/>
      <c r="B3" s="5">
        <v>11721598</v>
      </c>
      <c r="C3" s="5">
        <v>200204438</v>
      </c>
      <c r="D3" s="5" t="str">
        <f>VLOOKUP(C:C,标准数据!A:B,2,0)</f>
        <v xml:space="preserve">加强筋(门板) S200 2100  </v>
      </c>
      <c r="E3" s="5"/>
      <c r="F3" s="5">
        <v>2480</v>
      </c>
    </row>
    <row r="4" spans="1:6">
      <c r="A4" s="5"/>
      <c r="B4" s="5">
        <v>11721454</v>
      </c>
      <c r="C4" s="5">
        <v>200010470</v>
      </c>
      <c r="D4" s="5" t="str">
        <f>VLOOKUP(C:C,标准数据!A:B,2,0)</f>
        <v xml:space="preserve">加强筋(门板) S8 2100  </v>
      </c>
      <c r="E4" s="5"/>
      <c r="F4" s="5">
        <v>24</v>
      </c>
    </row>
    <row r="5" spans="1:6">
      <c r="A5" s="5"/>
      <c r="B5" s="5">
        <v>11721583</v>
      </c>
      <c r="C5" s="5">
        <v>200030869</v>
      </c>
      <c r="D5" s="5" t="str">
        <f>VLOOKUP(C:C,标准数据!A:B,2,0)</f>
        <v xml:space="preserve">立柱底板 S8 2100  </v>
      </c>
      <c r="E5" s="5"/>
      <c r="F5" s="5">
        <v>24</v>
      </c>
    </row>
    <row r="6" spans="1:6">
      <c r="A6" s="5"/>
      <c r="B6" s="5">
        <v>11721581</v>
      </c>
      <c r="C6" s="5">
        <v>330060181</v>
      </c>
      <c r="D6" s="5" t="str">
        <f>VLOOKUP(C:C,标准数据!A:B,2,0)</f>
        <v xml:space="preserve">立柱焊接组件 S8 2100  </v>
      </c>
      <c r="E6" s="5"/>
      <c r="F6" s="5">
        <v>24</v>
      </c>
    </row>
    <row r="7" spans="1:6">
      <c r="A7" s="5"/>
      <c r="B7" s="199">
        <v>11721456</v>
      </c>
      <c r="C7" s="199">
        <v>330025971</v>
      </c>
      <c r="D7" s="199" t="str">
        <f>VLOOKUP(C:C,标准数据!A:B,2,0)</f>
        <v xml:space="preserve">门板焊接组件 S200 1000 2100 右 </v>
      </c>
      <c r="E7" s="199"/>
      <c r="F7" s="199">
        <v>15</v>
      </c>
    </row>
    <row r="8" spans="1:6">
      <c r="A8" s="5"/>
      <c r="B8" s="199">
        <v>11721459</v>
      </c>
      <c r="C8" s="199">
        <v>330025983</v>
      </c>
      <c r="D8" s="199" t="str">
        <f>VLOOKUP(C:C,标准数据!A:B,2,0)</f>
        <v xml:space="preserve">门板焊接组件 S200 1000 2100 左 </v>
      </c>
      <c r="E8" s="199"/>
      <c r="F8" s="199">
        <v>15</v>
      </c>
    </row>
    <row r="9" spans="1:6">
      <c r="A9" s="5"/>
      <c r="B9" s="199">
        <v>11721590</v>
      </c>
      <c r="C9" s="199">
        <v>330025965</v>
      </c>
      <c r="D9" s="199" t="str">
        <f>VLOOKUP(C:C,标准数据!A:B,2,0)</f>
        <v xml:space="preserve">门板焊接组件 S200 800 2100 右 </v>
      </c>
      <c r="E9" s="199"/>
      <c r="F9" s="199">
        <v>454</v>
      </c>
    </row>
    <row r="10" spans="1:6">
      <c r="A10" s="5"/>
      <c r="B10" s="199">
        <v>11721592</v>
      </c>
      <c r="C10" s="199">
        <v>330025977</v>
      </c>
      <c r="D10" s="199" t="str">
        <f>VLOOKUP(C:C,标准数据!A:B,2,0)</f>
        <v xml:space="preserve">门板焊接组件 S200 800 2100 左 </v>
      </c>
      <c r="E10" s="199"/>
      <c r="F10" s="199">
        <v>454</v>
      </c>
    </row>
    <row r="11" spans="1:6">
      <c r="A11" s="5"/>
      <c r="B11" s="199">
        <v>11721591</v>
      </c>
      <c r="C11" s="199">
        <v>330025968</v>
      </c>
      <c r="D11" s="199" t="str">
        <f>VLOOKUP(C:C,标准数据!A:B,2,0)</f>
        <v xml:space="preserve">门板焊接组件 S200 900 2100 右 </v>
      </c>
      <c r="E11" s="199"/>
      <c r="F11" s="199">
        <v>771</v>
      </c>
    </row>
    <row r="12" spans="1:6">
      <c r="A12" s="5"/>
      <c r="B12" s="199">
        <v>11721593</v>
      </c>
      <c r="C12" s="199">
        <v>330025980</v>
      </c>
      <c r="D12" s="199" t="str">
        <f>VLOOKUP(C:C,标准数据!A:B,2,0)</f>
        <v xml:space="preserve">门板焊接组件 S200 900 2100 左 </v>
      </c>
      <c r="E12" s="199"/>
      <c r="F12" s="199">
        <v>771</v>
      </c>
    </row>
    <row r="13" spans="1:6">
      <c r="A13" s="5"/>
      <c r="B13" s="199">
        <v>11721452</v>
      </c>
      <c r="C13" s="199">
        <v>200010458</v>
      </c>
      <c r="D13" s="199" t="str">
        <f>VLOOKUP(C:C,标准数据!A:B,2,0)</f>
        <v xml:space="preserve">门板焊接组件 S8 900 2100  </v>
      </c>
      <c r="E13" s="199"/>
      <c r="F13" s="199">
        <v>24</v>
      </c>
    </row>
    <row r="14" spans="1:6">
      <c r="A14" s="5"/>
      <c r="B14" s="47">
        <v>11721457</v>
      </c>
      <c r="C14" s="47">
        <v>200201376</v>
      </c>
      <c r="D14" s="47" t="str">
        <f>VLOOKUP(C:C,标准数据!A:B,2,0)</f>
        <v xml:space="preserve">门底板 S200 1000 2100 右 </v>
      </c>
      <c r="E14" s="47"/>
      <c r="F14" s="47">
        <v>15</v>
      </c>
    </row>
    <row r="15" spans="1:6">
      <c r="A15" s="5"/>
      <c r="B15" s="47">
        <v>11721580</v>
      </c>
      <c r="C15" s="47">
        <v>200204449</v>
      </c>
      <c r="D15" s="47" t="str">
        <f>VLOOKUP(C:C,标准数据!A:B,2,0)</f>
        <v xml:space="preserve">门底板 S200 1000 2100 左 </v>
      </c>
      <c r="E15" s="47"/>
      <c r="F15" s="47">
        <v>15</v>
      </c>
    </row>
    <row r="16" spans="1:6">
      <c r="A16" s="5"/>
      <c r="B16" s="47">
        <v>11721596</v>
      </c>
      <c r="C16" s="47">
        <v>200201370</v>
      </c>
      <c r="D16" s="47" t="str">
        <f>VLOOKUP(C:C,标准数据!A:B,2,0)</f>
        <v xml:space="preserve">门底板 S200 800 2100 右 </v>
      </c>
      <c r="E16" s="47"/>
      <c r="F16" s="47">
        <v>454</v>
      </c>
    </row>
    <row r="17" spans="1:6">
      <c r="A17" s="5"/>
      <c r="B17" s="47">
        <v>11721599</v>
      </c>
      <c r="C17" s="47">
        <v>200204443</v>
      </c>
      <c r="D17" s="47" t="str">
        <f>VLOOKUP(C:C,标准数据!A:B,2,0)</f>
        <v xml:space="preserve">门底板 S200 800 2100 左 </v>
      </c>
      <c r="E17" s="47"/>
      <c r="F17" s="47">
        <v>454</v>
      </c>
    </row>
    <row r="18" spans="1:6">
      <c r="A18" s="5"/>
      <c r="B18" s="47">
        <v>11721597</v>
      </c>
      <c r="C18" s="47">
        <v>200201373</v>
      </c>
      <c r="D18" s="47" t="str">
        <f>VLOOKUP(C:C,标准数据!A:B,2,0)</f>
        <v xml:space="preserve">门底板 S200 900 2100 右 </v>
      </c>
      <c r="E18" s="47"/>
      <c r="F18" s="47">
        <v>771</v>
      </c>
    </row>
    <row r="19" spans="1:6">
      <c r="A19" s="5"/>
      <c r="B19" s="47">
        <v>11721600</v>
      </c>
      <c r="C19" s="47">
        <v>200204446</v>
      </c>
      <c r="D19" s="47" t="str">
        <f>VLOOKUP(C:C,标准数据!A:B,2,0)</f>
        <v xml:space="preserve">门底板 S200 900 2100 左 </v>
      </c>
      <c r="E19" s="47"/>
      <c r="F19" s="47">
        <v>771</v>
      </c>
    </row>
    <row r="20" spans="1:6">
      <c r="A20" s="5">
        <v>11721453</v>
      </c>
      <c r="B20" s="5">
        <v>11721601</v>
      </c>
      <c r="C20" s="5">
        <v>200013384</v>
      </c>
      <c r="D20" s="5" t="str">
        <f>VLOOKUP(C:C,标准数据!A:B,2,0)</f>
        <v xml:space="preserve">装饰板(立柱) S8 2100 FS441 </v>
      </c>
      <c r="E20" s="5"/>
      <c r="F20" s="5">
        <v>2</v>
      </c>
    </row>
    <row r="21" spans="1:6">
      <c r="A21" s="5"/>
      <c r="B21" s="48">
        <v>11721455</v>
      </c>
      <c r="C21" s="48">
        <v>200204467</v>
      </c>
      <c r="D21" s="48" t="str">
        <f>VLOOKUP(C:C,标准数据!A:B,2,0)</f>
        <v xml:space="preserve">装饰板(门板) S200 1000 2100 SUS304 右 </v>
      </c>
      <c r="E21" s="48"/>
      <c r="F21" s="48">
        <v>15</v>
      </c>
    </row>
    <row r="22" spans="1:6">
      <c r="A22" s="5"/>
      <c r="B22" s="48">
        <v>11721458</v>
      </c>
      <c r="C22" s="48">
        <v>200204503</v>
      </c>
      <c r="D22" s="48" t="str">
        <f>VLOOKUP(C:C,标准数据!A:B,2,0)</f>
        <v xml:space="preserve">装饰板(门板) S200 1000 2100 SUS304 左 </v>
      </c>
      <c r="E22" s="48"/>
      <c r="F22" s="48">
        <v>15</v>
      </c>
    </row>
    <row r="23" spans="1:6">
      <c r="A23" s="5"/>
      <c r="B23" s="48">
        <v>11721594</v>
      </c>
      <c r="C23" s="48">
        <v>200204479</v>
      </c>
      <c r="D23" s="48" t="str">
        <f>VLOOKUP(C:C,标准数据!A:B,2,0)</f>
        <v xml:space="preserve">装饰板(门板) S200 800 2100 FS441 右 </v>
      </c>
      <c r="E23" s="48"/>
      <c r="F23" s="48">
        <v>228</v>
      </c>
    </row>
    <row r="24" spans="1:6">
      <c r="A24" s="5"/>
      <c r="B24" s="48">
        <v>11721595</v>
      </c>
      <c r="C24" s="48">
        <v>200204515</v>
      </c>
      <c r="D24" s="48" t="str">
        <f>VLOOKUP(C:C,标准数据!A:B,2,0)</f>
        <v xml:space="preserve">装饰板(门板) S200 800 2100 FS441 左 </v>
      </c>
      <c r="E24" s="48"/>
      <c r="F24" s="48">
        <v>228</v>
      </c>
    </row>
    <row r="25" spans="1:6">
      <c r="A25" s="5"/>
      <c r="B25" s="48">
        <v>11721585</v>
      </c>
      <c r="C25" s="48">
        <v>200204461</v>
      </c>
      <c r="D25" s="48" t="str">
        <f>VLOOKUP(C:C,标准数据!A:B,2,0)</f>
        <v xml:space="preserve">装饰板(门板) S200 800 2100 SUS304 右 </v>
      </c>
      <c r="E25" s="48"/>
      <c r="F25" s="48">
        <v>4</v>
      </c>
    </row>
    <row r="26" spans="1:6">
      <c r="A26" s="5"/>
      <c r="B26" s="48">
        <v>11721588</v>
      </c>
      <c r="C26" s="48">
        <v>200204497</v>
      </c>
      <c r="D26" s="48" t="str">
        <f>VLOOKUP(C:C,标准数据!A:B,2,0)</f>
        <v xml:space="preserve">装饰板(门板) S200 800 2100 SUS304 左 </v>
      </c>
      <c r="E26" s="48"/>
      <c r="F26" s="48">
        <v>4</v>
      </c>
    </row>
    <row r="27" spans="1:6">
      <c r="A27" s="5"/>
      <c r="B27" s="48">
        <v>11721587</v>
      </c>
      <c r="C27" s="48">
        <v>200204482</v>
      </c>
      <c r="D27" s="48" t="str">
        <f>VLOOKUP(C:C,标准数据!A:B,2,0)</f>
        <v xml:space="preserve">装饰板(门板) S200 900 2100 FS441 右 </v>
      </c>
      <c r="E27" s="48"/>
      <c r="F27" s="48">
        <v>169</v>
      </c>
    </row>
    <row r="28" spans="1:6">
      <c r="A28" s="5"/>
      <c r="B28" s="48">
        <v>11721584</v>
      </c>
      <c r="C28" s="48">
        <v>200204518</v>
      </c>
      <c r="D28" s="48" t="str">
        <f>VLOOKUP(C:C,标准数据!A:B,2,0)</f>
        <v xml:space="preserve">装饰板(门板) S200 900 2100 FS441 左 </v>
      </c>
      <c r="E28" s="48"/>
      <c r="F28" s="48">
        <v>169</v>
      </c>
    </row>
    <row r="29" spans="1:6">
      <c r="A29" s="5"/>
      <c r="B29" s="48">
        <v>11721586</v>
      </c>
      <c r="C29" s="48">
        <v>200204464</v>
      </c>
      <c r="D29" s="48" t="str">
        <f>VLOOKUP(C:C,标准数据!A:B,2,0)</f>
        <v xml:space="preserve">装饰板(门板) S200 900 2100 SUS304 右 </v>
      </c>
      <c r="E29" s="48"/>
      <c r="F29" s="48">
        <v>42</v>
      </c>
    </row>
    <row r="30" spans="1:6">
      <c r="A30" s="5"/>
      <c r="B30" s="48">
        <v>11721589</v>
      </c>
      <c r="C30" s="48">
        <v>200204500</v>
      </c>
      <c r="D30" s="48" t="str">
        <f>VLOOKUP(C:C,标准数据!A:B,2,0)</f>
        <v xml:space="preserve">装饰板(门板) S200 900 2100 SUS304 左 </v>
      </c>
      <c r="E30" s="48"/>
      <c r="F30" s="48">
        <v>42</v>
      </c>
    </row>
    <row r="31" spans="1:6">
      <c r="A31" s="5">
        <v>11721453</v>
      </c>
      <c r="B31" s="48">
        <v>11721453</v>
      </c>
      <c r="C31" s="48">
        <v>200013407</v>
      </c>
      <c r="D31" s="48" t="str">
        <f>VLOOKUP(C:C,标准数据!A:B,2,0)</f>
        <v xml:space="preserve">装饰板(门板) S8 900 2100 FS441 </v>
      </c>
      <c r="E31" s="48"/>
      <c r="F31" s="48">
        <v>4</v>
      </c>
    </row>
    <row r="32" spans="1:6">
      <c r="A32" s="5"/>
      <c r="B32" s="5"/>
      <c r="C32" s="5"/>
      <c r="D32" s="5"/>
      <c r="E32" s="5"/>
      <c r="F32" s="5"/>
    </row>
  </sheetData>
  <sortState ref="A2:F32">
    <sortCondition ref="D2:D32"/>
  </sortState>
  <phoneticPr fontId="29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workbookViewId="0">
      <selection activeCell="H14" sqref="H14"/>
    </sheetView>
  </sheetViews>
  <sheetFormatPr defaultRowHeight="13"/>
  <cols>
    <col min="1" max="1" width="11" bestFit="1" customWidth="1"/>
    <col min="2" max="2" width="10.5" bestFit="1" customWidth="1"/>
    <col min="3" max="3" width="41.875" style="211" bestFit="1" customWidth="1"/>
    <col min="4" max="4" width="15.25" customWidth="1"/>
    <col min="5" max="5" width="5.5" bestFit="1" customWidth="1"/>
  </cols>
  <sheetData>
    <row r="1" spans="1:5">
      <c r="A1" s="5" t="s">
        <v>283</v>
      </c>
      <c r="B1" s="5" t="s">
        <v>284</v>
      </c>
      <c r="C1" s="5" t="s">
        <v>984</v>
      </c>
      <c r="D1" s="5" t="s">
        <v>285</v>
      </c>
      <c r="E1" s="5" t="s">
        <v>286</v>
      </c>
    </row>
    <row r="2" spans="1:5">
      <c r="A2" s="5">
        <v>11613761</v>
      </c>
      <c r="B2" s="5">
        <v>200204438</v>
      </c>
      <c r="C2" s="5" t="str">
        <f>VLOOKUP(B:B,标准数据!A:B,2,0)</f>
        <v xml:space="preserve">加强筋(门板) S200 2100  </v>
      </c>
      <c r="D2" s="5" t="s">
        <v>316</v>
      </c>
      <c r="E2" s="5">
        <v>2492</v>
      </c>
    </row>
    <row r="3" spans="1:5">
      <c r="A3" s="199">
        <v>11613749</v>
      </c>
      <c r="B3" s="199">
        <v>330025971</v>
      </c>
      <c r="C3" s="199" t="str">
        <f>VLOOKUP(B:B,标准数据!A:B,2,0)</f>
        <v xml:space="preserve">门板焊接组件 S200 1000 2100 右 </v>
      </c>
      <c r="D3" s="199" t="s">
        <v>619</v>
      </c>
      <c r="E3" s="199">
        <v>52</v>
      </c>
    </row>
    <row r="4" spans="1:5">
      <c r="A4" s="199">
        <v>11613759</v>
      </c>
      <c r="B4" s="199">
        <v>330025983</v>
      </c>
      <c r="C4" s="199" t="str">
        <f>VLOOKUP(B:B,标准数据!A:B,2,0)</f>
        <v xml:space="preserve">门板焊接组件 S200 1000 2100 左 </v>
      </c>
      <c r="D4" s="199" t="s">
        <v>629</v>
      </c>
      <c r="E4" s="199">
        <v>52</v>
      </c>
    </row>
    <row r="5" spans="1:5">
      <c r="A5" s="199">
        <v>11613744</v>
      </c>
      <c r="B5" s="199">
        <v>330025965</v>
      </c>
      <c r="C5" s="199" t="str">
        <f>VLOOKUP(B:B,标准数据!A:B,2,0)</f>
        <v xml:space="preserve">门板焊接组件 S200 800 2100 右 </v>
      </c>
      <c r="D5" s="199" t="s">
        <v>302</v>
      </c>
      <c r="E5" s="199">
        <v>361</v>
      </c>
    </row>
    <row r="6" spans="1:5">
      <c r="A6" s="199">
        <v>11613753</v>
      </c>
      <c r="B6" s="199">
        <v>330025977</v>
      </c>
      <c r="C6" s="199" t="str">
        <f>VLOOKUP(B:B,标准数据!A:B,2,0)</f>
        <v xml:space="preserve">门板焊接组件 S200 800 2100 左 </v>
      </c>
      <c r="D6" s="199" t="s">
        <v>304</v>
      </c>
      <c r="E6" s="199">
        <v>361</v>
      </c>
    </row>
    <row r="7" spans="1:5">
      <c r="A7" s="199">
        <v>11613747</v>
      </c>
      <c r="B7" s="199">
        <v>330025968</v>
      </c>
      <c r="C7" s="199" t="str">
        <f>VLOOKUP(B:B,标准数据!A:B,2,0)</f>
        <v xml:space="preserve">门板焊接组件 S200 900 2100 右 </v>
      </c>
      <c r="D7" s="199" t="s">
        <v>303</v>
      </c>
      <c r="E7" s="199">
        <v>833</v>
      </c>
    </row>
    <row r="8" spans="1:5">
      <c r="A8" s="199">
        <v>11613756</v>
      </c>
      <c r="B8" s="199">
        <v>330025980</v>
      </c>
      <c r="C8" s="199" t="str">
        <f>VLOOKUP(B:B,标准数据!A:B,2,0)</f>
        <v xml:space="preserve">门板焊接组件 S200 900 2100 左 </v>
      </c>
      <c r="D8" s="199" t="s">
        <v>305</v>
      </c>
      <c r="E8" s="199">
        <v>833</v>
      </c>
    </row>
    <row r="9" spans="1:5">
      <c r="A9" s="240">
        <v>11613750</v>
      </c>
      <c r="B9" s="240">
        <v>200201376</v>
      </c>
      <c r="C9" s="240" t="str">
        <f>VLOOKUP(B:B,标准数据!A:B,2,0)</f>
        <v xml:space="preserve">门底板 S200 1000 2100 右 </v>
      </c>
      <c r="D9" s="240" t="s">
        <v>576</v>
      </c>
      <c r="E9" s="240">
        <v>52</v>
      </c>
    </row>
    <row r="10" spans="1:5">
      <c r="A10" s="240">
        <v>11613760</v>
      </c>
      <c r="B10" s="240">
        <v>200204449</v>
      </c>
      <c r="C10" s="240" t="str">
        <f>VLOOKUP(B:B,标准数据!A:B,2,0)</f>
        <v xml:space="preserve">门底板 S200 1000 2100 左 </v>
      </c>
      <c r="D10" s="240" t="s">
        <v>581</v>
      </c>
      <c r="E10" s="240">
        <v>52</v>
      </c>
    </row>
    <row r="11" spans="1:5">
      <c r="A11" s="240">
        <v>11613745</v>
      </c>
      <c r="B11" s="240">
        <v>200201370</v>
      </c>
      <c r="C11" s="240" t="str">
        <f>VLOOKUP(B:B,标准数据!A:B,2,0)</f>
        <v xml:space="preserve">门底板 S200 800 2100 右 </v>
      </c>
      <c r="D11" s="240" t="s">
        <v>314</v>
      </c>
      <c r="E11" s="240">
        <v>361</v>
      </c>
    </row>
    <row r="12" spans="1:5">
      <c r="A12" s="240">
        <v>11613754</v>
      </c>
      <c r="B12" s="240">
        <v>200204443</v>
      </c>
      <c r="C12" s="240" t="str">
        <f>VLOOKUP(B:B,标准数据!A:B,2,0)</f>
        <v xml:space="preserve">门底板 S200 800 2100 左 </v>
      </c>
      <c r="D12" s="240" t="s">
        <v>317</v>
      </c>
      <c r="E12" s="240">
        <v>361</v>
      </c>
    </row>
    <row r="13" spans="1:5">
      <c r="A13" s="240">
        <v>11613748</v>
      </c>
      <c r="B13" s="240">
        <v>200201373</v>
      </c>
      <c r="C13" s="240" t="str">
        <f>VLOOKUP(B:B,标准数据!A:B,2,0)</f>
        <v xml:space="preserve">门底板 S200 900 2100 右 </v>
      </c>
      <c r="D13" s="240" t="s">
        <v>315</v>
      </c>
      <c r="E13" s="240">
        <v>833</v>
      </c>
    </row>
    <row r="14" spans="1:5">
      <c r="A14" s="240">
        <v>11613758</v>
      </c>
      <c r="B14" s="240">
        <v>200204446</v>
      </c>
      <c r="C14" s="240" t="str">
        <f>VLOOKUP(B:B,标准数据!A:B,2,0)</f>
        <v xml:space="preserve">门底板 S200 900 2100 左 </v>
      </c>
      <c r="D14" s="240" t="s">
        <v>318</v>
      </c>
      <c r="E14" s="240">
        <v>833</v>
      </c>
    </row>
    <row r="15" spans="1:5">
      <c r="A15" s="48">
        <v>11613740</v>
      </c>
      <c r="B15" s="48">
        <v>200204467</v>
      </c>
      <c r="C15" s="48" t="str">
        <f>VLOOKUP(B:B,标准数据!A:B,2,0)</f>
        <v xml:space="preserve">装饰板(门板) S200 1000 2100 SUS304 右 </v>
      </c>
      <c r="D15" s="48" t="s">
        <v>585</v>
      </c>
      <c r="E15" s="48">
        <v>52</v>
      </c>
    </row>
    <row r="16" spans="1:5">
      <c r="A16" s="48">
        <v>11613741</v>
      </c>
      <c r="B16" s="48">
        <v>200204503</v>
      </c>
      <c r="C16" s="48" t="str">
        <f>VLOOKUP(B:B,标准数据!A:B,2,0)</f>
        <v xml:space="preserve">装饰板(门板) S200 1000 2100 SUS304 左 </v>
      </c>
      <c r="D16" s="48" t="s">
        <v>591</v>
      </c>
      <c r="E16" s="48">
        <v>52</v>
      </c>
    </row>
    <row r="17" spans="1:5">
      <c r="A17" s="48">
        <v>11613743</v>
      </c>
      <c r="B17" s="48">
        <v>200204479</v>
      </c>
      <c r="C17" s="48" t="str">
        <f>VLOOKUP(B:B,标准数据!A:B,2,0)</f>
        <v xml:space="preserve">装饰板(门板) S200 800 2100 FS441 右 </v>
      </c>
      <c r="D17" s="48" t="s">
        <v>587</v>
      </c>
      <c r="E17" s="48">
        <v>208</v>
      </c>
    </row>
    <row r="18" spans="1:5">
      <c r="A18" s="48">
        <v>11613752</v>
      </c>
      <c r="B18" s="48">
        <v>200204515</v>
      </c>
      <c r="C18" s="48" t="str">
        <f>VLOOKUP(B:B,标准数据!A:B,2,0)</f>
        <v xml:space="preserve">装饰板(门板) S200 800 2100 FS441 左 </v>
      </c>
      <c r="D18" s="48" t="s">
        <v>593</v>
      </c>
      <c r="E18" s="48">
        <v>208</v>
      </c>
    </row>
    <row r="19" spans="1:5">
      <c r="A19" s="48">
        <v>11613746</v>
      </c>
      <c r="B19" s="48">
        <v>200204482</v>
      </c>
      <c r="C19" s="48" t="str">
        <f>VLOOKUP(B:B,标准数据!A:B,2,0)</f>
        <v xml:space="preserve">装饰板(门板) S200 900 2100 FS441 右 </v>
      </c>
      <c r="D19" s="48" t="s">
        <v>299</v>
      </c>
      <c r="E19" s="48">
        <v>141</v>
      </c>
    </row>
    <row r="20" spans="1:5">
      <c r="A20" s="48">
        <v>11613755</v>
      </c>
      <c r="B20" s="48">
        <v>200204518</v>
      </c>
      <c r="C20" s="48" t="str">
        <f>VLOOKUP(B:B,标准数据!A:B,2,0)</f>
        <v xml:space="preserve">装饰板(门板) S200 900 2100 FS441 左 </v>
      </c>
      <c r="D20" s="48" t="s">
        <v>301</v>
      </c>
      <c r="E20" s="48">
        <v>141</v>
      </c>
    </row>
    <row r="21" spans="1:5">
      <c r="A21" s="48">
        <v>11613742</v>
      </c>
      <c r="B21" s="48">
        <v>200204464</v>
      </c>
      <c r="C21" s="48" t="str">
        <f>VLOOKUP(B:B,标准数据!A:B,2,0)</f>
        <v xml:space="preserve">装饰板(门板) S200 900 2100 SUS304 右 </v>
      </c>
      <c r="D21" s="48" t="s">
        <v>584</v>
      </c>
      <c r="E21" s="48">
        <v>52</v>
      </c>
    </row>
    <row r="22" spans="1:5">
      <c r="A22" s="48">
        <v>11613751</v>
      </c>
      <c r="B22" s="48">
        <v>200204500</v>
      </c>
      <c r="C22" s="48" t="str">
        <f>VLOOKUP(B:B,标准数据!A:B,2,0)</f>
        <v xml:space="preserve">装饰板(门板) S200 900 2100 SUS304 左 </v>
      </c>
      <c r="D22" s="48" t="s">
        <v>590</v>
      </c>
      <c r="E22" s="48">
        <v>52</v>
      </c>
    </row>
    <row r="23" spans="1:5">
      <c r="A23" s="5"/>
      <c r="B23" s="5"/>
      <c r="C23" s="5"/>
      <c r="D23" s="5"/>
      <c r="E23" s="5"/>
    </row>
    <row r="24" spans="1:5">
      <c r="A24" s="5"/>
      <c r="B24" s="5"/>
      <c r="C24" s="5"/>
      <c r="D24" s="5"/>
      <c r="E24" s="5"/>
    </row>
  </sheetData>
  <sortState ref="A2:E24">
    <sortCondition ref="C2:C24"/>
  </sortState>
  <phoneticPr fontId="29" type="noConversion"/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S20"/>
  <sheetViews>
    <sheetView workbookViewId="0">
      <selection activeCell="I12" sqref="I12"/>
    </sheetView>
  </sheetViews>
  <sheetFormatPr defaultRowHeight="13"/>
  <cols>
    <col min="1" max="1" width="10.75" customWidth="1"/>
    <col min="2" max="2" width="10.5" bestFit="1" customWidth="1"/>
    <col min="3" max="3" width="45.625" bestFit="1" customWidth="1"/>
  </cols>
  <sheetData>
    <row r="1" spans="1:149" ht="18" customHeight="1">
      <c r="A1" s="5" t="s">
        <v>283</v>
      </c>
      <c r="B1" s="5" t="s">
        <v>284</v>
      </c>
      <c r="C1" s="5" t="s">
        <v>285</v>
      </c>
      <c r="D1" s="5" t="s">
        <v>2114</v>
      </c>
      <c r="E1" s="5" t="s">
        <v>286</v>
      </c>
    </row>
    <row r="2" spans="1:149">
      <c r="A2" s="5">
        <v>11724691</v>
      </c>
      <c r="B2" s="5">
        <v>200204438</v>
      </c>
      <c r="C2" s="5" t="str">
        <f>VLOOKUP(B:B,标准数据!A:B,2,0)</f>
        <v xml:space="preserve">加强筋(门板) S200 2100  </v>
      </c>
      <c r="D2" s="5"/>
      <c r="E2" s="5">
        <v>2064</v>
      </c>
    </row>
    <row r="3" spans="1:149">
      <c r="A3" s="5">
        <v>11724675</v>
      </c>
      <c r="B3" s="5">
        <v>200010470</v>
      </c>
      <c r="C3" s="5" t="str">
        <f>VLOOKUP(B:B,标准数据!A:B,2,0)</f>
        <v xml:space="preserve">加强筋(门板) S8 2100  </v>
      </c>
      <c r="D3" s="5"/>
      <c r="E3" s="5">
        <v>5</v>
      </c>
    </row>
    <row r="4" spans="1:149">
      <c r="A4" s="199">
        <v>11724686</v>
      </c>
      <c r="B4" s="199">
        <v>330025965</v>
      </c>
      <c r="C4" s="199" t="str">
        <f>VLOOKUP(B:B,标准数据!A:B,2,0)</f>
        <v xml:space="preserve">门板焊接组件 S200 800 2100 右 </v>
      </c>
      <c r="D4" s="199"/>
      <c r="E4" s="199">
        <v>263</v>
      </c>
    </row>
    <row r="5" spans="1:149">
      <c r="A5" s="199">
        <v>11724687</v>
      </c>
      <c r="B5" s="199">
        <v>330025977</v>
      </c>
      <c r="C5" s="199" t="str">
        <f>VLOOKUP(B:B,标准数据!A:B,2,0)</f>
        <v xml:space="preserve">门板焊接组件 S200 800 2100 左 </v>
      </c>
      <c r="D5" s="199"/>
      <c r="E5" s="199">
        <v>263</v>
      </c>
    </row>
    <row r="6" spans="1:149">
      <c r="A6" s="199">
        <v>11724680</v>
      </c>
      <c r="B6" s="199">
        <v>330025968</v>
      </c>
      <c r="C6" s="199" t="str">
        <f>VLOOKUP(B:B,标准数据!A:B,2,0)</f>
        <v xml:space="preserve">门板焊接组件 S200 900 2100 右 </v>
      </c>
      <c r="D6" s="199"/>
      <c r="E6" s="199">
        <v>769</v>
      </c>
    </row>
    <row r="7" spans="1:149">
      <c r="A7" s="199">
        <v>11724684</v>
      </c>
      <c r="B7" s="199">
        <v>330025980</v>
      </c>
      <c r="C7" s="199" t="str">
        <f>VLOOKUP(B:B,标准数据!A:B,2,0)</f>
        <v xml:space="preserve">门板焊接组件 S200 900 2100 左 </v>
      </c>
      <c r="D7" s="199"/>
      <c r="E7" s="199">
        <v>769</v>
      </c>
    </row>
    <row r="8" spans="1:149">
      <c r="A8" s="47">
        <v>11724690</v>
      </c>
      <c r="B8" s="47">
        <v>200201370</v>
      </c>
      <c r="C8" s="47" t="str">
        <f>VLOOKUP(B:B,标准数据!A:B,2,0)</f>
        <v xml:space="preserve">门底板 S200 800 2100 右 </v>
      </c>
      <c r="D8" s="47"/>
      <c r="E8" s="47">
        <v>263</v>
      </c>
    </row>
    <row r="9" spans="1:149">
      <c r="A9" s="47">
        <v>11724692</v>
      </c>
      <c r="B9" s="47">
        <v>200204443</v>
      </c>
      <c r="C9" s="47" t="str">
        <f>VLOOKUP(B:B,标准数据!A:B,2,0)</f>
        <v xml:space="preserve">门底板 S200 800 2100 左 </v>
      </c>
      <c r="D9" s="47"/>
      <c r="E9" s="47">
        <v>263</v>
      </c>
    </row>
    <row r="10" spans="1:149">
      <c r="A10" s="47">
        <v>11724681</v>
      </c>
      <c r="B10" s="47">
        <v>200201373</v>
      </c>
      <c r="C10" s="47" t="str">
        <f>VLOOKUP(B:B,标准数据!A:B,2,0)</f>
        <v xml:space="preserve">门底板 S200 900 2100 右 </v>
      </c>
      <c r="D10" s="47"/>
      <c r="E10" s="47">
        <v>769</v>
      </c>
    </row>
    <row r="11" spans="1:149">
      <c r="A11" s="47">
        <v>11724685</v>
      </c>
      <c r="B11" s="47">
        <v>200204446</v>
      </c>
      <c r="C11" s="47" t="str">
        <f>VLOOKUP(B:B,标准数据!A:B,2,0)</f>
        <v xml:space="preserve">门底板 S200 900 2100 左 </v>
      </c>
      <c r="D11" s="47"/>
      <c r="E11" s="47">
        <v>769</v>
      </c>
    </row>
    <row r="12" spans="1:149">
      <c r="A12" s="48">
        <v>11724688</v>
      </c>
      <c r="B12" s="48">
        <v>200204479</v>
      </c>
      <c r="C12" s="48" t="str">
        <f>VLOOKUP(B:B,标准数据!A:B,2,0)</f>
        <v xml:space="preserve">装饰板(门板) S200 800 2100 FS441 右 </v>
      </c>
      <c r="D12" s="48"/>
      <c r="E12" s="48">
        <v>96</v>
      </c>
    </row>
    <row r="13" spans="1:149">
      <c r="A13" s="48">
        <v>11724689</v>
      </c>
      <c r="B13" s="48">
        <v>200204515</v>
      </c>
      <c r="C13" s="48" t="str">
        <f>VLOOKUP(B:B,标准数据!A:B,2,0)</f>
        <v xml:space="preserve">装饰板(门板) S200 800 2100 FS441 左 </v>
      </c>
      <c r="D13" s="48"/>
      <c r="E13" s="48">
        <v>96</v>
      </c>
      <c r="ES13" s="271" t="s">
        <v>2133</v>
      </c>
    </row>
    <row r="14" spans="1:149">
      <c r="A14" s="48">
        <v>11724678</v>
      </c>
      <c r="B14" s="48">
        <v>200204461</v>
      </c>
      <c r="C14" s="48" t="str">
        <f>VLOOKUP(B:B,标准数据!A:B,2,0)</f>
        <v xml:space="preserve">装饰板(门板) S200 800 2100 SUS304 右 </v>
      </c>
      <c r="D14" s="48"/>
      <c r="E14" s="48">
        <v>9</v>
      </c>
      <c r="F14" s="48">
        <v>5</v>
      </c>
    </row>
    <row r="15" spans="1:149">
      <c r="A15" s="48">
        <v>11724682</v>
      </c>
      <c r="B15" s="48">
        <v>200204497</v>
      </c>
      <c r="C15" s="48" t="str">
        <f>VLOOKUP(B:B,标准数据!A:B,2,0)</f>
        <v xml:space="preserve">装饰板(门板) S200 800 2100 SUS304 左 </v>
      </c>
      <c r="D15" s="48"/>
      <c r="E15" s="48">
        <v>9</v>
      </c>
      <c r="F15" s="48">
        <v>5</v>
      </c>
    </row>
    <row r="16" spans="1:149">
      <c r="A16" s="48">
        <v>11724677</v>
      </c>
      <c r="B16" s="48">
        <v>200204482</v>
      </c>
      <c r="C16" s="48" t="str">
        <f>VLOOKUP(B:B,标准数据!A:B,2,0)</f>
        <v xml:space="preserve">装饰板(门板) S200 900 2100 FS441 右 </v>
      </c>
      <c r="D16" s="48"/>
      <c r="E16" s="48">
        <v>412</v>
      </c>
    </row>
    <row r="17" spans="1:6">
      <c r="A17" s="48">
        <v>11724676</v>
      </c>
      <c r="B17" s="48">
        <v>200204518</v>
      </c>
      <c r="C17" s="48" t="str">
        <f>VLOOKUP(B:B,标准数据!A:B,2,0)</f>
        <v xml:space="preserve">装饰板(门板) S200 900 2100 FS441 左 </v>
      </c>
      <c r="D17" s="48"/>
      <c r="E17" s="48">
        <v>412</v>
      </c>
    </row>
    <row r="18" spans="1:6">
      <c r="A18" s="48">
        <v>11724679</v>
      </c>
      <c r="B18" s="48">
        <v>200204464</v>
      </c>
      <c r="C18" s="48" t="str">
        <f>VLOOKUP(B:B,标准数据!A:B,2,0)</f>
        <v xml:space="preserve">装饰板(门板) S200 900 2100 SUS304 右 </v>
      </c>
      <c r="D18" s="48"/>
      <c r="E18" s="48">
        <v>9</v>
      </c>
      <c r="F18" s="48">
        <v>5</v>
      </c>
    </row>
    <row r="19" spans="1:6">
      <c r="A19" s="48">
        <v>11724683</v>
      </c>
      <c r="B19" s="48">
        <v>200204500</v>
      </c>
      <c r="C19" s="48" t="str">
        <f>VLOOKUP(B:B,标准数据!A:B,2,0)</f>
        <v xml:space="preserve">装饰板(门板) S200 900 2100 SUS304 左 </v>
      </c>
      <c r="D19" s="48"/>
      <c r="E19" s="48">
        <v>9</v>
      </c>
      <c r="F19" s="48">
        <v>5</v>
      </c>
    </row>
    <row r="20" spans="1:6">
      <c r="A20" s="5"/>
      <c r="B20" s="5"/>
      <c r="C20" s="5"/>
      <c r="D20" s="5"/>
      <c r="E20" s="5"/>
    </row>
  </sheetData>
  <sortState ref="A2:E20">
    <sortCondition ref="C2:C20"/>
  </sortState>
  <phoneticPr fontId="29" type="noConversion"/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workbookViewId="0">
      <selection activeCell="L10" sqref="L10"/>
    </sheetView>
  </sheetViews>
  <sheetFormatPr defaultRowHeight="13"/>
  <cols>
    <col min="1" max="1" width="11" bestFit="1" customWidth="1"/>
    <col min="2" max="2" width="10.5" bestFit="1" customWidth="1"/>
    <col min="3" max="3" width="46.75" bestFit="1" customWidth="1"/>
    <col min="5" max="5" width="5.5" bestFit="1" customWidth="1"/>
  </cols>
  <sheetData>
    <row r="1" spans="1:5">
      <c r="A1" s="5" t="s">
        <v>283</v>
      </c>
      <c r="B1" s="5" t="s">
        <v>284</v>
      </c>
      <c r="C1" s="5" t="s">
        <v>285</v>
      </c>
      <c r="D1" s="5" t="s">
        <v>2114</v>
      </c>
      <c r="E1" s="5" t="s">
        <v>286</v>
      </c>
    </row>
    <row r="2" spans="1:5">
      <c r="A2" s="5">
        <v>11727774</v>
      </c>
      <c r="B2" s="5">
        <v>200204440</v>
      </c>
      <c r="C2" s="5" t="str">
        <f>VLOOKUP(B:B,标准数据!A:B,2,0)</f>
        <v xml:space="preserve">侧挡板 S200 2100  </v>
      </c>
      <c r="D2" s="5"/>
      <c r="E2" s="5">
        <v>540</v>
      </c>
    </row>
    <row r="3" spans="1:5">
      <c r="A3" s="5">
        <v>11727768</v>
      </c>
      <c r="B3" s="5">
        <v>200030846</v>
      </c>
      <c r="C3" s="5" t="str">
        <f>VLOOKUP(B:B,标准数据!A:B,2,0)</f>
        <v xml:space="preserve">加强筋(立柱) S8 </v>
      </c>
      <c r="D3" s="5"/>
      <c r="E3" s="5">
        <v>1152</v>
      </c>
    </row>
    <row r="4" spans="1:5">
      <c r="A4" s="5">
        <v>11727826</v>
      </c>
      <c r="B4" s="5">
        <v>200204438</v>
      </c>
      <c r="C4" s="5" t="str">
        <f>VLOOKUP(B:B,标准数据!A:B,2,0)</f>
        <v xml:space="preserve">加强筋(门板) S200 2100  </v>
      </c>
      <c r="D4" s="5"/>
      <c r="E4" s="5">
        <v>1444</v>
      </c>
    </row>
    <row r="5" spans="1:5">
      <c r="A5" s="5">
        <v>11727764</v>
      </c>
      <c r="B5" s="5">
        <v>200010470</v>
      </c>
      <c r="C5" s="5" t="str">
        <f>VLOOKUP(B:B,标准数据!A:B,2,0)</f>
        <v xml:space="preserve">加强筋(门板) S8 2100  </v>
      </c>
      <c r="D5" s="5"/>
      <c r="E5" s="5">
        <v>576</v>
      </c>
    </row>
    <row r="6" spans="1:5">
      <c r="A6" s="5">
        <v>11727769</v>
      </c>
      <c r="B6" s="5">
        <v>200030869</v>
      </c>
      <c r="C6" s="5" t="str">
        <f>VLOOKUP(B:B,标准数据!A:B,2,0)</f>
        <v xml:space="preserve">立柱底板 S8 2100  </v>
      </c>
      <c r="D6" s="5"/>
      <c r="E6" s="5">
        <v>576</v>
      </c>
    </row>
    <row r="7" spans="1:5">
      <c r="A7" s="5">
        <v>11727767</v>
      </c>
      <c r="B7" s="5">
        <v>330060181</v>
      </c>
      <c r="C7" s="5" t="str">
        <f>VLOOKUP(B:B,标准数据!A:B,2,0)</f>
        <v xml:space="preserve">立柱焊接组件 S8 2100  </v>
      </c>
      <c r="D7" s="5"/>
      <c r="E7" s="5">
        <v>576</v>
      </c>
    </row>
    <row r="8" spans="1:5">
      <c r="A8" s="199">
        <v>11727776</v>
      </c>
      <c r="B8" s="199">
        <v>330025971</v>
      </c>
      <c r="C8" s="199" t="str">
        <f>VLOOKUP(B:B,标准数据!A:B,2,0)</f>
        <v xml:space="preserve">门板焊接组件 S200 1000 2100 右 </v>
      </c>
      <c r="D8" s="199"/>
      <c r="E8" s="199">
        <v>4</v>
      </c>
    </row>
    <row r="9" spans="1:5">
      <c r="A9" s="199">
        <v>11727779</v>
      </c>
      <c r="B9" s="199">
        <v>330025983</v>
      </c>
      <c r="C9" s="199" t="str">
        <f>VLOOKUP(B:B,标准数据!A:B,2,0)</f>
        <v xml:space="preserve">门板焊接组件 S200 1000 2100 左 </v>
      </c>
      <c r="D9" s="199"/>
      <c r="E9" s="199">
        <v>4</v>
      </c>
    </row>
    <row r="10" spans="1:5">
      <c r="A10" s="199">
        <v>11727821</v>
      </c>
      <c r="B10" s="199">
        <v>330025965</v>
      </c>
      <c r="C10" s="199" t="str">
        <f>VLOOKUP(B:B,标准数据!A:B,2,0)</f>
        <v xml:space="preserve">门板焊接组件 S200 800 2100 右 </v>
      </c>
      <c r="D10" s="199"/>
      <c r="E10" s="199">
        <v>448</v>
      </c>
    </row>
    <row r="11" spans="1:5">
      <c r="A11" s="199">
        <v>11727822</v>
      </c>
      <c r="B11" s="199">
        <v>330025977</v>
      </c>
      <c r="C11" s="199" t="str">
        <f>VLOOKUP(B:B,标准数据!A:B,2,0)</f>
        <v xml:space="preserve">门板焊接组件 S200 800 2100 左 </v>
      </c>
      <c r="D11" s="199"/>
      <c r="E11" s="199">
        <v>448</v>
      </c>
    </row>
    <row r="12" spans="1:5">
      <c r="A12" s="199">
        <v>11727772</v>
      </c>
      <c r="B12" s="199">
        <v>200240211</v>
      </c>
      <c r="C12" s="199" t="str">
        <f>VLOOKUP(B:B,标准数据!A:B,2,0)</f>
        <v>门板焊接组件 S200 800 2100 右 (防火)</v>
      </c>
      <c r="D12" s="199"/>
      <c r="E12" s="199">
        <v>270</v>
      </c>
    </row>
    <row r="13" spans="1:5">
      <c r="A13" s="199">
        <v>11727773</v>
      </c>
      <c r="B13" s="199">
        <v>200240229</v>
      </c>
      <c r="C13" s="199" t="str">
        <f>VLOOKUP(B:B,标准数据!A:B,2,0)</f>
        <v>门板焊接组件 S200 800 2100 左 (防火)</v>
      </c>
      <c r="D13" s="199"/>
      <c r="E13" s="199">
        <v>270</v>
      </c>
    </row>
    <row r="14" spans="1:5">
      <c r="A14" s="199">
        <v>11727762</v>
      </c>
      <c r="B14" s="199">
        <v>200010458</v>
      </c>
      <c r="C14" s="199" t="str">
        <f>VLOOKUP(B:B,标准数据!A:B,2,0)</f>
        <v xml:space="preserve">门板焊接组件 S8 900 2100  </v>
      </c>
      <c r="D14" s="199"/>
      <c r="E14" s="199">
        <v>576</v>
      </c>
    </row>
    <row r="15" spans="1:5">
      <c r="A15" s="47">
        <v>11727777</v>
      </c>
      <c r="B15" s="47">
        <v>200201376</v>
      </c>
      <c r="C15" s="47" t="str">
        <f>VLOOKUP(B:B,标准数据!A:B,2,0)</f>
        <v xml:space="preserve">门底板 S200 1000 2100 右 </v>
      </c>
      <c r="D15" s="47"/>
      <c r="E15" s="47">
        <v>4</v>
      </c>
    </row>
    <row r="16" spans="1:5">
      <c r="A16" s="47">
        <v>11727820</v>
      </c>
      <c r="B16" s="47">
        <v>200204449</v>
      </c>
      <c r="C16" s="47" t="str">
        <f>VLOOKUP(B:B,标准数据!A:B,2,0)</f>
        <v xml:space="preserve">门底板 S200 1000 2100 左 </v>
      </c>
      <c r="D16" s="47"/>
      <c r="E16" s="47">
        <v>4</v>
      </c>
    </row>
    <row r="17" spans="1:5">
      <c r="A17" s="47">
        <v>11727825</v>
      </c>
      <c r="B17" s="47">
        <v>200201370</v>
      </c>
      <c r="C17" s="47" t="str">
        <f>VLOOKUP(B:B,标准数据!A:B,2,0)</f>
        <v xml:space="preserve">门底板 S200 800 2100 右 </v>
      </c>
      <c r="D17" s="47"/>
      <c r="E17" s="47">
        <v>718</v>
      </c>
    </row>
    <row r="18" spans="1:5">
      <c r="A18" s="47">
        <v>11727827</v>
      </c>
      <c r="B18" s="47">
        <v>200204443</v>
      </c>
      <c r="C18" s="47" t="str">
        <f>VLOOKUP(B:B,标准数据!A:B,2,0)</f>
        <v xml:space="preserve">门底板 S200 800 2100 左 </v>
      </c>
      <c r="D18" s="47"/>
      <c r="E18" s="47">
        <v>718</v>
      </c>
    </row>
    <row r="19" spans="1:5">
      <c r="A19" s="47">
        <v>11727765</v>
      </c>
      <c r="B19" s="47">
        <v>200010472</v>
      </c>
      <c r="C19" s="47" t="str">
        <f>VLOOKUP(B:B,标准数据!A:B,2,0)</f>
        <v xml:space="preserve">门底板 S8/K8 900 2100  </v>
      </c>
      <c r="D19" s="47"/>
      <c r="E19" s="47">
        <v>312</v>
      </c>
    </row>
    <row r="20" spans="1:5">
      <c r="A20" s="5">
        <v>11727766</v>
      </c>
      <c r="B20" s="5">
        <v>200013384</v>
      </c>
      <c r="C20" s="5" t="str">
        <f>VLOOKUP(B:B,标准数据!A:B,2,0)</f>
        <v xml:space="preserve">装饰板(立柱) S8 2100 FS441 </v>
      </c>
      <c r="D20" s="5"/>
      <c r="E20" s="5">
        <v>566</v>
      </c>
    </row>
    <row r="21" spans="1:5">
      <c r="A21" s="48">
        <v>11727775</v>
      </c>
      <c r="B21" s="48">
        <v>200204467</v>
      </c>
      <c r="C21" s="48" t="str">
        <f>VLOOKUP(B:B,标准数据!A:B,2,0)</f>
        <v xml:space="preserve">装饰板(门板) S200 1000 2100 SUS304 右 </v>
      </c>
      <c r="D21" s="48"/>
      <c r="E21" s="48">
        <v>4</v>
      </c>
    </row>
    <row r="22" spans="1:5">
      <c r="A22" s="48">
        <v>11727778</v>
      </c>
      <c r="B22" s="48">
        <v>200204503</v>
      </c>
      <c r="C22" s="48" t="str">
        <f>VLOOKUP(B:B,标准数据!A:B,2,0)</f>
        <v xml:space="preserve">装饰板(门板) S200 1000 2100 SUS304 左 </v>
      </c>
      <c r="D22" s="48"/>
      <c r="E22" s="48">
        <v>4</v>
      </c>
    </row>
    <row r="23" spans="1:5">
      <c r="A23" s="48">
        <v>11727823</v>
      </c>
      <c r="B23" s="48">
        <v>200204479</v>
      </c>
      <c r="C23" s="48" t="str">
        <f>VLOOKUP(B:B,标准数据!A:B,2,0)</f>
        <v xml:space="preserve">装饰板(门板) S200 800 2100 FS441 右 </v>
      </c>
      <c r="D23" s="48"/>
      <c r="E23" s="48">
        <v>216</v>
      </c>
    </row>
    <row r="24" spans="1:5">
      <c r="A24" s="48">
        <v>11727824</v>
      </c>
      <c r="B24" s="48">
        <v>200204515</v>
      </c>
      <c r="C24" s="48" t="str">
        <f>VLOOKUP(B:B,标准数据!A:B,2,0)</f>
        <v xml:space="preserve">装饰板(门板) S200 800 2100 FS441 左 </v>
      </c>
      <c r="D24" s="48"/>
      <c r="E24" s="48">
        <v>216</v>
      </c>
    </row>
    <row r="25" spans="1:5">
      <c r="A25" s="48">
        <v>11727770</v>
      </c>
      <c r="B25" s="48">
        <v>200204464</v>
      </c>
      <c r="C25" s="48" t="str">
        <f>VLOOKUP(B:B,标准数据!A:B,2,0)</f>
        <v xml:space="preserve">装饰板(门板) S200 900 2100 SUS304 右 </v>
      </c>
      <c r="D25" s="48"/>
      <c r="E25" s="48">
        <v>4</v>
      </c>
    </row>
    <row r="26" spans="1:5">
      <c r="A26" s="48">
        <v>11727771</v>
      </c>
      <c r="B26" s="48">
        <v>200204500</v>
      </c>
      <c r="C26" s="48" t="str">
        <f>VLOOKUP(B:B,标准数据!A:B,2,0)</f>
        <v xml:space="preserve">装饰板(门板) S200 900 2100 SUS304 左 </v>
      </c>
      <c r="D26" s="48"/>
      <c r="E26" s="48">
        <v>4</v>
      </c>
    </row>
    <row r="27" spans="1:5">
      <c r="A27" s="48">
        <v>11727763</v>
      </c>
      <c r="B27" s="48">
        <v>200013407</v>
      </c>
      <c r="C27" s="48" t="str">
        <f>VLOOKUP(B:B,标准数据!A:B,2,0)</f>
        <v xml:space="preserve">装饰板(门板) S8 900 2100 FS441 </v>
      </c>
      <c r="D27" s="48"/>
      <c r="E27" s="48">
        <v>576</v>
      </c>
    </row>
    <row r="28" spans="1:5">
      <c r="A28" s="5"/>
      <c r="B28" s="240">
        <v>200201373</v>
      </c>
      <c r="C28" s="240" t="s">
        <v>1576</v>
      </c>
      <c r="D28" s="240"/>
      <c r="E28" s="240">
        <v>4</v>
      </c>
    </row>
    <row r="29" spans="1:5">
      <c r="B29" s="270">
        <v>200204446</v>
      </c>
      <c r="C29" s="270" t="s">
        <v>1577</v>
      </c>
      <c r="D29" s="270"/>
      <c r="E29" s="270">
        <v>4</v>
      </c>
    </row>
    <row r="30" spans="1:5">
      <c r="B30">
        <v>330025968</v>
      </c>
      <c r="C30" t="s">
        <v>1642</v>
      </c>
      <c r="E30">
        <v>4</v>
      </c>
    </row>
    <row r="31" spans="1:5">
      <c r="B31">
        <v>330025980</v>
      </c>
      <c r="C31" t="s">
        <v>1644</v>
      </c>
      <c r="E31">
        <v>4</v>
      </c>
    </row>
  </sheetData>
  <sortState ref="A2:E28">
    <sortCondition ref="C2:C28"/>
  </sortState>
  <phoneticPr fontId="29" type="noConversion"/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83"/>
  <sheetViews>
    <sheetView topLeftCell="A6" workbookViewId="0">
      <selection activeCell="L10" sqref="L10"/>
    </sheetView>
  </sheetViews>
  <sheetFormatPr defaultRowHeight="13"/>
  <cols>
    <col min="3" max="3" width="10.5" bestFit="1" customWidth="1"/>
    <col min="4" max="4" width="46.75" bestFit="1" customWidth="1"/>
  </cols>
  <sheetData>
    <row r="1" spans="1:6">
      <c r="A1" s="5" t="s">
        <v>2134</v>
      </c>
      <c r="B1" s="5" t="s">
        <v>283</v>
      </c>
      <c r="C1" s="5" t="s">
        <v>284</v>
      </c>
      <c r="D1" s="5" t="s">
        <v>285</v>
      </c>
      <c r="E1" s="5" t="s">
        <v>2114</v>
      </c>
      <c r="F1" s="5" t="s">
        <v>286</v>
      </c>
    </row>
    <row r="2" spans="1:6">
      <c r="A2" s="5"/>
      <c r="B2" s="5">
        <v>11729536</v>
      </c>
      <c r="C2" s="5">
        <v>200030846</v>
      </c>
      <c r="D2" s="5" t="str">
        <f>VLOOKUP(C:C,标准数据!A:B,2,0)</f>
        <v xml:space="preserve">加强筋(立柱) S8 </v>
      </c>
      <c r="E2" s="5"/>
      <c r="F2" s="5">
        <v>768</v>
      </c>
    </row>
    <row r="3" spans="1:6">
      <c r="A3" s="5"/>
      <c r="B3" s="5">
        <v>11729553</v>
      </c>
      <c r="C3" s="5">
        <v>200204438</v>
      </c>
      <c r="D3" s="5" t="str">
        <f>VLOOKUP(C:C,标准数据!A:B,2,0)</f>
        <v xml:space="preserve">加强筋(门板) S200 2100  </v>
      </c>
      <c r="E3" s="5"/>
      <c r="F3" s="5">
        <v>2136</v>
      </c>
    </row>
    <row r="4" spans="1:6">
      <c r="A4" s="5"/>
      <c r="B4" s="5">
        <v>11729548</v>
      </c>
      <c r="C4" s="5">
        <v>200010470</v>
      </c>
      <c r="D4" s="5" t="str">
        <f>VLOOKUP(C:C,标准数据!A:B,2,0)</f>
        <v xml:space="preserve">加强筋(门板) S8 2100  </v>
      </c>
      <c r="E4" s="5"/>
      <c r="F4" s="5">
        <v>379</v>
      </c>
    </row>
    <row r="5" spans="1:6">
      <c r="A5" s="5"/>
      <c r="B5" s="5">
        <v>11729537</v>
      </c>
      <c r="C5" s="5">
        <v>200030869</v>
      </c>
      <c r="D5" s="5" t="str">
        <f>VLOOKUP(C:C,标准数据!A:B,2,0)</f>
        <v xml:space="preserve">立柱底板 S8 2100  </v>
      </c>
      <c r="E5" s="5"/>
      <c r="F5" s="5">
        <v>384</v>
      </c>
    </row>
    <row r="6" spans="1:6">
      <c r="A6" s="5"/>
      <c r="B6" s="5">
        <v>11729535</v>
      </c>
      <c r="C6" s="5">
        <v>330060181</v>
      </c>
      <c r="D6" s="5" t="str">
        <f>VLOOKUP(C:C,标准数据!A:B,2,0)</f>
        <v xml:space="preserve">立柱焊接组件 S8 2100  </v>
      </c>
      <c r="E6" s="5"/>
      <c r="F6" s="5">
        <v>384</v>
      </c>
    </row>
    <row r="7" spans="1:6">
      <c r="A7" s="5"/>
      <c r="B7" s="199">
        <v>11729539</v>
      </c>
      <c r="C7" s="199">
        <v>330025971</v>
      </c>
      <c r="D7" s="199" t="str">
        <f>VLOOKUP(C:C,标准数据!A:B,2,0)</f>
        <v xml:space="preserve">门板焊接组件 S200 1000 2100 右 </v>
      </c>
      <c r="E7" s="199"/>
      <c r="F7" s="199">
        <v>4</v>
      </c>
    </row>
    <row r="8" spans="1:6">
      <c r="A8" s="5"/>
      <c r="B8" s="199">
        <v>11729542</v>
      </c>
      <c r="C8" s="199">
        <v>330025983</v>
      </c>
      <c r="D8" s="199" t="str">
        <f>VLOOKUP(C:C,标准数据!A:B,2,0)</f>
        <v xml:space="preserve">门板焊接组件 S200 1000 2100 左 </v>
      </c>
      <c r="E8" s="199"/>
      <c r="F8" s="199">
        <v>4</v>
      </c>
    </row>
    <row r="9" spans="1:6">
      <c r="A9" s="5"/>
      <c r="B9" s="199">
        <v>11729549</v>
      </c>
      <c r="C9" s="199">
        <v>330025965</v>
      </c>
      <c r="D9" s="199" t="str">
        <f>VLOOKUP(C:C,标准数据!A:B,2,0)</f>
        <v xml:space="preserve">门板焊接组件 S200 800 2100 右 </v>
      </c>
      <c r="E9" s="199"/>
      <c r="F9" s="199">
        <v>64</v>
      </c>
    </row>
    <row r="10" spans="1:6">
      <c r="A10" s="5"/>
      <c r="B10" s="199">
        <v>11729551</v>
      </c>
      <c r="C10" s="199">
        <v>330025977</v>
      </c>
      <c r="D10" s="199" t="str">
        <f>VLOOKUP(C:C,标准数据!A:B,2,0)</f>
        <v xml:space="preserve">门板焊接组件 S200 800 2100 左 </v>
      </c>
      <c r="E10" s="199"/>
      <c r="F10" s="199">
        <v>64</v>
      </c>
    </row>
    <row r="11" spans="1:6">
      <c r="A11" s="5"/>
      <c r="B11" s="199">
        <v>11729550</v>
      </c>
      <c r="C11" s="199">
        <v>330025968</v>
      </c>
      <c r="D11" s="199" t="str">
        <f>VLOOKUP(C:C,标准数据!A:B,2,0)</f>
        <v xml:space="preserve">门板焊接组件 S200 900 2100 右 </v>
      </c>
      <c r="E11" s="199"/>
      <c r="F11" s="199">
        <v>1000</v>
      </c>
    </row>
    <row r="12" spans="1:6">
      <c r="A12" s="5"/>
      <c r="B12" s="199">
        <v>11729552</v>
      </c>
      <c r="C12" s="199">
        <v>330025980</v>
      </c>
      <c r="D12" s="199" t="str">
        <f>VLOOKUP(C:C,标准数据!A:B,2,0)</f>
        <v xml:space="preserve">门板焊接组件 S200 900 2100 左 </v>
      </c>
      <c r="E12" s="199"/>
      <c r="F12" s="199">
        <v>1000</v>
      </c>
    </row>
    <row r="13" spans="1:6">
      <c r="A13" s="5"/>
      <c r="B13" s="199">
        <v>11729531</v>
      </c>
      <c r="C13" s="199">
        <v>200010458</v>
      </c>
      <c r="D13" s="199" t="str">
        <f>VLOOKUP(C:C,标准数据!A:B,2,0)</f>
        <v xml:space="preserve">门板焊接组件 S8 900 2100  </v>
      </c>
      <c r="E13" s="199"/>
      <c r="F13" s="199">
        <v>384</v>
      </c>
    </row>
    <row r="14" spans="1:6">
      <c r="A14" s="5"/>
      <c r="B14" s="47">
        <v>11729540</v>
      </c>
      <c r="C14" s="47">
        <v>200201376</v>
      </c>
      <c r="D14" s="47" t="str">
        <f>VLOOKUP(C:C,标准数据!A:B,2,0)</f>
        <v xml:space="preserve">门底板 S200 1000 2100 右 </v>
      </c>
      <c r="E14" s="47"/>
      <c r="F14" s="47">
        <v>4</v>
      </c>
    </row>
    <row r="15" spans="1:6">
      <c r="A15" s="5"/>
      <c r="B15" s="47">
        <v>11729543</v>
      </c>
      <c r="C15" s="47">
        <v>200204449</v>
      </c>
      <c r="D15" s="47" t="str">
        <f>VLOOKUP(C:C,标准数据!A:B,2,0)</f>
        <v xml:space="preserve">门底板 S200 1000 2100 左 </v>
      </c>
      <c r="E15" s="47"/>
      <c r="F15" s="47">
        <v>4</v>
      </c>
    </row>
    <row r="16" spans="1:6">
      <c r="A16" s="5"/>
      <c r="B16" s="47">
        <v>11729556</v>
      </c>
      <c r="C16" s="47">
        <v>200201370</v>
      </c>
      <c r="D16" s="47" t="str">
        <f>VLOOKUP(C:C,标准数据!A:B,2,0)</f>
        <v xml:space="preserve">门底板 S200 800 2100 右 </v>
      </c>
      <c r="E16" s="47"/>
      <c r="F16" s="47">
        <v>64</v>
      </c>
    </row>
    <row r="17" spans="1:6">
      <c r="A17" s="5"/>
      <c r="B17" s="47">
        <v>11729554</v>
      </c>
      <c r="C17" s="47">
        <v>200204443</v>
      </c>
      <c r="D17" s="47" t="str">
        <f>VLOOKUP(C:C,标准数据!A:B,2,0)</f>
        <v xml:space="preserve">门底板 S200 800 2100 左 </v>
      </c>
      <c r="E17" s="47"/>
      <c r="F17" s="47">
        <v>64</v>
      </c>
    </row>
    <row r="18" spans="1:6">
      <c r="A18" s="5"/>
      <c r="B18" s="47">
        <v>11729557</v>
      </c>
      <c r="C18" s="47">
        <v>200201373</v>
      </c>
      <c r="D18" s="47" t="str">
        <f>VLOOKUP(C:C,标准数据!A:B,2,0)</f>
        <v xml:space="preserve">门底板 S200 900 2100 右 </v>
      </c>
      <c r="E18" s="47"/>
      <c r="F18" s="47">
        <v>1000</v>
      </c>
    </row>
    <row r="19" spans="1:6">
      <c r="A19" s="5"/>
      <c r="B19" s="47">
        <v>11729555</v>
      </c>
      <c r="C19" s="47">
        <v>200204446</v>
      </c>
      <c r="D19" s="47" t="str">
        <f>VLOOKUP(C:C,标准数据!A:B,2,0)</f>
        <v xml:space="preserve">门底板 S200 900 2100 左 </v>
      </c>
      <c r="E19" s="47"/>
      <c r="F19" s="47">
        <v>1000</v>
      </c>
    </row>
    <row r="20" spans="1:6">
      <c r="A20" s="5"/>
      <c r="B20" s="47">
        <v>11729534</v>
      </c>
      <c r="C20" s="47">
        <v>200010472</v>
      </c>
      <c r="D20" s="47" t="str">
        <f>VLOOKUP(C:C,标准数据!A:B,2,0)</f>
        <v xml:space="preserve">门底板 S8/K8 900 2100  </v>
      </c>
      <c r="E20" s="47"/>
      <c r="F20" s="47">
        <v>384</v>
      </c>
    </row>
    <row r="21" spans="1:6">
      <c r="A21" s="5"/>
      <c r="B21" s="5">
        <v>11729532</v>
      </c>
      <c r="C21" s="5">
        <v>200013384</v>
      </c>
      <c r="D21" s="5" t="str">
        <f>VLOOKUP(C:C,标准数据!A:B,2,0)</f>
        <v xml:space="preserve">装饰板(立柱) S8 2100 FS441 </v>
      </c>
      <c r="E21" s="5"/>
      <c r="F21" s="5">
        <v>384</v>
      </c>
    </row>
    <row r="22" spans="1:6">
      <c r="A22" s="5">
        <v>11729533</v>
      </c>
      <c r="B22" s="5">
        <v>11729565</v>
      </c>
      <c r="C22" s="5">
        <v>200013384</v>
      </c>
      <c r="D22" s="5" t="str">
        <f>VLOOKUP(C:C,标准数据!A:B,2,0)</f>
        <v xml:space="preserve">装饰板(立柱) S8 2100 FS441 </v>
      </c>
      <c r="E22" s="5"/>
      <c r="F22" s="5">
        <v>192</v>
      </c>
    </row>
    <row r="23" spans="1:6">
      <c r="A23" s="5"/>
      <c r="B23" s="48">
        <v>11729538</v>
      </c>
      <c r="C23" s="48">
        <v>200204467</v>
      </c>
      <c r="D23" s="48" t="str">
        <f>VLOOKUP(C:C,标准数据!A:B,2,0)</f>
        <v xml:space="preserve">装饰板(门板) S200 1000 2100 SUS304 右 </v>
      </c>
      <c r="E23" s="48"/>
      <c r="F23" s="48">
        <v>4</v>
      </c>
    </row>
    <row r="24" spans="1:6">
      <c r="A24" s="5"/>
      <c r="B24" s="48">
        <v>11729541</v>
      </c>
      <c r="C24" s="48">
        <v>200204503</v>
      </c>
      <c r="D24" s="48" t="str">
        <f>VLOOKUP(C:C,标准数据!A:B,2,0)</f>
        <v xml:space="preserve">装饰板(门板) S200 1000 2100 SUS304 左 </v>
      </c>
      <c r="E24" s="48"/>
      <c r="F24" s="48">
        <v>4</v>
      </c>
    </row>
    <row r="25" spans="1:6">
      <c r="A25" s="5"/>
      <c r="B25" s="48">
        <v>11729546</v>
      </c>
      <c r="C25" s="48">
        <v>200204479</v>
      </c>
      <c r="D25" s="48" t="str">
        <f>VLOOKUP(C:C,标准数据!A:B,2,0)</f>
        <v xml:space="preserve">装饰板(门板) S200 800 2100 FS441 右 </v>
      </c>
      <c r="E25" s="48"/>
      <c r="F25" s="48">
        <v>3</v>
      </c>
    </row>
    <row r="26" spans="1:6">
      <c r="A26" s="5"/>
      <c r="B26" s="48">
        <v>11729547</v>
      </c>
      <c r="C26" s="48">
        <v>200204515</v>
      </c>
      <c r="D26" s="48" t="str">
        <f>VLOOKUP(C:C,标准数据!A:B,2,0)</f>
        <v xml:space="preserve">装饰板(门板) S200 800 2100 FS441 左 </v>
      </c>
      <c r="E26" s="48"/>
      <c r="F26" s="48">
        <v>3</v>
      </c>
    </row>
    <row r="27" spans="1:6">
      <c r="A27" s="5"/>
      <c r="B27" s="48">
        <v>11729544</v>
      </c>
      <c r="C27" s="48">
        <v>200204482</v>
      </c>
      <c r="D27" s="48" t="str">
        <f>VLOOKUP(C:C,标准数据!A:B,2,0)</f>
        <v xml:space="preserve">装饰板(门板) S200 900 2100 FS441 右 </v>
      </c>
      <c r="E27" s="48"/>
      <c r="F27" s="48">
        <v>84</v>
      </c>
    </row>
    <row r="28" spans="1:6">
      <c r="A28" s="5"/>
      <c r="B28" s="48">
        <v>11729545</v>
      </c>
      <c r="C28" s="48">
        <v>200204518</v>
      </c>
      <c r="D28" s="48" t="str">
        <f>VLOOKUP(C:C,标准数据!A:B,2,0)</f>
        <v xml:space="preserve">装饰板(门板) S200 900 2100 FS441 左 </v>
      </c>
      <c r="E28" s="48"/>
      <c r="F28" s="48">
        <v>84</v>
      </c>
    </row>
    <row r="29" spans="1:6">
      <c r="A29" s="5">
        <v>11729533</v>
      </c>
      <c r="B29" s="48">
        <v>11729533</v>
      </c>
      <c r="C29" s="48">
        <v>200013407</v>
      </c>
      <c r="D29" s="48" t="str">
        <f>VLOOKUP(C:C,标准数据!A:B,2,0)</f>
        <v xml:space="preserve">装饰板(门板) S8 900 2100 FS441 </v>
      </c>
      <c r="E29" s="48"/>
      <c r="F29" s="48">
        <v>384</v>
      </c>
    </row>
    <row r="30" spans="1:6">
      <c r="A30" s="5"/>
      <c r="B30" s="5">
        <v>11729558</v>
      </c>
      <c r="C30" s="5">
        <v>330065338</v>
      </c>
      <c r="D30" s="5" t="s">
        <v>255</v>
      </c>
      <c r="E30" s="5"/>
      <c r="F30" s="5">
        <v>2</v>
      </c>
    </row>
    <row r="31" spans="1:6">
      <c r="A31" s="5"/>
      <c r="B31" s="5"/>
      <c r="C31" s="5"/>
      <c r="D31" s="5"/>
      <c r="E31" s="5"/>
      <c r="F31" s="5"/>
    </row>
    <row r="32" spans="1:6">
      <c r="A32" s="5"/>
      <c r="B32" s="5"/>
      <c r="C32" s="5"/>
      <c r="D32" s="5"/>
      <c r="E32" s="5"/>
      <c r="F32" s="5"/>
    </row>
    <row r="2583" spans="1:1">
      <c r="A2583" s="272" t="s">
        <v>2135</v>
      </c>
    </row>
  </sheetData>
  <sortState ref="A2:F32">
    <sortCondition ref="D2:D32"/>
  </sortState>
  <phoneticPr fontId="29" type="noConversion"/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F560"/>
  <sheetViews>
    <sheetView workbookViewId="0">
      <pane ySplit="1" topLeftCell="A544" activePane="bottomLeft" state="frozen"/>
      <selection activeCell="C1" sqref="C1"/>
      <selection pane="bottomLeft" activeCell="C266" sqref="C266"/>
    </sheetView>
  </sheetViews>
  <sheetFormatPr defaultColWidth="9.125" defaultRowHeight="13"/>
  <cols>
    <col min="1" max="1" width="10.5" style="7" bestFit="1" customWidth="1"/>
    <col min="2" max="2" width="40.25" style="23" customWidth="1"/>
    <col min="3" max="3" width="46.75" style="7" customWidth="1"/>
    <col min="4" max="4" width="5.25" style="7" bestFit="1" customWidth="1"/>
    <col min="5" max="6" width="9.125" style="7"/>
    <col min="7" max="16384" width="9.125" style="1"/>
  </cols>
  <sheetData>
    <row r="1" spans="1:3" ht="14.4">
      <c r="A1" s="6" t="s">
        <v>0</v>
      </c>
      <c r="B1" s="28" t="s">
        <v>321</v>
      </c>
      <c r="C1" s="7" t="s">
        <v>322</v>
      </c>
    </row>
    <row r="2" spans="1:3">
      <c r="A2" s="7">
        <v>200010453</v>
      </c>
      <c r="B2" s="23" t="s">
        <v>761</v>
      </c>
      <c r="C2" s="7" t="s">
        <v>323</v>
      </c>
    </row>
    <row r="3" spans="1:3">
      <c r="A3" s="7">
        <v>200010455</v>
      </c>
      <c r="B3" s="23" t="s">
        <v>762</v>
      </c>
      <c r="C3" s="7" t="s">
        <v>324</v>
      </c>
    </row>
    <row r="4" spans="1:3">
      <c r="A4" s="7">
        <v>200010458</v>
      </c>
      <c r="B4" s="23" t="s">
        <v>763</v>
      </c>
      <c r="C4" s="7" t="s">
        <v>306</v>
      </c>
    </row>
    <row r="5" spans="1:3">
      <c r="A5" s="7">
        <v>200010462</v>
      </c>
      <c r="B5" s="23" t="s">
        <v>764</v>
      </c>
      <c r="C5" s="7" t="s">
        <v>325</v>
      </c>
    </row>
    <row r="6" spans="1:3">
      <c r="A6" s="7">
        <v>200010464</v>
      </c>
      <c r="B6" s="23" t="s">
        <v>765</v>
      </c>
      <c r="C6" s="7" t="s">
        <v>326</v>
      </c>
    </row>
    <row r="7" spans="1:3">
      <c r="A7" s="7">
        <v>200010466</v>
      </c>
      <c r="B7" s="23" t="s">
        <v>869</v>
      </c>
      <c r="C7" s="7" t="s">
        <v>327</v>
      </c>
    </row>
    <row r="8" spans="1:3">
      <c r="A8" s="7">
        <v>200010470</v>
      </c>
      <c r="B8" s="23" t="s">
        <v>760</v>
      </c>
      <c r="C8" s="7" t="s">
        <v>309</v>
      </c>
    </row>
    <row r="9" spans="1:3">
      <c r="A9" s="7">
        <v>200010471</v>
      </c>
      <c r="B9" s="23" t="s">
        <v>759</v>
      </c>
      <c r="C9" s="7" t="s">
        <v>328</v>
      </c>
    </row>
    <row r="10" spans="1:3">
      <c r="A10" s="7">
        <v>200010472</v>
      </c>
      <c r="B10" s="23" t="s">
        <v>758</v>
      </c>
      <c r="C10" s="7" t="s">
        <v>310</v>
      </c>
    </row>
    <row r="11" spans="1:3">
      <c r="A11" s="7">
        <v>200010473</v>
      </c>
      <c r="B11" s="23" t="s">
        <v>683</v>
      </c>
      <c r="C11" s="7" t="s">
        <v>329</v>
      </c>
    </row>
    <row r="12" spans="1:3">
      <c r="A12" s="7">
        <v>200010474</v>
      </c>
      <c r="B12" s="23" t="s">
        <v>684</v>
      </c>
      <c r="C12" s="7" t="s">
        <v>330</v>
      </c>
    </row>
    <row r="13" spans="1:3">
      <c r="A13" s="7">
        <v>200010475</v>
      </c>
      <c r="B13" s="23" t="s">
        <v>685</v>
      </c>
      <c r="C13" s="7" t="s">
        <v>331</v>
      </c>
    </row>
    <row r="14" spans="1:3">
      <c r="A14" s="7">
        <v>200010476</v>
      </c>
      <c r="B14" s="23" t="s">
        <v>686</v>
      </c>
      <c r="C14" s="7" t="s">
        <v>332</v>
      </c>
    </row>
    <row r="15" spans="1:3">
      <c r="A15" s="7">
        <v>200010478</v>
      </c>
      <c r="B15" s="23" t="s">
        <v>688</v>
      </c>
      <c r="C15" s="7" t="s">
        <v>333</v>
      </c>
    </row>
    <row r="16" spans="1:3">
      <c r="A16" s="7">
        <v>200011105</v>
      </c>
      <c r="B16" s="23" t="s">
        <v>687</v>
      </c>
      <c r="C16" s="7" t="s">
        <v>334</v>
      </c>
    </row>
    <row r="17" spans="1:3">
      <c r="A17" s="7">
        <v>200011106</v>
      </c>
      <c r="B17" s="23" t="s">
        <v>689</v>
      </c>
      <c r="C17" s="7" t="s">
        <v>335</v>
      </c>
    </row>
    <row r="18" spans="1:3">
      <c r="A18" s="7">
        <v>200011107</v>
      </c>
      <c r="B18" s="23" t="s">
        <v>690</v>
      </c>
      <c r="C18" s="7" t="s">
        <v>336</v>
      </c>
    </row>
    <row r="19" spans="1:3">
      <c r="A19" s="7">
        <v>200011108</v>
      </c>
      <c r="B19" s="23" t="s">
        <v>691</v>
      </c>
      <c r="C19" s="7" t="s">
        <v>337</v>
      </c>
    </row>
    <row r="20" spans="1:3">
      <c r="A20" s="7">
        <v>200011109</v>
      </c>
      <c r="B20" s="23" t="s">
        <v>692</v>
      </c>
      <c r="C20" s="7" t="s">
        <v>338</v>
      </c>
    </row>
    <row r="21" spans="1:3">
      <c r="A21" s="7">
        <v>200011110</v>
      </c>
      <c r="B21" s="23" t="s">
        <v>693</v>
      </c>
      <c r="C21" s="7" t="s">
        <v>339</v>
      </c>
    </row>
    <row r="22" spans="1:3">
      <c r="A22" s="7">
        <v>200011111</v>
      </c>
      <c r="B22" s="23" t="s">
        <v>694</v>
      </c>
      <c r="C22" s="7" t="s">
        <v>340</v>
      </c>
    </row>
    <row r="23" spans="1:3">
      <c r="A23" s="7">
        <v>200011112</v>
      </c>
      <c r="B23" s="23" t="s">
        <v>695</v>
      </c>
      <c r="C23" s="7" t="s">
        <v>341</v>
      </c>
    </row>
    <row r="24" spans="1:3">
      <c r="A24" s="7">
        <v>200011114</v>
      </c>
      <c r="B24" s="23" t="s">
        <v>696</v>
      </c>
      <c r="C24" s="7" t="s">
        <v>342</v>
      </c>
    </row>
    <row r="25" spans="1:3">
      <c r="A25" s="7">
        <v>200011115</v>
      </c>
      <c r="B25" s="23" t="s">
        <v>697</v>
      </c>
      <c r="C25" s="7" t="s">
        <v>343</v>
      </c>
    </row>
    <row r="26" spans="1:3">
      <c r="A26" s="7">
        <v>200011116</v>
      </c>
      <c r="B26" s="23" t="s">
        <v>698</v>
      </c>
      <c r="C26" s="7" t="s">
        <v>344</v>
      </c>
    </row>
    <row r="27" spans="1:3">
      <c r="A27" s="7">
        <v>200011117</v>
      </c>
      <c r="B27" s="23" t="s">
        <v>699</v>
      </c>
      <c r="C27" s="7" t="s">
        <v>345</v>
      </c>
    </row>
    <row r="28" spans="1:3">
      <c r="A28" s="7">
        <v>200011118</v>
      </c>
      <c r="B28" s="23" t="s">
        <v>700</v>
      </c>
      <c r="C28" s="7" t="s">
        <v>346</v>
      </c>
    </row>
    <row r="29" spans="1:3">
      <c r="A29" s="7">
        <v>200011119</v>
      </c>
      <c r="B29" s="23" t="s">
        <v>701</v>
      </c>
      <c r="C29" s="7" t="s">
        <v>347</v>
      </c>
    </row>
    <row r="30" spans="1:3">
      <c r="A30" s="7">
        <v>200011120</v>
      </c>
      <c r="B30" s="23" t="s">
        <v>702</v>
      </c>
      <c r="C30" s="7" t="s">
        <v>348</v>
      </c>
    </row>
    <row r="31" spans="1:3">
      <c r="A31" s="7">
        <v>200011121</v>
      </c>
      <c r="B31" s="23" t="s">
        <v>703</v>
      </c>
      <c r="C31" s="7" t="s">
        <v>349</v>
      </c>
    </row>
    <row r="32" spans="1:3">
      <c r="A32" s="7">
        <v>200011206</v>
      </c>
      <c r="B32" s="23" t="s">
        <v>704</v>
      </c>
      <c r="C32" s="7" t="s">
        <v>350</v>
      </c>
    </row>
    <row r="33" spans="1:3">
      <c r="A33" s="7">
        <v>200011207</v>
      </c>
      <c r="B33" s="23" t="s">
        <v>705</v>
      </c>
      <c r="C33" s="7" t="s">
        <v>351</v>
      </c>
    </row>
    <row r="34" spans="1:3">
      <c r="A34" s="7">
        <v>200011208</v>
      </c>
      <c r="B34" s="23" t="s">
        <v>706</v>
      </c>
      <c r="C34" s="7" t="s">
        <v>352</v>
      </c>
    </row>
    <row r="35" spans="1:3">
      <c r="A35" s="7">
        <v>200011209</v>
      </c>
      <c r="B35" s="23" t="s">
        <v>707</v>
      </c>
      <c r="C35" s="7" t="s">
        <v>353</v>
      </c>
    </row>
    <row r="36" spans="1:3">
      <c r="A36" s="7">
        <v>200011210</v>
      </c>
      <c r="B36" s="23" t="s">
        <v>708</v>
      </c>
      <c r="C36" s="7" t="s">
        <v>354</v>
      </c>
    </row>
    <row r="37" spans="1:3">
      <c r="A37" s="7">
        <v>200011211</v>
      </c>
      <c r="B37" s="23" t="s">
        <v>709</v>
      </c>
      <c r="C37" s="7" t="s">
        <v>355</v>
      </c>
    </row>
    <row r="38" spans="1:3">
      <c r="A38" s="7">
        <v>200011212</v>
      </c>
      <c r="B38" s="23" t="s">
        <v>710</v>
      </c>
      <c r="C38" s="7" t="s">
        <v>356</v>
      </c>
    </row>
    <row r="39" spans="1:3">
      <c r="A39" s="7">
        <v>200011348</v>
      </c>
      <c r="B39" s="23" t="s">
        <v>711</v>
      </c>
      <c r="C39" s="7" t="s">
        <v>357</v>
      </c>
    </row>
    <row r="40" spans="1:3">
      <c r="A40" s="7">
        <v>200011349</v>
      </c>
      <c r="B40" s="23" t="s">
        <v>712</v>
      </c>
      <c r="C40" s="7" t="s">
        <v>358</v>
      </c>
    </row>
    <row r="41" spans="1:3">
      <c r="A41" s="7">
        <v>200011350</v>
      </c>
      <c r="B41" s="23" t="s">
        <v>713</v>
      </c>
      <c r="C41" s="7" t="s">
        <v>359</v>
      </c>
    </row>
    <row r="42" spans="1:3">
      <c r="A42" s="7">
        <v>200011351</v>
      </c>
      <c r="B42" s="23" t="s">
        <v>714</v>
      </c>
      <c r="C42" s="7" t="s">
        <v>360</v>
      </c>
    </row>
    <row r="43" spans="1:3">
      <c r="A43" s="7">
        <v>200011352</v>
      </c>
      <c r="B43" s="23" t="s">
        <v>715</v>
      </c>
      <c r="C43" s="7" t="s">
        <v>361</v>
      </c>
    </row>
    <row r="44" spans="1:3">
      <c r="A44" s="7">
        <v>200011353</v>
      </c>
      <c r="B44" s="23" t="s">
        <v>716</v>
      </c>
      <c r="C44" s="7" t="s">
        <v>362</v>
      </c>
    </row>
    <row r="45" spans="1:3">
      <c r="A45" s="7">
        <v>200011354</v>
      </c>
      <c r="B45" s="23" t="s">
        <v>717</v>
      </c>
      <c r="C45" s="7" t="s">
        <v>363</v>
      </c>
    </row>
    <row r="46" spans="1:3">
      <c r="A46" s="7">
        <v>200011355</v>
      </c>
      <c r="B46" s="23" t="s">
        <v>718</v>
      </c>
      <c r="C46" s="7" t="s">
        <v>364</v>
      </c>
    </row>
    <row r="47" spans="1:3">
      <c r="A47" s="7">
        <v>200012181</v>
      </c>
      <c r="B47" s="23" t="s">
        <v>139</v>
      </c>
      <c r="C47" s="7" t="s">
        <v>365</v>
      </c>
    </row>
    <row r="48" spans="1:3">
      <c r="A48" s="7">
        <v>200013081</v>
      </c>
      <c r="B48" s="23" t="s">
        <v>719</v>
      </c>
      <c r="C48" s="7" t="s">
        <v>366</v>
      </c>
    </row>
    <row r="49" spans="1:3">
      <c r="A49" s="7">
        <v>200013085</v>
      </c>
      <c r="B49" s="23" t="s">
        <v>720</v>
      </c>
      <c r="C49" s="7" t="s">
        <v>367</v>
      </c>
    </row>
    <row r="50" spans="1:3">
      <c r="A50" s="7">
        <v>200013089</v>
      </c>
      <c r="B50" s="23" t="s">
        <v>721</v>
      </c>
      <c r="C50" s="7" t="s">
        <v>368</v>
      </c>
    </row>
    <row r="51" spans="1:3">
      <c r="A51" s="7">
        <v>200013094</v>
      </c>
      <c r="B51" s="23" t="s">
        <v>722</v>
      </c>
      <c r="C51" s="7" t="s">
        <v>369</v>
      </c>
    </row>
    <row r="52" spans="1:3">
      <c r="A52" s="7">
        <v>200013098</v>
      </c>
      <c r="B52" s="23" t="s">
        <v>723</v>
      </c>
      <c r="C52" s="7" t="s">
        <v>370</v>
      </c>
    </row>
    <row r="53" spans="1:3">
      <c r="A53" s="7">
        <v>200013103</v>
      </c>
      <c r="B53" s="23" t="s">
        <v>724</v>
      </c>
      <c r="C53" s="7" t="s">
        <v>371</v>
      </c>
    </row>
    <row r="54" spans="1:3">
      <c r="A54" s="7">
        <v>200013107</v>
      </c>
      <c r="B54" s="23" t="s">
        <v>725</v>
      </c>
      <c r="C54" s="7" t="s">
        <v>372</v>
      </c>
    </row>
    <row r="55" spans="1:3">
      <c r="A55" s="7">
        <v>200013108</v>
      </c>
      <c r="B55" s="23" t="s">
        <v>726</v>
      </c>
      <c r="C55" s="7" t="s">
        <v>373</v>
      </c>
    </row>
    <row r="56" spans="1:3">
      <c r="A56" s="7">
        <v>200013142</v>
      </c>
      <c r="B56" s="23" t="s">
        <v>727</v>
      </c>
      <c r="C56" s="7" t="s">
        <v>374</v>
      </c>
    </row>
    <row r="57" spans="1:3">
      <c r="A57" s="7">
        <v>200013144</v>
      </c>
      <c r="B57" s="23" t="s">
        <v>728</v>
      </c>
      <c r="C57" s="7" t="s">
        <v>375</v>
      </c>
    </row>
    <row r="58" spans="1:3">
      <c r="A58" s="7">
        <v>200013147</v>
      </c>
      <c r="B58" s="23" t="s">
        <v>729</v>
      </c>
      <c r="C58" s="7" t="s">
        <v>376</v>
      </c>
    </row>
    <row r="59" spans="1:3">
      <c r="A59" s="7">
        <v>200013149</v>
      </c>
      <c r="B59" s="23" t="s">
        <v>730</v>
      </c>
      <c r="C59" s="7" t="s">
        <v>377</v>
      </c>
    </row>
    <row r="60" spans="1:3">
      <c r="A60" s="7">
        <v>200013151</v>
      </c>
      <c r="B60" s="23" t="s">
        <v>731</v>
      </c>
      <c r="C60" s="7" t="s">
        <v>378</v>
      </c>
    </row>
    <row r="61" spans="1:3">
      <c r="A61" s="7">
        <v>200013153</v>
      </c>
      <c r="B61" s="23" t="s">
        <v>732</v>
      </c>
      <c r="C61" s="7" t="s">
        <v>379</v>
      </c>
    </row>
    <row r="62" spans="1:3">
      <c r="A62" s="7">
        <v>200013155</v>
      </c>
      <c r="B62" s="23" t="s">
        <v>733</v>
      </c>
      <c r="C62" s="7" t="s">
        <v>380</v>
      </c>
    </row>
    <row r="63" spans="1:3">
      <c r="A63" s="7">
        <v>200013158</v>
      </c>
      <c r="B63" s="23" t="s">
        <v>734</v>
      </c>
      <c r="C63" s="7" t="s">
        <v>381</v>
      </c>
    </row>
    <row r="64" spans="1:3">
      <c r="A64" s="7">
        <v>200013384</v>
      </c>
      <c r="B64" s="23" t="s">
        <v>736</v>
      </c>
      <c r="C64" s="7" t="s">
        <v>383</v>
      </c>
    </row>
    <row r="65" spans="1:3">
      <c r="A65" s="7">
        <v>200013405</v>
      </c>
      <c r="B65" s="23" t="s">
        <v>737</v>
      </c>
      <c r="C65" s="7" t="s">
        <v>384</v>
      </c>
    </row>
    <row r="66" spans="1:3">
      <c r="A66" s="7">
        <v>200013406</v>
      </c>
      <c r="B66" s="23" t="s">
        <v>738</v>
      </c>
      <c r="C66" s="7" t="s">
        <v>385</v>
      </c>
    </row>
    <row r="67" spans="1:3">
      <c r="A67" s="7">
        <v>200013407</v>
      </c>
      <c r="B67" s="23" t="s">
        <v>739</v>
      </c>
      <c r="C67" s="7" t="s">
        <v>386</v>
      </c>
    </row>
    <row r="68" spans="1:3">
      <c r="A68" s="7">
        <v>200013408</v>
      </c>
      <c r="B68" s="23" t="s">
        <v>740</v>
      </c>
      <c r="C68" s="7" t="s">
        <v>387</v>
      </c>
    </row>
    <row r="69" spans="1:3">
      <c r="A69" s="7">
        <v>200013409</v>
      </c>
      <c r="B69" s="23" t="s">
        <v>741</v>
      </c>
      <c r="C69" s="7" t="s">
        <v>388</v>
      </c>
    </row>
    <row r="70" spans="1:3">
      <c r="A70" s="7">
        <v>200013410</v>
      </c>
      <c r="B70" s="23" t="s">
        <v>742</v>
      </c>
      <c r="C70" s="7" t="s">
        <v>389</v>
      </c>
    </row>
    <row r="71" spans="1:3">
      <c r="A71" s="7">
        <v>200013411</v>
      </c>
      <c r="B71" s="23" t="s">
        <v>743</v>
      </c>
      <c r="C71" s="7" t="s">
        <v>390</v>
      </c>
    </row>
    <row r="72" spans="1:3">
      <c r="A72" s="7">
        <v>200013976</v>
      </c>
      <c r="B72" s="23" t="s">
        <v>735</v>
      </c>
      <c r="C72" s="7" t="s">
        <v>391</v>
      </c>
    </row>
    <row r="73" spans="1:3">
      <c r="A73" s="7">
        <v>200030846</v>
      </c>
      <c r="B73" s="23" t="s">
        <v>744</v>
      </c>
      <c r="C73" s="7" t="s">
        <v>312</v>
      </c>
    </row>
    <row r="74" spans="1:3">
      <c r="A74" s="7">
        <v>200030869</v>
      </c>
      <c r="B74" s="23" t="s">
        <v>745</v>
      </c>
      <c r="C74" s="7" t="s">
        <v>313</v>
      </c>
    </row>
    <row r="75" spans="1:3">
      <c r="A75" s="7">
        <v>200031792</v>
      </c>
      <c r="B75" s="23" t="s">
        <v>746</v>
      </c>
      <c r="C75" s="7" t="s">
        <v>392</v>
      </c>
    </row>
    <row r="76" spans="1:3">
      <c r="A76" s="7">
        <v>200032116</v>
      </c>
      <c r="B76" s="23" t="s">
        <v>747</v>
      </c>
      <c r="C76" s="7" t="s">
        <v>393</v>
      </c>
    </row>
    <row r="77" spans="1:3">
      <c r="A77" s="7">
        <v>200074899</v>
      </c>
      <c r="B77" s="23" t="s">
        <v>748</v>
      </c>
      <c r="C77" s="7" t="s">
        <v>394</v>
      </c>
    </row>
    <row r="78" spans="1:3">
      <c r="A78" s="7">
        <v>200074901</v>
      </c>
      <c r="B78" s="23" t="s">
        <v>749</v>
      </c>
      <c r="C78" s="7" t="s">
        <v>395</v>
      </c>
    </row>
    <row r="79" spans="1:3">
      <c r="A79" s="7">
        <v>200074917</v>
      </c>
      <c r="B79" s="23" t="s">
        <v>750</v>
      </c>
      <c r="C79" s="7" t="s">
        <v>396</v>
      </c>
    </row>
    <row r="80" spans="1:3">
      <c r="A80" s="7">
        <v>200074919</v>
      </c>
      <c r="B80" s="23" t="s">
        <v>751</v>
      </c>
      <c r="C80" s="7" t="s">
        <v>397</v>
      </c>
    </row>
    <row r="81" spans="1:3">
      <c r="A81" s="7">
        <v>200076508</v>
      </c>
      <c r="B81" s="23" t="s">
        <v>752</v>
      </c>
      <c r="C81" s="7" t="s">
        <v>398</v>
      </c>
    </row>
    <row r="82" spans="1:3">
      <c r="A82" s="7">
        <v>200076509</v>
      </c>
      <c r="B82" s="23" t="s">
        <v>753</v>
      </c>
      <c r="C82" s="7" t="s">
        <v>399</v>
      </c>
    </row>
    <row r="83" spans="1:3">
      <c r="A83" s="7">
        <v>200076510</v>
      </c>
      <c r="B83" s="23" t="s">
        <v>754</v>
      </c>
      <c r="C83" s="7" t="s">
        <v>400</v>
      </c>
    </row>
    <row r="84" spans="1:3">
      <c r="A84" s="7">
        <v>200076511</v>
      </c>
      <c r="B84" s="23" t="s">
        <v>755</v>
      </c>
      <c r="C84" s="7" t="s">
        <v>401</v>
      </c>
    </row>
    <row r="85" spans="1:3">
      <c r="A85" s="7">
        <v>200076521</v>
      </c>
      <c r="B85" s="23" t="s">
        <v>756</v>
      </c>
      <c r="C85" s="7" t="s">
        <v>402</v>
      </c>
    </row>
    <row r="86" spans="1:3">
      <c r="A86" s="7">
        <v>200076559</v>
      </c>
      <c r="B86" s="23" t="s">
        <v>757</v>
      </c>
      <c r="C86" s="7" t="s">
        <v>404</v>
      </c>
    </row>
    <row r="87" spans="1:3">
      <c r="A87" s="7">
        <v>200093026</v>
      </c>
      <c r="B87" s="23" t="s">
        <v>766</v>
      </c>
      <c r="C87" s="7" t="s">
        <v>319</v>
      </c>
    </row>
    <row r="88" spans="1:3">
      <c r="A88" s="7">
        <v>200093035</v>
      </c>
      <c r="B88" s="23" t="s">
        <v>767</v>
      </c>
      <c r="C88" s="7" t="s">
        <v>406</v>
      </c>
    </row>
    <row r="89" spans="1:3">
      <c r="A89" s="7">
        <v>200093036</v>
      </c>
      <c r="B89" s="23" t="s">
        <v>768</v>
      </c>
      <c r="C89" s="7" t="s">
        <v>407</v>
      </c>
    </row>
    <row r="90" spans="1:3">
      <c r="A90" s="7">
        <v>200093037</v>
      </c>
      <c r="B90" s="23" t="s">
        <v>769</v>
      </c>
      <c r="C90" s="7" t="s">
        <v>292</v>
      </c>
    </row>
    <row r="91" spans="1:3">
      <c r="A91" s="7">
        <v>200093038</v>
      </c>
      <c r="B91" s="23" t="s">
        <v>770</v>
      </c>
      <c r="C91" s="7" t="s">
        <v>408</v>
      </c>
    </row>
    <row r="92" spans="1:3">
      <c r="A92" s="7">
        <v>200093039</v>
      </c>
      <c r="B92" s="23" t="s">
        <v>771</v>
      </c>
      <c r="C92" s="7" t="s">
        <v>409</v>
      </c>
    </row>
    <row r="93" spans="1:3">
      <c r="A93" s="7">
        <v>200093040</v>
      </c>
      <c r="B93" s="23" t="s">
        <v>772</v>
      </c>
      <c r="C93" s="7" t="s">
        <v>410</v>
      </c>
    </row>
    <row r="94" spans="1:3">
      <c r="A94" s="7">
        <v>200093041</v>
      </c>
      <c r="B94" s="23" t="s">
        <v>773</v>
      </c>
      <c r="C94" s="7" t="s">
        <v>411</v>
      </c>
    </row>
    <row r="95" spans="1:3">
      <c r="A95" s="7">
        <v>200093075</v>
      </c>
      <c r="B95" s="23" t="s">
        <v>774</v>
      </c>
      <c r="C95" s="7" t="s">
        <v>412</v>
      </c>
    </row>
    <row r="96" spans="1:3">
      <c r="A96" s="7">
        <v>200093076</v>
      </c>
      <c r="B96" s="23" t="s">
        <v>775</v>
      </c>
      <c r="C96" s="7" t="s">
        <v>413</v>
      </c>
    </row>
    <row r="97" spans="1:3">
      <c r="A97" s="7">
        <v>200093077</v>
      </c>
      <c r="B97" s="23" t="s">
        <v>776</v>
      </c>
      <c r="C97" s="7" t="s">
        <v>414</v>
      </c>
    </row>
    <row r="98" spans="1:3">
      <c r="A98" s="7">
        <v>200093078</v>
      </c>
      <c r="B98" s="23" t="s">
        <v>777</v>
      </c>
      <c r="C98" s="7" t="s">
        <v>415</v>
      </c>
    </row>
    <row r="99" spans="1:3">
      <c r="A99" s="7">
        <v>200093079</v>
      </c>
      <c r="B99" s="23" t="s">
        <v>778</v>
      </c>
      <c r="C99" s="7" t="s">
        <v>416</v>
      </c>
    </row>
    <row r="100" spans="1:3">
      <c r="A100" s="7">
        <v>200093080</v>
      </c>
      <c r="B100" s="23" t="s">
        <v>779</v>
      </c>
      <c r="C100" s="7" t="s">
        <v>417</v>
      </c>
    </row>
    <row r="101" spans="1:3">
      <c r="A101" s="7">
        <v>200093081</v>
      </c>
      <c r="B101" s="23" t="s">
        <v>780</v>
      </c>
      <c r="C101" s="7" t="s">
        <v>418</v>
      </c>
    </row>
    <row r="102" spans="1:3">
      <c r="A102" s="7">
        <v>200093203</v>
      </c>
      <c r="B102" s="23" t="s">
        <v>781</v>
      </c>
      <c r="C102" s="7" t="s">
        <v>419</v>
      </c>
    </row>
    <row r="103" spans="1:3">
      <c r="A103" s="7">
        <v>200127126</v>
      </c>
      <c r="B103" s="23" t="s">
        <v>782</v>
      </c>
      <c r="C103" s="7" t="s">
        <v>420</v>
      </c>
    </row>
    <row r="104" spans="1:3">
      <c r="A104" s="7">
        <v>200127128</v>
      </c>
      <c r="B104" s="23" t="s">
        <v>783</v>
      </c>
      <c r="C104" s="7" t="s">
        <v>421</v>
      </c>
    </row>
    <row r="105" spans="1:3">
      <c r="A105" s="7">
        <v>200127129</v>
      </c>
      <c r="B105" s="23" t="s">
        <v>875</v>
      </c>
      <c r="C105" s="7" t="s">
        <v>422</v>
      </c>
    </row>
    <row r="106" spans="1:3">
      <c r="A106" s="7">
        <v>200127130</v>
      </c>
      <c r="B106" s="23" t="s">
        <v>876</v>
      </c>
      <c r="C106" s="7" t="s">
        <v>423</v>
      </c>
    </row>
    <row r="107" spans="1:3">
      <c r="A107" s="7">
        <v>200127131</v>
      </c>
      <c r="B107" s="23" t="s">
        <v>877</v>
      </c>
      <c r="C107" s="7" t="s">
        <v>424</v>
      </c>
    </row>
    <row r="108" spans="1:3">
      <c r="A108" s="7">
        <v>200127136</v>
      </c>
      <c r="B108" s="23" t="s">
        <v>878</v>
      </c>
      <c r="C108" s="7" t="s">
        <v>425</v>
      </c>
    </row>
    <row r="109" spans="1:3">
      <c r="A109" s="7">
        <v>200127138</v>
      </c>
      <c r="B109" s="23" t="s">
        <v>879</v>
      </c>
      <c r="C109" s="7" t="s">
        <v>426</v>
      </c>
    </row>
    <row r="110" spans="1:3">
      <c r="A110" s="7">
        <v>200127139</v>
      </c>
      <c r="B110" s="23" t="s">
        <v>880</v>
      </c>
      <c r="C110" s="7" t="s">
        <v>427</v>
      </c>
    </row>
    <row r="111" spans="1:3">
      <c r="A111" s="7">
        <v>200127140</v>
      </c>
      <c r="B111" s="23" t="s">
        <v>881</v>
      </c>
      <c r="C111" s="7" t="s">
        <v>428</v>
      </c>
    </row>
    <row r="112" spans="1:3">
      <c r="A112" s="7">
        <v>200127142</v>
      </c>
      <c r="B112" s="23" t="s">
        <v>882</v>
      </c>
      <c r="C112" s="7" t="s">
        <v>429</v>
      </c>
    </row>
    <row r="113" spans="1:3">
      <c r="A113" s="7">
        <v>200127145</v>
      </c>
      <c r="B113" s="23" t="s">
        <v>883</v>
      </c>
      <c r="C113" s="7" t="s">
        <v>430</v>
      </c>
    </row>
    <row r="114" spans="1:3">
      <c r="A114" s="7">
        <v>200127146</v>
      </c>
      <c r="B114" s="23" t="s">
        <v>884</v>
      </c>
      <c r="C114" s="7" t="s">
        <v>431</v>
      </c>
    </row>
    <row r="115" spans="1:3">
      <c r="A115" s="7">
        <v>200127148</v>
      </c>
      <c r="B115" s="23" t="s">
        <v>885</v>
      </c>
      <c r="C115" s="7" t="s">
        <v>432</v>
      </c>
    </row>
    <row r="116" spans="1:3">
      <c r="A116" s="7">
        <v>200127149</v>
      </c>
      <c r="B116" s="23" t="s">
        <v>886</v>
      </c>
      <c r="C116" s="7" t="s">
        <v>433</v>
      </c>
    </row>
    <row r="117" spans="1:3">
      <c r="A117" s="7">
        <v>200127154</v>
      </c>
      <c r="B117" s="23" t="s">
        <v>887</v>
      </c>
      <c r="C117" s="7" t="s">
        <v>434</v>
      </c>
    </row>
    <row r="118" spans="1:3">
      <c r="A118" s="7">
        <v>200127155</v>
      </c>
      <c r="B118" s="23" t="s">
        <v>888</v>
      </c>
      <c r="C118" s="7" t="s">
        <v>435</v>
      </c>
    </row>
    <row r="119" spans="1:3">
      <c r="A119" s="7">
        <v>200127156</v>
      </c>
      <c r="B119" s="23" t="s">
        <v>889</v>
      </c>
      <c r="C119" s="7" t="s">
        <v>436</v>
      </c>
    </row>
    <row r="120" spans="1:3">
      <c r="A120" s="7">
        <v>200127158</v>
      </c>
      <c r="B120" s="23" t="s">
        <v>890</v>
      </c>
      <c r="C120" s="7" t="s">
        <v>437</v>
      </c>
    </row>
    <row r="121" spans="1:3">
      <c r="A121" s="7">
        <v>200127159</v>
      </c>
      <c r="B121" s="23" t="s">
        <v>891</v>
      </c>
      <c r="C121" s="7" t="s">
        <v>438</v>
      </c>
    </row>
    <row r="122" spans="1:3">
      <c r="A122" s="7">
        <v>200127259</v>
      </c>
      <c r="B122" s="23" t="s">
        <v>784</v>
      </c>
      <c r="C122" s="7" t="s">
        <v>439</v>
      </c>
    </row>
    <row r="123" spans="1:3">
      <c r="A123" s="7">
        <v>200127260</v>
      </c>
      <c r="B123" s="23" t="s">
        <v>785</v>
      </c>
      <c r="C123" s="7" t="s">
        <v>439</v>
      </c>
    </row>
    <row r="124" spans="1:3">
      <c r="A124" s="7">
        <v>200127261</v>
      </c>
      <c r="B124" s="23" t="s">
        <v>786</v>
      </c>
      <c r="C124" s="7" t="s">
        <v>439</v>
      </c>
    </row>
    <row r="125" spans="1:3">
      <c r="A125" s="7">
        <v>200127262</v>
      </c>
      <c r="B125" s="23" t="s">
        <v>787</v>
      </c>
      <c r="C125" s="7" t="s">
        <v>439</v>
      </c>
    </row>
    <row r="126" spans="1:3">
      <c r="A126" s="7">
        <v>200127263</v>
      </c>
      <c r="B126" s="23" t="s">
        <v>788</v>
      </c>
      <c r="C126" s="7" t="s">
        <v>439</v>
      </c>
    </row>
    <row r="127" spans="1:3">
      <c r="A127" s="7">
        <v>200127269</v>
      </c>
      <c r="B127" s="23" t="s">
        <v>789</v>
      </c>
      <c r="C127" s="7" t="s">
        <v>439</v>
      </c>
    </row>
    <row r="128" spans="1:3">
      <c r="A128" s="7">
        <v>200127270</v>
      </c>
      <c r="B128" s="23" t="s">
        <v>790</v>
      </c>
      <c r="C128" s="7" t="s">
        <v>439</v>
      </c>
    </row>
    <row r="129" spans="1:3">
      <c r="A129" s="7">
        <v>200127271</v>
      </c>
      <c r="B129" s="23" t="s">
        <v>791</v>
      </c>
      <c r="C129" s="7" t="s">
        <v>439</v>
      </c>
    </row>
    <row r="130" spans="1:3">
      <c r="A130" s="7">
        <v>200127272</v>
      </c>
      <c r="B130" s="23" t="s">
        <v>792</v>
      </c>
      <c r="C130" s="7" t="s">
        <v>439</v>
      </c>
    </row>
    <row r="131" spans="1:3">
      <c r="A131" s="7">
        <v>200127273</v>
      </c>
      <c r="B131" s="23" t="s">
        <v>793</v>
      </c>
      <c r="C131" s="7" t="s">
        <v>439</v>
      </c>
    </row>
    <row r="132" spans="1:3">
      <c r="A132" s="7">
        <v>200127274</v>
      </c>
      <c r="B132" s="23" t="s">
        <v>794</v>
      </c>
    </row>
    <row r="133" spans="1:3">
      <c r="A133" s="7">
        <v>200127278</v>
      </c>
      <c r="B133" s="23" t="s">
        <v>795</v>
      </c>
      <c r="C133" s="7" t="s">
        <v>439</v>
      </c>
    </row>
    <row r="134" spans="1:3">
      <c r="A134" s="7">
        <v>200127279</v>
      </c>
      <c r="B134" s="23" t="s">
        <v>796</v>
      </c>
      <c r="C134" s="7" t="s">
        <v>439</v>
      </c>
    </row>
    <row r="135" spans="1:3">
      <c r="A135" s="7">
        <v>200127280</v>
      </c>
      <c r="B135" s="23" t="s">
        <v>797</v>
      </c>
      <c r="C135" s="7" t="s">
        <v>439</v>
      </c>
    </row>
    <row r="136" spans="1:3">
      <c r="A136" s="7">
        <v>200127281</v>
      </c>
      <c r="B136" s="23" t="s">
        <v>798</v>
      </c>
      <c r="C136" s="7" t="s">
        <v>439</v>
      </c>
    </row>
    <row r="137" spans="1:3">
      <c r="A137" s="7">
        <v>200127286</v>
      </c>
      <c r="B137" s="23" t="s">
        <v>799</v>
      </c>
      <c r="C137" s="7" t="s">
        <v>439</v>
      </c>
    </row>
    <row r="138" spans="1:3">
      <c r="A138" s="7">
        <v>200127288</v>
      </c>
      <c r="B138" s="23" t="s">
        <v>800</v>
      </c>
      <c r="C138" s="7" t="s">
        <v>439</v>
      </c>
    </row>
    <row r="139" spans="1:3">
      <c r="A139" s="7">
        <v>200127289</v>
      </c>
      <c r="B139" s="23" t="s">
        <v>801</v>
      </c>
      <c r="C139" s="7" t="s">
        <v>439</v>
      </c>
    </row>
    <row r="140" spans="1:3">
      <c r="A140" s="7">
        <v>200127290</v>
      </c>
      <c r="B140" s="23" t="s">
        <v>802</v>
      </c>
      <c r="C140" s="7" t="s">
        <v>439</v>
      </c>
    </row>
    <row r="141" spans="1:3">
      <c r="A141" s="7">
        <v>200127291</v>
      </c>
      <c r="B141" s="23" t="s">
        <v>803</v>
      </c>
      <c r="C141" s="7" t="s">
        <v>439</v>
      </c>
    </row>
    <row r="142" spans="1:3">
      <c r="A142" s="7">
        <v>200127393</v>
      </c>
      <c r="B142" s="23" t="s">
        <v>804</v>
      </c>
      <c r="C142" s="7" t="s">
        <v>440</v>
      </c>
    </row>
    <row r="143" spans="1:3">
      <c r="A143" s="7">
        <v>200127394</v>
      </c>
      <c r="B143" s="23" t="s">
        <v>805</v>
      </c>
      <c r="C143" s="7" t="s">
        <v>441</v>
      </c>
    </row>
    <row r="144" spans="1:3">
      <c r="A144" s="7">
        <v>200127395</v>
      </c>
      <c r="B144" s="23" t="s">
        <v>806</v>
      </c>
      <c r="C144" s="7" t="s">
        <v>442</v>
      </c>
    </row>
    <row r="145" spans="1:3">
      <c r="A145" s="7">
        <v>200127396</v>
      </c>
      <c r="B145" s="23" t="s">
        <v>807</v>
      </c>
      <c r="C145" s="7" t="s">
        <v>443</v>
      </c>
    </row>
    <row r="146" spans="1:3">
      <c r="A146" s="7">
        <v>200127402</v>
      </c>
      <c r="B146" s="23" t="s">
        <v>808</v>
      </c>
      <c r="C146" s="7" t="s">
        <v>439</v>
      </c>
    </row>
    <row r="147" spans="1:3">
      <c r="A147" s="7">
        <v>200127403</v>
      </c>
      <c r="B147" s="23" t="s">
        <v>809</v>
      </c>
      <c r="C147" s="7" t="s">
        <v>439</v>
      </c>
    </row>
    <row r="148" spans="1:3">
      <c r="A148" s="7">
        <v>200127404</v>
      </c>
      <c r="B148" s="23" t="s">
        <v>810</v>
      </c>
      <c r="C148" s="7" t="s">
        <v>439</v>
      </c>
    </row>
    <row r="149" spans="1:3">
      <c r="A149" s="7">
        <v>200127405</v>
      </c>
      <c r="B149" s="23" t="s">
        <v>811</v>
      </c>
      <c r="C149" s="7" t="s">
        <v>439</v>
      </c>
    </row>
    <row r="150" spans="1:3">
      <c r="A150" s="7">
        <v>200127406</v>
      </c>
      <c r="B150" s="23" t="s">
        <v>812</v>
      </c>
    </row>
    <row r="151" spans="1:3">
      <c r="A151" s="7">
        <v>200127408</v>
      </c>
      <c r="B151" s="23" t="s">
        <v>813</v>
      </c>
      <c r="C151" s="7" t="s">
        <v>439</v>
      </c>
    </row>
    <row r="152" spans="1:3">
      <c r="A152" s="7">
        <v>200127411</v>
      </c>
      <c r="B152" s="23" t="s">
        <v>814</v>
      </c>
      <c r="C152" s="7" t="s">
        <v>439</v>
      </c>
    </row>
    <row r="153" spans="1:3">
      <c r="A153" s="7">
        <v>200127412</v>
      </c>
      <c r="B153" s="23" t="s">
        <v>815</v>
      </c>
      <c r="C153" s="7" t="s">
        <v>439</v>
      </c>
    </row>
    <row r="154" spans="1:3">
      <c r="A154" s="7">
        <v>200127413</v>
      </c>
      <c r="B154" s="23" t="s">
        <v>892</v>
      </c>
      <c r="C154" s="7" t="s">
        <v>439</v>
      </c>
    </row>
    <row r="155" spans="1:3">
      <c r="A155" s="7">
        <v>200127414</v>
      </c>
      <c r="B155" s="23" t="s">
        <v>893</v>
      </c>
      <c r="C155" s="7" t="s">
        <v>439</v>
      </c>
    </row>
    <row r="156" spans="1:3">
      <c r="A156" s="7">
        <v>200127420</v>
      </c>
      <c r="B156" s="23" t="s">
        <v>894</v>
      </c>
      <c r="C156" s="7" t="s">
        <v>439</v>
      </c>
    </row>
    <row r="157" spans="1:3">
      <c r="A157" s="7">
        <v>200127421</v>
      </c>
      <c r="B157" s="23" t="s">
        <v>895</v>
      </c>
      <c r="C157" s="7" t="s">
        <v>439</v>
      </c>
    </row>
    <row r="158" spans="1:3">
      <c r="A158" s="7">
        <v>200127422</v>
      </c>
      <c r="B158" s="23" t="s">
        <v>896</v>
      </c>
      <c r="C158" s="7" t="s">
        <v>439</v>
      </c>
    </row>
    <row r="159" spans="1:3">
      <c r="A159" s="7">
        <v>200127423</v>
      </c>
      <c r="B159" s="23" t="s">
        <v>897</v>
      </c>
      <c r="C159" s="7" t="s">
        <v>439</v>
      </c>
    </row>
    <row r="160" spans="1:3">
      <c r="A160" s="7">
        <v>200127424</v>
      </c>
      <c r="B160" s="23" t="s">
        <v>898</v>
      </c>
      <c r="C160" s="7" t="s">
        <v>439</v>
      </c>
    </row>
    <row r="161" spans="1:3">
      <c r="A161" s="7">
        <v>200127448</v>
      </c>
      <c r="B161" s="23" t="s">
        <v>899</v>
      </c>
      <c r="C161" s="7" t="s">
        <v>444</v>
      </c>
    </row>
    <row r="162" spans="1:3">
      <c r="A162" s="7">
        <v>200127449</v>
      </c>
      <c r="B162" s="23" t="s">
        <v>900</v>
      </c>
      <c r="C162" s="7" t="s">
        <v>445</v>
      </c>
    </row>
    <row r="163" spans="1:3">
      <c r="A163" s="7">
        <v>200127450</v>
      </c>
      <c r="B163" s="23" t="s">
        <v>901</v>
      </c>
      <c r="C163" s="7" t="s">
        <v>446</v>
      </c>
    </row>
    <row r="164" spans="1:3">
      <c r="A164" s="7">
        <v>200127451</v>
      </c>
      <c r="B164" s="23" t="s">
        <v>902</v>
      </c>
      <c r="C164" s="7" t="s">
        <v>447</v>
      </c>
    </row>
    <row r="165" spans="1:3">
      <c r="A165" s="7">
        <v>200127453</v>
      </c>
      <c r="B165" s="23" t="s">
        <v>903</v>
      </c>
      <c r="C165" s="7" t="s">
        <v>448</v>
      </c>
    </row>
    <row r="166" spans="1:3">
      <c r="A166" s="7">
        <v>200127454</v>
      </c>
      <c r="B166" s="23" t="s">
        <v>117</v>
      </c>
      <c r="C166" s="7" t="s">
        <v>449</v>
      </c>
    </row>
    <row r="167" spans="1:3">
      <c r="A167" s="7">
        <v>200127455</v>
      </c>
      <c r="B167" s="23" t="s">
        <v>118</v>
      </c>
      <c r="C167" s="7" t="s">
        <v>450</v>
      </c>
    </row>
    <row r="168" spans="1:3">
      <c r="A168" s="7">
        <v>200127456</v>
      </c>
      <c r="B168" s="23" t="s">
        <v>119</v>
      </c>
      <c r="C168" s="7" t="s">
        <v>451</v>
      </c>
    </row>
    <row r="169" spans="1:3">
      <c r="A169" s="7">
        <v>200127458</v>
      </c>
      <c r="B169" s="23" t="s">
        <v>120</v>
      </c>
      <c r="C169" s="7" t="s">
        <v>452</v>
      </c>
    </row>
    <row r="170" spans="1:3">
      <c r="A170" s="7">
        <v>200127463</v>
      </c>
      <c r="B170" s="23" t="s">
        <v>121</v>
      </c>
      <c r="C170" s="7" t="s">
        <v>453</v>
      </c>
    </row>
    <row r="171" spans="1:3">
      <c r="A171" s="7">
        <v>200127464</v>
      </c>
      <c r="B171" s="23" t="s">
        <v>122</v>
      </c>
      <c r="C171" s="7" t="s">
        <v>454</v>
      </c>
    </row>
    <row r="172" spans="1:3">
      <c r="A172" s="7">
        <v>200127465</v>
      </c>
      <c r="B172" s="23" t="s">
        <v>123</v>
      </c>
      <c r="C172" s="7" t="s">
        <v>455</v>
      </c>
    </row>
    <row r="173" spans="1:3">
      <c r="A173" s="7">
        <v>200127466</v>
      </c>
      <c r="B173" s="23" t="s">
        <v>124</v>
      </c>
      <c r="C173" s="7" t="s">
        <v>456</v>
      </c>
    </row>
    <row r="174" spans="1:3">
      <c r="A174" s="7">
        <v>200127469</v>
      </c>
      <c r="B174" s="23" t="s">
        <v>125</v>
      </c>
      <c r="C174" s="7" t="s">
        <v>458</v>
      </c>
    </row>
    <row r="175" spans="1:3">
      <c r="A175" s="7">
        <v>200132900</v>
      </c>
      <c r="B175" s="23" t="s">
        <v>126</v>
      </c>
      <c r="C175" s="7" t="s">
        <v>459</v>
      </c>
    </row>
    <row r="176" spans="1:3">
      <c r="A176" s="7">
        <v>200132901</v>
      </c>
      <c r="B176" s="23" t="s">
        <v>127</v>
      </c>
      <c r="C176" s="7" t="s">
        <v>460</v>
      </c>
    </row>
    <row r="177" spans="1:3">
      <c r="A177" s="11">
        <v>200132902</v>
      </c>
      <c r="B177" s="29" t="s">
        <v>128</v>
      </c>
      <c r="C177" s="7" t="s">
        <v>461</v>
      </c>
    </row>
    <row r="178" spans="1:3">
      <c r="A178" s="7">
        <v>200132903</v>
      </c>
      <c r="B178" s="23" t="s">
        <v>129</v>
      </c>
      <c r="C178" s="7" t="s">
        <v>462</v>
      </c>
    </row>
    <row r="179" spans="1:3">
      <c r="A179" s="7">
        <v>200132909</v>
      </c>
      <c r="B179" s="23" t="s">
        <v>130</v>
      </c>
      <c r="C179" s="7" t="s">
        <v>464</v>
      </c>
    </row>
    <row r="180" spans="1:3">
      <c r="A180" s="7">
        <v>200132910</v>
      </c>
      <c r="B180" s="23" t="s">
        <v>131</v>
      </c>
      <c r="C180" s="7" t="s">
        <v>465</v>
      </c>
    </row>
    <row r="181" spans="1:3">
      <c r="A181" s="11">
        <v>200132911</v>
      </c>
      <c r="B181" s="29" t="s">
        <v>132</v>
      </c>
      <c r="C181" s="7" t="s">
        <v>466</v>
      </c>
    </row>
    <row r="182" spans="1:3">
      <c r="A182" s="7">
        <v>200132912</v>
      </c>
      <c r="B182" s="23" t="s">
        <v>133</v>
      </c>
      <c r="C182" s="7" t="s">
        <v>467</v>
      </c>
    </row>
    <row r="183" spans="1:3">
      <c r="A183" s="7">
        <v>200132913</v>
      </c>
      <c r="B183" s="23" t="s">
        <v>134</v>
      </c>
      <c r="C183" s="7" t="s">
        <v>468</v>
      </c>
    </row>
    <row r="184" spans="1:3">
      <c r="A184" s="7">
        <v>200139320</v>
      </c>
      <c r="B184" s="23" t="s">
        <v>190</v>
      </c>
      <c r="C184" s="7" t="s">
        <v>469</v>
      </c>
    </row>
    <row r="185" spans="1:3">
      <c r="A185" s="7">
        <v>200139325</v>
      </c>
      <c r="B185" s="23" t="s">
        <v>195</v>
      </c>
      <c r="C185" s="7" t="s">
        <v>471</v>
      </c>
    </row>
    <row r="186" spans="1:3">
      <c r="A186" s="7">
        <v>200139326</v>
      </c>
      <c r="B186" s="23" t="s">
        <v>196</v>
      </c>
      <c r="C186" s="7" t="s">
        <v>472</v>
      </c>
    </row>
    <row r="187" spans="1:3">
      <c r="A187" s="7">
        <v>200139328</v>
      </c>
      <c r="B187" s="23" t="s">
        <v>197</v>
      </c>
      <c r="C187" s="7" t="s">
        <v>473</v>
      </c>
    </row>
    <row r="188" spans="1:3">
      <c r="A188" s="7">
        <v>200139329</v>
      </c>
      <c r="B188" s="23" t="s">
        <v>198</v>
      </c>
      <c r="C188" s="7" t="s">
        <v>474</v>
      </c>
    </row>
    <row r="189" spans="1:3">
      <c r="A189" s="7">
        <v>200139330</v>
      </c>
      <c r="B189" s="23" t="s">
        <v>199</v>
      </c>
      <c r="C189" s="7" t="s">
        <v>475</v>
      </c>
    </row>
    <row r="190" spans="1:3">
      <c r="A190" s="7">
        <v>200139343</v>
      </c>
      <c r="B190" s="23" t="s">
        <v>215</v>
      </c>
      <c r="C190" s="7" t="s">
        <v>476</v>
      </c>
    </row>
    <row r="191" spans="1:3">
      <c r="A191" s="7">
        <v>200139344</v>
      </c>
      <c r="B191" s="23" t="s">
        <v>216</v>
      </c>
      <c r="C191" s="7" t="s">
        <v>477</v>
      </c>
    </row>
    <row r="192" spans="1:3">
      <c r="A192" s="7">
        <v>200139345</v>
      </c>
      <c r="B192" s="23" t="s">
        <v>217</v>
      </c>
      <c r="C192" s="7" t="s">
        <v>478</v>
      </c>
    </row>
    <row r="193" spans="1:3">
      <c r="A193" s="7">
        <v>200139346</v>
      </c>
      <c r="B193" s="23" t="s">
        <v>218</v>
      </c>
      <c r="C193" s="7" t="s">
        <v>479</v>
      </c>
    </row>
    <row r="194" spans="1:3">
      <c r="A194" s="7">
        <v>200139348</v>
      </c>
      <c r="B194" s="23" t="s">
        <v>219</v>
      </c>
      <c r="C194" s="7" t="s">
        <v>480</v>
      </c>
    </row>
    <row r="195" spans="1:3">
      <c r="A195" s="7">
        <v>200139371</v>
      </c>
      <c r="B195" s="23" t="s">
        <v>200</v>
      </c>
      <c r="C195" s="7" t="s">
        <v>481</v>
      </c>
    </row>
    <row r="196" spans="1:3">
      <c r="A196" s="7">
        <v>200139372</v>
      </c>
      <c r="B196" s="23" t="s">
        <v>201</v>
      </c>
      <c r="C196" s="7" t="s">
        <v>482</v>
      </c>
    </row>
    <row r="197" spans="1:3">
      <c r="A197" s="7">
        <v>200139373</v>
      </c>
      <c r="B197" s="23" t="s">
        <v>202</v>
      </c>
      <c r="C197" s="7" t="s">
        <v>483</v>
      </c>
    </row>
    <row r="198" spans="1:3">
      <c r="A198" s="7">
        <v>200139374</v>
      </c>
      <c r="B198" s="23" t="s">
        <v>203</v>
      </c>
      <c r="C198" s="7" t="s">
        <v>484</v>
      </c>
    </row>
    <row r="199" spans="1:3">
      <c r="A199" s="7">
        <v>200139375</v>
      </c>
      <c r="B199" s="23" t="s">
        <v>204</v>
      </c>
      <c r="C199" s="7" t="s">
        <v>485</v>
      </c>
    </row>
    <row r="200" spans="1:3">
      <c r="A200" s="7">
        <v>200139376</v>
      </c>
      <c r="B200" s="23" t="s">
        <v>205</v>
      </c>
    </row>
    <row r="201" spans="1:3">
      <c r="A201" s="7">
        <v>200139389</v>
      </c>
      <c r="B201" s="23" t="s">
        <v>220</v>
      </c>
      <c r="C201" s="7" t="s">
        <v>486</v>
      </c>
    </row>
    <row r="202" spans="1:3">
      <c r="A202" s="7">
        <v>200139390</v>
      </c>
      <c r="B202" s="23" t="s">
        <v>221</v>
      </c>
      <c r="C202" s="7" t="s">
        <v>487</v>
      </c>
    </row>
    <row r="203" spans="1:3">
      <c r="A203" s="7">
        <v>200139391</v>
      </c>
      <c r="B203" s="23" t="s">
        <v>222</v>
      </c>
      <c r="C203" s="7" t="s">
        <v>488</v>
      </c>
    </row>
    <row r="204" spans="1:3">
      <c r="A204" s="8">
        <v>200139392</v>
      </c>
      <c r="B204" s="30" t="s">
        <v>223</v>
      </c>
      <c r="C204" s="7" t="s">
        <v>489</v>
      </c>
    </row>
    <row r="205" spans="1:3">
      <c r="A205" s="7">
        <v>200139393</v>
      </c>
      <c r="B205" s="23" t="s">
        <v>224</v>
      </c>
    </row>
    <row r="206" spans="1:3">
      <c r="A206" s="7">
        <v>200139394</v>
      </c>
      <c r="B206" s="23" t="s">
        <v>225</v>
      </c>
      <c r="C206" s="7" t="s">
        <v>490</v>
      </c>
    </row>
    <row r="207" spans="1:3">
      <c r="A207" s="7">
        <v>200139415</v>
      </c>
      <c r="B207" s="23" t="s">
        <v>206</v>
      </c>
      <c r="C207" s="7" t="s">
        <v>491</v>
      </c>
    </row>
    <row r="208" spans="1:3">
      <c r="A208" s="7">
        <v>200139416</v>
      </c>
      <c r="B208" s="23" t="s">
        <v>207</v>
      </c>
      <c r="C208" s="7" t="s">
        <v>492</v>
      </c>
    </row>
    <row r="209" spans="1:3">
      <c r="A209" s="7">
        <v>200139418</v>
      </c>
      <c r="B209" s="23" t="s">
        <v>208</v>
      </c>
      <c r="C209" s="7" t="s">
        <v>493</v>
      </c>
    </row>
    <row r="210" spans="1:3">
      <c r="A210" s="7">
        <v>200139419</v>
      </c>
      <c r="B210" s="23" t="s">
        <v>209</v>
      </c>
      <c r="C210" s="7" t="s">
        <v>494</v>
      </c>
    </row>
    <row r="211" spans="1:3">
      <c r="A211" s="7">
        <v>200139433</v>
      </c>
      <c r="B211" s="23" t="s">
        <v>226</v>
      </c>
      <c r="C211" s="7" t="s">
        <v>496</v>
      </c>
    </row>
    <row r="212" spans="1:3">
      <c r="A212" s="7">
        <v>200139434</v>
      </c>
      <c r="B212" s="23" t="s">
        <v>227</v>
      </c>
      <c r="C212" s="7" t="s">
        <v>497</v>
      </c>
    </row>
    <row r="213" spans="1:3">
      <c r="A213" s="7">
        <v>200139435</v>
      </c>
      <c r="B213" s="23" t="s">
        <v>228</v>
      </c>
      <c r="C213" s="7" t="s">
        <v>498</v>
      </c>
    </row>
    <row r="214" spans="1:3">
      <c r="A214" s="7">
        <v>200139436</v>
      </c>
      <c r="B214" s="23" t="s">
        <v>229</v>
      </c>
      <c r="C214" s="7" t="s">
        <v>499</v>
      </c>
    </row>
    <row r="215" spans="1:3">
      <c r="A215" s="7">
        <v>200139460</v>
      </c>
      <c r="B215" s="23" t="s">
        <v>210</v>
      </c>
      <c r="C215" s="7" t="s">
        <v>501</v>
      </c>
    </row>
    <row r="216" spans="1:3">
      <c r="A216" s="7">
        <v>200139461</v>
      </c>
      <c r="B216" s="23" t="s">
        <v>211</v>
      </c>
      <c r="C216" s="7" t="s">
        <v>502</v>
      </c>
    </row>
    <row r="217" spans="1:3">
      <c r="A217" s="7">
        <v>200139462</v>
      </c>
      <c r="B217" s="23" t="s">
        <v>212</v>
      </c>
      <c r="C217" s="7" t="s">
        <v>503</v>
      </c>
    </row>
    <row r="218" spans="1:3">
      <c r="A218" s="7">
        <v>200139463</v>
      </c>
      <c r="B218" s="23" t="s">
        <v>213</v>
      </c>
      <c r="C218" s="7" t="s">
        <v>504</v>
      </c>
    </row>
    <row r="219" spans="1:3">
      <c r="A219" s="7">
        <v>200139464</v>
      </c>
      <c r="B219" s="23" t="s">
        <v>214</v>
      </c>
      <c r="C219" s="7" t="s">
        <v>505</v>
      </c>
    </row>
    <row r="220" spans="1:3">
      <c r="A220" s="7">
        <v>200139478</v>
      </c>
      <c r="B220" s="23" t="s">
        <v>230</v>
      </c>
      <c r="C220" s="7" t="s">
        <v>506</v>
      </c>
    </row>
    <row r="221" spans="1:3">
      <c r="A221" s="7">
        <v>200139479</v>
      </c>
      <c r="B221" s="23" t="s">
        <v>231</v>
      </c>
      <c r="C221" s="7" t="s">
        <v>507</v>
      </c>
    </row>
    <row r="222" spans="1:3">
      <c r="A222" s="7">
        <v>200139815</v>
      </c>
      <c r="B222" s="23" t="s">
        <v>98</v>
      </c>
      <c r="C222" s="7" t="s">
        <v>508</v>
      </c>
    </row>
    <row r="223" spans="1:3">
      <c r="A223" s="7">
        <v>200139816</v>
      </c>
      <c r="B223" s="23" t="s">
        <v>99</v>
      </c>
      <c r="C223" s="7" t="s">
        <v>509</v>
      </c>
    </row>
    <row r="224" spans="1:3">
      <c r="A224" s="7">
        <v>200139818</v>
      </c>
      <c r="B224" s="23" t="s">
        <v>100</v>
      </c>
      <c r="C224" s="7" t="s">
        <v>510</v>
      </c>
    </row>
    <row r="225" spans="1:3">
      <c r="A225" s="7">
        <v>200139819</v>
      </c>
      <c r="B225" s="23" t="s">
        <v>101</v>
      </c>
      <c r="C225" s="7" t="s">
        <v>511</v>
      </c>
    </row>
    <row r="226" spans="1:3">
      <c r="A226" s="7">
        <v>200139820</v>
      </c>
      <c r="B226" s="23" t="s">
        <v>102</v>
      </c>
      <c r="C226" s="7" t="s">
        <v>512</v>
      </c>
    </row>
    <row r="227" spans="1:3">
      <c r="A227" s="7">
        <v>200139825</v>
      </c>
      <c r="B227" s="23" t="s">
        <v>103</v>
      </c>
      <c r="C227" s="7" t="s">
        <v>513</v>
      </c>
    </row>
    <row r="228" spans="1:3">
      <c r="A228" s="7">
        <v>200139826</v>
      </c>
      <c r="B228" s="23" t="s">
        <v>104</v>
      </c>
      <c r="C228" s="7" t="s">
        <v>514</v>
      </c>
    </row>
    <row r="229" spans="1:3">
      <c r="A229" s="7">
        <v>200139828</v>
      </c>
      <c r="B229" s="23" t="s">
        <v>105</v>
      </c>
      <c r="C229" s="7" t="s">
        <v>515</v>
      </c>
    </row>
    <row r="230" spans="1:3">
      <c r="A230" s="7">
        <v>200139829</v>
      </c>
      <c r="B230" s="23" t="s">
        <v>106</v>
      </c>
      <c r="C230" s="7" t="s">
        <v>516</v>
      </c>
    </row>
    <row r="231" spans="1:3">
      <c r="A231" s="7">
        <v>200139831</v>
      </c>
      <c r="B231" s="23" t="s">
        <v>107</v>
      </c>
      <c r="C231" s="7" t="s">
        <v>518</v>
      </c>
    </row>
    <row r="232" spans="1:3">
      <c r="A232" s="7">
        <v>200139834</v>
      </c>
      <c r="B232" s="23" t="s">
        <v>108</v>
      </c>
      <c r="C232" s="7" t="s">
        <v>519</v>
      </c>
    </row>
    <row r="233" spans="1:3">
      <c r="A233" s="7">
        <v>200139835</v>
      </c>
      <c r="B233" s="23" t="s">
        <v>109</v>
      </c>
      <c r="C233" s="7" t="s">
        <v>520</v>
      </c>
    </row>
    <row r="234" spans="1:3">
      <c r="A234" s="7">
        <v>200139836</v>
      </c>
      <c r="B234" s="23" t="s">
        <v>110</v>
      </c>
      <c r="C234" s="7" t="s">
        <v>521</v>
      </c>
    </row>
    <row r="235" spans="1:3">
      <c r="A235" s="7">
        <v>200139838</v>
      </c>
      <c r="B235" s="23" t="s">
        <v>111</v>
      </c>
      <c r="C235" s="7" t="s">
        <v>522</v>
      </c>
    </row>
    <row r="236" spans="1:3">
      <c r="A236" s="7">
        <v>200139843</v>
      </c>
      <c r="B236" s="23" t="s">
        <v>112</v>
      </c>
      <c r="C236" s="7" t="s">
        <v>524</v>
      </c>
    </row>
    <row r="237" spans="1:3">
      <c r="A237" s="7">
        <v>200139844</v>
      </c>
      <c r="B237" s="23" t="s">
        <v>113</v>
      </c>
      <c r="C237" s="7" t="s">
        <v>525</v>
      </c>
    </row>
    <row r="238" spans="1:3">
      <c r="A238" s="7">
        <v>200139845</v>
      </c>
      <c r="B238" s="23" t="s">
        <v>114</v>
      </c>
      <c r="C238" s="7" t="s">
        <v>526</v>
      </c>
    </row>
    <row r="239" spans="1:3">
      <c r="A239" s="7">
        <v>200139846</v>
      </c>
      <c r="B239" s="23" t="s">
        <v>115</v>
      </c>
      <c r="C239" s="7" t="s">
        <v>527</v>
      </c>
    </row>
    <row r="240" spans="1:3">
      <c r="A240" s="7">
        <v>200139848</v>
      </c>
      <c r="B240" s="23" t="s">
        <v>116</v>
      </c>
      <c r="C240" s="7" t="s">
        <v>528</v>
      </c>
    </row>
    <row r="241" spans="1:6">
      <c r="A241" s="7">
        <v>200139878</v>
      </c>
      <c r="B241" s="23" t="s">
        <v>135</v>
      </c>
      <c r="C241" s="7" t="s">
        <v>529</v>
      </c>
    </row>
    <row r="242" spans="1:6">
      <c r="A242" s="7">
        <v>200139879</v>
      </c>
      <c r="B242" s="23" t="s">
        <v>136</v>
      </c>
      <c r="C242" s="7" t="s">
        <v>530</v>
      </c>
    </row>
    <row r="243" spans="1:6" s="3" customFormat="1">
      <c r="A243" s="9">
        <v>200139880</v>
      </c>
      <c r="B243" s="31" t="s">
        <v>137</v>
      </c>
      <c r="C243" s="7" t="s">
        <v>531</v>
      </c>
      <c r="D243" s="9"/>
      <c r="E243" s="9"/>
      <c r="F243" s="9"/>
    </row>
    <row r="244" spans="1:6">
      <c r="A244" s="7">
        <v>200139881</v>
      </c>
      <c r="B244" s="23" t="s">
        <v>138</v>
      </c>
      <c r="C244" s="7" t="s">
        <v>532</v>
      </c>
    </row>
    <row r="245" spans="1:6">
      <c r="A245" s="7">
        <v>200159991</v>
      </c>
      <c r="B245" s="23" t="s">
        <v>232</v>
      </c>
      <c r="C245" s="7" t="s">
        <v>439</v>
      </c>
    </row>
    <row r="246" spans="1:6">
      <c r="A246" s="7">
        <v>200159992</v>
      </c>
      <c r="B246" s="23" t="s">
        <v>233</v>
      </c>
      <c r="C246" s="7" t="s">
        <v>439</v>
      </c>
    </row>
    <row r="247" spans="1:6">
      <c r="A247" s="7">
        <v>200159993</v>
      </c>
      <c r="B247" s="23" t="s">
        <v>234</v>
      </c>
      <c r="C247" s="7" t="s">
        <v>439</v>
      </c>
    </row>
    <row r="248" spans="1:6">
      <c r="A248" s="7">
        <v>200159994</v>
      </c>
      <c r="B248" s="23" t="s">
        <v>235</v>
      </c>
      <c r="C248" s="7" t="s">
        <v>439</v>
      </c>
    </row>
    <row r="249" spans="1:6">
      <c r="A249" s="7">
        <v>200159995</v>
      </c>
      <c r="B249" s="23" t="s">
        <v>236</v>
      </c>
      <c r="C249" s="7" t="s">
        <v>439</v>
      </c>
    </row>
    <row r="250" spans="1:6">
      <c r="A250" s="7">
        <v>200160001</v>
      </c>
      <c r="B250" s="23" t="s">
        <v>237</v>
      </c>
      <c r="C250" s="7" t="s">
        <v>535</v>
      </c>
    </row>
    <row r="251" spans="1:6">
      <c r="A251" s="7">
        <v>200160002</v>
      </c>
      <c r="B251" s="23" t="s">
        <v>238</v>
      </c>
      <c r="C251" s="7" t="s">
        <v>536</v>
      </c>
    </row>
    <row r="252" spans="1:6">
      <c r="A252" s="7">
        <v>200160003</v>
      </c>
      <c r="B252" s="23" t="s">
        <v>239</v>
      </c>
      <c r="C252" s="7" t="s">
        <v>537</v>
      </c>
    </row>
    <row r="253" spans="1:6">
      <c r="A253" s="7">
        <v>200164421</v>
      </c>
      <c r="B253" s="23" t="s">
        <v>267</v>
      </c>
      <c r="C253" s="7" t="s">
        <v>544</v>
      </c>
    </row>
    <row r="254" spans="1:6">
      <c r="A254" s="7">
        <v>200164422</v>
      </c>
      <c r="B254" s="23" t="s">
        <v>268</v>
      </c>
      <c r="C254" s="7" t="s">
        <v>545</v>
      </c>
    </row>
    <row r="255" spans="1:6">
      <c r="A255" s="7">
        <v>200164423</v>
      </c>
      <c r="B255" s="23" t="s">
        <v>269</v>
      </c>
      <c r="C255" s="7" t="s">
        <v>546</v>
      </c>
    </row>
    <row r="256" spans="1:6">
      <c r="A256" s="7">
        <v>200164424</v>
      </c>
      <c r="B256" s="23" t="s">
        <v>270</v>
      </c>
      <c r="C256" s="7" t="s">
        <v>547</v>
      </c>
    </row>
    <row r="257" spans="1:3">
      <c r="A257" s="7">
        <v>200164425</v>
      </c>
      <c r="B257" s="23" t="s">
        <v>271</v>
      </c>
      <c r="C257" s="7" t="s">
        <v>548</v>
      </c>
    </row>
    <row r="258" spans="1:3">
      <c r="A258" s="7">
        <v>200164426</v>
      </c>
      <c r="B258" s="23" t="s">
        <v>272</v>
      </c>
      <c r="C258" s="7" t="s">
        <v>549</v>
      </c>
    </row>
    <row r="259" spans="1:3">
      <c r="A259" s="7">
        <v>200164428</v>
      </c>
      <c r="B259" s="23" t="s">
        <v>273</v>
      </c>
      <c r="C259" s="7" t="s">
        <v>550</v>
      </c>
    </row>
    <row r="260" spans="1:3">
      <c r="A260" s="7">
        <v>200164429</v>
      </c>
      <c r="B260" s="23" t="s">
        <v>274</v>
      </c>
      <c r="C260" s="7" t="s">
        <v>551</v>
      </c>
    </row>
    <row r="261" spans="1:3">
      <c r="A261" s="7">
        <v>200201312</v>
      </c>
      <c r="B261" s="23" t="s">
        <v>904</v>
      </c>
      <c r="C261" s="7" t="s">
        <v>558</v>
      </c>
    </row>
    <row r="262" spans="1:3">
      <c r="A262" s="7">
        <v>200201313</v>
      </c>
      <c r="B262" s="23" t="s">
        <v>141</v>
      </c>
      <c r="C262" s="7" t="s">
        <v>559</v>
      </c>
    </row>
    <row r="263" spans="1:3">
      <c r="A263" s="7">
        <v>200201314</v>
      </c>
      <c r="B263" s="23" t="s">
        <v>144</v>
      </c>
      <c r="C263" s="7" t="s">
        <v>560</v>
      </c>
    </row>
    <row r="264" spans="1:3">
      <c r="A264" s="7">
        <v>200201315</v>
      </c>
      <c r="B264" s="23" t="s">
        <v>147</v>
      </c>
      <c r="C264" s="7" t="s">
        <v>561</v>
      </c>
    </row>
    <row r="265" spans="1:3">
      <c r="A265" s="7">
        <v>200201316</v>
      </c>
      <c r="B265" s="23" t="s">
        <v>150</v>
      </c>
      <c r="C265" s="7" t="s">
        <v>562</v>
      </c>
    </row>
    <row r="266" spans="1:3">
      <c r="A266" s="7">
        <v>200201319</v>
      </c>
      <c r="B266" s="23" t="s">
        <v>53</v>
      </c>
      <c r="C266" s="7" t="s">
        <v>293</v>
      </c>
    </row>
    <row r="267" spans="1:3">
      <c r="A267" s="7">
        <v>200201320</v>
      </c>
      <c r="B267" s="23" t="s">
        <v>54</v>
      </c>
      <c r="C267" s="7" t="s">
        <v>294</v>
      </c>
    </row>
    <row r="268" spans="1:3">
      <c r="A268" s="7">
        <v>200201321</v>
      </c>
      <c r="B268" s="23" t="s">
        <v>55</v>
      </c>
      <c r="C268" s="7" t="s">
        <v>563</v>
      </c>
    </row>
    <row r="269" spans="1:3">
      <c r="A269" s="7">
        <v>200201322</v>
      </c>
      <c r="B269" s="23" t="s">
        <v>56</v>
      </c>
      <c r="C269" s="7" t="s">
        <v>564</v>
      </c>
    </row>
    <row r="270" spans="1:3">
      <c r="A270" s="7">
        <v>200201325</v>
      </c>
      <c r="B270" s="23" t="s">
        <v>151</v>
      </c>
      <c r="C270" s="7" t="s">
        <v>565</v>
      </c>
    </row>
    <row r="271" spans="1:3">
      <c r="A271" s="7">
        <v>200201326</v>
      </c>
      <c r="B271" s="23" t="s">
        <v>152</v>
      </c>
      <c r="C271" s="7" t="s">
        <v>295</v>
      </c>
    </row>
    <row r="272" spans="1:3">
      <c r="A272" s="7">
        <v>200201327</v>
      </c>
      <c r="B272" s="23" t="s">
        <v>153</v>
      </c>
      <c r="C272" s="7" t="s">
        <v>566</v>
      </c>
    </row>
    <row r="273" spans="1:3">
      <c r="A273" s="7">
        <v>200201328</v>
      </c>
      <c r="B273" s="23" t="s">
        <v>154</v>
      </c>
      <c r="C273" s="7" t="s">
        <v>567</v>
      </c>
    </row>
    <row r="274" spans="1:3">
      <c r="A274" s="7">
        <v>200201338</v>
      </c>
      <c r="B274" s="23" t="s">
        <v>58</v>
      </c>
      <c r="C274" s="7" t="s">
        <v>296</v>
      </c>
    </row>
    <row r="275" spans="1:3">
      <c r="A275" s="7">
        <v>200201339</v>
      </c>
      <c r="B275" s="23" t="s">
        <v>97</v>
      </c>
      <c r="C275" s="7" t="s">
        <v>568</v>
      </c>
    </row>
    <row r="276" spans="1:3">
      <c r="A276" s="7">
        <v>200201341</v>
      </c>
      <c r="B276" s="23" t="s">
        <v>155</v>
      </c>
      <c r="C276" s="7" t="s">
        <v>307</v>
      </c>
    </row>
    <row r="277" spans="1:3">
      <c r="A277" s="7">
        <v>200201342</v>
      </c>
      <c r="B277" s="23" t="s">
        <v>156</v>
      </c>
      <c r="C277" s="7" t="s">
        <v>568</v>
      </c>
    </row>
    <row r="278" spans="1:3">
      <c r="A278" s="7">
        <v>200201346</v>
      </c>
      <c r="B278" s="23" t="s">
        <v>3</v>
      </c>
      <c r="C278" s="7" t="s">
        <v>569</v>
      </c>
    </row>
    <row r="279" spans="1:3">
      <c r="A279" s="7">
        <v>200201347</v>
      </c>
      <c r="B279" s="23" t="s">
        <v>33</v>
      </c>
      <c r="C279" s="7" t="s">
        <v>570</v>
      </c>
    </row>
    <row r="280" spans="1:3">
      <c r="A280" s="7">
        <v>200201348</v>
      </c>
      <c r="B280" s="23" t="s">
        <v>75</v>
      </c>
      <c r="C280" s="7" t="s">
        <v>569</v>
      </c>
    </row>
    <row r="281" spans="1:3">
      <c r="A281" s="7">
        <v>200201349</v>
      </c>
      <c r="B281" s="23" t="s">
        <v>905</v>
      </c>
      <c r="C281" s="7" t="s">
        <v>320</v>
      </c>
    </row>
    <row r="282" spans="1:3">
      <c r="A282" s="7">
        <v>200201350</v>
      </c>
      <c r="B282" s="23" t="s">
        <v>5</v>
      </c>
      <c r="C282" s="7" t="s">
        <v>571</v>
      </c>
    </row>
    <row r="283" spans="1:3">
      <c r="A283" s="7">
        <v>200201358</v>
      </c>
      <c r="B283" s="23" t="s">
        <v>57</v>
      </c>
      <c r="C283" s="7" t="s">
        <v>297</v>
      </c>
    </row>
    <row r="284" spans="1:3">
      <c r="A284" s="7">
        <v>200201359</v>
      </c>
      <c r="B284" s="23" t="s">
        <v>96</v>
      </c>
      <c r="C284" s="7" t="s">
        <v>572</v>
      </c>
    </row>
    <row r="285" spans="1:3">
      <c r="A285" s="7">
        <v>200201361</v>
      </c>
      <c r="B285" s="23" t="s">
        <v>157</v>
      </c>
      <c r="C285" s="7" t="s">
        <v>308</v>
      </c>
    </row>
    <row r="286" spans="1:3">
      <c r="A286" s="7">
        <v>200201362</v>
      </c>
      <c r="B286" s="23" t="s">
        <v>158</v>
      </c>
      <c r="C286" s="7" t="s">
        <v>572</v>
      </c>
    </row>
    <row r="287" spans="1:3">
      <c r="A287" s="7">
        <v>200201366</v>
      </c>
      <c r="B287" s="23" t="s">
        <v>2</v>
      </c>
      <c r="C287" s="7" t="s">
        <v>573</v>
      </c>
    </row>
    <row r="288" spans="1:3">
      <c r="A288" s="7">
        <v>200201367</v>
      </c>
      <c r="B288" s="23" t="s">
        <v>32</v>
      </c>
      <c r="C288" s="7" t="s">
        <v>574</v>
      </c>
    </row>
    <row r="289" spans="1:3">
      <c r="A289" s="7">
        <v>200201368</v>
      </c>
      <c r="B289" s="23" t="s">
        <v>76</v>
      </c>
      <c r="C289" s="7" t="s">
        <v>573</v>
      </c>
    </row>
    <row r="290" spans="1:3">
      <c r="A290" s="7">
        <v>200201369</v>
      </c>
      <c r="B290" s="23" t="s">
        <v>1</v>
      </c>
      <c r="C290" s="7" t="s">
        <v>575</v>
      </c>
    </row>
    <row r="291" spans="1:3">
      <c r="A291" s="7">
        <v>200201370</v>
      </c>
      <c r="B291" s="23" t="s">
        <v>24</v>
      </c>
      <c r="C291" s="7" t="s">
        <v>314</v>
      </c>
    </row>
    <row r="292" spans="1:3">
      <c r="A292" s="7">
        <v>200201371</v>
      </c>
      <c r="B292" s="23" t="s">
        <v>67</v>
      </c>
      <c r="C292" s="7" t="s">
        <v>575</v>
      </c>
    </row>
    <row r="293" spans="1:3">
      <c r="A293" s="7">
        <v>200201372</v>
      </c>
      <c r="B293" s="23" t="s">
        <v>142</v>
      </c>
      <c r="C293" s="7" t="s">
        <v>575</v>
      </c>
    </row>
    <row r="294" spans="1:3">
      <c r="A294" s="7">
        <v>200201373</v>
      </c>
      <c r="B294" s="23" t="s">
        <v>26</v>
      </c>
      <c r="C294" s="7" t="s">
        <v>315</v>
      </c>
    </row>
    <row r="295" spans="1:3">
      <c r="A295" s="7">
        <v>200201374</v>
      </c>
      <c r="B295" s="23" t="s">
        <v>69</v>
      </c>
      <c r="C295" s="7" t="s">
        <v>575</v>
      </c>
    </row>
    <row r="296" spans="1:3">
      <c r="A296" s="7">
        <v>200201375</v>
      </c>
      <c r="B296" s="23" t="s">
        <v>145</v>
      </c>
      <c r="C296" s="7" t="s">
        <v>575</v>
      </c>
    </row>
    <row r="297" spans="1:3">
      <c r="A297" s="7">
        <v>200201376</v>
      </c>
      <c r="B297" s="23" t="s">
        <v>28</v>
      </c>
      <c r="C297" s="7" t="s">
        <v>576</v>
      </c>
    </row>
    <row r="298" spans="1:3">
      <c r="A298" s="7">
        <v>200201377</v>
      </c>
      <c r="B298" s="23" t="s">
        <v>71</v>
      </c>
      <c r="C298" s="7" t="s">
        <v>575</v>
      </c>
    </row>
    <row r="299" spans="1:3">
      <c r="A299" s="7">
        <v>200201378</v>
      </c>
      <c r="B299" s="23" t="s">
        <v>148</v>
      </c>
      <c r="C299" s="7" t="s">
        <v>575</v>
      </c>
    </row>
    <row r="300" spans="1:3">
      <c r="A300" s="7">
        <v>200201379</v>
      </c>
      <c r="B300" s="23" t="s">
        <v>30</v>
      </c>
      <c r="C300" s="7" t="s">
        <v>577</v>
      </c>
    </row>
    <row r="301" spans="1:3">
      <c r="A301" s="7">
        <v>200201380</v>
      </c>
      <c r="B301" s="23" t="s">
        <v>73</v>
      </c>
      <c r="C301" s="7" t="s">
        <v>575</v>
      </c>
    </row>
    <row r="302" spans="1:3">
      <c r="A302" s="7">
        <v>200204431</v>
      </c>
      <c r="B302" s="23" t="s">
        <v>6</v>
      </c>
      <c r="C302" s="7" t="s">
        <v>578</v>
      </c>
    </row>
    <row r="303" spans="1:3">
      <c r="A303" s="7">
        <v>200204432</v>
      </c>
      <c r="B303" s="23" t="s">
        <v>7</v>
      </c>
      <c r="C303" s="7" t="s">
        <v>579</v>
      </c>
    </row>
    <row r="304" spans="1:3">
      <c r="A304" s="7">
        <v>200204433</v>
      </c>
      <c r="B304" s="23" t="s">
        <v>8</v>
      </c>
      <c r="C304" s="7" t="s">
        <v>558</v>
      </c>
    </row>
    <row r="305" spans="1:3">
      <c r="A305" s="7">
        <v>200204434</v>
      </c>
      <c r="B305" s="23" t="s">
        <v>9</v>
      </c>
      <c r="C305" s="7" t="s">
        <v>558</v>
      </c>
    </row>
    <row r="306" spans="1:3">
      <c r="A306" s="7">
        <v>200204437</v>
      </c>
      <c r="B306" s="23" t="s">
        <v>4</v>
      </c>
      <c r="C306" s="7" t="s">
        <v>320</v>
      </c>
    </row>
    <row r="307" spans="1:3">
      <c r="A307" s="7">
        <v>200204438</v>
      </c>
      <c r="B307" s="23" t="s">
        <v>34</v>
      </c>
      <c r="C307" s="7" t="s">
        <v>316</v>
      </c>
    </row>
    <row r="308" spans="1:3">
      <c r="A308" s="7">
        <v>200204439</v>
      </c>
      <c r="B308" s="23" t="s">
        <v>77</v>
      </c>
      <c r="C308" s="7" t="s">
        <v>320</v>
      </c>
    </row>
    <row r="309" spans="1:3">
      <c r="A309" s="7">
        <v>200204442</v>
      </c>
      <c r="B309" s="23" t="s">
        <v>140</v>
      </c>
      <c r="C309" s="7" t="s">
        <v>575</v>
      </c>
    </row>
    <row r="310" spans="1:3">
      <c r="A310" s="7">
        <v>200204443</v>
      </c>
      <c r="B310" s="23" t="s">
        <v>25</v>
      </c>
      <c r="C310" s="7" t="s">
        <v>317</v>
      </c>
    </row>
    <row r="311" spans="1:3">
      <c r="A311" s="7">
        <v>200204444</v>
      </c>
      <c r="B311" s="23" t="s">
        <v>68</v>
      </c>
      <c r="C311" s="7" t="s">
        <v>575</v>
      </c>
    </row>
    <row r="312" spans="1:3">
      <c r="A312" s="7">
        <v>200204445</v>
      </c>
      <c r="B312" s="23" t="s">
        <v>143</v>
      </c>
      <c r="C312" s="7" t="s">
        <v>575</v>
      </c>
    </row>
    <row r="313" spans="1:3">
      <c r="A313" s="7">
        <v>200204446</v>
      </c>
      <c r="B313" s="23" t="s">
        <v>27</v>
      </c>
      <c r="C313" s="7" t="s">
        <v>318</v>
      </c>
    </row>
    <row r="314" spans="1:3">
      <c r="A314" s="7">
        <v>200204447</v>
      </c>
      <c r="B314" s="23" t="s">
        <v>70</v>
      </c>
      <c r="C314" s="7" t="s">
        <v>575</v>
      </c>
    </row>
    <row r="315" spans="1:3">
      <c r="A315" s="7">
        <v>200204448</v>
      </c>
      <c r="B315" s="23" t="s">
        <v>146</v>
      </c>
      <c r="C315" s="7" t="s">
        <v>575</v>
      </c>
    </row>
    <row r="316" spans="1:3">
      <c r="A316" s="7">
        <v>200204449</v>
      </c>
      <c r="B316" s="23" t="s">
        <v>29</v>
      </c>
      <c r="C316" s="7" t="s">
        <v>581</v>
      </c>
    </row>
    <row r="317" spans="1:3">
      <c r="A317" s="7">
        <v>200204450</v>
      </c>
      <c r="B317" s="23" t="s">
        <v>72</v>
      </c>
      <c r="C317" s="7" t="s">
        <v>575</v>
      </c>
    </row>
    <row r="318" spans="1:3">
      <c r="A318" s="7">
        <v>200204451</v>
      </c>
      <c r="B318" s="23" t="s">
        <v>149</v>
      </c>
      <c r="C318" s="7" t="s">
        <v>575</v>
      </c>
    </row>
    <row r="319" spans="1:3">
      <c r="A319" s="7">
        <v>200204452</v>
      </c>
      <c r="B319" s="23" t="s">
        <v>31</v>
      </c>
      <c r="C319" s="7" t="s">
        <v>582</v>
      </c>
    </row>
    <row r="320" spans="1:3">
      <c r="A320" s="7">
        <v>200204453</v>
      </c>
      <c r="B320" s="23" t="s">
        <v>74</v>
      </c>
      <c r="C320" s="7" t="s">
        <v>575</v>
      </c>
    </row>
    <row r="321" spans="1:3">
      <c r="A321" s="7">
        <v>200204460</v>
      </c>
      <c r="B321" s="23" t="s">
        <v>59</v>
      </c>
      <c r="C321" s="7" t="s">
        <v>583</v>
      </c>
    </row>
    <row r="322" spans="1:3">
      <c r="A322" s="7">
        <v>200204461</v>
      </c>
      <c r="B322" s="23" t="s">
        <v>45</v>
      </c>
      <c r="C322" s="7" t="s">
        <v>298</v>
      </c>
    </row>
    <row r="323" spans="1:3">
      <c r="A323" s="7">
        <v>200204462</v>
      </c>
      <c r="B323" s="23" t="s">
        <v>88</v>
      </c>
      <c r="C323" s="7" t="s">
        <v>583</v>
      </c>
    </row>
    <row r="324" spans="1:3">
      <c r="A324" s="7">
        <v>200204463</v>
      </c>
      <c r="B324" s="23" t="s">
        <v>61</v>
      </c>
      <c r="C324" s="7" t="s">
        <v>583</v>
      </c>
    </row>
    <row r="325" spans="1:3">
      <c r="A325" s="7">
        <v>200204464</v>
      </c>
      <c r="B325" s="23" t="s">
        <v>47</v>
      </c>
      <c r="C325" s="7" t="s">
        <v>584</v>
      </c>
    </row>
    <row r="326" spans="1:3">
      <c r="A326" s="7">
        <v>200204465</v>
      </c>
      <c r="B326" s="23" t="s">
        <v>90</v>
      </c>
      <c r="C326" s="7" t="s">
        <v>583</v>
      </c>
    </row>
    <row r="327" spans="1:3">
      <c r="A327" s="7">
        <v>200204466</v>
      </c>
      <c r="B327" s="23" t="s">
        <v>63</v>
      </c>
      <c r="C327" s="7" t="s">
        <v>583</v>
      </c>
    </row>
    <row r="328" spans="1:3">
      <c r="A328" s="7">
        <v>200204467</v>
      </c>
      <c r="B328" s="23" t="s">
        <v>49</v>
      </c>
      <c r="C328" s="7" t="s">
        <v>585</v>
      </c>
    </row>
    <row r="329" spans="1:3">
      <c r="A329" s="7">
        <v>200204468</v>
      </c>
      <c r="B329" s="23" t="s">
        <v>92</v>
      </c>
      <c r="C329" s="7" t="s">
        <v>583</v>
      </c>
    </row>
    <row r="330" spans="1:3">
      <c r="A330" s="7">
        <v>200204469</v>
      </c>
      <c r="B330" s="23" t="s">
        <v>65</v>
      </c>
      <c r="C330" s="7" t="s">
        <v>583</v>
      </c>
    </row>
    <row r="331" spans="1:3">
      <c r="A331" s="7">
        <v>200204470</v>
      </c>
      <c r="B331" s="23" t="s">
        <v>51</v>
      </c>
      <c r="C331" s="7" t="s">
        <v>586</v>
      </c>
    </row>
    <row r="332" spans="1:3">
      <c r="A332" s="7">
        <v>200204471</v>
      </c>
      <c r="B332" s="23" t="s">
        <v>94</v>
      </c>
      <c r="C332" s="7" t="s">
        <v>583</v>
      </c>
    </row>
    <row r="333" spans="1:3">
      <c r="A333" s="7">
        <v>200204478</v>
      </c>
      <c r="B333" s="23" t="s">
        <v>159</v>
      </c>
      <c r="C333" s="7" t="s">
        <v>583</v>
      </c>
    </row>
    <row r="334" spans="1:3">
      <c r="A334" s="7">
        <v>200204479</v>
      </c>
      <c r="B334" s="23" t="s">
        <v>160</v>
      </c>
      <c r="C334" s="7" t="s">
        <v>587</v>
      </c>
    </row>
    <row r="335" spans="1:3">
      <c r="A335" s="7">
        <v>200204480</v>
      </c>
      <c r="B335" s="23" t="s">
        <v>161</v>
      </c>
      <c r="C335" s="7" t="s">
        <v>583</v>
      </c>
    </row>
    <row r="336" spans="1:3">
      <c r="A336" s="7">
        <v>200204481</v>
      </c>
      <c r="B336" s="23" t="s">
        <v>162</v>
      </c>
      <c r="C336" s="7" t="s">
        <v>583</v>
      </c>
    </row>
    <row r="337" spans="1:3">
      <c r="A337" s="7">
        <v>200204482</v>
      </c>
      <c r="B337" s="23" t="s">
        <v>163</v>
      </c>
      <c r="C337" s="7" t="s">
        <v>299</v>
      </c>
    </row>
    <row r="338" spans="1:3">
      <c r="A338" s="7">
        <v>200204483</v>
      </c>
      <c r="B338" s="23" t="s">
        <v>164</v>
      </c>
      <c r="C338" s="7" t="s">
        <v>583</v>
      </c>
    </row>
    <row r="339" spans="1:3">
      <c r="A339" s="7">
        <v>200204484</v>
      </c>
      <c r="B339" s="23" t="s">
        <v>165</v>
      </c>
      <c r="C339" s="7" t="s">
        <v>583</v>
      </c>
    </row>
    <row r="340" spans="1:3">
      <c r="A340" s="7">
        <v>200204485</v>
      </c>
      <c r="B340" s="23" t="s">
        <v>166</v>
      </c>
      <c r="C340" s="7" t="s">
        <v>588</v>
      </c>
    </row>
    <row r="341" spans="1:3">
      <c r="A341" s="7">
        <v>200204486</v>
      </c>
      <c r="B341" s="23" t="s">
        <v>167</v>
      </c>
      <c r="C341" s="7" t="s">
        <v>583</v>
      </c>
    </row>
    <row r="342" spans="1:3">
      <c r="A342" s="7">
        <v>200204487</v>
      </c>
      <c r="B342" s="23" t="s">
        <v>168</v>
      </c>
      <c r="C342" s="7" t="s">
        <v>583</v>
      </c>
    </row>
    <row r="343" spans="1:3">
      <c r="A343" s="7">
        <v>200204488</v>
      </c>
      <c r="B343" s="23" t="s">
        <v>169</v>
      </c>
      <c r="C343" s="7" t="s">
        <v>589</v>
      </c>
    </row>
    <row r="344" spans="1:3">
      <c r="A344" s="7">
        <v>200204489</v>
      </c>
      <c r="B344" s="23" t="s">
        <v>170</v>
      </c>
      <c r="C344" s="7" t="s">
        <v>583</v>
      </c>
    </row>
    <row r="345" spans="1:3">
      <c r="A345" s="7">
        <v>200204496</v>
      </c>
      <c r="B345" s="23" t="s">
        <v>60</v>
      </c>
      <c r="C345" s="7" t="s">
        <v>583</v>
      </c>
    </row>
    <row r="346" spans="1:3">
      <c r="A346" s="7">
        <v>200204497</v>
      </c>
      <c r="B346" s="23" t="s">
        <v>46</v>
      </c>
      <c r="C346" s="7" t="s">
        <v>300</v>
      </c>
    </row>
    <row r="347" spans="1:3">
      <c r="A347" s="7">
        <v>200204498</v>
      </c>
      <c r="B347" s="23" t="s">
        <v>89</v>
      </c>
      <c r="C347" s="7" t="s">
        <v>583</v>
      </c>
    </row>
    <row r="348" spans="1:3">
      <c r="A348" s="7">
        <v>200204499</v>
      </c>
      <c r="B348" s="23" t="s">
        <v>62</v>
      </c>
      <c r="C348" s="7" t="s">
        <v>583</v>
      </c>
    </row>
    <row r="349" spans="1:3">
      <c r="A349" s="7">
        <v>200204500</v>
      </c>
      <c r="B349" s="23" t="s">
        <v>48</v>
      </c>
      <c r="C349" s="7" t="s">
        <v>590</v>
      </c>
    </row>
    <row r="350" spans="1:3">
      <c r="A350" s="7">
        <v>200204501</v>
      </c>
      <c r="B350" s="23" t="s">
        <v>91</v>
      </c>
      <c r="C350" s="7" t="s">
        <v>583</v>
      </c>
    </row>
    <row r="351" spans="1:3">
      <c r="A351" s="7">
        <v>200204502</v>
      </c>
      <c r="B351" s="23" t="s">
        <v>64</v>
      </c>
      <c r="C351" s="7" t="s">
        <v>583</v>
      </c>
    </row>
    <row r="352" spans="1:3">
      <c r="A352" s="7">
        <v>200204503</v>
      </c>
      <c r="B352" s="23" t="s">
        <v>50</v>
      </c>
      <c r="C352" s="7" t="s">
        <v>591</v>
      </c>
    </row>
    <row r="353" spans="1:3">
      <c r="A353" s="7">
        <v>200204504</v>
      </c>
      <c r="B353" s="23" t="s">
        <v>93</v>
      </c>
      <c r="C353" s="7" t="s">
        <v>583</v>
      </c>
    </row>
    <row r="354" spans="1:3">
      <c r="A354" s="7">
        <v>200204505</v>
      </c>
      <c r="B354" s="23" t="s">
        <v>66</v>
      </c>
      <c r="C354" s="7" t="s">
        <v>583</v>
      </c>
    </row>
    <row r="355" spans="1:3">
      <c r="A355" s="7">
        <v>200204506</v>
      </c>
      <c r="B355" s="23" t="s">
        <v>52</v>
      </c>
      <c r="C355" s="7" t="s">
        <v>592</v>
      </c>
    </row>
    <row r="356" spans="1:3">
      <c r="A356" s="7">
        <v>200204507</v>
      </c>
      <c r="B356" s="23" t="s">
        <v>95</v>
      </c>
      <c r="C356" s="7" t="s">
        <v>583</v>
      </c>
    </row>
    <row r="357" spans="1:3">
      <c r="A357" s="7">
        <v>200204514</v>
      </c>
      <c r="B357" s="23" t="s">
        <v>171</v>
      </c>
      <c r="C357" s="7" t="s">
        <v>583</v>
      </c>
    </row>
    <row r="358" spans="1:3">
      <c r="A358" s="7">
        <v>200204515</v>
      </c>
      <c r="B358" s="23" t="s">
        <v>172</v>
      </c>
      <c r="C358" s="7" t="s">
        <v>593</v>
      </c>
    </row>
    <row r="359" spans="1:3">
      <c r="A359" s="7">
        <v>200204516</v>
      </c>
      <c r="B359" s="23" t="s">
        <v>173</v>
      </c>
      <c r="C359" s="7" t="s">
        <v>583</v>
      </c>
    </row>
    <row r="360" spans="1:3">
      <c r="A360" s="7">
        <v>200204517</v>
      </c>
      <c r="B360" s="23" t="s">
        <v>174</v>
      </c>
      <c r="C360" s="7" t="s">
        <v>583</v>
      </c>
    </row>
    <row r="361" spans="1:3">
      <c r="A361" s="7">
        <v>200204518</v>
      </c>
      <c r="B361" s="23" t="s">
        <v>175</v>
      </c>
      <c r="C361" s="7" t="s">
        <v>301</v>
      </c>
    </row>
    <row r="362" spans="1:3">
      <c r="A362" s="7">
        <v>200204519</v>
      </c>
      <c r="B362" s="23" t="s">
        <v>176</v>
      </c>
      <c r="C362" s="7" t="s">
        <v>583</v>
      </c>
    </row>
    <row r="363" spans="1:3">
      <c r="A363" s="7">
        <v>200204520</v>
      </c>
      <c r="B363" s="23" t="s">
        <v>177</v>
      </c>
      <c r="C363" s="7" t="s">
        <v>583</v>
      </c>
    </row>
    <row r="364" spans="1:3">
      <c r="A364" s="7">
        <v>200204521</v>
      </c>
      <c r="B364" s="23" t="s">
        <v>178</v>
      </c>
      <c r="C364" s="7" t="s">
        <v>594</v>
      </c>
    </row>
    <row r="365" spans="1:3">
      <c r="A365" s="7">
        <v>200204522</v>
      </c>
      <c r="B365" s="23" t="s">
        <v>179</v>
      </c>
      <c r="C365" s="7" t="s">
        <v>583</v>
      </c>
    </row>
    <row r="366" spans="1:3">
      <c r="A366" s="7">
        <v>200204523</v>
      </c>
      <c r="B366" s="23" t="s">
        <v>180</v>
      </c>
      <c r="C366" s="7" t="s">
        <v>583</v>
      </c>
    </row>
    <row r="367" spans="1:3">
      <c r="A367" s="7">
        <v>200204524</v>
      </c>
      <c r="B367" s="23" t="s">
        <v>181</v>
      </c>
      <c r="C367" s="7" t="s">
        <v>595</v>
      </c>
    </row>
    <row r="368" spans="1:3">
      <c r="A368" s="7">
        <v>200204525</v>
      </c>
      <c r="B368" s="23" t="s">
        <v>182</v>
      </c>
      <c r="C368" s="7" t="s">
        <v>583</v>
      </c>
    </row>
    <row r="369" spans="1:3">
      <c r="A369" s="7">
        <v>200240466</v>
      </c>
      <c r="B369" s="23" t="s">
        <v>20</v>
      </c>
      <c r="C369" s="7" t="s">
        <v>604</v>
      </c>
    </row>
    <row r="370" spans="1:3">
      <c r="A370" s="7">
        <v>200240467</v>
      </c>
      <c r="B370" s="23" t="s">
        <v>21</v>
      </c>
      <c r="C370" s="7" t="s">
        <v>605</v>
      </c>
    </row>
    <row r="371" spans="1:3">
      <c r="A371" s="7">
        <v>200240468</v>
      </c>
      <c r="B371" s="23" t="s">
        <v>22</v>
      </c>
      <c r="C371" s="7" t="s">
        <v>606</v>
      </c>
    </row>
    <row r="372" spans="1:3">
      <c r="A372" s="7">
        <v>200240469</v>
      </c>
      <c r="B372" s="23" t="s">
        <v>23</v>
      </c>
      <c r="C372" s="7" t="s">
        <v>607</v>
      </c>
    </row>
    <row r="373" spans="1:3">
      <c r="A373" s="7">
        <v>200240472</v>
      </c>
      <c r="B373" s="23" t="s">
        <v>19</v>
      </c>
      <c r="C373" s="7" t="s">
        <v>608</v>
      </c>
    </row>
    <row r="374" spans="1:3">
      <c r="A374" s="7">
        <v>200240473</v>
      </c>
      <c r="B374" s="23" t="s">
        <v>44</v>
      </c>
      <c r="C374" s="7" t="s">
        <v>609</v>
      </c>
    </row>
    <row r="375" spans="1:3">
      <c r="A375" s="7">
        <v>200240474</v>
      </c>
      <c r="B375" s="23" t="s">
        <v>87</v>
      </c>
      <c r="C375" s="7" t="s">
        <v>610</v>
      </c>
    </row>
    <row r="376" spans="1:3">
      <c r="A376" s="7">
        <v>200240475</v>
      </c>
      <c r="B376" s="23" t="s">
        <v>18</v>
      </c>
      <c r="C376" s="7" t="s">
        <v>611</v>
      </c>
    </row>
    <row r="377" spans="1:3">
      <c r="A377" s="7">
        <v>200240476</v>
      </c>
      <c r="B377" s="23" t="s">
        <v>43</v>
      </c>
      <c r="C377" s="7" t="s">
        <v>612</v>
      </c>
    </row>
    <row r="378" spans="1:3">
      <c r="A378" s="7">
        <v>200240477</v>
      </c>
      <c r="B378" s="23" t="s">
        <v>86</v>
      </c>
      <c r="C378" s="7" t="s">
        <v>613</v>
      </c>
    </row>
    <row r="379" spans="1:3">
      <c r="A379" s="7">
        <v>330025964</v>
      </c>
      <c r="B379" s="23" t="s">
        <v>10</v>
      </c>
      <c r="C379" s="7" t="s">
        <v>614</v>
      </c>
    </row>
    <row r="380" spans="1:3">
      <c r="A380" s="7">
        <v>330025965</v>
      </c>
      <c r="B380" s="23" t="s">
        <v>35</v>
      </c>
      <c r="C380" s="7" t="s">
        <v>302</v>
      </c>
    </row>
    <row r="381" spans="1:3">
      <c r="A381" s="7">
        <v>330025966</v>
      </c>
      <c r="B381" s="23" t="s">
        <v>78</v>
      </c>
      <c r="C381" s="7" t="s">
        <v>615</v>
      </c>
    </row>
    <row r="382" spans="1:3">
      <c r="A382" s="7">
        <v>330025967</v>
      </c>
      <c r="B382" s="23" t="s">
        <v>12</v>
      </c>
      <c r="C382" s="7" t="s">
        <v>616</v>
      </c>
    </row>
    <row r="383" spans="1:3">
      <c r="A383" s="7">
        <v>330025968</v>
      </c>
      <c r="B383" s="23" t="s">
        <v>37</v>
      </c>
      <c r="C383" s="7" t="s">
        <v>303</v>
      </c>
    </row>
    <row r="384" spans="1:3">
      <c r="A384" s="7">
        <v>330025969</v>
      </c>
      <c r="B384" s="23" t="s">
        <v>80</v>
      </c>
      <c r="C384" s="7" t="s">
        <v>617</v>
      </c>
    </row>
    <row r="385" spans="1:3">
      <c r="A385" s="7">
        <v>330025970</v>
      </c>
      <c r="B385" s="23" t="s">
        <v>14</v>
      </c>
      <c r="C385" s="7" t="s">
        <v>618</v>
      </c>
    </row>
    <row r="386" spans="1:3">
      <c r="A386" s="7">
        <v>330025971</v>
      </c>
      <c r="B386" s="23" t="s">
        <v>39</v>
      </c>
      <c r="C386" s="7" t="s">
        <v>619</v>
      </c>
    </row>
    <row r="387" spans="1:3">
      <c r="A387" s="7">
        <v>330025972</v>
      </c>
      <c r="B387" s="23" t="s">
        <v>82</v>
      </c>
      <c r="C387" s="7" t="s">
        <v>620</v>
      </c>
    </row>
    <row r="388" spans="1:3">
      <c r="A388" s="7">
        <v>330025973</v>
      </c>
      <c r="B388" s="23" t="s">
        <v>16</v>
      </c>
      <c r="C388" s="7" t="s">
        <v>621</v>
      </c>
    </row>
    <row r="389" spans="1:3">
      <c r="A389" s="7">
        <v>330025974</v>
      </c>
      <c r="B389" s="23" t="s">
        <v>41</v>
      </c>
      <c r="C389" s="7" t="s">
        <v>622</v>
      </c>
    </row>
    <row r="390" spans="1:3">
      <c r="A390" s="7">
        <v>330025975</v>
      </c>
      <c r="B390" s="23" t="s">
        <v>84</v>
      </c>
      <c r="C390" s="7" t="s">
        <v>623</v>
      </c>
    </row>
    <row r="391" spans="1:3">
      <c r="A391" s="7">
        <v>330025976</v>
      </c>
      <c r="B391" s="23" t="s">
        <v>11</v>
      </c>
      <c r="C391" s="7" t="s">
        <v>624</v>
      </c>
    </row>
    <row r="392" spans="1:3">
      <c r="A392" s="7">
        <v>330025977</v>
      </c>
      <c r="B392" s="23" t="s">
        <v>36</v>
      </c>
      <c r="C392" s="7" t="s">
        <v>304</v>
      </c>
    </row>
    <row r="393" spans="1:3">
      <c r="A393" s="7">
        <v>330025978</v>
      </c>
      <c r="B393" s="23" t="s">
        <v>79</v>
      </c>
      <c r="C393" s="7" t="s">
        <v>625</v>
      </c>
    </row>
    <row r="394" spans="1:3">
      <c r="A394" s="7">
        <v>330025979</v>
      </c>
      <c r="B394" s="23" t="s">
        <v>13</v>
      </c>
      <c r="C394" s="7" t="s">
        <v>626</v>
      </c>
    </row>
    <row r="395" spans="1:3">
      <c r="A395" s="7">
        <v>330025980</v>
      </c>
      <c r="B395" s="23" t="s">
        <v>38</v>
      </c>
      <c r="C395" s="7" t="s">
        <v>305</v>
      </c>
    </row>
    <row r="396" spans="1:3">
      <c r="A396" s="7">
        <v>330025981</v>
      </c>
      <c r="B396" s="23" t="s">
        <v>81</v>
      </c>
      <c r="C396" s="7" t="s">
        <v>627</v>
      </c>
    </row>
    <row r="397" spans="1:3">
      <c r="A397" s="7">
        <v>330025982</v>
      </c>
      <c r="B397" s="23" t="s">
        <v>15</v>
      </c>
      <c r="C397" s="7" t="s">
        <v>628</v>
      </c>
    </row>
    <row r="398" spans="1:3">
      <c r="A398" s="7">
        <v>330025983</v>
      </c>
      <c r="B398" s="23" t="s">
        <v>40</v>
      </c>
      <c r="C398" s="7" t="s">
        <v>629</v>
      </c>
    </row>
    <row r="399" spans="1:3">
      <c r="A399" s="7">
        <v>330025984</v>
      </c>
      <c r="B399" s="23" t="s">
        <v>83</v>
      </c>
      <c r="C399" s="7" t="s">
        <v>630</v>
      </c>
    </row>
    <row r="400" spans="1:3">
      <c r="A400" s="7">
        <v>330025985</v>
      </c>
      <c r="B400" s="23" t="s">
        <v>17</v>
      </c>
      <c r="C400" s="7" t="s">
        <v>631</v>
      </c>
    </row>
    <row r="401" spans="1:3">
      <c r="A401" s="7">
        <v>330025986</v>
      </c>
      <c r="B401" s="23" t="s">
        <v>42</v>
      </c>
      <c r="C401" s="7" t="s">
        <v>632</v>
      </c>
    </row>
    <row r="402" spans="1:3">
      <c r="A402" s="7">
        <v>330025987</v>
      </c>
      <c r="B402" s="23" t="s">
        <v>85</v>
      </c>
      <c r="C402" s="7" t="s">
        <v>633</v>
      </c>
    </row>
    <row r="403" spans="1:3">
      <c r="A403" s="7">
        <v>200240214</v>
      </c>
      <c r="B403" s="23" t="s">
        <v>183</v>
      </c>
      <c r="C403" s="7" t="s">
        <v>597</v>
      </c>
    </row>
    <row r="404" spans="1:3">
      <c r="A404" s="7">
        <v>200240232</v>
      </c>
      <c r="B404" s="23" t="s">
        <v>184</v>
      </c>
      <c r="C404" s="7" t="s">
        <v>601</v>
      </c>
    </row>
    <row r="405" spans="1:3">
      <c r="A405" s="7">
        <v>200204440</v>
      </c>
      <c r="B405" s="23" t="s">
        <v>185</v>
      </c>
      <c r="C405" s="7" t="s">
        <v>580</v>
      </c>
    </row>
    <row r="406" spans="1:3">
      <c r="A406" s="7">
        <v>330052298</v>
      </c>
      <c r="B406" s="23" t="s">
        <v>192</v>
      </c>
      <c r="C406" s="7" t="s">
        <v>657</v>
      </c>
    </row>
    <row r="407" spans="1:3">
      <c r="A407" s="7">
        <v>330052310</v>
      </c>
      <c r="B407" s="31" t="s">
        <v>906</v>
      </c>
      <c r="C407" s="7" t="s">
        <v>656</v>
      </c>
    </row>
    <row r="408" spans="1:3">
      <c r="A408" s="7">
        <v>330052220</v>
      </c>
      <c r="B408" s="31" t="s">
        <v>907</v>
      </c>
      <c r="C408" s="7" t="s">
        <v>656</v>
      </c>
    </row>
    <row r="409" spans="1:3">
      <c r="A409" s="7">
        <v>330051781</v>
      </c>
      <c r="B409" s="23" t="s">
        <v>252</v>
      </c>
      <c r="C409" s="7" t="s">
        <v>652</v>
      </c>
    </row>
    <row r="410" spans="1:3">
      <c r="A410" s="13">
        <v>330050646</v>
      </c>
      <c r="B410" s="32" t="s">
        <v>188</v>
      </c>
      <c r="C410" s="7" t="s">
        <v>637</v>
      </c>
    </row>
    <row r="411" spans="1:3">
      <c r="A411" s="13">
        <v>330050654</v>
      </c>
      <c r="B411" s="32" t="s">
        <v>187</v>
      </c>
      <c r="C411" s="7" t="s">
        <v>638</v>
      </c>
    </row>
    <row r="412" spans="1:3">
      <c r="A412" s="14">
        <v>330050656</v>
      </c>
      <c r="B412" s="33" t="s">
        <v>908</v>
      </c>
      <c r="C412" s="7" t="s">
        <v>320</v>
      </c>
    </row>
    <row r="413" spans="1:3">
      <c r="A413" s="13">
        <v>330050662</v>
      </c>
      <c r="B413" s="32" t="s">
        <v>189</v>
      </c>
      <c r="C413" s="7" t="s">
        <v>639</v>
      </c>
    </row>
    <row r="414" spans="1:3">
      <c r="A414" s="13">
        <v>330070844</v>
      </c>
      <c r="B414" s="32" t="s">
        <v>191</v>
      </c>
      <c r="C414" s="7" t="s">
        <v>580</v>
      </c>
    </row>
    <row r="415" spans="1:3">
      <c r="A415" s="13">
        <v>330051779</v>
      </c>
      <c r="B415" s="32" t="s">
        <v>251</v>
      </c>
      <c r="C415" s="7" t="s">
        <v>650</v>
      </c>
    </row>
    <row r="416" spans="1:3">
      <c r="A416" s="13">
        <v>330050644</v>
      </c>
      <c r="B416" s="32" t="s">
        <v>193</v>
      </c>
      <c r="C416" s="7" t="s">
        <v>635</v>
      </c>
    </row>
    <row r="417" spans="1:6">
      <c r="A417" s="13">
        <v>330052304</v>
      </c>
      <c r="B417" s="32" t="s">
        <v>909</v>
      </c>
      <c r="C417" s="7" t="s">
        <v>654</v>
      </c>
    </row>
    <row r="418" spans="1:6">
      <c r="A418" s="13">
        <v>330052214</v>
      </c>
      <c r="B418" s="32" t="s">
        <v>910</v>
      </c>
      <c r="C418" s="7" t="s">
        <v>654</v>
      </c>
    </row>
    <row r="419" spans="1:6">
      <c r="A419" s="14">
        <v>330068869</v>
      </c>
      <c r="B419" s="33" t="s">
        <v>186</v>
      </c>
      <c r="C419" s="7" t="s">
        <v>320</v>
      </c>
    </row>
    <row r="420" spans="1:6">
      <c r="A420" s="13">
        <v>330052301</v>
      </c>
      <c r="B420" s="32" t="s">
        <v>911</v>
      </c>
      <c r="C420" s="7" t="s">
        <v>653</v>
      </c>
    </row>
    <row r="421" spans="1:6">
      <c r="A421" s="13">
        <v>330051778</v>
      </c>
      <c r="B421" s="32" t="s">
        <v>250</v>
      </c>
      <c r="C421" s="7" t="s">
        <v>649</v>
      </c>
    </row>
    <row r="422" spans="1:6">
      <c r="A422" s="13">
        <v>330052211</v>
      </c>
      <c r="B422" s="32" t="s">
        <v>912</v>
      </c>
      <c r="C422" s="7" t="s">
        <v>653</v>
      </c>
    </row>
    <row r="423" spans="1:6">
      <c r="A423" s="13">
        <v>330050643</v>
      </c>
      <c r="B423" s="32" t="s">
        <v>194</v>
      </c>
      <c r="C423" s="7" t="s">
        <v>634</v>
      </c>
    </row>
    <row r="424" spans="1:6">
      <c r="A424" s="13">
        <v>330043799</v>
      </c>
      <c r="B424" s="33" t="s">
        <v>249</v>
      </c>
      <c r="C424" s="7" t="s">
        <v>291</v>
      </c>
    </row>
    <row r="425" spans="1:6">
      <c r="A425" s="13">
        <v>330051253</v>
      </c>
      <c r="B425" s="32" t="s">
        <v>256</v>
      </c>
      <c r="C425" s="7" t="s">
        <v>647</v>
      </c>
    </row>
    <row r="426" spans="1:6">
      <c r="A426" s="7">
        <v>330060181</v>
      </c>
      <c r="B426" s="23" t="s">
        <v>240</v>
      </c>
      <c r="C426" s="7" t="s">
        <v>311</v>
      </c>
    </row>
    <row r="427" spans="1:6">
      <c r="A427" s="7">
        <v>330060182</v>
      </c>
      <c r="B427" s="23" t="s">
        <v>241</v>
      </c>
      <c r="C427" s="7" t="s">
        <v>659</v>
      </c>
    </row>
    <row r="428" spans="1:6">
      <c r="A428" s="7">
        <v>330060183</v>
      </c>
      <c r="B428" s="23" t="s">
        <v>242</v>
      </c>
      <c r="C428" s="7" t="s">
        <v>660</v>
      </c>
    </row>
    <row r="429" spans="1:6">
      <c r="A429" s="13">
        <v>330060184</v>
      </c>
      <c r="B429" s="32" t="s">
        <v>243</v>
      </c>
      <c r="C429" s="7" t="s">
        <v>661</v>
      </c>
    </row>
    <row r="430" spans="1:6" s="2" customFormat="1">
      <c r="A430" s="13">
        <v>330080614</v>
      </c>
      <c r="B430" s="32" t="s">
        <v>281</v>
      </c>
      <c r="C430" s="7" t="s">
        <v>672</v>
      </c>
      <c r="D430" s="7"/>
      <c r="E430" s="7"/>
      <c r="F430" s="7"/>
    </row>
    <row r="431" spans="1:6">
      <c r="A431" s="13">
        <v>200145324</v>
      </c>
      <c r="B431" s="32" t="s">
        <v>244</v>
      </c>
      <c r="C431" s="7" t="s">
        <v>534</v>
      </c>
    </row>
    <row r="432" spans="1:6">
      <c r="A432" s="13">
        <v>200145261</v>
      </c>
      <c r="B432" s="32" t="s">
        <v>245</v>
      </c>
      <c r="C432" s="7" t="s">
        <v>320</v>
      </c>
    </row>
    <row r="433" spans="1:3">
      <c r="A433" s="13">
        <v>200145263</v>
      </c>
      <c r="B433" s="32" t="s">
        <v>246</v>
      </c>
      <c r="C433" s="7" t="s">
        <v>533</v>
      </c>
    </row>
    <row r="434" spans="1:3">
      <c r="A434" s="13">
        <v>200145269</v>
      </c>
      <c r="B434" s="32" t="s">
        <v>246</v>
      </c>
      <c r="C434" s="7" t="s">
        <v>533</v>
      </c>
    </row>
    <row r="435" spans="1:3">
      <c r="A435" s="13">
        <v>330051254</v>
      </c>
      <c r="B435" s="33" t="s">
        <v>247</v>
      </c>
      <c r="C435" s="7" t="s">
        <v>648</v>
      </c>
    </row>
    <row r="436" spans="1:3">
      <c r="A436" s="13">
        <v>330077169</v>
      </c>
      <c r="B436" s="32" t="s">
        <v>248</v>
      </c>
      <c r="C436" s="7" t="s">
        <v>668</v>
      </c>
    </row>
    <row r="437" spans="1:3">
      <c r="A437" s="13">
        <v>330077170</v>
      </c>
      <c r="B437" s="32" t="s">
        <v>913</v>
      </c>
      <c r="C437" s="7" t="s">
        <v>669</v>
      </c>
    </row>
    <row r="438" spans="1:3">
      <c r="A438" s="13">
        <v>330077172</v>
      </c>
      <c r="B438" s="32" t="s">
        <v>248</v>
      </c>
      <c r="C438" s="7" t="s">
        <v>668</v>
      </c>
    </row>
    <row r="439" spans="1:3">
      <c r="A439" s="13">
        <v>330077171</v>
      </c>
      <c r="B439" s="32" t="s">
        <v>914</v>
      </c>
      <c r="C439" s="7" t="s">
        <v>290</v>
      </c>
    </row>
    <row r="440" spans="1:3">
      <c r="A440" s="13">
        <v>330077173</v>
      </c>
      <c r="B440" s="32" t="s">
        <v>915</v>
      </c>
      <c r="C440" s="7" t="s">
        <v>669</v>
      </c>
    </row>
    <row r="441" spans="1:3">
      <c r="A441" s="13">
        <v>330052307</v>
      </c>
      <c r="B441" s="32" t="s">
        <v>916</v>
      </c>
      <c r="C441" s="7" t="s">
        <v>655</v>
      </c>
    </row>
    <row r="442" spans="1:3">
      <c r="A442" s="13">
        <v>330052217</v>
      </c>
      <c r="B442" s="32" t="s">
        <v>917</v>
      </c>
      <c r="C442" s="7" t="s">
        <v>655</v>
      </c>
    </row>
    <row r="443" spans="1:3">
      <c r="A443" s="13">
        <v>330051780</v>
      </c>
      <c r="B443" s="32" t="s">
        <v>868</v>
      </c>
      <c r="C443" s="7" t="s">
        <v>651</v>
      </c>
    </row>
    <row r="444" spans="1:3">
      <c r="A444" s="13">
        <v>330050645</v>
      </c>
      <c r="B444" s="32" t="s">
        <v>867</v>
      </c>
      <c r="C444" s="7" t="s">
        <v>636</v>
      </c>
    </row>
    <row r="445" spans="1:3">
      <c r="A445" s="13">
        <v>330056547</v>
      </c>
      <c r="B445" s="32" t="s">
        <v>244</v>
      </c>
      <c r="C445" s="7" t="s">
        <v>658</v>
      </c>
    </row>
    <row r="446" spans="1:3">
      <c r="A446" s="13">
        <v>200139830</v>
      </c>
      <c r="B446" s="32" t="s">
        <v>866</v>
      </c>
      <c r="C446" s="7" t="s">
        <v>517</v>
      </c>
    </row>
    <row r="447" spans="1:3">
      <c r="A447" s="13">
        <v>200139840</v>
      </c>
      <c r="B447" s="32" t="s">
        <v>865</v>
      </c>
      <c r="C447" s="7" t="s">
        <v>523</v>
      </c>
    </row>
    <row r="448" spans="1:3">
      <c r="A448" s="13">
        <v>200139421</v>
      </c>
      <c r="B448" s="32" t="s">
        <v>864</v>
      </c>
      <c r="C448" s="7" t="s">
        <v>495</v>
      </c>
    </row>
    <row r="449" spans="1:6">
      <c r="A449" s="13">
        <v>200076560</v>
      </c>
      <c r="B449" s="32" t="s">
        <v>863</v>
      </c>
      <c r="C449" s="7" t="s">
        <v>405</v>
      </c>
    </row>
    <row r="450" spans="1:6" s="2" customFormat="1">
      <c r="A450" s="13">
        <v>200127282</v>
      </c>
      <c r="B450" s="32" t="s">
        <v>862</v>
      </c>
      <c r="C450" s="7"/>
      <c r="D450" s="7"/>
      <c r="E450" s="7"/>
      <c r="F450" s="7"/>
    </row>
    <row r="451" spans="1:6">
      <c r="A451" s="13">
        <v>200127283</v>
      </c>
      <c r="B451" s="32" t="s">
        <v>861</v>
      </c>
      <c r="C451" s="7" t="s">
        <v>439</v>
      </c>
    </row>
    <row r="452" spans="1:6">
      <c r="A452" s="13">
        <v>330080612</v>
      </c>
      <c r="B452" s="32" t="s">
        <v>860</v>
      </c>
      <c r="C452" s="7" t="s">
        <v>671</v>
      </c>
    </row>
    <row r="453" spans="1:6">
      <c r="A453" s="13">
        <v>330080615</v>
      </c>
      <c r="B453" s="32" t="s">
        <v>859</v>
      </c>
      <c r="C453" s="7" t="s">
        <v>673</v>
      </c>
    </row>
    <row r="454" spans="1:6">
      <c r="A454" s="13">
        <v>200127468</v>
      </c>
      <c r="B454" s="32" t="s">
        <v>253</v>
      </c>
      <c r="C454" s="7" t="s">
        <v>457</v>
      </c>
    </row>
    <row r="455" spans="1:6" s="2" customFormat="1">
      <c r="A455" s="13">
        <v>200132904</v>
      </c>
      <c r="B455" s="32" t="s">
        <v>858</v>
      </c>
      <c r="C455" s="7"/>
      <c r="D455" s="7"/>
      <c r="E455" s="7"/>
      <c r="F455" s="7"/>
    </row>
    <row r="456" spans="1:6">
      <c r="A456" s="13">
        <v>200132905</v>
      </c>
      <c r="B456" s="32" t="s">
        <v>857</v>
      </c>
      <c r="C456" s="7" t="s">
        <v>463</v>
      </c>
    </row>
    <row r="457" spans="1:6">
      <c r="A457" s="13">
        <v>200076523</v>
      </c>
      <c r="B457" s="32" t="s">
        <v>856</v>
      </c>
      <c r="C457" s="7" t="s">
        <v>403</v>
      </c>
    </row>
    <row r="458" spans="1:6">
      <c r="A458" s="13">
        <v>200139321</v>
      </c>
      <c r="B458" s="32" t="s">
        <v>855</v>
      </c>
      <c r="C458" s="7" t="s">
        <v>470</v>
      </c>
    </row>
    <row r="459" spans="1:6">
      <c r="A459" s="13">
        <v>200127416</v>
      </c>
      <c r="B459" s="32" t="s">
        <v>854</v>
      </c>
      <c r="C459" s="7" t="s">
        <v>439</v>
      </c>
    </row>
    <row r="460" spans="1:6">
      <c r="A460" s="13">
        <v>200139439</v>
      </c>
      <c r="B460" s="32" t="s">
        <v>853</v>
      </c>
      <c r="C460" s="7" t="s">
        <v>500</v>
      </c>
    </row>
    <row r="461" spans="1:6">
      <c r="A461" s="7">
        <v>200240217</v>
      </c>
      <c r="B461" s="23" t="s">
        <v>852</v>
      </c>
      <c r="C461" s="7" t="s">
        <v>598</v>
      </c>
    </row>
    <row r="462" spans="1:6">
      <c r="A462" s="7">
        <v>200240220</v>
      </c>
      <c r="B462" s="23" t="s">
        <v>851</v>
      </c>
      <c r="C462" s="7" t="s">
        <v>599</v>
      </c>
    </row>
    <row r="463" spans="1:6">
      <c r="A463" s="7">
        <v>200240235</v>
      </c>
      <c r="B463" s="23" t="s">
        <v>850</v>
      </c>
      <c r="C463" s="7" t="s">
        <v>602</v>
      </c>
    </row>
    <row r="464" spans="1:6">
      <c r="A464" s="7">
        <v>200240238</v>
      </c>
      <c r="B464" s="23" t="s">
        <v>849</v>
      </c>
      <c r="C464" s="7" t="s">
        <v>603</v>
      </c>
    </row>
    <row r="465" spans="1:4">
      <c r="A465" s="7">
        <v>200145262</v>
      </c>
      <c r="B465" s="23" t="s">
        <v>254</v>
      </c>
      <c r="C465" s="7" t="s">
        <v>320</v>
      </c>
    </row>
    <row r="466" spans="1:4">
      <c r="A466" s="7">
        <v>200160426</v>
      </c>
      <c r="B466" s="23" t="s">
        <v>848</v>
      </c>
      <c r="C466" s="7" t="s">
        <v>539</v>
      </c>
    </row>
    <row r="467" spans="1:4">
      <c r="A467" s="7">
        <v>200160428</v>
      </c>
      <c r="B467" s="23" t="s">
        <v>847</v>
      </c>
      <c r="C467" s="7" t="s">
        <v>540</v>
      </c>
    </row>
    <row r="468" spans="1:4">
      <c r="A468" s="7">
        <v>330050721</v>
      </c>
      <c r="B468" s="23" t="s">
        <v>918</v>
      </c>
      <c r="C468" s="7" t="s">
        <v>640</v>
      </c>
    </row>
    <row r="469" spans="1:4">
      <c r="A469" s="7">
        <v>330050724</v>
      </c>
      <c r="B469" s="23" t="s">
        <v>255</v>
      </c>
      <c r="C469" s="7" t="s">
        <v>255</v>
      </c>
    </row>
    <row r="470" spans="1:4">
      <c r="A470" s="7">
        <v>330039009</v>
      </c>
      <c r="B470" s="23" t="s">
        <v>255</v>
      </c>
      <c r="C470" s="7" t="s">
        <v>255</v>
      </c>
    </row>
    <row r="471" spans="1:4">
      <c r="A471" s="7">
        <v>200164328</v>
      </c>
      <c r="B471" s="23" t="s">
        <v>846</v>
      </c>
      <c r="C471" s="7" t="s">
        <v>543</v>
      </c>
    </row>
    <row r="472" spans="1:4">
      <c r="A472" s="7">
        <v>200164501</v>
      </c>
      <c r="B472" s="23" t="s">
        <v>845</v>
      </c>
      <c r="C472" s="7" t="s">
        <v>556</v>
      </c>
    </row>
    <row r="473" spans="1:4">
      <c r="A473" s="7">
        <v>200164451</v>
      </c>
      <c r="B473" s="23" t="s">
        <v>844</v>
      </c>
      <c r="C473" s="7" t="s">
        <v>553</v>
      </c>
    </row>
    <row r="474" spans="1:4">
      <c r="A474" s="7">
        <v>200164329</v>
      </c>
      <c r="B474" s="23" t="s">
        <v>843</v>
      </c>
      <c r="C474" s="7" t="s">
        <v>542</v>
      </c>
    </row>
    <row r="475" spans="1:4">
      <c r="A475" s="7">
        <v>200164502</v>
      </c>
      <c r="B475" s="23" t="s">
        <v>842</v>
      </c>
      <c r="C475" s="7" t="s">
        <v>557</v>
      </c>
    </row>
    <row r="476" spans="1:4">
      <c r="A476" s="7">
        <v>200164452</v>
      </c>
      <c r="B476" s="23" t="s">
        <v>841</v>
      </c>
      <c r="C476" s="7" t="s">
        <v>554</v>
      </c>
    </row>
    <row r="477" spans="1:4">
      <c r="A477" s="7">
        <v>200164476</v>
      </c>
      <c r="B477" s="23" t="s">
        <v>840</v>
      </c>
      <c r="C477" s="7" t="s">
        <v>531</v>
      </c>
    </row>
    <row r="478" spans="1:4">
      <c r="A478" s="7">
        <v>330051035</v>
      </c>
      <c r="B478" s="23" t="s">
        <v>988</v>
      </c>
      <c r="C478" s="7" t="s">
        <v>641</v>
      </c>
      <c r="D478" s="7" t="s">
        <v>1198</v>
      </c>
    </row>
    <row r="479" spans="1:4">
      <c r="A479" s="7">
        <v>330043781</v>
      </c>
      <c r="B479" s="23" t="s">
        <v>1004</v>
      </c>
      <c r="C479" s="7" t="s">
        <v>290</v>
      </c>
    </row>
    <row r="480" spans="1:4">
      <c r="A480" s="11">
        <v>330051059</v>
      </c>
      <c r="B480" s="29" t="s">
        <v>1003</v>
      </c>
      <c r="C480" s="7" t="s">
        <v>643</v>
      </c>
    </row>
    <row r="481" spans="1:4">
      <c r="A481" s="7">
        <v>330088646</v>
      </c>
      <c r="B481" s="23" t="s">
        <v>280</v>
      </c>
      <c r="C481" s="7" t="s">
        <v>674</v>
      </c>
    </row>
    <row r="482" spans="1:4">
      <c r="A482" s="7">
        <v>330088647</v>
      </c>
      <c r="B482" s="23" t="s">
        <v>279</v>
      </c>
      <c r="C482" s="7" t="s">
        <v>675</v>
      </c>
    </row>
    <row r="483" spans="1:4">
      <c r="A483" s="7">
        <v>330088648</v>
      </c>
      <c r="B483" s="23" t="s">
        <v>278</v>
      </c>
      <c r="C483" s="7" t="s">
        <v>259</v>
      </c>
    </row>
    <row r="484" spans="1:4">
      <c r="A484" s="7">
        <v>330088649</v>
      </c>
      <c r="B484" s="23" t="s">
        <v>257</v>
      </c>
      <c r="C484" s="7" t="s">
        <v>257</v>
      </c>
    </row>
    <row r="485" spans="1:4">
      <c r="A485" s="7">
        <v>330088650</v>
      </c>
      <c r="B485" s="23" t="s">
        <v>277</v>
      </c>
      <c r="C485" s="7" t="s">
        <v>382</v>
      </c>
    </row>
    <row r="486" spans="1:4">
      <c r="A486" s="7">
        <v>330088652</v>
      </c>
      <c r="B486" s="23" t="s">
        <v>276</v>
      </c>
      <c r="C486" s="7" t="s">
        <v>676</v>
      </c>
    </row>
    <row r="487" spans="1:4">
      <c r="A487" s="7">
        <v>330088655</v>
      </c>
      <c r="B487" s="23" t="s">
        <v>870</v>
      </c>
      <c r="C487" s="7" t="s">
        <v>258</v>
      </c>
    </row>
    <row r="488" spans="1:4">
      <c r="A488" s="7">
        <v>330088656</v>
      </c>
      <c r="B488" s="23" t="s">
        <v>259</v>
      </c>
      <c r="C488" s="7" t="s">
        <v>259</v>
      </c>
    </row>
    <row r="489" spans="1:4">
      <c r="A489" s="7">
        <v>330088657</v>
      </c>
      <c r="B489" s="23" t="s">
        <v>260</v>
      </c>
      <c r="C489" s="7" t="s">
        <v>260</v>
      </c>
    </row>
    <row r="490" spans="1:4">
      <c r="A490" s="7">
        <v>330088658</v>
      </c>
      <c r="B490" s="23" t="s">
        <v>275</v>
      </c>
      <c r="C490" s="7" t="s">
        <v>677</v>
      </c>
    </row>
    <row r="491" spans="1:4">
      <c r="A491" s="7">
        <v>330051131</v>
      </c>
      <c r="B491" s="7" t="s">
        <v>1001</v>
      </c>
      <c r="C491" s="7" t="s">
        <v>645</v>
      </c>
      <c r="D491" s="7" t="s">
        <v>1198</v>
      </c>
    </row>
    <row r="492" spans="1:4">
      <c r="A492" s="7">
        <v>330051207</v>
      </c>
      <c r="B492" s="23" t="s">
        <v>999</v>
      </c>
      <c r="C492" s="7" t="s">
        <v>643</v>
      </c>
    </row>
    <row r="493" spans="1:4">
      <c r="A493" s="7">
        <v>330051223</v>
      </c>
      <c r="B493" s="7" t="s">
        <v>1002</v>
      </c>
      <c r="C493" s="7" t="s">
        <v>645</v>
      </c>
      <c r="D493" s="7" t="s">
        <v>1198</v>
      </c>
    </row>
    <row r="494" spans="1:4">
      <c r="A494" s="7">
        <v>330043789</v>
      </c>
      <c r="B494" s="23" t="s">
        <v>261</v>
      </c>
      <c r="C494" s="7" t="s">
        <v>290</v>
      </c>
    </row>
    <row r="495" spans="1:4">
      <c r="A495" s="7">
        <v>330051239</v>
      </c>
      <c r="B495" s="23" t="s">
        <v>998</v>
      </c>
      <c r="C495" s="7" t="s">
        <v>643</v>
      </c>
    </row>
    <row r="496" spans="1:4">
      <c r="A496" s="7">
        <v>330051208</v>
      </c>
      <c r="B496" s="23" t="s">
        <v>262</v>
      </c>
      <c r="C496" s="7" t="s">
        <v>644</v>
      </c>
    </row>
    <row r="497" spans="1:6">
      <c r="A497" s="7">
        <v>330051240</v>
      </c>
      <c r="B497" s="23" t="s">
        <v>263</v>
      </c>
      <c r="C497" s="7" t="s">
        <v>644</v>
      </c>
    </row>
    <row r="498" spans="1:6">
      <c r="A498" s="7">
        <v>330051132</v>
      </c>
      <c r="B498" s="23" t="s">
        <v>264</v>
      </c>
      <c r="C498" s="7" t="s">
        <v>646</v>
      </c>
    </row>
    <row r="499" spans="1:6">
      <c r="A499" s="7">
        <v>330051224</v>
      </c>
      <c r="B499" s="23" t="s">
        <v>264</v>
      </c>
      <c r="C499" s="7" t="s">
        <v>646</v>
      </c>
    </row>
    <row r="500" spans="1:6">
      <c r="A500" s="7">
        <v>200240211</v>
      </c>
      <c r="B500" s="23" t="s">
        <v>839</v>
      </c>
      <c r="C500" s="7" t="s">
        <v>596</v>
      </c>
    </row>
    <row r="501" spans="1:6">
      <c r="A501" s="7">
        <v>200240229</v>
      </c>
      <c r="B501" s="23" t="s">
        <v>838</v>
      </c>
      <c r="C501" s="7" t="s">
        <v>600</v>
      </c>
    </row>
    <row r="502" spans="1:6">
      <c r="A502" s="7">
        <v>330051060</v>
      </c>
      <c r="B502" s="23" t="s">
        <v>989</v>
      </c>
      <c r="C502" s="7" t="s">
        <v>644</v>
      </c>
    </row>
    <row r="503" spans="1:6">
      <c r="A503" s="7">
        <v>330051036</v>
      </c>
      <c r="B503" s="23" t="s">
        <v>837</v>
      </c>
      <c r="C503" s="7" t="s">
        <v>642</v>
      </c>
    </row>
    <row r="504" spans="1:6">
      <c r="A504" s="7">
        <v>200160425</v>
      </c>
      <c r="B504" s="23" t="s">
        <v>266</v>
      </c>
      <c r="C504" s="7" t="s">
        <v>538</v>
      </c>
    </row>
    <row r="505" spans="1:6">
      <c r="A505" s="7">
        <v>200164309</v>
      </c>
      <c r="B505" s="23" t="s">
        <v>265</v>
      </c>
      <c r="C505" s="7" t="s">
        <v>541</v>
      </c>
    </row>
    <row r="506" spans="1:6">
      <c r="A506" s="7">
        <v>200164500</v>
      </c>
      <c r="B506" s="23" t="s">
        <v>836</v>
      </c>
      <c r="C506" s="7" t="s">
        <v>555</v>
      </c>
    </row>
    <row r="507" spans="1:6">
      <c r="A507" s="7">
        <v>200164450</v>
      </c>
      <c r="B507" s="23" t="s">
        <v>990</v>
      </c>
      <c r="C507" s="7" t="s">
        <v>552</v>
      </c>
    </row>
    <row r="508" spans="1:6">
      <c r="A508" s="7">
        <v>330080611</v>
      </c>
      <c r="B508" s="23" t="s">
        <v>835</v>
      </c>
      <c r="C508" s="7" t="s">
        <v>670</v>
      </c>
    </row>
    <row r="509" spans="1:6" s="2" customFormat="1">
      <c r="A509" s="7">
        <v>200164311</v>
      </c>
      <c r="B509" s="23" t="s">
        <v>834</v>
      </c>
      <c r="C509" s="7" t="s">
        <v>542</v>
      </c>
      <c r="D509" s="7"/>
      <c r="E509" s="7"/>
      <c r="F509" s="7"/>
    </row>
    <row r="510" spans="1:6">
      <c r="A510" s="10">
        <v>200013185</v>
      </c>
      <c r="B510" s="23" t="s">
        <v>833</v>
      </c>
      <c r="C510" s="7" t="s">
        <v>382</v>
      </c>
    </row>
    <row r="511" spans="1:6">
      <c r="A511" s="10">
        <v>330018126</v>
      </c>
      <c r="B511" s="23" t="s">
        <v>832</v>
      </c>
      <c r="C511" s="7" t="s">
        <v>255</v>
      </c>
    </row>
    <row r="512" spans="1:6" s="3" customFormat="1">
      <c r="A512" s="9">
        <v>330018138</v>
      </c>
      <c r="B512" s="31" t="s">
        <v>831</v>
      </c>
      <c r="C512" s="9" t="s">
        <v>575</v>
      </c>
      <c r="D512" s="9"/>
      <c r="E512" s="9"/>
      <c r="F512" s="9"/>
    </row>
    <row r="513" spans="1:3">
      <c r="A513" s="7">
        <v>330018123</v>
      </c>
      <c r="B513" s="23" t="s">
        <v>830</v>
      </c>
      <c r="C513" s="7" t="s">
        <v>255</v>
      </c>
    </row>
    <row r="514" spans="1:3">
      <c r="A514" s="7">
        <v>330021046</v>
      </c>
      <c r="B514" s="23" t="s">
        <v>829</v>
      </c>
      <c r="C514" s="7" t="s">
        <v>583</v>
      </c>
    </row>
    <row r="515" spans="1:3">
      <c r="A515" s="7">
        <v>330018135</v>
      </c>
      <c r="B515" s="23" t="s">
        <v>828</v>
      </c>
      <c r="C515" s="7" t="s">
        <v>575</v>
      </c>
    </row>
    <row r="516" spans="1:3">
      <c r="A516" s="7">
        <v>330075079</v>
      </c>
      <c r="B516" s="23" t="s">
        <v>827</v>
      </c>
      <c r="C516" s="7" t="s">
        <v>583</v>
      </c>
    </row>
    <row r="517" spans="1:3">
      <c r="A517" s="7">
        <v>330075121</v>
      </c>
      <c r="B517" s="23" t="s">
        <v>826</v>
      </c>
      <c r="C517" s="7" t="s">
        <v>662</v>
      </c>
    </row>
    <row r="518" spans="1:3">
      <c r="A518" s="7">
        <v>330075054</v>
      </c>
      <c r="B518" s="23" t="s">
        <v>825</v>
      </c>
      <c r="C518" s="7" t="s">
        <v>575</v>
      </c>
    </row>
    <row r="519" spans="1:3">
      <c r="A519" s="7">
        <v>330075088</v>
      </c>
      <c r="B519" s="23" t="s">
        <v>824</v>
      </c>
      <c r="C519" s="7" t="s">
        <v>583</v>
      </c>
    </row>
    <row r="520" spans="1:3">
      <c r="A520" s="7">
        <v>330075127</v>
      </c>
      <c r="B520" s="23" t="s">
        <v>823</v>
      </c>
      <c r="C520" s="7" t="s">
        <v>663</v>
      </c>
    </row>
    <row r="521" spans="1:3">
      <c r="A521" s="7">
        <v>330075057</v>
      </c>
      <c r="B521" s="23" t="s">
        <v>822</v>
      </c>
      <c r="C521" s="7" t="s">
        <v>575</v>
      </c>
    </row>
    <row r="522" spans="1:3">
      <c r="A522" s="7">
        <v>330075183</v>
      </c>
      <c r="B522" s="23" t="s">
        <v>821</v>
      </c>
      <c r="C522" s="7" t="s">
        <v>667</v>
      </c>
    </row>
    <row r="523" spans="1:3">
      <c r="A523" s="7">
        <v>330075181</v>
      </c>
      <c r="B523" s="23" t="s">
        <v>820</v>
      </c>
      <c r="C523" s="7" t="s">
        <v>665</v>
      </c>
    </row>
    <row r="524" spans="1:3">
      <c r="A524" s="7">
        <v>330075180</v>
      </c>
      <c r="B524" s="23" t="s">
        <v>819</v>
      </c>
      <c r="C524" s="7" t="s">
        <v>664</v>
      </c>
    </row>
    <row r="525" spans="1:3">
      <c r="A525" s="7">
        <v>330075076</v>
      </c>
      <c r="B525" s="23" t="s">
        <v>818</v>
      </c>
      <c r="C525" s="7" t="s">
        <v>583</v>
      </c>
    </row>
    <row r="526" spans="1:3">
      <c r="A526" s="7">
        <v>330075085</v>
      </c>
      <c r="B526" s="23" t="s">
        <v>817</v>
      </c>
      <c r="C526" s="7" t="s">
        <v>583</v>
      </c>
    </row>
    <row r="527" spans="1:3">
      <c r="A527" s="7">
        <v>330075182</v>
      </c>
      <c r="B527" s="23" t="s">
        <v>816</v>
      </c>
      <c r="C527" s="7" t="s">
        <v>666</v>
      </c>
    </row>
    <row r="528" spans="1:3">
      <c r="A528" s="10">
        <v>330111040</v>
      </c>
      <c r="B528" s="16" t="s">
        <v>873</v>
      </c>
      <c r="C528" s="7" t="s">
        <v>678</v>
      </c>
    </row>
    <row r="529" spans="1:3">
      <c r="A529" s="10">
        <v>330111042</v>
      </c>
      <c r="B529" s="29" t="s">
        <v>282</v>
      </c>
      <c r="C529" s="11" t="s">
        <v>290</v>
      </c>
    </row>
    <row r="530" spans="1:3">
      <c r="A530" s="10">
        <v>330111044</v>
      </c>
      <c r="B530" s="29" t="s">
        <v>991</v>
      </c>
      <c r="C530" s="7" t="s">
        <v>679</v>
      </c>
    </row>
    <row r="531" spans="1:3">
      <c r="A531" s="45">
        <v>330051255</v>
      </c>
      <c r="B531" s="12" t="s">
        <v>682</v>
      </c>
      <c r="C531" s="7" t="s">
        <v>287</v>
      </c>
    </row>
    <row r="532" spans="1:3">
      <c r="A532" s="45">
        <v>330113415</v>
      </c>
      <c r="B532" s="12" t="s">
        <v>986</v>
      </c>
      <c r="C532" s="7" t="s">
        <v>288</v>
      </c>
    </row>
    <row r="533" spans="1:3">
      <c r="A533" s="45">
        <v>330113417</v>
      </c>
      <c r="B533" s="12" t="s">
        <v>992</v>
      </c>
      <c r="C533" s="7" t="s">
        <v>289</v>
      </c>
    </row>
    <row r="534" spans="1:3">
      <c r="A534" s="45">
        <v>330113422</v>
      </c>
      <c r="B534" s="12" t="s">
        <v>681</v>
      </c>
      <c r="C534" s="7" t="s">
        <v>288</v>
      </c>
    </row>
    <row r="535" spans="1:3">
      <c r="A535" s="45">
        <v>330113418</v>
      </c>
      <c r="B535" s="12" t="s">
        <v>680</v>
      </c>
      <c r="C535" s="7" t="s">
        <v>290</v>
      </c>
    </row>
    <row r="536" spans="1:3">
      <c r="A536" s="45">
        <v>330113424</v>
      </c>
      <c r="B536" s="12" t="s">
        <v>993</v>
      </c>
      <c r="C536" s="7" t="s">
        <v>289</v>
      </c>
    </row>
    <row r="537" spans="1:3">
      <c r="A537" s="17">
        <v>330111049</v>
      </c>
      <c r="B537" s="16" t="s">
        <v>996</v>
      </c>
      <c r="C537" s="16" t="s">
        <v>985</v>
      </c>
    </row>
    <row r="538" spans="1:3">
      <c r="A538" s="17">
        <v>330113421</v>
      </c>
      <c r="B538" s="16" t="s">
        <v>997</v>
      </c>
      <c r="C538" s="16" t="s">
        <v>981</v>
      </c>
    </row>
    <row r="539" spans="1:3">
      <c r="A539" s="17">
        <v>330113416</v>
      </c>
      <c r="B539" s="16" t="s">
        <v>994</v>
      </c>
      <c r="C539" s="16" t="s">
        <v>982</v>
      </c>
    </row>
    <row r="540" spans="1:3">
      <c r="A540" s="17">
        <v>330113423</v>
      </c>
      <c r="B540" s="16" t="s">
        <v>995</v>
      </c>
      <c r="C540" s="16" t="s">
        <v>982</v>
      </c>
    </row>
    <row r="541" spans="1:3">
      <c r="A541" s="17">
        <v>330111039</v>
      </c>
      <c r="B541" s="16" t="s">
        <v>987</v>
      </c>
      <c r="C541" s="16" t="s">
        <v>983</v>
      </c>
    </row>
    <row r="542" spans="1:3">
      <c r="A542" s="17">
        <v>330111041</v>
      </c>
      <c r="B542" s="16" t="s">
        <v>1006</v>
      </c>
      <c r="C542" s="16" t="s">
        <v>290</v>
      </c>
    </row>
    <row r="543" spans="1:3">
      <c r="A543" s="17">
        <v>330111043</v>
      </c>
      <c r="B543" s="16" t="s">
        <v>1000</v>
      </c>
      <c r="C543" s="16" t="s">
        <v>1005</v>
      </c>
    </row>
    <row r="544" spans="1:3">
      <c r="A544" s="7">
        <v>330051062</v>
      </c>
      <c r="B544" s="23" t="s">
        <v>1180</v>
      </c>
      <c r="C544" s="7" t="s">
        <v>1177</v>
      </c>
    </row>
    <row r="545" spans="1:3">
      <c r="A545" s="7">
        <v>330051038</v>
      </c>
      <c r="B545" s="23" t="s">
        <v>1178</v>
      </c>
      <c r="C545" s="7" t="s">
        <v>1179</v>
      </c>
    </row>
    <row r="546" spans="1:3">
      <c r="A546" s="7">
        <v>330051194</v>
      </c>
      <c r="B546" s="23" t="s">
        <v>1361</v>
      </c>
      <c r="C546" s="23" t="s">
        <v>1354</v>
      </c>
    </row>
    <row r="547" spans="1:3">
      <c r="A547" s="7">
        <v>330051210</v>
      </c>
      <c r="B547" s="23" t="s">
        <v>1362</v>
      </c>
      <c r="C547" s="23" t="s">
        <v>1176</v>
      </c>
    </row>
    <row r="548" spans="1:3">
      <c r="A548" s="7">
        <v>330051226</v>
      </c>
      <c r="B548" s="23" t="s">
        <v>1363</v>
      </c>
      <c r="C548" s="23" t="s">
        <v>1354</v>
      </c>
    </row>
    <row r="549" spans="1:3">
      <c r="A549" s="7">
        <v>330051242</v>
      </c>
      <c r="B549" s="23" t="s">
        <v>1364</v>
      </c>
      <c r="C549" s="23" t="s">
        <v>1176</v>
      </c>
    </row>
    <row r="550" spans="1:3">
      <c r="A550" s="7">
        <v>330051094</v>
      </c>
      <c r="C550" s="23" t="s">
        <v>1910</v>
      </c>
    </row>
    <row r="551" spans="1:3">
      <c r="A551" s="7">
        <v>330051265</v>
      </c>
      <c r="C551" s="23" t="s">
        <v>1911</v>
      </c>
    </row>
    <row r="552" spans="1:3">
      <c r="A552" s="7">
        <v>330044353</v>
      </c>
      <c r="C552" s="23" t="s">
        <v>1912</v>
      </c>
    </row>
    <row r="553" spans="1:3">
      <c r="A553" s="7">
        <v>330025914</v>
      </c>
      <c r="B553" s="23" t="e">
        <v>#N/A</v>
      </c>
      <c r="C553" s="7" t="s">
        <v>1962</v>
      </c>
    </row>
    <row r="554" spans="1:3">
      <c r="A554" s="7">
        <v>330025878</v>
      </c>
      <c r="B554" s="23" t="e">
        <v>#N/A</v>
      </c>
      <c r="C554" s="7" t="s">
        <v>1963</v>
      </c>
    </row>
    <row r="555" spans="1:3">
      <c r="A555" s="7">
        <v>200201353</v>
      </c>
      <c r="B555" s="23" t="e">
        <v>#N/A</v>
      </c>
      <c r="C555" s="7" t="s">
        <v>1964</v>
      </c>
    </row>
    <row r="556" spans="1:3">
      <c r="A556" s="7">
        <v>200201333</v>
      </c>
      <c r="B556" s="23" t="e">
        <v>#N/A</v>
      </c>
      <c r="C556" s="7" t="s">
        <v>1965</v>
      </c>
    </row>
    <row r="557" spans="1:3">
      <c r="A557" s="7">
        <v>330025914</v>
      </c>
      <c r="B557" s="23" t="e">
        <v>#N/A</v>
      </c>
      <c r="C557" s="7" t="s">
        <v>1962</v>
      </c>
    </row>
    <row r="558" spans="1:3">
      <c r="A558" s="7">
        <v>330025878</v>
      </c>
      <c r="B558" s="23" t="e">
        <v>#N/A</v>
      </c>
      <c r="C558" s="7" t="s">
        <v>1963</v>
      </c>
    </row>
    <row r="559" spans="1:3">
      <c r="A559" s="7">
        <v>200201353</v>
      </c>
      <c r="B559" s="23" t="e">
        <v>#N/A</v>
      </c>
      <c r="C559" s="7" t="s">
        <v>1964</v>
      </c>
    </row>
    <row r="560" spans="1:3">
      <c r="A560" s="7">
        <v>200201333</v>
      </c>
      <c r="B560" s="23" t="e">
        <v>#N/A</v>
      </c>
      <c r="C560" s="7" t="s">
        <v>1965</v>
      </c>
    </row>
  </sheetData>
  <autoFilter ref="A1:F549"/>
  <phoneticPr fontId="29" type="noConversion"/>
  <pageMargins left="0.7" right="0.7" top="0.75" bottom="0.75" header="0.3" footer="0.3"/>
  <pageSetup paperSize="9"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K1094"/>
  <sheetViews>
    <sheetView topLeftCell="A502" workbookViewId="0">
      <selection activeCell="B475" sqref="B475"/>
    </sheetView>
  </sheetViews>
  <sheetFormatPr defaultRowHeight="15.85" customHeight="1"/>
  <cols>
    <col min="1" max="1" width="11.875" style="18" customWidth="1"/>
    <col min="2" max="2" width="54.5" style="18" bestFit="1" customWidth="1"/>
    <col min="3" max="3" width="11.375" style="15" customWidth="1"/>
    <col min="4" max="4" width="8.5" bestFit="1" customWidth="1"/>
    <col min="5" max="5" width="10.375" customWidth="1"/>
    <col min="6" max="6" width="12.5" style="119" customWidth="1"/>
    <col min="8" max="9" width="10.5" style="206" bestFit="1" customWidth="1"/>
    <col min="10" max="10" width="3.375" style="206" customWidth="1"/>
    <col min="11" max="11" width="4.5" style="206" customWidth="1"/>
  </cols>
  <sheetData>
    <row r="1" spans="1:11" ht="15.85" customHeight="1">
      <c r="A1" s="18" t="s">
        <v>1153</v>
      </c>
      <c r="B1" s="18" t="s">
        <v>874</v>
      </c>
      <c r="F1" s="119" t="s">
        <v>1152</v>
      </c>
      <c r="H1" s="206" t="s">
        <v>1933</v>
      </c>
      <c r="I1" s="206" t="s">
        <v>1934</v>
      </c>
      <c r="K1" s="206" t="s">
        <v>286</v>
      </c>
    </row>
    <row r="2" spans="1:11" ht="15.85" customHeight="1">
      <c r="A2" s="18">
        <v>200090682</v>
      </c>
      <c r="B2" s="18" t="str">
        <f>VLOOKUP(A:A,[1]Sheet1!A:B,2,0)</f>
        <v>475轿壁板</v>
      </c>
      <c r="F2" s="120">
        <v>200274682</v>
      </c>
      <c r="H2" s="206">
        <v>200010473</v>
      </c>
      <c r="I2" s="206">
        <v>200010472</v>
      </c>
      <c r="J2" s="206">
        <v>1</v>
      </c>
      <c r="K2" s="206">
        <v>1</v>
      </c>
    </row>
    <row r="3" spans="1:11" ht="15.85" customHeight="1">
      <c r="A3" s="18">
        <v>200090683</v>
      </c>
      <c r="B3" s="18" t="str">
        <f>VLOOKUP(A:A,[1]Sheet1!A:B,2,0)</f>
        <v xml:space="preserve">加强筋 </v>
      </c>
      <c r="F3" s="121">
        <v>200274683</v>
      </c>
      <c r="H3" s="206">
        <v>200010474</v>
      </c>
      <c r="I3" s="206">
        <v>200010471</v>
      </c>
      <c r="J3" s="206">
        <v>1</v>
      </c>
      <c r="K3" s="206">
        <v>1</v>
      </c>
    </row>
    <row r="4" spans="1:11" ht="15.85" customHeight="1">
      <c r="A4" s="18">
        <v>200090685</v>
      </c>
      <c r="B4" s="18" t="str">
        <f>VLOOKUP(A:A,[1]Sheet1!A:B,2,0)</f>
        <v>450轿壁板</v>
      </c>
      <c r="F4" s="121">
        <v>200201349</v>
      </c>
      <c r="H4" s="206">
        <v>200010475</v>
      </c>
      <c r="I4" s="206">
        <v>200010470</v>
      </c>
      <c r="K4" s="206">
        <v>0</v>
      </c>
    </row>
    <row r="5" spans="1:11" ht="15.85" customHeight="1">
      <c r="A5" s="18">
        <v>200090693</v>
      </c>
      <c r="B5" s="18" t="str">
        <f>VLOOKUP(A:A,[1]Sheet1!A:B,2,0)</f>
        <v>支架</v>
      </c>
      <c r="F5" s="121">
        <v>200201350</v>
      </c>
      <c r="H5" s="206">
        <v>200010476</v>
      </c>
      <c r="I5" s="206">
        <v>200010470</v>
      </c>
      <c r="K5" s="206">
        <v>0</v>
      </c>
    </row>
    <row r="6" spans="1:11" ht="15.85" customHeight="1">
      <c r="A6" s="18">
        <v>200090702</v>
      </c>
      <c r="B6" s="18" t="str">
        <f>VLOOKUP(A:A,[1]Sheet1!A:B,2,0)</f>
        <v xml:space="preserve">加强筋 </v>
      </c>
      <c r="F6" s="121">
        <v>200201312</v>
      </c>
    </row>
    <row r="7" spans="1:11" ht="15.85" customHeight="1">
      <c r="A7" s="18">
        <v>200090727</v>
      </c>
      <c r="B7" s="18" t="str">
        <f>VLOOKUP(A:A,[1]Sheet1!A:B,2,0)</f>
        <v>600轿壁板</v>
      </c>
      <c r="F7" s="121">
        <v>330075059</v>
      </c>
      <c r="H7" s="206">
        <v>200093035</v>
      </c>
      <c r="I7" s="206">
        <v>200093026</v>
      </c>
      <c r="J7" s="206">
        <v>2</v>
      </c>
      <c r="K7" s="206">
        <v>2</v>
      </c>
    </row>
    <row r="8" spans="1:11" ht="15.85" customHeight="1">
      <c r="A8" s="18">
        <v>200090729</v>
      </c>
      <c r="B8" s="18" t="str">
        <f>VLOOKUP(A:A,[1]Sheet1!A:B,2,0)</f>
        <v>门楣底板</v>
      </c>
      <c r="F8" s="121">
        <v>200204431</v>
      </c>
      <c r="H8" s="206">
        <v>200093037</v>
      </c>
      <c r="I8" s="206">
        <v>200093026</v>
      </c>
      <c r="J8" s="206">
        <v>2</v>
      </c>
      <c r="K8" s="206">
        <v>1</v>
      </c>
    </row>
    <row r="9" spans="1:11" ht="15.85" customHeight="1">
      <c r="A9" s="18">
        <v>200090731</v>
      </c>
      <c r="B9" s="18" t="str">
        <f>VLOOKUP(A:A,[1]Sheet1!A:B,2,0)</f>
        <v>625(前孔）轿壁板</v>
      </c>
      <c r="F9" s="121">
        <v>200204432</v>
      </c>
      <c r="H9" s="206">
        <v>200093039</v>
      </c>
    </row>
    <row r="10" spans="1:11" ht="15.85" customHeight="1">
      <c r="A10" s="18">
        <v>330049476</v>
      </c>
      <c r="B10" s="18" t="str">
        <f>VLOOKUP(A:A,[1]Sheet1!A:B,2,0)</f>
        <v>W375前侧右轿壁</v>
      </c>
      <c r="F10" s="121">
        <v>200204433</v>
      </c>
      <c r="H10" s="206">
        <v>200093039</v>
      </c>
    </row>
    <row r="11" spans="1:11" ht="15.85" customHeight="1">
      <c r="A11" s="18">
        <v>330049477</v>
      </c>
      <c r="B11" s="18" t="str">
        <f>VLOOKUP(A:A,[1]Sheet1!A:B,2,0)</f>
        <v>W80 COP右侧板</v>
      </c>
      <c r="F11" s="120">
        <v>200204434</v>
      </c>
      <c r="H11" s="206">
        <v>200093039</v>
      </c>
    </row>
    <row r="12" spans="1:11" ht="15.85" customHeight="1">
      <c r="A12" s="18">
        <v>330049478</v>
      </c>
      <c r="B12" s="18" t="str">
        <f>VLOOKUP(A:A,[1]Sheet1!A:B,2,0)</f>
        <v>W90 COP左侧板</v>
      </c>
      <c r="F12" s="120">
        <v>200081495</v>
      </c>
      <c r="H12" s="206">
        <v>200093039</v>
      </c>
      <c r="I12" s="206">
        <v>200204464</v>
      </c>
      <c r="J12" s="206">
        <v>2</v>
      </c>
      <c r="K12" s="206">
        <v>1</v>
      </c>
    </row>
    <row r="13" spans="1:11" ht="15.85" customHeight="1">
      <c r="A13" s="18">
        <v>200090700</v>
      </c>
      <c r="B13" s="18" t="str">
        <f>VLOOKUP(A:A,[2]Sheet1!A:B,2,0)</f>
        <v xml:space="preserve">加强筋 </v>
      </c>
      <c r="F13" s="120">
        <v>200117491</v>
      </c>
      <c r="H13" s="206">
        <v>200093039</v>
      </c>
      <c r="I13" s="206">
        <v>200204500</v>
      </c>
      <c r="J13" s="206">
        <v>2</v>
      </c>
      <c r="K13" s="206">
        <v>1</v>
      </c>
    </row>
    <row r="14" spans="1:11" ht="15.85" customHeight="1">
      <c r="A14" s="18">
        <v>200090701</v>
      </c>
      <c r="B14" s="18" t="str">
        <f>VLOOKUP(A:A,[2]Sheet1!A:B,2,0)</f>
        <v xml:space="preserve">加强筋 </v>
      </c>
      <c r="F14" s="120">
        <v>200082416</v>
      </c>
      <c r="H14" s="206">
        <v>200093040</v>
      </c>
      <c r="I14" s="206">
        <v>200093026</v>
      </c>
      <c r="J14" s="206">
        <v>1</v>
      </c>
      <c r="K14" s="206">
        <v>4</v>
      </c>
    </row>
    <row r="15" spans="1:11" ht="15.85" customHeight="1">
      <c r="A15" s="18">
        <v>200090704</v>
      </c>
      <c r="B15" s="18" t="str">
        <f>VLOOKUP(A:A,[2]Sheet1!A:B,2,0)</f>
        <v>475轿壁底板</v>
      </c>
      <c r="F15" s="120">
        <v>200201311</v>
      </c>
      <c r="H15" s="206">
        <v>200093041</v>
      </c>
      <c r="I15" s="206">
        <v>200201358</v>
      </c>
      <c r="J15" s="206">
        <v>1</v>
      </c>
      <c r="K15" s="206">
        <v>2</v>
      </c>
    </row>
    <row r="16" spans="1:11" ht="15.85" customHeight="1">
      <c r="A16" s="18">
        <v>200090707</v>
      </c>
      <c r="B16" s="18" t="str">
        <f>VLOOKUP(A:A,[2]Sheet1!A:B,2,0)</f>
        <v>550轿壁板</v>
      </c>
      <c r="F16" s="120">
        <v>200010481</v>
      </c>
      <c r="H16" s="206">
        <v>200093041</v>
      </c>
      <c r="I16" s="206">
        <v>200201338</v>
      </c>
      <c r="J16" s="206">
        <v>1</v>
      </c>
      <c r="K16" s="206">
        <v>1</v>
      </c>
    </row>
    <row r="17" spans="1:11" ht="15.85" customHeight="1">
      <c r="A17" s="18">
        <v>200090714</v>
      </c>
      <c r="B17" s="18" t="str">
        <f>VLOOKUP(A:A,[2]Sheet1!A:B,2,0)</f>
        <v>门楣底板</v>
      </c>
      <c r="F17" s="120">
        <v>200010687</v>
      </c>
    </row>
    <row r="18" spans="1:11" ht="15.85" customHeight="1">
      <c r="A18" s="18">
        <v>200090716</v>
      </c>
      <c r="B18" s="18" t="str">
        <f>VLOOKUP(A:A,[2]Sheet1!A:B,2,0)</f>
        <v>550轿壁(面孔)板</v>
      </c>
      <c r="F18" s="120">
        <v>200010482</v>
      </c>
      <c r="H18" s="206">
        <v>200093075</v>
      </c>
      <c r="I18" s="206">
        <v>200093026</v>
      </c>
      <c r="J18" s="206">
        <v>2</v>
      </c>
      <c r="K18" s="206">
        <v>2</v>
      </c>
    </row>
    <row r="19" spans="1:11" ht="15.85" customHeight="1">
      <c r="A19" s="18">
        <v>200090720</v>
      </c>
      <c r="B19" s="18" t="str">
        <f>VLOOKUP(A:A,[2]Sheet1!A:B,2,0)</f>
        <v>450轿壁底板</v>
      </c>
      <c r="F19" s="120">
        <v>200010688</v>
      </c>
      <c r="H19" s="206">
        <v>200093077</v>
      </c>
      <c r="I19" s="206">
        <v>200093026</v>
      </c>
      <c r="J19" s="206">
        <v>2</v>
      </c>
      <c r="K19" s="206">
        <v>1</v>
      </c>
    </row>
    <row r="20" spans="1:11" ht="15.85" customHeight="1">
      <c r="A20" s="18">
        <v>200090897</v>
      </c>
      <c r="B20" s="18" t="str">
        <f>VLOOKUP(A:A,[2]Sheet1!A:B,2,0)</f>
        <v>W=300 右前轿壁底板</v>
      </c>
      <c r="F20" s="120">
        <v>200010483</v>
      </c>
      <c r="H20" s="206">
        <v>200093079</v>
      </c>
      <c r="I20" s="206">
        <v>200204464</v>
      </c>
      <c r="J20" s="206">
        <v>2</v>
      </c>
      <c r="K20" s="206">
        <v>1</v>
      </c>
    </row>
    <row r="21" spans="1:11" ht="15.85" customHeight="1">
      <c r="A21" s="18">
        <v>200090900</v>
      </c>
      <c r="B21" s="18" t="str">
        <f>VLOOKUP(A:A,[2]Sheet1!A:B,2,0)</f>
        <v>W=50 COP左侧轿壁底板</v>
      </c>
      <c r="F21" s="120">
        <v>200032136</v>
      </c>
      <c r="H21" s="206">
        <v>200093079</v>
      </c>
      <c r="I21" s="206">
        <v>200204500</v>
      </c>
      <c r="J21" s="206">
        <v>2</v>
      </c>
      <c r="K21" s="206">
        <v>1</v>
      </c>
    </row>
    <row r="22" spans="1:11" ht="15.85" customHeight="1">
      <c r="A22" s="18">
        <v>200090903</v>
      </c>
      <c r="B22" s="18" t="str">
        <f>VLOOKUP(A:A,[2]Sheet1!A:B,2,0)</f>
        <v>W=45 COP右侧轿壁底板</v>
      </c>
      <c r="F22" s="120">
        <v>200010484</v>
      </c>
      <c r="H22" s="206">
        <v>200093079</v>
      </c>
    </row>
    <row r="23" spans="1:11" ht="15.85" customHeight="1">
      <c r="A23" s="18">
        <v>200090906</v>
      </c>
      <c r="B23" s="18" t="str">
        <f>VLOOKUP(A:A,[2]Sheet1!A:B,2,0)</f>
        <v>门楣底板</v>
      </c>
      <c r="F23" s="120">
        <v>200010689</v>
      </c>
      <c r="H23" s="206">
        <v>200093080</v>
      </c>
      <c r="I23" s="206">
        <v>200093026</v>
      </c>
      <c r="J23" s="206">
        <v>1</v>
      </c>
      <c r="K23" s="206">
        <v>4</v>
      </c>
    </row>
    <row r="24" spans="1:11" ht="15.85" customHeight="1">
      <c r="A24" s="18">
        <v>200090910</v>
      </c>
      <c r="B24" s="18" t="str">
        <f>VLOOKUP(A:A,[2]Sheet1!A:B,2,0)</f>
        <v>500轿壁底板</v>
      </c>
      <c r="F24" s="120">
        <v>200010485</v>
      </c>
      <c r="H24" s="206">
        <v>200093081</v>
      </c>
      <c r="I24" s="206">
        <v>200201358</v>
      </c>
      <c r="J24" s="206">
        <v>1</v>
      </c>
      <c r="K24" s="206">
        <v>2</v>
      </c>
    </row>
    <row r="25" spans="1:11" ht="15.85" customHeight="1">
      <c r="A25" s="18">
        <v>200090914</v>
      </c>
      <c r="B25" s="18" t="str">
        <f>VLOOKUP(A:A,[2]Sheet1!A:B,2,0)</f>
        <v>450轿壁(面孔)底板</v>
      </c>
      <c r="F25" s="120">
        <v>200010690</v>
      </c>
      <c r="H25" s="206">
        <v>200093081</v>
      </c>
      <c r="I25" s="206">
        <v>200201338</v>
      </c>
      <c r="J25" s="206">
        <v>1</v>
      </c>
      <c r="K25" s="206">
        <v>1</v>
      </c>
    </row>
    <row r="26" spans="1:11" ht="15.85" customHeight="1">
      <c r="A26" s="18">
        <v>200090932</v>
      </c>
      <c r="B26" s="18" t="str">
        <f>VLOOKUP(A:A,[2]Sheet1!A:B,2,0)</f>
        <v>550轿壁底板</v>
      </c>
      <c r="F26" s="120">
        <v>200010486</v>
      </c>
      <c r="H26" s="206">
        <v>200013405</v>
      </c>
      <c r="I26" s="206">
        <v>200013384</v>
      </c>
      <c r="J26" s="206">
        <v>2</v>
      </c>
      <c r="K26" s="206">
        <v>2</v>
      </c>
    </row>
    <row r="27" spans="1:11" ht="15.85" customHeight="1">
      <c r="A27" s="18">
        <v>200090954</v>
      </c>
      <c r="B27" s="18" t="str">
        <f>VLOOKUP(A:A,[2]Sheet1!A:B,2,0)</f>
        <v>W75 左前轿壁底板</v>
      </c>
      <c r="F27" s="120">
        <v>200010692</v>
      </c>
      <c r="H27" s="206">
        <v>200013407</v>
      </c>
      <c r="I27" s="206">
        <v>200013384</v>
      </c>
      <c r="J27" s="206">
        <v>2</v>
      </c>
      <c r="K27" s="206">
        <v>1</v>
      </c>
    </row>
    <row r="28" spans="1:11" ht="15.85" customHeight="1">
      <c r="A28" s="18">
        <v>200090967</v>
      </c>
      <c r="B28" s="18" t="str">
        <f>VLOOKUP(A:A,[2]Sheet1!A:B,2,0)</f>
        <v>400轿壁底板</v>
      </c>
      <c r="F28" s="120">
        <v>200032117</v>
      </c>
      <c r="H28" s="206">
        <v>200013409</v>
      </c>
    </row>
    <row r="29" spans="1:11" ht="15.85" customHeight="1">
      <c r="A29" s="18">
        <v>200090971</v>
      </c>
      <c r="B29" s="18" t="str">
        <f>VLOOKUP(A:A,[2]Sheet1!A:B,2,0)</f>
        <v>375轿壁(面孔)底板</v>
      </c>
      <c r="F29" s="120">
        <v>200010686</v>
      </c>
      <c r="H29" s="206">
        <v>200013409</v>
      </c>
    </row>
    <row r="30" spans="1:11" ht="15.85" customHeight="1">
      <c r="A30" s="18">
        <v>200128426</v>
      </c>
      <c r="B30" s="18" t="str">
        <f>VLOOKUP(A:A,[2]Sheet1!A:B,2,0)</f>
        <v>门楣底板</v>
      </c>
      <c r="F30" s="120">
        <v>200010694</v>
      </c>
      <c r="H30" s="206">
        <v>200013409</v>
      </c>
    </row>
    <row r="31" spans="1:11" ht="15.85" customHeight="1">
      <c r="A31" s="18">
        <v>200145073</v>
      </c>
      <c r="B31" s="18" t="str">
        <f>VLOOKUP(A:A,[2]Sheet1!A:B,2,0)</f>
        <v>345轿壁(带COP安装孔)底板</v>
      </c>
      <c r="F31" s="120">
        <v>200010707</v>
      </c>
      <c r="H31" s="206">
        <v>200013409</v>
      </c>
      <c r="I31" s="206">
        <v>200204482</v>
      </c>
      <c r="J31" s="206">
        <v>2</v>
      </c>
      <c r="K31" s="206">
        <v>1</v>
      </c>
    </row>
    <row r="32" spans="1:11" ht="15.85" customHeight="1">
      <c r="A32" s="18">
        <v>200145130</v>
      </c>
      <c r="B32" s="18" t="str">
        <f>VLOOKUP(A:A,[2]Sheet1!A:B,2,0)</f>
        <v>500轿壁(带COP安装孔)底板</v>
      </c>
      <c r="F32" s="120">
        <v>200010790</v>
      </c>
      <c r="H32" s="206">
        <v>200013409</v>
      </c>
      <c r="I32" s="206">
        <v>200204518</v>
      </c>
      <c r="J32" s="206">
        <v>2</v>
      </c>
      <c r="K32" s="206">
        <v>1</v>
      </c>
    </row>
    <row r="33" spans="1:11" ht="15.85" customHeight="1">
      <c r="A33" s="18">
        <v>200145253</v>
      </c>
      <c r="B33" s="18" t="str">
        <f>VLOOKUP(A:A,[2]Sheet1!A:B,2,0)</f>
        <v xml:space="preserve">加强筋 </v>
      </c>
      <c r="F33" s="120">
        <v>200030855</v>
      </c>
      <c r="H33" s="206">
        <v>200013410</v>
      </c>
      <c r="I33" s="206">
        <v>200013384</v>
      </c>
      <c r="J33" s="206">
        <v>1</v>
      </c>
      <c r="K33" s="206">
        <v>4</v>
      </c>
    </row>
    <row r="34" spans="1:11" ht="15.85" customHeight="1">
      <c r="A34" s="18">
        <v>200145257</v>
      </c>
      <c r="B34" s="18" t="str">
        <f>VLOOKUP(A:A,[2]Sheet1!A:B,2,0)</f>
        <v>小轿壁底板</v>
      </c>
      <c r="F34" s="120">
        <v>200127436</v>
      </c>
      <c r="H34" s="206">
        <v>200013411</v>
      </c>
      <c r="I34" s="206">
        <v>200201361</v>
      </c>
      <c r="J34" s="206">
        <v>1</v>
      </c>
      <c r="K34" s="206">
        <v>2</v>
      </c>
    </row>
    <row r="35" spans="1:11" ht="15.85" customHeight="1">
      <c r="A35" s="18">
        <v>200157580</v>
      </c>
      <c r="B35" s="18" t="str">
        <f>VLOOKUP(A:A,[2]Sheet1!A:B,2,0)</f>
        <v>门楣装饰板</v>
      </c>
      <c r="F35" s="120">
        <v>200031516</v>
      </c>
      <c r="H35" s="206">
        <v>200013411</v>
      </c>
      <c r="I35" s="206">
        <v>200201341</v>
      </c>
      <c r="J35" s="206">
        <v>1</v>
      </c>
      <c r="K35" s="206">
        <v>1</v>
      </c>
    </row>
    <row r="36" spans="1:11" ht="15.85" customHeight="1">
      <c r="A36" s="18">
        <v>200225199</v>
      </c>
      <c r="B36" s="18" t="str">
        <f>VLOOKUP(A:A,[2]Sheet1!A:B,2,0)</f>
        <v xml:space="preserve">加强筋 </v>
      </c>
      <c r="F36" s="120">
        <v>200127438</v>
      </c>
    </row>
    <row r="37" spans="1:11" ht="15.85" customHeight="1">
      <c r="A37" s="18">
        <v>200253605</v>
      </c>
      <c r="B37" s="18" t="str">
        <f>VLOOKUP(A:A,[2]Sheet1!A:B,2,0)</f>
        <v>W=300 右前轿壁装饰板</v>
      </c>
      <c r="F37" s="121">
        <v>200127439</v>
      </c>
      <c r="H37" s="206">
        <v>200011206</v>
      </c>
      <c r="I37" s="206">
        <v>200013384</v>
      </c>
      <c r="J37" s="206">
        <v>2</v>
      </c>
      <c r="K37" s="206">
        <v>2</v>
      </c>
    </row>
    <row r="38" spans="1:11" ht="15.85" customHeight="1">
      <c r="A38" s="18">
        <v>200253608</v>
      </c>
      <c r="B38" s="18" t="str">
        <f>VLOOKUP(A:A,[2]Sheet1!A:B,2,0)</f>
        <v>W=50 COP左侧轿壁装饰板</v>
      </c>
      <c r="F38" s="121">
        <v>200127440</v>
      </c>
      <c r="H38" s="206">
        <v>200011208</v>
      </c>
      <c r="I38" s="206">
        <v>200013384</v>
      </c>
      <c r="J38" s="206">
        <v>2</v>
      </c>
      <c r="K38" s="206">
        <v>1</v>
      </c>
    </row>
    <row r="39" spans="1:11" ht="15.85" customHeight="1">
      <c r="A39" s="18">
        <v>200253612</v>
      </c>
      <c r="B39" s="18" t="str">
        <f>VLOOKUP(A:A,[2]Sheet1!A:B,2,0)</f>
        <v>W=45 COP右侧轿壁装饰板</v>
      </c>
      <c r="F39" s="121">
        <v>330035022</v>
      </c>
      <c r="H39" s="206">
        <v>200011210</v>
      </c>
      <c r="I39" s="206">
        <v>200204482</v>
      </c>
      <c r="J39" s="206">
        <v>2</v>
      </c>
      <c r="K39" s="206">
        <v>1</v>
      </c>
    </row>
    <row r="40" spans="1:11" ht="15.85" customHeight="1">
      <c r="A40" s="18">
        <v>200253621</v>
      </c>
      <c r="B40" s="18" t="str">
        <f>VLOOKUP(A:A,[2]Sheet1!A:B,2,0)</f>
        <v>475轿壁装饰板</v>
      </c>
      <c r="F40" s="121">
        <v>200090703</v>
      </c>
      <c r="H40" s="206">
        <v>200011210</v>
      </c>
      <c r="I40" s="206">
        <v>200204518</v>
      </c>
      <c r="J40" s="206">
        <v>2</v>
      </c>
      <c r="K40" s="206">
        <v>1</v>
      </c>
    </row>
    <row r="41" spans="1:11" ht="15.85" customHeight="1">
      <c r="A41" s="18">
        <v>200253623</v>
      </c>
      <c r="B41" s="18" t="str">
        <f>VLOOKUP(A:A,[2]Sheet1!A:B,2,0)</f>
        <v>450轿壁装饰板</v>
      </c>
      <c r="F41" s="121">
        <v>330004606</v>
      </c>
      <c r="H41" s="206">
        <v>200011210</v>
      </c>
    </row>
    <row r="42" spans="1:11" ht="15.85" customHeight="1">
      <c r="A42" s="18">
        <v>200253624</v>
      </c>
      <c r="B42" s="18" t="str">
        <f>VLOOKUP(A:A,[2]Sheet1!A:B,2,0)</f>
        <v>500轿壁装饰板</v>
      </c>
      <c r="F42" s="121">
        <v>330004608</v>
      </c>
      <c r="H42" s="206">
        <v>200011211</v>
      </c>
      <c r="I42" s="206">
        <v>200013384</v>
      </c>
      <c r="J42" s="206">
        <v>1</v>
      </c>
      <c r="K42" s="206">
        <v>4</v>
      </c>
    </row>
    <row r="43" spans="1:11" ht="15.85" customHeight="1">
      <c r="A43" s="18">
        <v>200253625</v>
      </c>
      <c r="B43" s="18" t="str">
        <f>VLOOKUP(A:A,[2]Sheet1!A:B,2,0)</f>
        <v>550轿壁装饰板</v>
      </c>
      <c r="F43" s="121">
        <v>330020510</v>
      </c>
      <c r="H43" s="206">
        <v>200011212</v>
      </c>
      <c r="I43" s="206">
        <v>200201361</v>
      </c>
      <c r="J43" s="206">
        <v>1</v>
      </c>
      <c r="K43" s="206">
        <v>2</v>
      </c>
    </row>
    <row r="44" spans="1:11" ht="15.85" customHeight="1">
      <c r="A44" s="18">
        <v>200253627</v>
      </c>
      <c r="B44" s="18" t="str">
        <f>VLOOKUP(A:A,[2]Sheet1!A:B,2,0)</f>
        <v>400轿壁装饰板</v>
      </c>
      <c r="F44" s="121">
        <v>200013109</v>
      </c>
      <c r="H44" s="206">
        <v>200011212</v>
      </c>
      <c r="I44" s="206">
        <v>200201341</v>
      </c>
      <c r="J44" s="206">
        <v>1</v>
      </c>
      <c r="K44" s="206">
        <v>1</v>
      </c>
    </row>
    <row r="45" spans="1:11" ht="15.85" customHeight="1">
      <c r="A45" s="18">
        <v>200253631</v>
      </c>
      <c r="B45" s="18" t="str">
        <f>VLOOKUP(A:A,[2]Sheet1!A:B,2,0)</f>
        <v>450轿壁(面孔)装饰板</v>
      </c>
      <c r="F45" s="121">
        <v>200013178</v>
      </c>
      <c r="H45" s="206">
        <v>200127453</v>
      </c>
      <c r="I45" s="206">
        <v>200127393</v>
      </c>
      <c r="K45" s="206">
        <v>0</v>
      </c>
    </row>
    <row r="46" spans="1:11" ht="15.85" customHeight="1">
      <c r="A46" s="18">
        <v>200253634</v>
      </c>
      <c r="B46" s="18" t="str">
        <f>VLOOKUP(A:A,[2]Sheet1!A:B,2,0)</f>
        <v>375轿壁(面孔)装饰板</v>
      </c>
      <c r="F46" s="121">
        <v>200013110</v>
      </c>
      <c r="H46" s="206">
        <v>200127454</v>
      </c>
      <c r="I46" s="206">
        <v>200127393</v>
      </c>
      <c r="K46" s="206">
        <v>0</v>
      </c>
    </row>
    <row r="47" spans="1:11" ht="15.85" customHeight="1">
      <c r="A47" s="18">
        <v>200253640</v>
      </c>
      <c r="B47" s="18" t="str">
        <f>VLOOKUP(A:A,[2]Sheet1!A:B,2,0)</f>
        <v>W75 左前轿壁装饰板</v>
      </c>
      <c r="F47" s="120">
        <v>200013180</v>
      </c>
      <c r="H47" s="206">
        <v>200159992</v>
      </c>
      <c r="I47" s="206">
        <v>200093026</v>
      </c>
      <c r="J47" s="206">
        <v>2</v>
      </c>
      <c r="K47" s="206">
        <v>2</v>
      </c>
    </row>
    <row r="48" spans="1:11" ht="15.85" customHeight="1">
      <c r="A48" s="18">
        <v>200253650</v>
      </c>
      <c r="B48" s="18" t="str">
        <f>VLOOKUP(A:A,[2]Sheet1!A:B,2,0)</f>
        <v>345轿壁(带COP安装孔)装饰板</v>
      </c>
      <c r="F48" s="120">
        <v>200013181</v>
      </c>
      <c r="H48" s="206">
        <v>200159993</v>
      </c>
      <c r="I48" s="206">
        <v>200093026</v>
      </c>
      <c r="J48" s="206">
        <v>2</v>
      </c>
      <c r="K48" s="206">
        <v>1</v>
      </c>
    </row>
    <row r="49" spans="1:11" ht="15.85" customHeight="1">
      <c r="A49" s="18">
        <v>200253693</v>
      </c>
      <c r="B49" s="18" t="str">
        <f>VLOOKUP(A:A,[2]Sheet1!A:B,2,0)</f>
        <v>小轿壁装饰板</v>
      </c>
      <c r="F49" s="120">
        <v>200013111</v>
      </c>
      <c r="H49" s="206">
        <v>200159995</v>
      </c>
      <c r="I49" s="206">
        <v>200204464</v>
      </c>
      <c r="J49" s="206">
        <v>2</v>
      </c>
      <c r="K49" s="206">
        <v>1</v>
      </c>
    </row>
    <row r="50" spans="1:11" ht="15.85" customHeight="1">
      <c r="A50" s="18">
        <v>330031707</v>
      </c>
      <c r="B50" s="18" t="str">
        <f>VLOOKUP(A:A,[2]Sheet1!A:B,2,0)</f>
        <v>W375前侧右轿壁</v>
      </c>
      <c r="F50" s="120">
        <v>200013113</v>
      </c>
      <c r="H50" s="206">
        <v>200159995</v>
      </c>
      <c r="I50" s="206">
        <v>200204500</v>
      </c>
      <c r="J50" s="206">
        <v>2</v>
      </c>
      <c r="K50" s="206">
        <v>1</v>
      </c>
    </row>
    <row r="51" spans="1:11" ht="15.85" customHeight="1">
      <c r="A51" s="18">
        <v>330034047</v>
      </c>
      <c r="B51" s="18" t="str">
        <f>VLOOKUP(A:A,[2]Sheet1!A:B,2,0)</f>
        <v>W175 右前轿壁装饰板</v>
      </c>
      <c r="F51" s="120">
        <v>200013183</v>
      </c>
      <c r="H51" s="206">
        <v>200159995</v>
      </c>
    </row>
    <row r="52" spans="1:11" ht="15.85" customHeight="1">
      <c r="A52" s="18">
        <v>330034048</v>
      </c>
      <c r="B52" s="18" t="str">
        <f>VLOOKUP(A:A,[2]Sheet1!A:B,2,0)</f>
        <v>W175 右前轿壁底板</v>
      </c>
      <c r="F52" s="120">
        <v>200013115</v>
      </c>
      <c r="H52" s="206">
        <v>200139344</v>
      </c>
      <c r="I52" s="206">
        <v>200093026</v>
      </c>
      <c r="J52" s="206">
        <v>2</v>
      </c>
      <c r="K52" s="206">
        <v>2</v>
      </c>
    </row>
    <row r="53" spans="1:11" ht="15.85" customHeight="1">
      <c r="A53" s="18">
        <v>330046125</v>
      </c>
      <c r="B53" s="18" t="str">
        <f>VLOOKUP(A:A,[2]Sheet1!A:B,2,0)</f>
        <v>W90 COP左侧板</v>
      </c>
      <c r="F53" s="120">
        <v>200013184</v>
      </c>
      <c r="H53" s="206">
        <v>200139345</v>
      </c>
      <c r="I53" s="206">
        <v>200093026</v>
      </c>
      <c r="J53" s="206">
        <v>2</v>
      </c>
      <c r="K53" s="206">
        <v>1</v>
      </c>
    </row>
    <row r="54" spans="1:11" ht="15.85" customHeight="1">
      <c r="A54" s="18">
        <v>330046126</v>
      </c>
      <c r="B54" s="18" t="str">
        <f>VLOOKUP(A:A,[2]Sheet1!A:B,2,0)</f>
        <v>W80 COP右侧板</v>
      </c>
      <c r="F54" s="120">
        <v>200013116</v>
      </c>
      <c r="H54" s="206">
        <v>200139348</v>
      </c>
      <c r="I54" s="206">
        <v>200204464</v>
      </c>
      <c r="J54" s="206">
        <v>2</v>
      </c>
      <c r="K54" s="206">
        <v>1</v>
      </c>
    </row>
    <row r="55" spans="1:11" ht="15.85" customHeight="1">
      <c r="A55" s="18">
        <v>330050720</v>
      </c>
      <c r="B55" s="18" t="str">
        <f>VLOOKUP(A:A,[2]Sheet1!A:B,2,0)</f>
        <v>门楣装饰板</v>
      </c>
      <c r="F55" s="120">
        <v>200013187</v>
      </c>
      <c r="H55" s="206">
        <v>200139348</v>
      </c>
      <c r="I55" s="206">
        <v>200204500</v>
      </c>
      <c r="J55" s="206">
        <v>2</v>
      </c>
      <c r="K55" s="206">
        <v>1</v>
      </c>
    </row>
    <row r="56" spans="1:11" ht="15.85" customHeight="1">
      <c r="A56" s="18">
        <v>330050722</v>
      </c>
      <c r="B56" s="18" t="str">
        <f>VLOOKUP(A:A,[2]Sheet1!A:B,2,0)</f>
        <v>门楣底板</v>
      </c>
      <c r="F56" s="120">
        <v>200013117</v>
      </c>
      <c r="H56" s="206">
        <v>200139348</v>
      </c>
    </row>
    <row r="57" spans="1:11" ht="15.85" customHeight="1">
      <c r="A57" s="18">
        <v>330074396</v>
      </c>
      <c r="B57" s="18" t="str">
        <f>VLOOKUP(A:A,[2]Sheet1!A:B,2,0)</f>
        <v xml:space="preserve">加强筋 </v>
      </c>
      <c r="F57" s="120">
        <v>200013188</v>
      </c>
      <c r="H57" s="206">
        <v>200127260</v>
      </c>
      <c r="I57" s="206">
        <v>200093026</v>
      </c>
      <c r="J57" s="206">
        <v>2</v>
      </c>
      <c r="K57" s="206">
        <v>2</v>
      </c>
    </row>
    <row r="58" spans="1:11" ht="15.85" customHeight="1">
      <c r="A58" s="18">
        <v>330099267</v>
      </c>
      <c r="B58" s="18" t="str">
        <f>VLOOKUP(A:A,[2]Sheet1!A:B,2,0)</f>
        <v xml:space="preserve">加强筋 </v>
      </c>
      <c r="F58" s="120">
        <v>330046877</v>
      </c>
      <c r="H58" s="206">
        <v>200127261</v>
      </c>
      <c r="I58" s="206">
        <v>200013384</v>
      </c>
      <c r="J58" s="206">
        <v>2</v>
      </c>
      <c r="K58" s="206">
        <v>1</v>
      </c>
    </row>
    <row r="59" spans="1:11" ht="15.85" customHeight="1">
      <c r="A59" s="18">
        <v>330099268</v>
      </c>
      <c r="B59" s="18" t="str">
        <f>VLOOKUP(A:A,[2]Sheet1!A:B,2,0)</f>
        <v xml:space="preserve">加强筋 </v>
      </c>
      <c r="F59" s="120">
        <v>330046875</v>
      </c>
      <c r="H59" s="206">
        <v>200127263</v>
      </c>
      <c r="I59" s="206">
        <v>200204482</v>
      </c>
      <c r="J59" s="206">
        <v>2</v>
      </c>
      <c r="K59" s="206">
        <v>1</v>
      </c>
    </row>
    <row r="60" spans="1:11" ht="15.85" customHeight="1">
      <c r="A60" s="18">
        <v>330099528</v>
      </c>
      <c r="B60" s="18" t="str">
        <f>VLOOKUP(A:A,[2]Sheet1!A:B,2,0)</f>
        <v xml:space="preserve">加强筋 </v>
      </c>
      <c r="F60" s="120">
        <v>330051076</v>
      </c>
      <c r="H60" s="206">
        <v>200127263</v>
      </c>
      <c r="I60" s="206">
        <v>200204518</v>
      </c>
      <c r="J60" s="206">
        <v>2</v>
      </c>
      <c r="K60" s="206">
        <v>1</v>
      </c>
    </row>
    <row r="61" spans="1:11" ht="15.85" customHeight="1">
      <c r="A61" s="18">
        <v>330102769</v>
      </c>
      <c r="B61" s="18" t="str">
        <f>VLOOKUP(A:A,[2]Sheet1!A:B,2,0)</f>
        <v>600轿壁(薄残COP)底板</v>
      </c>
      <c r="F61" s="120">
        <v>330051068</v>
      </c>
      <c r="H61" s="206">
        <v>200127263</v>
      </c>
    </row>
    <row r="62" spans="1:11" ht="15.85" customHeight="1">
      <c r="A62" s="18">
        <v>330102935</v>
      </c>
      <c r="B62" s="18" t="str">
        <f>VLOOKUP(A:A,[2]Sheet1!A:B,2,0)</f>
        <v>W475 右前侧轿壁</v>
      </c>
      <c r="F62" s="120">
        <v>330051075</v>
      </c>
      <c r="H62" s="206">
        <v>200139326</v>
      </c>
      <c r="I62" s="206">
        <v>200093026</v>
      </c>
      <c r="J62" s="206">
        <v>2</v>
      </c>
      <c r="K62" s="206">
        <v>2</v>
      </c>
    </row>
    <row r="63" spans="1:11" ht="15.85" customHeight="1">
      <c r="A63" s="18">
        <v>330113904</v>
      </c>
      <c r="B63" s="18" t="str">
        <f>VLOOKUP(A:A,[2]Sheet1!A:B,2,0)</f>
        <v>W145 COP左侧板</v>
      </c>
      <c r="F63" s="120">
        <v>330051067</v>
      </c>
      <c r="H63" s="206">
        <v>200139328</v>
      </c>
      <c r="I63" s="206">
        <v>200013384</v>
      </c>
      <c r="J63" s="206">
        <v>2</v>
      </c>
      <c r="K63" s="206">
        <v>1</v>
      </c>
    </row>
    <row r="64" spans="1:11" ht="15.85" customHeight="1">
      <c r="A64" s="18">
        <v>330113905</v>
      </c>
      <c r="B64" s="18" t="str">
        <f>VLOOKUP(A:A,[2]Sheet1!A:B,2,0)</f>
        <v>W125 COP右侧板</v>
      </c>
      <c r="F64" s="120">
        <v>330047522</v>
      </c>
      <c r="H64" s="206">
        <v>200139330</v>
      </c>
      <c r="I64" s="206">
        <v>200204482</v>
      </c>
      <c r="J64" s="206">
        <v>2</v>
      </c>
      <c r="K64" s="206">
        <v>1</v>
      </c>
    </row>
    <row r="65" spans="1:11" ht="15.85" customHeight="1">
      <c r="A65" s="18">
        <v>200090718</v>
      </c>
      <c r="B65" s="18" t="str">
        <f>VLOOKUP(A:A,[2]Sheet3!A:B,2,0)</f>
        <v>475轿壁装饰板</v>
      </c>
      <c r="F65" s="120">
        <v>330043801</v>
      </c>
      <c r="H65" s="206">
        <v>200139330</v>
      </c>
      <c r="I65" s="206">
        <v>200204518</v>
      </c>
      <c r="J65" s="206">
        <v>2</v>
      </c>
      <c r="K65" s="206">
        <v>1</v>
      </c>
    </row>
    <row r="66" spans="1:11" ht="15.85" customHeight="1">
      <c r="A66" s="18">
        <v>200090722</v>
      </c>
      <c r="B66" s="18" t="str">
        <f>VLOOKUP(A:A,[2]Sheet3!A:B,2,0)</f>
        <v>450轿壁装饰板</v>
      </c>
      <c r="F66" s="120">
        <v>330044349</v>
      </c>
      <c r="H66" s="206">
        <v>200139330</v>
      </c>
    </row>
    <row r="67" spans="1:11" ht="15.85" customHeight="1">
      <c r="A67" s="18">
        <v>200090912</v>
      </c>
      <c r="B67" s="18" t="str">
        <f>VLOOKUP(A:A,[2]Sheet3!A:B,2,0)</f>
        <v>500轿壁装饰板</v>
      </c>
      <c r="F67" s="120">
        <v>330051099</v>
      </c>
      <c r="H67" s="206">
        <v>200127463</v>
      </c>
      <c r="I67" s="206">
        <v>200010470</v>
      </c>
      <c r="K67" s="206">
        <v>0</v>
      </c>
    </row>
    <row r="68" spans="1:11" ht="15.85" customHeight="1">
      <c r="A68" s="18">
        <v>200090914</v>
      </c>
      <c r="B68" s="18" t="str">
        <f>VLOOKUP(A:A,[2]Sheet3!A:B,2,0)</f>
        <v>450轿壁(前孔）轿壁底板</v>
      </c>
      <c r="F68" s="120">
        <v>330051115</v>
      </c>
      <c r="H68" s="206">
        <v>200127465</v>
      </c>
      <c r="I68" s="206">
        <v>200010472</v>
      </c>
      <c r="J68" s="206">
        <v>1</v>
      </c>
      <c r="K68" s="206">
        <v>1</v>
      </c>
    </row>
    <row r="69" spans="1:11" ht="15.85" customHeight="1">
      <c r="A69" s="18">
        <v>200090916</v>
      </c>
      <c r="B69" s="18" t="str">
        <f>VLOOKUP(A:A,[2]Sheet3!A:B,2,0)</f>
        <v>450轿壁(前孔）轿壁装饰板</v>
      </c>
      <c r="F69" s="120">
        <v>330051100</v>
      </c>
      <c r="H69" s="206">
        <v>200127466</v>
      </c>
      <c r="I69" s="206">
        <v>200010471</v>
      </c>
      <c r="J69" s="206">
        <v>1</v>
      </c>
      <c r="K69" s="206">
        <v>1</v>
      </c>
    </row>
    <row r="70" spans="1:11" ht="15.85" customHeight="1">
      <c r="A70" s="18">
        <v>330003791</v>
      </c>
      <c r="B70" s="18" t="str">
        <f>VLOOKUP(A:A,[2]Sheet3!A:B,2,0)</f>
        <v xml:space="preserve">加强筋 </v>
      </c>
      <c r="F70" s="120">
        <v>330051116</v>
      </c>
      <c r="H70" s="206">
        <v>200127468</v>
      </c>
      <c r="I70" s="206">
        <v>200010470</v>
      </c>
      <c r="K70" s="206">
        <v>0</v>
      </c>
    </row>
    <row r="71" spans="1:11" ht="15.85" customHeight="1">
      <c r="A71" s="18">
        <v>330029185</v>
      </c>
      <c r="B71" s="18" t="str">
        <f>VLOOKUP(A:A,[2]Sheet3!A:B,2,0)</f>
        <v xml:space="preserve">加强筋 </v>
      </c>
      <c r="F71" s="120">
        <v>330051102</v>
      </c>
      <c r="H71" s="206">
        <v>200127469</v>
      </c>
      <c r="I71" s="206">
        <v>200010470</v>
      </c>
      <c r="K71" s="206">
        <v>0</v>
      </c>
    </row>
    <row r="72" spans="1:11" ht="15.85" customHeight="1">
      <c r="A72" s="18">
        <v>330029514</v>
      </c>
      <c r="B72" s="18" t="str">
        <f>VLOOKUP(A:A,[2]Sheet3!A:B,2,0)</f>
        <v>W300 左前轿壁底板</v>
      </c>
      <c r="F72" s="120">
        <v>330051118</v>
      </c>
    </row>
    <row r="73" spans="1:11" ht="15.85" customHeight="1">
      <c r="A73" s="18">
        <v>330029515</v>
      </c>
      <c r="B73" s="18" t="str">
        <f>VLOOKUP(A:A,[2]Sheet3!A:B,2,0)</f>
        <v>支架</v>
      </c>
      <c r="F73" s="120">
        <v>200013224</v>
      </c>
      <c r="H73" s="206">
        <v>200127402</v>
      </c>
      <c r="I73" s="206">
        <v>200093026</v>
      </c>
      <c r="J73" s="206">
        <v>2</v>
      </c>
      <c r="K73" s="206">
        <v>2</v>
      </c>
    </row>
    <row r="74" spans="1:11" ht="15.85" customHeight="1">
      <c r="A74" s="18">
        <v>330029518</v>
      </c>
      <c r="B74" s="18" t="str">
        <f>VLOOKUP(A:A,[2]Sheet3!A:B,2,0)</f>
        <v>支架</v>
      </c>
      <c r="F74" s="120">
        <v>200013199</v>
      </c>
      <c r="H74" s="206">
        <v>200127403</v>
      </c>
      <c r="I74" s="206">
        <v>200093026</v>
      </c>
      <c r="J74" s="206">
        <v>2</v>
      </c>
      <c r="K74" s="206">
        <v>1</v>
      </c>
    </row>
    <row r="75" spans="1:11" ht="15.85" customHeight="1">
      <c r="A75" s="18">
        <v>330029778</v>
      </c>
      <c r="B75" s="18" t="str">
        <f>VLOOKUP(A:A,[2]Sheet3!A:B,2,0)</f>
        <v>475轿壁板(残疾COP)底板</v>
      </c>
      <c r="F75" s="120">
        <v>200342291</v>
      </c>
      <c r="H75" s="206">
        <v>200127405</v>
      </c>
      <c r="I75" s="206">
        <v>200204464</v>
      </c>
      <c r="J75" s="206">
        <v>2</v>
      </c>
      <c r="K75" s="206">
        <v>1</v>
      </c>
    </row>
    <row r="76" spans="1:11" ht="15.85" customHeight="1">
      <c r="A76" s="18">
        <v>330029779</v>
      </c>
      <c r="B76" s="18" t="str">
        <f>VLOOKUP(A:A,[2]Sheet3!A:B,2,0)</f>
        <v xml:space="preserve">加强筋 </v>
      </c>
      <c r="F76" s="120">
        <v>200342292</v>
      </c>
      <c r="H76" s="206">
        <v>200127405</v>
      </c>
      <c r="I76" s="206">
        <v>200204500</v>
      </c>
      <c r="J76" s="206">
        <v>2</v>
      </c>
      <c r="K76" s="206">
        <v>1</v>
      </c>
    </row>
    <row r="77" spans="1:11" ht="15.85" customHeight="1">
      <c r="A77" s="18">
        <v>330029780</v>
      </c>
      <c r="B77" s="18" t="str">
        <f>VLOOKUP(A:A,[2]Sheet3!A:B,2,0)</f>
        <v xml:space="preserve">加强筋 </v>
      </c>
      <c r="F77" s="120">
        <v>200013219</v>
      </c>
      <c r="H77" s="206">
        <v>200127405</v>
      </c>
    </row>
    <row r="78" spans="1:11" ht="15.85" customHeight="1">
      <c r="A78" s="18">
        <v>330030890</v>
      </c>
      <c r="B78" s="18" t="str">
        <f>VLOOKUP(A:A,[2]Sheet3!A:B,2,0)</f>
        <v>W300 右前轿壁底板</v>
      </c>
      <c r="F78" s="120">
        <v>200013195</v>
      </c>
      <c r="H78" s="206">
        <v>200127408</v>
      </c>
      <c r="I78" s="206">
        <v>200201358</v>
      </c>
      <c r="J78" s="206">
        <v>1</v>
      </c>
      <c r="K78" s="206">
        <v>2</v>
      </c>
    </row>
    <row r="79" spans="1:11" ht="15.85" customHeight="1">
      <c r="A79" s="18">
        <v>330030897</v>
      </c>
      <c r="B79" s="18" t="str">
        <f>VLOOKUP(A:A,[2]Sheet3!A:B,2,0)</f>
        <v>475轿壁板(残疾COP)底板</v>
      </c>
      <c r="F79" s="120">
        <v>200013221</v>
      </c>
      <c r="H79" s="206">
        <v>200127408</v>
      </c>
      <c r="I79" s="206">
        <v>200201338</v>
      </c>
      <c r="J79" s="206">
        <v>1</v>
      </c>
      <c r="K79" s="206">
        <v>1</v>
      </c>
    </row>
    <row r="80" spans="1:11" ht="15.85" customHeight="1">
      <c r="A80" s="18">
        <v>330030898</v>
      </c>
      <c r="B80" s="18" t="str">
        <f>VLOOKUP(A:A,[2]Sheet3!A:B,2,0)</f>
        <v xml:space="preserve">加强筋 </v>
      </c>
      <c r="F80" s="120">
        <v>200013197</v>
      </c>
    </row>
    <row r="81" spans="1:11" ht="15.85" customHeight="1">
      <c r="A81" s="18">
        <v>330030899</v>
      </c>
      <c r="B81" s="18" t="str">
        <f>VLOOKUP(A:A,[2]Sheet3!A:B,2,0)</f>
        <v xml:space="preserve">加强筋 </v>
      </c>
      <c r="F81" s="120">
        <v>200342289</v>
      </c>
      <c r="H81" s="206">
        <v>200139389</v>
      </c>
      <c r="I81" s="206">
        <v>200093026</v>
      </c>
      <c r="J81" s="206">
        <v>2</v>
      </c>
      <c r="K81" s="206">
        <v>2</v>
      </c>
    </row>
    <row r="82" spans="1:11" ht="15.85" customHeight="1">
      <c r="A82" s="18">
        <v>330030900</v>
      </c>
      <c r="B82" s="18" t="str">
        <f>VLOOKUP(A:A,[2]Sheet3!A:B,2,0)</f>
        <v xml:space="preserve">加强筋 </v>
      </c>
      <c r="F82" s="120">
        <v>200342290</v>
      </c>
      <c r="H82" s="206">
        <v>200139390</v>
      </c>
      <c r="I82" s="206">
        <v>200093026</v>
      </c>
      <c r="J82" s="206">
        <v>2</v>
      </c>
      <c r="K82" s="206">
        <v>1</v>
      </c>
    </row>
    <row r="83" spans="1:11" ht="15.85" customHeight="1">
      <c r="A83" s="18">
        <v>330030913</v>
      </c>
      <c r="B83" s="18" t="str">
        <f>VLOOKUP(A:A,[2]Sheet3!A:B,2,0)</f>
        <v>475轿壁板(残疾COP)底板</v>
      </c>
      <c r="F83" s="120">
        <v>200013217</v>
      </c>
      <c r="H83" s="206">
        <v>200139392</v>
      </c>
      <c r="I83" s="206">
        <v>200204464</v>
      </c>
      <c r="J83" s="206">
        <v>2</v>
      </c>
      <c r="K83" s="206">
        <v>1</v>
      </c>
    </row>
    <row r="84" spans="1:11" ht="15.85" customHeight="1">
      <c r="A84" s="18">
        <v>330030914</v>
      </c>
      <c r="B84" s="18" t="str">
        <f>VLOOKUP(A:A,[2]Sheet3!A:B,2,0)</f>
        <v xml:space="preserve">加强筋 </v>
      </c>
      <c r="F84" s="120">
        <v>200013193</v>
      </c>
      <c r="H84" s="206">
        <v>200139392</v>
      </c>
      <c r="I84" s="206">
        <v>200204500</v>
      </c>
      <c r="J84" s="206">
        <v>2</v>
      </c>
      <c r="K84" s="206">
        <v>1</v>
      </c>
    </row>
    <row r="85" spans="1:11" ht="15.85" customHeight="1">
      <c r="A85" s="18">
        <v>330030915</v>
      </c>
      <c r="B85" s="18" t="str">
        <f>VLOOKUP(A:A,[2]Sheet3!A:B,2,0)</f>
        <v xml:space="preserve">加强筋 </v>
      </c>
      <c r="F85" s="120">
        <v>200342287</v>
      </c>
      <c r="H85" s="206">
        <v>200139392</v>
      </c>
    </row>
    <row r="86" spans="1:11" ht="15.85" customHeight="1">
      <c r="A86" s="18">
        <v>330033895</v>
      </c>
      <c r="B86" s="18" t="str">
        <f>VLOOKUP(A:A,[2]Sheet3!A:B,2,0)</f>
        <v>门楣底板</v>
      </c>
      <c r="F86" s="120">
        <v>200342288</v>
      </c>
      <c r="H86" s="206">
        <v>200139394</v>
      </c>
      <c r="I86" s="206">
        <v>200201358</v>
      </c>
      <c r="J86" s="206">
        <v>1</v>
      </c>
      <c r="K86" s="206">
        <v>2</v>
      </c>
    </row>
    <row r="87" spans="1:11" ht="15.85" customHeight="1">
      <c r="A87" s="18">
        <v>330033897</v>
      </c>
      <c r="B87" s="18" t="str">
        <f>VLOOKUP(A:A,[2]Sheet3!A:B,2,0)</f>
        <v>门楣装饰板</v>
      </c>
      <c r="F87" s="120">
        <v>200020145</v>
      </c>
      <c r="H87" s="206">
        <v>200139394</v>
      </c>
      <c r="I87" s="206">
        <v>200201338</v>
      </c>
      <c r="J87" s="206">
        <v>1</v>
      </c>
      <c r="K87" s="206">
        <v>1</v>
      </c>
    </row>
    <row r="88" spans="1:11" ht="15.85" customHeight="1">
      <c r="A88" s="18">
        <v>330036697</v>
      </c>
      <c r="B88" s="18" t="str">
        <f>VLOOKUP(A:A,[2]Sheet3!A:B,2,0)</f>
        <v>475轿壁板(残疾COP)装饰板</v>
      </c>
      <c r="F88" s="120">
        <v>200105474</v>
      </c>
      <c r="H88" s="206">
        <v>200127269</v>
      </c>
      <c r="I88" s="206">
        <v>200013384</v>
      </c>
      <c r="J88" s="206">
        <v>2</v>
      </c>
      <c r="K88" s="206">
        <v>2</v>
      </c>
    </row>
    <row r="89" spans="1:11" ht="15.85" customHeight="1">
      <c r="A89" s="18">
        <v>330036698</v>
      </c>
      <c r="B89" s="18" t="str">
        <f>VLOOKUP(A:A,[2]Sheet3!A:B,2,0)</f>
        <v>475轿壁板(残疾COP)装饰板</v>
      </c>
      <c r="F89" s="120">
        <v>200137215</v>
      </c>
      <c r="H89" s="206">
        <v>200127270</v>
      </c>
      <c r="I89" s="206">
        <v>200013384</v>
      </c>
      <c r="J89" s="206">
        <v>2</v>
      </c>
      <c r="K89" s="206">
        <v>1</v>
      </c>
    </row>
    <row r="90" spans="1:11" ht="15.85" customHeight="1">
      <c r="A90" s="18">
        <v>330039563</v>
      </c>
      <c r="B90" s="18" t="str">
        <f>VLOOKUP(A:A,[2]Sheet3!A:B,2,0)</f>
        <v>475轿壁板(残疾COP)装饰板</v>
      </c>
      <c r="F90" s="120">
        <v>330021906</v>
      </c>
      <c r="H90" s="206">
        <v>200127272</v>
      </c>
      <c r="I90" s="206">
        <v>200204482</v>
      </c>
      <c r="J90" s="206">
        <v>2</v>
      </c>
      <c r="K90" s="206">
        <v>1</v>
      </c>
    </row>
    <row r="91" spans="1:11" ht="15.85" customHeight="1">
      <c r="A91" s="18">
        <v>330084042</v>
      </c>
      <c r="B91" s="18" t="str">
        <f>VLOOKUP(A:A,[2]Sheet3!A:B,2,0)</f>
        <v>W300 右前轿壁装饰板</v>
      </c>
      <c r="F91" s="120">
        <v>330051631</v>
      </c>
      <c r="H91" s="206">
        <v>200127272</v>
      </c>
      <c r="I91" s="206">
        <v>200204518</v>
      </c>
      <c r="J91" s="206">
        <v>2</v>
      </c>
      <c r="K91" s="206">
        <v>1</v>
      </c>
    </row>
    <row r="92" spans="1:11" ht="15.85" customHeight="1">
      <c r="A92" s="18">
        <v>330104843</v>
      </c>
      <c r="B92" s="18" t="str">
        <f>VLOOKUP(A:A,[2]Sheet3!A:B,2,0)</f>
        <v>W300 左前轿壁装饰板</v>
      </c>
      <c r="F92" s="120">
        <v>330050649</v>
      </c>
      <c r="H92" s="206">
        <v>200127272</v>
      </c>
    </row>
    <row r="93" spans="1:11" ht="15.85" customHeight="1">
      <c r="A93" s="18">
        <v>200090897</v>
      </c>
      <c r="B93" s="18" t="str">
        <f>VLOOKUP(A:A,[2]Sheet5!A:B,2,0)</f>
        <v>W300 右前轿壁底板</v>
      </c>
      <c r="F93" s="120">
        <v>330050657</v>
      </c>
      <c r="H93" s="206">
        <v>200127273</v>
      </c>
      <c r="I93" s="206">
        <v>200013384</v>
      </c>
      <c r="J93" s="206">
        <v>1</v>
      </c>
      <c r="K93" s="206">
        <v>4</v>
      </c>
    </row>
    <row r="94" spans="1:11" ht="15.85" customHeight="1">
      <c r="A94" s="18">
        <v>200090919</v>
      </c>
      <c r="B94" s="18" t="str">
        <f>VLOOKUP(A:A,[2]Sheet5!A:B,2,0)</f>
        <v>W375 右前轿壁底板</v>
      </c>
      <c r="F94" s="120">
        <v>330052037</v>
      </c>
      <c r="H94" s="206">
        <v>200139371</v>
      </c>
      <c r="I94" s="206">
        <v>200013384</v>
      </c>
      <c r="J94" s="206">
        <v>2</v>
      </c>
      <c r="K94" s="206">
        <v>2</v>
      </c>
    </row>
    <row r="95" spans="1:11" ht="15.85" customHeight="1">
      <c r="A95" s="18">
        <v>200090936</v>
      </c>
      <c r="B95" s="18" t="str">
        <f>VLOOKUP(A:A,[2]Sheet5!A:B,2,0)</f>
        <v>550轿壁(面孔)底板</v>
      </c>
      <c r="F95" s="120">
        <v>330052038</v>
      </c>
      <c r="H95" s="206">
        <v>200139372</v>
      </c>
      <c r="I95" s="206">
        <v>200013384</v>
      </c>
      <c r="J95" s="206">
        <v>2</v>
      </c>
      <c r="K95" s="206">
        <v>1</v>
      </c>
    </row>
    <row r="96" spans="1:11" ht="15.85" customHeight="1">
      <c r="A96" s="18">
        <v>200253604</v>
      </c>
      <c r="B96" s="18" t="str">
        <f>VLOOKUP(A:A,[2]Sheet5!A:B,2,0)</f>
        <v>W375 右前轿壁装饰板</v>
      </c>
      <c r="F96" s="120">
        <v>330052039</v>
      </c>
      <c r="H96" s="206">
        <v>200139374</v>
      </c>
      <c r="I96" s="206">
        <v>200204482</v>
      </c>
      <c r="J96" s="206">
        <v>2</v>
      </c>
      <c r="K96" s="206">
        <v>1</v>
      </c>
    </row>
    <row r="97" spans="1:11" ht="15.85" customHeight="1">
      <c r="A97" s="18">
        <v>200253605</v>
      </c>
      <c r="B97" s="18" t="str">
        <f>VLOOKUP(A:A,[2]Sheet5!A:B,2,0)</f>
        <v>W300 右前轿壁装饰板</v>
      </c>
      <c r="F97" s="120">
        <v>330052294</v>
      </c>
      <c r="H97" s="206">
        <v>200139374</v>
      </c>
      <c r="I97" s="206">
        <v>200204518</v>
      </c>
      <c r="J97" s="206">
        <v>2</v>
      </c>
      <c r="K97" s="206">
        <v>1</v>
      </c>
    </row>
    <row r="98" spans="1:11" ht="15.85" customHeight="1">
      <c r="A98" s="18">
        <v>200253632</v>
      </c>
      <c r="B98" s="18" t="str">
        <f>VLOOKUP(A:A,[2]Sheet5!A:B,2,0)</f>
        <v>550轿壁(面孔)装饰板</v>
      </c>
      <c r="F98" s="121">
        <v>200000425</v>
      </c>
      <c r="H98" s="206">
        <v>200139374</v>
      </c>
    </row>
    <row r="99" spans="1:11" ht="15.85" customHeight="1">
      <c r="A99" s="18">
        <v>330012602</v>
      </c>
      <c r="B99" s="18" t="str">
        <f>VLOOKUP(A:A,[2]Sheet5!A:B,2,0)</f>
        <v>门楣底板</v>
      </c>
      <c r="F99" s="121">
        <v>200180864</v>
      </c>
      <c r="H99" s="206">
        <v>200139375</v>
      </c>
      <c r="I99" s="206">
        <v>200013384</v>
      </c>
      <c r="J99" s="206">
        <v>1</v>
      </c>
      <c r="K99" s="206">
        <v>4</v>
      </c>
    </row>
    <row r="100" spans="1:11" ht="15.85" customHeight="1">
      <c r="A100" s="18">
        <v>330012603</v>
      </c>
      <c r="B100" s="18" t="str">
        <f>VLOOKUP(A:A,[2]Sheet5!A:B,2,0)</f>
        <v>门楣底板</v>
      </c>
      <c r="F100" s="121">
        <v>330027854</v>
      </c>
    </row>
    <row r="101" spans="1:11" ht="15.85" customHeight="1">
      <c r="A101" s="18">
        <v>330012607</v>
      </c>
      <c r="B101" s="18" t="str">
        <f>VLOOKUP(A:A,[2]Sheet5!A:B,2,0)</f>
        <v>门楣装饰板</v>
      </c>
      <c r="F101" s="120">
        <v>200192971</v>
      </c>
      <c r="H101" s="206">
        <v>200132900</v>
      </c>
      <c r="I101" s="206">
        <v>200010470</v>
      </c>
      <c r="K101" s="206">
        <v>1</v>
      </c>
    </row>
    <row r="102" spans="1:11" ht="15.85" customHeight="1">
      <c r="A102" s="18">
        <v>330012609</v>
      </c>
      <c r="B102" s="18" t="str">
        <f>VLOOKUP(A:A,[2]Sheet5!A:B,2,0)</f>
        <v>门楣装饰板</v>
      </c>
      <c r="F102" s="120">
        <v>330080593</v>
      </c>
      <c r="H102" s="206">
        <v>200132902</v>
      </c>
      <c r="I102" s="206">
        <v>200010472</v>
      </c>
      <c r="J102" s="206">
        <v>1</v>
      </c>
      <c r="K102" s="206">
        <v>1</v>
      </c>
    </row>
    <row r="103" spans="1:11" ht="15.85" customHeight="1">
      <c r="A103" s="18">
        <v>330016748</v>
      </c>
      <c r="B103" s="18" t="str">
        <f>VLOOKUP(A:A,[2]Sheet5!A:B,2,0)</f>
        <v>支架</v>
      </c>
      <c r="F103" s="121">
        <v>330099269</v>
      </c>
      <c r="H103" s="206">
        <v>200132903</v>
      </c>
      <c r="I103" s="206">
        <v>200010471</v>
      </c>
      <c r="J103" s="206">
        <v>1</v>
      </c>
      <c r="K103" s="206">
        <v>1</v>
      </c>
    </row>
    <row r="104" spans="1:11" ht="15.85" customHeight="1">
      <c r="A104" s="18">
        <v>330016749</v>
      </c>
      <c r="B104" s="18" t="str">
        <f>VLOOKUP(A:A,[2]Sheet5!A:B,2,0)</f>
        <v>支架</v>
      </c>
      <c r="F104" s="120">
        <v>200017911</v>
      </c>
      <c r="H104" s="206">
        <v>200132905</v>
      </c>
      <c r="I104" s="206">
        <v>200010470</v>
      </c>
      <c r="K104" s="206">
        <v>2</v>
      </c>
    </row>
    <row r="105" spans="1:11" ht="15.85" customHeight="1">
      <c r="A105" s="18">
        <v>330018379</v>
      </c>
      <c r="B105" s="18" t="str">
        <f>VLOOKUP(A:A,[2]Sheet5!A:B,2,0)</f>
        <v>W300 左前轿壁底板</v>
      </c>
      <c r="F105" s="122">
        <v>330030828</v>
      </c>
    </row>
    <row r="106" spans="1:11" ht="15.85" customHeight="1">
      <c r="A106" s="18">
        <v>330018391</v>
      </c>
      <c r="B106" s="18" t="str">
        <f>VLOOKUP(A:A,[2]Sheet5!A:B,2,0)</f>
        <v>W375 左侧轿壁底板</v>
      </c>
      <c r="F106" s="120">
        <v>200193443</v>
      </c>
      <c r="H106" s="206">
        <v>200127411</v>
      </c>
      <c r="I106" s="206">
        <v>200093026</v>
      </c>
      <c r="J106" s="206">
        <v>2</v>
      </c>
      <c r="K106" s="206">
        <v>2</v>
      </c>
    </row>
    <row r="107" spans="1:11" ht="15.85" customHeight="1">
      <c r="A107" s="18">
        <v>330018439</v>
      </c>
      <c r="B107" s="18" t="str">
        <f>VLOOKUP(A:A,[2]Sheet5!A:B,2,0)</f>
        <v>W375 左侧轿壁装饰板</v>
      </c>
      <c r="F107" s="120">
        <v>330107390</v>
      </c>
      <c r="H107" s="206">
        <v>200127412</v>
      </c>
      <c r="I107" s="206">
        <v>200093026</v>
      </c>
      <c r="J107" s="206">
        <v>2</v>
      </c>
      <c r="K107" s="206">
        <v>1</v>
      </c>
    </row>
    <row r="108" spans="1:11" ht="15.85" customHeight="1">
      <c r="A108" s="18">
        <v>330018440</v>
      </c>
      <c r="B108" s="18" t="str">
        <f>VLOOKUP(A:A,[2]Sheet5!A:B,2,0)</f>
        <v>W300 左前轿壁装饰板</v>
      </c>
      <c r="F108" s="120">
        <v>330107388</v>
      </c>
      <c r="H108" s="206">
        <v>200127414</v>
      </c>
      <c r="I108" s="206">
        <v>200204464</v>
      </c>
      <c r="J108" s="206">
        <v>2</v>
      </c>
      <c r="K108" s="206">
        <v>1</v>
      </c>
    </row>
    <row r="109" spans="1:11" ht="15.85" customHeight="1">
      <c r="A109" s="18">
        <v>200090900</v>
      </c>
      <c r="B109" s="18" t="str">
        <f>VLOOKUP(A:A,[2]Sheet7!A:B,2,0)</f>
        <v>COP左侧轿壁底板</v>
      </c>
      <c r="F109" s="120">
        <v>330050649</v>
      </c>
      <c r="H109" s="206">
        <v>200127414</v>
      </c>
      <c r="I109" s="206">
        <v>200204500</v>
      </c>
      <c r="J109" s="206">
        <v>2</v>
      </c>
      <c r="K109" s="206">
        <v>1</v>
      </c>
    </row>
    <row r="110" spans="1:11" ht="15.85" customHeight="1">
      <c r="A110" s="18">
        <v>200090903</v>
      </c>
      <c r="B110" s="18" t="str">
        <f>VLOOKUP(A:A,[2]Sheet7!A:B,2,0)</f>
        <v>W45 COP右侧轿壁底板</v>
      </c>
      <c r="F110" s="120">
        <v>330050657</v>
      </c>
      <c r="H110" s="206">
        <v>200127414</v>
      </c>
    </row>
    <row r="111" spans="1:11" ht="15.85" customHeight="1">
      <c r="A111" s="18">
        <v>200253608</v>
      </c>
      <c r="B111" s="18" t="str">
        <f>VLOOKUP(A:A,[2]Sheet7!A:B,2,0)</f>
        <v>COP左侧轿壁装饰板</v>
      </c>
      <c r="F111" s="120">
        <v>330052038</v>
      </c>
      <c r="H111" s="206">
        <v>200127416</v>
      </c>
      <c r="I111" s="206">
        <v>200201358</v>
      </c>
      <c r="J111" s="206">
        <v>1</v>
      </c>
      <c r="K111" s="206">
        <v>2</v>
      </c>
    </row>
    <row r="112" spans="1:11" ht="15.85" customHeight="1">
      <c r="A112" s="18">
        <v>200253612</v>
      </c>
      <c r="B112" s="18" t="str">
        <f>VLOOKUP(A:A,[2]Sheet7!A:B,2,0)</f>
        <v>W45 COP右侧轿壁装饰板</v>
      </c>
      <c r="F112" s="120">
        <v>330052037</v>
      </c>
      <c r="H112" s="206">
        <v>200127416</v>
      </c>
      <c r="I112" s="206">
        <v>200201338</v>
      </c>
      <c r="J112" s="206">
        <v>1</v>
      </c>
      <c r="K112" s="206">
        <v>1</v>
      </c>
    </row>
    <row r="113" spans="1:11" ht="15.85" customHeight="1">
      <c r="A113" s="18">
        <v>330099506</v>
      </c>
      <c r="B113" s="18" t="str">
        <f>VLOOKUP(A:A,[2]Sheet7!A:B,2,0)</f>
        <v>475轿壁板(残疾COP)装饰板</v>
      </c>
      <c r="F113" s="120"/>
    </row>
    <row r="114" spans="1:11" ht="15.85" customHeight="1">
      <c r="A114" s="18">
        <v>330099508</v>
      </c>
      <c r="B114" s="18" t="str">
        <f>VLOOKUP(A:A,[2]Sheet7!A:B,2,0)</f>
        <v>475轿壁板(残疾COP)底板</v>
      </c>
      <c r="F114" s="120">
        <v>330068715</v>
      </c>
      <c r="H114" s="206">
        <v>200139433</v>
      </c>
      <c r="I114" s="206">
        <v>200093026</v>
      </c>
      <c r="J114" s="206">
        <v>2</v>
      </c>
      <c r="K114" s="206">
        <v>2</v>
      </c>
    </row>
    <row r="115" spans="1:11" ht="15.85" customHeight="1">
      <c r="A115" s="18">
        <v>200090922</v>
      </c>
      <c r="B115" s="18" t="str">
        <f>VLOOKUP(A:A,[2]Sheet9!A:B,2,0)</f>
        <v>W90 COP左侧轿壁底板</v>
      </c>
      <c r="H115" s="206">
        <v>200139434</v>
      </c>
      <c r="I115" s="206">
        <v>200093026</v>
      </c>
      <c r="J115" s="206">
        <v>2</v>
      </c>
      <c r="K115" s="206">
        <v>1</v>
      </c>
    </row>
    <row r="116" spans="1:11" ht="15.85" customHeight="1">
      <c r="A116" s="18">
        <v>200090925</v>
      </c>
      <c r="B116" s="18" t="str">
        <f>VLOOKUP(A:A,[2]Sheet9!A:B,2,0)</f>
        <v>W80 COP右侧轿壁底板</v>
      </c>
      <c r="H116" s="206">
        <v>200139436</v>
      </c>
      <c r="I116" s="206">
        <v>200204464</v>
      </c>
      <c r="J116" s="206">
        <v>2</v>
      </c>
      <c r="K116" s="206">
        <v>1</v>
      </c>
    </row>
    <row r="117" spans="1:11" ht="15.85" customHeight="1">
      <c r="A117" s="18">
        <v>200090928</v>
      </c>
      <c r="B117" s="18" t="str">
        <f>VLOOKUP(A:A,[2]Sheet9!A:B,2,0)</f>
        <v>门楣底板</v>
      </c>
      <c r="H117" s="206">
        <v>200139436</v>
      </c>
      <c r="I117" s="206">
        <v>200204500</v>
      </c>
      <c r="J117" s="206">
        <v>2</v>
      </c>
      <c r="K117" s="206">
        <v>1</v>
      </c>
    </row>
    <row r="118" spans="1:11" ht="15.85" customHeight="1">
      <c r="A118" s="18">
        <v>200090960</v>
      </c>
      <c r="B118" s="18" t="str">
        <f>VLOOKUP(A:A,[2]Sheet9!A:B,2,0)</f>
        <v>W45 COP左侧轿壁底板</v>
      </c>
      <c r="H118" s="206">
        <v>200139436</v>
      </c>
    </row>
    <row r="119" spans="1:11" ht="15.85" customHeight="1">
      <c r="A119" s="18">
        <v>200157581</v>
      </c>
      <c r="B119" s="18" t="str">
        <f>VLOOKUP(A:A,[2]Sheet9!A:B,2,0)</f>
        <v>门楣装饰板</v>
      </c>
      <c r="H119" s="206">
        <v>200139439</v>
      </c>
      <c r="I119" s="206">
        <v>200201358</v>
      </c>
      <c r="J119" s="206">
        <v>1</v>
      </c>
      <c r="K119" s="206">
        <v>2</v>
      </c>
    </row>
    <row r="120" spans="1:11" ht="15.85" customHeight="1">
      <c r="A120" s="18">
        <v>200253609</v>
      </c>
      <c r="B120" s="18" t="str">
        <f>VLOOKUP(A:A,[2]Sheet9!A:B,2,0)</f>
        <v>W90 COP左侧轿壁装饰板</v>
      </c>
      <c r="H120" s="206">
        <v>200139439</v>
      </c>
      <c r="I120" s="206">
        <v>200201338</v>
      </c>
      <c r="J120" s="206">
        <v>1</v>
      </c>
      <c r="K120" s="206">
        <v>1</v>
      </c>
    </row>
    <row r="121" spans="1:11" ht="15.85" customHeight="1">
      <c r="A121" s="18">
        <v>200253613</v>
      </c>
      <c r="B121" s="18" t="str">
        <f>VLOOKUP(A:A,[2]Sheet9!A:B,2,0)</f>
        <v>W80 COP右侧轿壁装饰板</v>
      </c>
      <c r="H121" s="206">
        <v>200127278</v>
      </c>
      <c r="I121" s="206">
        <v>200013384</v>
      </c>
      <c r="J121" s="206">
        <v>2</v>
      </c>
      <c r="K121" s="206">
        <v>2</v>
      </c>
    </row>
    <row r="122" spans="1:11" ht="15.85" customHeight="1">
      <c r="A122" s="18">
        <v>200253644</v>
      </c>
      <c r="B122" s="18" t="str">
        <f>VLOOKUP(A:A,[2]Sheet9!A:B,2,0)</f>
        <v>W45 COP左侧轿壁装饰板</v>
      </c>
      <c r="H122" s="206">
        <v>200127279</v>
      </c>
      <c r="I122" s="206">
        <v>200013384</v>
      </c>
      <c r="J122" s="206">
        <v>2</v>
      </c>
      <c r="K122" s="206">
        <v>1</v>
      </c>
    </row>
    <row r="123" spans="1:11" ht="15.85" customHeight="1">
      <c r="A123" s="18">
        <v>330031914</v>
      </c>
      <c r="B123" s="18" t="str">
        <f>VLOOKUP(A:A,[2]Sheet9!A:B,2,0)</f>
        <v>W50 COP右侧轿壁装饰板</v>
      </c>
      <c r="H123" s="206">
        <v>200127281</v>
      </c>
      <c r="I123" s="206">
        <v>200204482</v>
      </c>
      <c r="J123" s="206">
        <v>2</v>
      </c>
      <c r="K123" s="206">
        <v>1</v>
      </c>
    </row>
    <row r="124" spans="1:11" ht="15.85" customHeight="1">
      <c r="A124" s="18">
        <v>330031915</v>
      </c>
      <c r="B124" s="18" t="str">
        <f>VLOOKUP(A:A,[2]Sheet9!A:B,2,0)</f>
        <v>W50 COP右侧轿壁底板</v>
      </c>
      <c r="H124" s="206">
        <v>200127281</v>
      </c>
      <c r="I124" s="206">
        <v>200204518</v>
      </c>
      <c r="J124" s="206">
        <v>2</v>
      </c>
      <c r="K124" s="206">
        <v>1</v>
      </c>
    </row>
    <row r="125" spans="1:11" ht="15.85" customHeight="1">
      <c r="A125" s="18">
        <v>330046656</v>
      </c>
      <c r="B125" s="18" t="str">
        <f>VLOOKUP(A:A,[2]Sheet9!A:B,2,0)</f>
        <v>W150 左前轿壁装饰板</v>
      </c>
      <c r="H125" s="206">
        <v>200127281</v>
      </c>
    </row>
    <row r="126" spans="1:11" ht="15.85" customHeight="1">
      <c r="A126" s="18">
        <v>330046657</v>
      </c>
      <c r="B126" s="18" t="str">
        <f>VLOOKUP(A:A,[2]Sheet9!A:B,2,0)</f>
        <v>W150 左前轿壁底板</v>
      </c>
      <c r="H126" s="206">
        <v>200127283</v>
      </c>
      <c r="I126" s="206">
        <v>200201361</v>
      </c>
      <c r="J126" s="206">
        <v>1</v>
      </c>
      <c r="K126" s="206">
        <v>2</v>
      </c>
    </row>
    <row r="127" spans="1:11" ht="15.85" customHeight="1">
      <c r="A127" s="18">
        <v>330060551</v>
      </c>
      <c r="B127" s="18" t="str">
        <f>VLOOKUP(A:A,[2]Sheet9!A:B,2,0)</f>
        <v>门楣装饰板</v>
      </c>
      <c r="H127" s="206">
        <v>200127283</v>
      </c>
      <c r="I127" s="206">
        <v>200201341</v>
      </c>
      <c r="J127" s="206">
        <v>1</v>
      </c>
      <c r="K127" s="206">
        <v>1</v>
      </c>
    </row>
    <row r="128" spans="1:11" ht="15.85" customHeight="1">
      <c r="A128" s="18">
        <v>330060553</v>
      </c>
      <c r="B128" s="18" t="str">
        <f>VLOOKUP(A:A,[2]Sheet9!A:B,2,0)</f>
        <v>门楣底板</v>
      </c>
    </row>
    <row r="129" spans="1:11" ht="15.85" customHeight="1">
      <c r="A129" s="18">
        <v>330034589</v>
      </c>
      <c r="B129" s="18" t="str">
        <f>VLOOKUP(A:A,[3]Sheet1!A:B,2,0)</f>
        <v>W80 COP右侧轿壁装饰板</v>
      </c>
      <c r="H129" s="206">
        <v>200139415</v>
      </c>
      <c r="I129" s="206">
        <v>200013384</v>
      </c>
      <c r="J129" s="206">
        <v>2</v>
      </c>
      <c r="K129" s="206">
        <v>2</v>
      </c>
    </row>
    <row r="130" spans="1:11" ht="15.85" customHeight="1">
      <c r="A130" s="18">
        <v>330034590</v>
      </c>
      <c r="B130" s="18" t="str">
        <f>VLOOKUP(A:A,[3]Sheet1!A:B,2,0)</f>
        <v>W80 COP右侧轿壁底板</v>
      </c>
      <c r="H130" s="206">
        <v>200139416</v>
      </c>
      <c r="I130" s="206">
        <v>200013384</v>
      </c>
      <c r="J130" s="206">
        <v>2</v>
      </c>
      <c r="K130" s="206">
        <v>1</v>
      </c>
    </row>
    <row r="131" spans="1:11" ht="15.85" customHeight="1">
      <c r="A131" s="18">
        <v>330034591</v>
      </c>
      <c r="B131" s="18" t="str">
        <f>VLOOKUP(A:A,[3]Sheet1!A:B,2,0)</f>
        <v>W90 COP左侧轿壁装饰板</v>
      </c>
      <c r="H131" s="206">
        <v>200139419</v>
      </c>
      <c r="I131" s="206">
        <v>200204482</v>
      </c>
      <c r="J131" s="206">
        <v>2</v>
      </c>
      <c r="K131" s="206">
        <v>1</v>
      </c>
    </row>
    <row r="132" spans="1:11" ht="15.85" customHeight="1">
      <c r="A132" s="18">
        <v>330034592</v>
      </c>
      <c r="B132" s="18" t="str">
        <f>VLOOKUP(A:A,[3]Sheet1!A:B,2,0)</f>
        <v>W90 COP左侧轿壁底板</v>
      </c>
      <c r="H132" s="206">
        <v>200139419</v>
      </c>
      <c r="I132" s="206">
        <v>200204518</v>
      </c>
      <c r="J132" s="206">
        <v>2</v>
      </c>
      <c r="K132" s="206">
        <v>1</v>
      </c>
    </row>
    <row r="133" spans="1:11" ht="15.85" customHeight="1">
      <c r="A133" s="18">
        <v>330034674</v>
      </c>
      <c r="B133" s="18" t="str">
        <f>VLOOKUP(A:A,[3]Sheet1!A:B,2,0)</f>
        <v>右前轿壁底板</v>
      </c>
      <c r="H133" s="206">
        <v>200139419</v>
      </c>
    </row>
    <row r="134" spans="1:11" ht="15.85" customHeight="1">
      <c r="A134" s="18">
        <v>330034759</v>
      </c>
      <c r="B134" s="18" t="str">
        <f>VLOOKUP(A:A,[3]Sheet1!A:B,2,0)</f>
        <v>右前轿壁装饰板</v>
      </c>
      <c r="H134" s="206">
        <v>200139421</v>
      </c>
      <c r="I134" s="206">
        <v>200201361</v>
      </c>
      <c r="J134" s="206">
        <v>1</v>
      </c>
      <c r="K134" s="206">
        <v>2</v>
      </c>
    </row>
    <row r="135" spans="1:11" ht="15.85" customHeight="1">
      <c r="A135" s="18">
        <v>330102890</v>
      </c>
      <c r="B135" s="18" t="str">
        <f>VLOOKUP(A:A,[3]Sheet1!A:B,2,0)</f>
        <v>门楣装饰板</v>
      </c>
      <c r="H135" s="206">
        <v>200139421</v>
      </c>
      <c r="I135" s="206">
        <v>200201341</v>
      </c>
      <c r="J135" s="206">
        <v>1</v>
      </c>
      <c r="K135" s="206">
        <v>1</v>
      </c>
    </row>
    <row r="136" spans="1:11" ht="15.85" customHeight="1">
      <c r="A136" s="18">
        <v>330102892</v>
      </c>
      <c r="B136" s="18" t="str">
        <f>VLOOKUP(A:A,[3]Sheet1!A:B,2,0)</f>
        <v>门楣底板</v>
      </c>
      <c r="H136" s="206">
        <v>200132909</v>
      </c>
      <c r="I136" s="206">
        <v>200010470</v>
      </c>
      <c r="K136" s="206">
        <v>0</v>
      </c>
    </row>
    <row r="137" spans="1:11" ht="15.85" customHeight="1">
      <c r="A137" s="18">
        <v>330102894</v>
      </c>
      <c r="B137" s="18" t="str">
        <f>VLOOKUP(A:A,[3]Sheet1!A:B,2,0)</f>
        <v>W=355 右前轿壁装饰板</v>
      </c>
      <c r="H137" s="206">
        <v>200132911</v>
      </c>
      <c r="I137" s="206">
        <v>200010472</v>
      </c>
      <c r="J137" s="206">
        <v>1</v>
      </c>
      <c r="K137" s="206">
        <v>1</v>
      </c>
    </row>
    <row r="138" spans="1:11" ht="15.85" customHeight="1">
      <c r="A138" s="18">
        <v>330102895</v>
      </c>
      <c r="B138" s="18" t="str">
        <f>VLOOKUP(A:A,[3]Sheet1!A:B,2,0)</f>
        <v>W=355 右前轿壁底板</v>
      </c>
      <c r="H138" s="206">
        <v>200132912</v>
      </c>
      <c r="I138" s="206">
        <v>200010471</v>
      </c>
      <c r="J138" s="206">
        <v>1</v>
      </c>
      <c r="K138" s="206">
        <v>1</v>
      </c>
    </row>
    <row r="139" spans="1:11" ht="15.85" customHeight="1">
      <c r="A139" s="18">
        <v>330102897</v>
      </c>
      <c r="B139" s="18" t="str">
        <f>VLOOKUP(A:A,[3]Sheet1!A:B,2,0)</f>
        <v>W90 COP左侧轿壁装饰板</v>
      </c>
      <c r="H139" s="206">
        <v>200132913</v>
      </c>
      <c r="I139" s="206">
        <v>200010470</v>
      </c>
      <c r="K139" s="206">
        <v>0</v>
      </c>
    </row>
    <row r="140" spans="1:11" ht="15.85" customHeight="1">
      <c r="A140" s="18">
        <v>330102898</v>
      </c>
      <c r="B140" s="18" t="str">
        <f>VLOOKUP(A:A,[3]Sheet1!A:B,2,0)</f>
        <v>W90 COP左侧轿壁底板</v>
      </c>
      <c r="H140" s="206">
        <v>200127420</v>
      </c>
      <c r="I140" s="206">
        <v>200093026</v>
      </c>
      <c r="J140" s="206">
        <v>2</v>
      </c>
      <c r="K140" s="206">
        <v>2</v>
      </c>
    </row>
    <row r="141" spans="1:11" ht="15.85" customHeight="1">
      <c r="A141" s="18">
        <v>200145081</v>
      </c>
      <c r="B141" s="18" t="str">
        <f>VLOOKUP(A:A,[3]Sheet4!A:B,2,0)</f>
        <v>395轿壁底板(带COP安装孔)</v>
      </c>
      <c r="H141" s="206">
        <v>200127421</v>
      </c>
      <c r="I141" s="206">
        <v>200093026</v>
      </c>
      <c r="J141" s="206">
        <v>2</v>
      </c>
      <c r="K141" s="206">
        <v>1</v>
      </c>
    </row>
    <row r="142" spans="1:11" ht="15.85" customHeight="1">
      <c r="A142" s="18">
        <v>200253654</v>
      </c>
      <c r="B142" s="18" t="str">
        <f>VLOOKUP(A:A,[3]Sheet4!A:B,2,0)</f>
        <v>395轿壁装饰板</v>
      </c>
      <c r="H142" s="206">
        <v>200127423</v>
      </c>
      <c r="I142" s="206">
        <v>200204464</v>
      </c>
      <c r="J142" s="206">
        <v>2</v>
      </c>
      <c r="K142" s="206">
        <v>1</v>
      </c>
    </row>
    <row r="143" spans="1:11" ht="15.85" customHeight="1">
      <c r="A143" s="18">
        <v>330030226</v>
      </c>
      <c r="B143" s="18" t="str">
        <f>VLOOKUP(A:A,[3]Sheet4!A:B,2,0)</f>
        <v>门楣装饰板</v>
      </c>
      <c r="H143" s="206">
        <v>200127423</v>
      </c>
      <c r="I143" s="206">
        <v>200204500</v>
      </c>
      <c r="J143" s="206">
        <v>2</v>
      </c>
      <c r="K143" s="206">
        <v>1</v>
      </c>
    </row>
    <row r="144" spans="1:11" ht="15.85" customHeight="1">
      <c r="A144" s="18">
        <v>330030228</v>
      </c>
      <c r="B144" s="18" t="str">
        <f>VLOOKUP(A:A,[3]Sheet4!A:B,2,0)</f>
        <v>门楣底板</v>
      </c>
      <c r="H144" s="206">
        <v>200127423</v>
      </c>
    </row>
    <row r="145" spans="1:11" ht="15.85" customHeight="1">
      <c r="A145" s="18">
        <v>330055892</v>
      </c>
      <c r="B145" s="18" t="str">
        <f>VLOOKUP(A:A,[3]Sheet4!A:B,2,0)</f>
        <v>W175 右前轿壁底板</v>
      </c>
      <c r="H145" s="206">
        <v>200127424</v>
      </c>
      <c r="I145" s="206">
        <v>200093026</v>
      </c>
      <c r="J145" s="206">
        <v>1</v>
      </c>
      <c r="K145" s="206">
        <v>4</v>
      </c>
    </row>
    <row r="146" spans="1:11" ht="15.85" customHeight="1">
      <c r="A146" s="18">
        <v>330066003</v>
      </c>
      <c r="B146" s="18" t="str">
        <f>VLOOKUP(A:A,[3]Sheet4!A:B,2,0)</f>
        <v>W75 左前轿壁装饰板</v>
      </c>
      <c r="H146" s="206">
        <v>200139478</v>
      </c>
      <c r="I146" s="206">
        <v>200093026</v>
      </c>
      <c r="J146" s="206">
        <v>2</v>
      </c>
      <c r="K146" s="206">
        <v>2</v>
      </c>
    </row>
    <row r="147" spans="1:11" ht="15.85" customHeight="1">
      <c r="A147" s="18">
        <v>330066004</v>
      </c>
      <c r="B147" s="18" t="str">
        <f>VLOOKUP(A:A,[3]Sheet4!A:B,2,0)</f>
        <v>W75 左前轿壁轿壁底板</v>
      </c>
      <c r="H147" s="206">
        <v>200139479</v>
      </c>
      <c r="I147" s="206">
        <v>200093026</v>
      </c>
      <c r="J147" s="206">
        <v>2</v>
      </c>
      <c r="K147" s="206">
        <v>1</v>
      </c>
    </row>
    <row r="148" spans="1:11" ht="15.85" customHeight="1">
      <c r="A148" s="18">
        <v>330089274</v>
      </c>
      <c r="B148" s="18" t="str">
        <f>VLOOKUP(A:A,[3]Sheet4!A:B,2,0)</f>
        <v>W175 右前轿壁装饰板</v>
      </c>
      <c r="H148" s="206">
        <v>200160002</v>
      </c>
      <c r="I148" s="206">
        <v>200204464</v>
      </c>
      <c r="J148" s="206">
        <v>2</v>
      </c>
      <c r="K148" s="206">
        <v>1</v>
      </c>
    </row>
    <row r="149" spans="1:11" ht="15.85" customHeight="1">
      <c r="A149" s="18">
        <v>330093193</v>
      </c>
      <c r="B149" s="18" t="str">
        <f>VLOOKUP(A:A,[3]Sheet4!A:B,2,0)</f>
        <v>W125 左前轿壁装饰板</v>
      </c>
      <c r="H149" s="206">
        <v>200160002</v>
      </c>
      <c r="I149" s="206">
        <v>200204500</v>
      </c>
      <c r="J149" s="206">
        <v>2</v>
      </c>
      <c r="K149" s="206">
        <v>1</v>
      </c>
    </row>
    <row r="150" spans="1:11" ht="15.85" customHeight="1">
      <c r="A150" s="18">
        <v>330093440</v>
      </c>
      <c r="B150" s="18" t="str">
        <f>VLOOKUP(A:A,[3]Sheet4!A:B,2,0)</f>
        <v>W125 左前轿壁底板</v>
      </c>
      <c r="H150" s="206">
        <v>200160002</v>
      </c>
    </row>
    <row r="151" spans="1:11" ht="15.85" customHeight="1">
      <c r="A151" s="18">
        <v>330093462</v>
      </c>
      <c r="B151" s="18" t="str">
        <f>VLOOKUP(A:A,[3]Sheet4!A:B,2,0)</f>
        <v>W125 右前轿壁装饰板</v>
      </c>
      <c r="H151" s="206">
        <v>200160003</v>
      </c>
      <c r="I151" s="206">
        <v>200093026</v>
      </c>
      <c r="J151" s="206">
        <v>1</v>
      </c>
      <c r="K151" s="206">
        <v>4</v>
      </c>
    </row>
    <row r="152" spans="1:11" ht="15.85" customHeight="1">
      <c r="A152" s="18">
        <v>330093517</v>
      </c>
      <c r="B152" s="18" t="str">
        <f>VLOOKUP(A:A,[3]Sheet4!A:B,2,0)</f>
        <v>W125 右前轿壁底板</v>
      </c>
      <c r="H152" s="206">
        <v>200127286</v>
      </c>
      <c r="I152" s="206">
        <v>200013384</v>
      </c>
      <c r="J152" s="206">
        <v>2</v>
      </c>
      <c r="K152" s="206">
        <v>2</v>
      </c>
    </row>
    <row r="153" spans="1:11" ht="15.85" customHeight="1">
      <c r="A153" s="18">
        <v>330099525</v>
      </c>
      <c r="B153" s="18" t="str">
        <f>VLOOKUP(A:A,[3]Sheet4!A:B,2,0)</f>
        <v>600轿壁(薄残COP)装饰板</v>
      </c>
      <c r="H153" s="206">
        <v>200127288</v>
      </c>
      <c r="I153" s="206">
        <v>200013384</v>
      </c>
      <c r="J153" s="206">
        <v>2</v>
      </c>
      <c r="K153" s="206">
        <v>1</v>
      </c>
    </row>
    <row r="154" spans="1:11" ht="15.85" customHeight="1">
      <c r="A154" s="18">
        <v>330099790</v>
      </c>
      <c r="B154" s="18" t="str">
        <f>VLOOKUP(A:A,[3]Sheet4!A:B,2,0)</f>
        <v>600轿壁(薄残COP)底板</v>
      </c>
      <c r="H154" s="206">
        <v>200127290</v>
      </c>
      <c r="I154" s="206">
        <v>200204482</v>
      </c>
      <c r="J154" s="206">
        <v>2</v>
      </c>
      <c r="K154" s="206">
        <v>1</v>
      </c>
    </row>
    <row r="155" spans="1:11" ht="15.85" customHeight="1">
      <c r="A155" s="18">
        <v>200090699</v>
      </c>
      <c r="B155" s="18" t="str">
        <f>VLOOKUP(A:A,[3]Sheet6!A:B,2,0)</f>
        <v>375轿壁(面孔)板</v>
      </c>
      <c r="H155" s="206">
        <v>200127290</v>
      </c>
      <c r="I155" s="206">
        <v>200204518</v>
      </c>
      <c r="J155" s="206">
        <v>2</v>
      </c>
      <c r="K155" s="206">
        <v>1</v>
      </c>
    </row>
    <row r="156" spans="1:11" ht="15.85" customHeight="1">
      <c r="A156" s="18">
        <v>200090708</v>
      </c>
      <c r="B156" s="18" t="str">
        <f>VLOOKUP(A:A,[3]Sheet6!A:B,2,0)</f>
        <v>400轿壁底板</v>
      </c>
      <c r="H156" s="206">
        <v>200127290</v>
      </c>
    </row>
    <row r="157" spans="1:11" ht="15.85" customHeight="1">
      <c r="A157" s="18">
        <v>200145252</v>
      </c>
      <c r="B157" s="18" t="str">
        <f>VLOOKUP(A:A,[3]Sheet6!A:B,2,0)</f>
        <v>小轿壁板</v>
      </c>
      <c r="H157" s="206">
        <v>200127291</v>
      </c>
      <c r="I157" s="206">
        <v>200013384</v>
      </c>
      <c r="J157" s="206">
        <v>1</v>
      </c>
      <c r="K157" s="206">
        <v>4</v>
      </c>
    </row>
    <row r="158" spans="1:11" ht="15.85" customHeight="1">
      <c r="A158" s="18">
        <v>330029359</v>
      </c>
      <c r="B158" s="18" t="str">
        <f>VLOOKUP(A:A,[3]Sheet6!A:B,2,0)</f>
        <v>W225 右前轿壁装饰板</v>
      </c>
      <c r="H158" s="206">
        <v>200139460</v>
      </c>
      <c r="I158" s="206">
        <v>200013384</v>
      </c>
      <c r="J158" s="206">
        <v>2</v>
      </c>
      <c r="K158" s="206">
        <v>2</v>
      </c>
    </row>
    <row r="159" spans="1:11" ht="15.85" customHeight="1">
      <c r="A159" s="18">
        <v>330029456</v>
      </c>
      <c r="B159" s="18" t="str">
        <f>VLOOKUP(A:A,[3]Sheet6!A:B,2,0)</f>
        <v>W225 右前轿壁底板</v>
      </c>
      <c r="H159" s="206">
        <v>200139461</v>
      </c>
      <c r="I159" s="206">
        <v>200013384</v>
      </c>
      <c r="J159" s="206">
        <v>2</v>
      </c>
      <c r="K159" s="206">
        <v>1</v>
      </c>
    </row>
    <row r="160" spans="1:11" ht="15.85" customHeight="1">
      <c r="A160" s="18">
        <v>330031916</v>
      </c>
      <c r="B160" s="18" t="str">
        <f>VLOOKUP(A:A,[3]Sheet6!A:B,2,0)</f>
        <v>W25 左前轿壁装饰板</v>
      </c>
      <c r="H160" s="206">
        <v>200139463</v>
      </c>
      <c r="I160" s="206">
        <v>200204482</v>
      </c>
      <c r="J160" s="206">
        <v>2</v>
      </c>
      <c r="K160" s="206">
        <v>1</v>
      </c>
    </row>
    <row r="161" spans="1:11" ht="15.85" customHeight="1">
      <c r="A161" s="18">
        <v>330031917</v>
      </c>
      <c r="B161" s="18" t="str">
        <f>VLOOKUP(A:A,[3]Sheet6!A:B,2,0)</f>
        <v>W25 左前轿壁底板</v>
      </c>
      <c r="H161" s="206">
        <v>200139463</v>
      </c>
      <c r="I161" s="206">
        <v>200204518</v>
      </c>
      <c r="J161" s="206">
        <v>2</v>
      </c>
      <c r="K161" s="206">
        <v>1</v>
      </c>
    </row>
    <row r="162" spans="1:11" ht="15.85" customHeight="1">
      <c r="A162" s="18">
        <v>330048468</v>
      </c>
      <c r="B162" s="18" t="str">
        <f>VLOOKUP(A:A,[3]Sheet6!A:B,2,0)</f>
        <v>270轿壁板（带COP孔）</v>
      </c>
      <c r="H162" s="206">
        <v>200139463</v>
      </c>
    </row>
    <row r="163" spans="1:11" ht="15.85" customHeight="1">
      <c r="A163" s="18">
        <v>330052368</v>
      </c>
      <c r="B163" s="18" t="str">
        <f>VLOOKUP(A:A,[3]Sheet6!A:B,2,0)</f>
        <v>450轿壁板（带COP孔）</v>
      </c>
      <c r="H163" s="206">
        <v>200139464</v>
      </c>
      <c r="I163" s="206">
        <v>200013384</v>
      </c>
      <c r="J163" s="206">
        <v>1</v>
      </c>
      <c r="K163" s="206">
        <v>4</v>
      </c>
    </row>
    <row r="164" spans="1:11" ht="15.85" customHeight="1">
      <c r="A164" s="18">
        <v>330061381</v>
      </c>
      <c r="B164" s="18" t="str">
        <f>VLOOKUP(A:A,[3]Sheet6!A:B,2,0)</f>
        <v>门楣装饰板</v>
      </c>
    </row>
    <row r="165" spans="1:11" ht="15.85" customHeight="1">
      <c r="A165" s="18">
        <v>330061383</v>
      </c>
      <c r="B165" s="18" t="str">
        <f>VLOOKUP(A:A,[3]Sheet6!A:B,2,0)</f>
        <v>门楣底板</v>
      </c>
      <c r="H165" s="206">
        <v>200204470</v>
      </c>
      <c r="I165" s="206">
        <v>200204500</v>
      </c>
      <c r="J165" s="206">
        <v>1</v>
      </c>
      <c r="K165" s="206">
        <v>1</v>
      </c>
    </row>
    <row r="166" spans="1:11" ht="15.85" customHeight="1">
      <c r="A166" s="18">
        <v>330084756</v>
      </c>
      <c r="B166" s="18" t="str">
        <f>VLOOKUP(A:A,[3]Sheet6!A:B,2,0)</f>
        <v>门楣底板</v>
      </c>
      <c r="H166" s="206">
        <v>200204506</v>
      </c>
      <c r="I166" s="206">
        <v>200204464</v>
      </c>
      <c r="J166" s="206">
        <v>1</v>
      </c>
      <c r="K166" s="206">
        <v>1</v>
      </c>
    </row>
    <row r="167" spans="1:11" ht="15.85" customHeight="1">
      <c r="A167" s="18">
        <v>330084757</v>
      </c>
      <c r="B167" s="18" t="str">
        <f>VLOOKUP(A:A,[3]Sheet6!A:B,2,0)</f>
        <v>W175前侧右轿壁</v>
      </c>
      <c r="H167" s="206">
        <v>200204488</v>
      </c>
      <c r="I167" s="206">
        <v>200204518</v>
      </c>
      <c r="J167" s="206">
        <v>1</v>
      </c>
      <c r="K167" s="206">
        <v>1</v>
      </c>
    </row>
    <row r="168" spans="1:11" ht="15.85" customHeight="1">
      <c r="A168" s="18">
        <v>330084758</v>
      </c>
      <c r="B168" s="18" t="str">
        <f>VLOOKUP(A:A,[3]Sheet6!A:B,2,0)</f>
        <v>W175前侧左轿壁</v>
      </c>
      <c r="H168" s="206">
        <v>200204524</v>
      </c>
      <c r="I168" s="206">
        <v>200204482</v>
      </c>
      <c r="J168" s="206">
        <v>1</v>
      </c>
      <c r="K168" s="206">
        <v>1</v>
      </c>
    </row>
    <row r="169" spans="1:11" ht="15.85" customHeight="1">
      <c r="A169" s="18">
        <v>200090945</v>
      </c>
      <c r="B169" s="18" t="str">
        <f>VLOOKUP(A:A,[3]Sheet8!A:B,2,0)</f>
        <v>600轿壁底板</v>
      </c>
    </row>
    <row r="170" spans="1:11" ht="15.85" customHeight="1">
      <c r="A170" s="18">
        <v>200090949</v>
      </c>
      <c r="B170" s="18" t="str">
        <f>VLOOKUP(A:A,[3]Sheet8!A:B,2,0)</f>
        <v>625轿壁底板</v>
      </c>
      <c r="H170" s="206">
        <v>330113423</v>
      </c>
      <c r="I170" s="206">
        <v>330051254</v>
      </c>
      <c r="J170" s="206">
        <v>1</v>
      </c>
      <c r="K170" s="206">
        <v>4</v>
      </c>
    </row>
    <row r="171" spans="1:11" ht="15.85" customHeight="1">
      <c r="A171" s="18">
        <v>200253626</v>
      </c>
      <c r="B171" s="18" t="str">
        <f>VLOOKUP(A:A,[3]Sheet8!A:B,2,0)</f>
        <v>600轿壁装饰板</v>
      </c>
      <c r="H171" s="206">
        <v>330113416</v>
      </c>
      <c r="I171" s="206">
        <v>330051254</v>
      </c>
      <c r="J171" s="206">
        <v>1</v>
      </c>
      <c r="K171" s="206">
        <v>4</v>
      </c>
    </row>
    <row r="172" spans="1:11" ht="15.85" customHeight="1">
      <c r="A172" s="18">
        <v>200253633</v>
      </c>
      <c r="B172" s="18" t="str">
        <f>VLOOKUP(A:A,[3]Sheet8!A:B,2,0)</f>
        <v>625轿壁装饰板</v>
      </c>
      <c r="H172" s="206">
        <v>330113424</v>
      </c>
      <c r="I172" s="206">
        <v>330051255</v>
      </c>
      <c r="J172" s="206">
        <v>1</v>
      </c>
      <c r="K172" s="206">
        <v>4</v>
      </c>
    </row>
    <row r="173" spans="1:11" ht="15.85" customHeight="1">
      <c r="A173" s="18">
        <v>330029494</v>
      </c>
      <c r="B173" s="18" t="str">
        <f>VLOOKUP(A:A,[3]Sheet8!A:B,2,0)</f>
        <v>W350 右前轿壁底板</v>
      </c>
      <c r="H173" s="206">
        <v>330113417</v>
      </c>
      <c r="I173" s="206">
        <v>330051255</v>
      </c>
      <c r="J173" s="206">
        <v>1</v>
      </c>
      <c r="K173" s="206">
        <v>4</v>
      </c>
    </row>
    <row r="174" spans="1:11" ht="15.85" customHeight="1">
      <c r="A174" s="18">
        <v>330029830</v>
      </c>
      <c r="B174" s="18" t="str">
        <f>VLOOKUP(A:A,[3]Sheet8!A:B,2,0)</f>
        <v>W350 右前轿壁装饰板</v>
      </c>
    </row>
    <row r="175" spans="1:11" ht="15.85" customHeight="1">
      <c r="A175" s="18">
        <v>330030800</v>
      </c>
      <c r="B175" s="18" t="str">
        <f>VLOOKUP(A:A,[3]Sheet8!A:B,2,0)</f>
        <v>W105 COP右侧轿壁装饰板</v>
      </c>
    </row>
    <row r="176" spans="1:11" ht="15.85" customHeight="1">
      <c r="A176" s="18">
        <v>330030801</v>
      </c>
      <c r="B176" s="18" t="str">
        <f>VLOOKUP(A:A,[3]Sheet8!A:B,2,0)</f>
        <v>W105 COP右侧轿壁底板</v>
      </c>
    </row>
    <row r="177" spans="1:2" ht="15.85" customHeight="1">
      <c r="A177" s="18">
        <v>330040026</v>
      </c>
      <c r="B177" s="18" t="str">
        <f>VLOOKUP(A:A,[3]Sheet8!A:B,2,0)</f>
        <v>W425 右前轿壁装饰板</v>
      </c>
    </row>
    <row r="178" spans="1:2" ht="15.85" customHeight="1">
      <c r="A178" s="18">
        <v>330040027</v>
      </c>
      <c r="B178" s="18" t="str">
        <f>VLOOKUP(A:A,[3]Sheet8!A:B,2,0)</f>
        <v>W425 右前轿壁底板</v>
      </c>
    </row>
    <row r="179" spans="1:2" ht="15.85" customHeight="1">
      <c r="A179" s="18">
        <v>330046702</v>
      </c>
      <c r="B179" s="18" t="str">
        <f>VLOOKUP(A:A,[3]Sheet8!A:B,2,0)</f>
        <v>W115 COP左侧轿壁装饰板</v>
      </c>
    </row>
    <row r="180" spans="1:2" ht="15.85" customHeight="1">
      <c r="A180" s="18">
        <v>330046703</v>
      </c>
      <c r="B180" s="18" t="str">
        <f>VLOOKUP(A:A,[3]Sheet8!A:B,2,0)</f>
        <v>W115 COP左侧轿壁底板</v>
      </c>
    </row>
    <row r="181" spans="1:2" ht="15.85" customHeight="1">
      <c r="A181" s="18">
        <v>330046722</v>
      </c>
      <c r="B181" s="18" t="str">
        <f>VLOOKUP(A:A,[3]Sheet8!A:B,2,0)</f>
        <v>W65 COP左侧轿壁装饰板</v>
      </c>
    </row>
    <row r="182" spans="1:2" ht="15.85" customHeight="1">
      <c r="A182" s="18">
        <v>330046723</v>
      </c>
      <c r="B182" s="18" t="str">
        <f>VLOOKUP(A:A,[3]Sheet8!A:B,2,0)</f>
        <v>W65 COP左侧轿壁底板</v>
      </c>
    </row>
    <row r="183" spans="1:2" ht="15.85" customHeight="1">
      <c r="A183" s="18">
        <v>330060889</v>
      </c>
      <c r="B183" s="18" t="str">
        <f>VLOOKUP(A:A,[3]Sheet8!A:B,2,0)</f>
        <v>门楣装饰板</v>
      </c>
    </row>
    <row r="184" spans="1:2" ht="15.85" customHeight="1">
      <c r="A184" s="18">
        <v>330060891</v>
      </c>
      <c r="B184" s="18" t="str">
        <f>VLOOKUP(A:A,[3]Sheet8!A:B,2,0)</f>
        <v>门楣底板</v>
      </c>
    </row>
    <row r="185" spans="1:2" ht="15.85" customHeight="1">
      <c r="A185" s="18">
        <v>330067665</v>
      </c>
      <c r="B185" s="18" t="str">
        <f>VLOOKUP(A:A,[3]Sheet8!A:B,2,0)</f>
        <v>门楣装饰板</v>
      </c>
    </row>
    <row r="186" spans="1:2" ht="15.85" customHeight="1">
      <c r="A186" s="18">
        <v>330067667</v>
      </c>
      <c r="B186" s="18" t="str">
        <f>VLOOKUP(A:A,[3]Sheet8!A:B,2,0)</f>
        <v>门楣底板</v>
      </c>
    </row>
    <row r="187" spans="1:2" ht="15.85" customHeight="1">
      <c r="A187" s="18">
        <v>330034083</v>
      </c>
      <c r="B187" s="18" t="str">
        <f>VLOOKUP(A:A,[3]Sheet10!A:B,2,0)</f>
        <v>W80 COP左侧轿壁底板</v>
      </c>
    </row>
    <row r="188" spans="1:2" ht="15.85" customHeight="1">
      <c r="A188" s="18">
        <v>330086174</v>
      </c>
      <c r="B188" s="18" t="str">
        <f>VLOOKUP(A:A,[3]Sheet10!A:B,2,0)</f>
        <v>W80 COP左侧轿壁装饰板</v>
      </c>
    </row>
    <row r="189" spans="1:2" ht="15.85" customHeight="1">
      <c r="A189" s="18">
        <v>330094048</v>
      </c>
      <c r="B189" s="18" t="str">
        <f>VLOOKUP(A:A,[3]Sheet10!A:B,2,0)</f>
        <v>门楣装饰板</v>
      </c>
    </row>
    <row r="190" spans="1:2" ht="15.85" customHeight="1">
      <c r="A190" s="18">
        <v>330094050</v>
      </c>
      <c r="B190" s="18" t="str">
        <f>VLOOKUP(A:A,[3]Sheet10!A:B,2,0)</f>
        <v>门楣底板</v>
      </c>
    </row>
    <row r="191" spans="1:2" ht="15.85" customHeight="1">
      <c r="A191" s="18">
        <v>330094051</v>
      </c>
      <c r="B191" s="18" t="str">
        <f>VLOOKUP(A:A,[3]Sheet10!A:B,2,0)</f>
        <v>支架</v>
      </c>
    </row>
    <row r="192" spans="1:2" ht="15.85" customHeight="1">
      <c r="A192" s="18">
        <v>330094053</v>
      </c>
      <c r="B192" s="18" t="str">
        <f>VLOOKUP(A:A,[3]Sheet10!A:B,2,0)</f>
        <v>W100 左前轿壁装饰板</v>
      </c>
    </row>
    <row r="193" spans="1:2" ht="15.85" customHeight="1">
      <c r="A193" s="18">
        <v>330094054</v>
      </c>
      <c r="B193" s="18" t="str">
        <f>VLOOKUP(A:A,[3]Sheet10!A:B,2,0)</f>
        <v>W100 左前轿壁底板</v>
      </c>
    </row>
    <row r="194" spans="1:2" ht="15.85" customHeight="1">
      <c r="A194" s="18">
        <v>330094056</v>
      </c>
      <c r="B194" s="18" t="str">
        <f>VLOOKUP(A:A,[3]Sheet10!A:B,2,0)</f>
        <v>W65 COP右侧轿壁装饰板</v>
      </c>
    </row>
    <row r="195" spans="1:2" ht="15.85" customHeight="1">
      <c r="A195" s="18">
        <v>330094246</v>
      </c>
      <c r="B195" s="18" t="str">
        <f>VLOOKUP(A:A,[3]Sheet10!A:B,2,0)</f>
        <v>W65 COP右侧轿壁底板</v>
      </c>
    </row>
    <row r="196" spans="1:2" ht="15.85" customHeight="1">
      <c r="A196" s="18">
        <v>330094248</v>
      </c>
      <c r="B196" s="18" t="str">
        <f>VLOOKUP(A:A,[3]Sheet10!A:B,2,0)</f>
        <v>450轿壁装饰板</v>
      </c>
    </row>
    <row r="197" spans="1:2" ht="15.85" customHeight="1">
      <c r="A197" s="18">
        <v>330094250</v>
      </c>
      <c r="B197" s="18" t="str">
        <f>VLOOKUP(A:A,[3]Sheet10!A:B,2,0)</f>
        <v>450轿壁底板</v>
      </c>
    </row>
    <row r="198" spans="1:2" ht="15.85" customHeight="1">
      <c r="A198" s="18">
        <v>330094251</v>
      </c>
      <c r="B198" s="18" t="str">
        <f>VLOOKUP(A:A,[3]Sheet10!A:B,2,0)</f>
        <v xml:space="preserve">加强筋 </v>
      </c>
    </row>
    <row r="199" spans="1:2" ht="15.85" customHeight="1">
      <c r="A199" s="18">
        <v>330094253</v>
      </c>
      <c r="B199" s="18" t="str">
        <f>VLOOKUP(A:A,[3]Sheet10!A:B,2,0)</f>
        <v>450轿壁(面孔)装饰板</v>
      </c>
    </row>
    <row r="200" spans="1:2" ht="15.85" customHeight="1">
      <c r="A200" s="18">
        <v>330094255</v>
      </c>
      <c r="B200" s="18" t="str">
        <f>VLOOKUP(A:A,[3]Sheet10!A:B,2,0)</f>
        <v>450轿壁(面孔)底板</v>
      </c>
    </row>
    <row r="201" spans="1:2" ht="15.85" customHeight="1">
      <c r="A201" s="18">
        <v>330094257</v>
      </c>
      <c r="B201" s="18" t="str">
        <f>VLOOKUP(A:A,[3]Sheet10!A:B,2,0)</f>
        <v>500轿壁装饰板</v>
      </c>
    </row>
    <row r="202" spans="1:2" ht="15.85" customHeight="1">
      <c r="A202" s="18">
        <v>330094259</v>
      </c>
      <c r="B202" s="18" t="str">
        <f>VLOOKUP(A:A,[3]Sheet10!A:B,2,0)</f>
        <v>500轿壁底板</v>
      </c>
    </row>
    <row r="203" spans="1:2" ht="15.85" customHeight="1">
      <c r="A203" s="18">
        <v>200010453</v>
      </c>
      <c r="B203" s="18" t="s">
        <v>761</v>
      </c>
    </row>
    <row r="204" spans="1:2" ht="15.85" customHeight="1">
      <c r="A204" s="18">
        <v>200010455</v>
      </c>
      <c r="B204" s="18" t="s">
        <v>762</v>
      </c>
    </row>
    <row r="205" spans="1:2" ht="15.85" customHeight="1">
      <c r="A205" s="18">
        <v>200010458</v>
      </c>
      <c r="B205" s="18" t="s">
        <v>763</v>
      </c>
    </row>
    <row r="206" spans="1:2" ht="15.85" customHeight="1">
      <c r="A206" s="18">
        <v>200010462</v>
      </c>
      <c r="B206" s="18" t="s">
        <v>764</v>
      </c>
    </row>
    <row r="207" spans="1:2" ht="15.85" customHeight="1">
      <c r="A207" s="18">
        <v>200010464</v>
      </c>
      <c r="B207" s="18" t="s">
        <v>765</v>
      </c>
    </row>
    <row r="208" spans="1:2" ht="15.85" customHeight="1">
      <c r="A208" s="18">
        <v>200010466</v>
      </c>
      <c r="B208" s="18" t="s">
        <v>869</v>
      </c>
    </row>
    <row r="209" spans="1:2" ht="15.85" customHeight="1">
      <c r="A209" s="18">
        <v>200010470</v>
      </c>
      <c r="B209" s="18" t="s">
        <v>760</v>
      </c>
    </row>
    <row r="210" spans="1:2" ht="15.85" customHeight="1">
      <c r="A210" s="18">
        <v>200010471</v>
      </c>
      <c r="B210" s="18" t="s">
        <v>759</v>
      </c>
    </row>
    <row r="211" spans="1:2" ht="15.85" customHeight="1">
      <c r="A211" s="18">
        <v>200010472</v>
      </c>
      <c r="B211" s="18" t="s">
        <v>758</v>
      </c>
    </row>
    <row r="212" spans="1:2" ht="15.85" customHeight="1">
      <c r="A212" s="18">
        <v>200010473</v>
      </c>
      <c r="B212" s="18" t="s">
        <v>683</v>
      </c>
    </row>
    <row r="213" spans="1:2" ht="15.85" customHeight="1">
      <c r="A213" s="18">
        <v>200010474</v>
      </c>
      <c r="B213" s="18" t="s">
        <v>684</v>
      </c>
    </row>
    <row r="214" spans="1:2" ht="15.85" customHeight="1">
      <c r="A214" s="18">
        <v>200010475</v>
      </c>
      <c r="B214" s="18" t="s">
        <v>685</v>
      </c>
    </row>
    <row r="215" spans="1:2" ht="15.85" customHeight="1">
      <c r="A215" s="18">
        <v>200010476</v>
      </c>
      <c r="B215" s="18" t="s">
        <v>686</v>
      </c>
    </row>
    <row r="216" spans="1:2" ht="15.85" customHeight="1">
      <c r="A216" s="18">
        <v>200010478</v>
      </c>
      <c r="B216" s="18" t="s">
        <v>688</v>
      </c>
    </row>
    <row r="217" spans="1:2" ht="15.85" customHeight="1">
      <c r="A217" s="18">
        <v>200011105</v>
      </c>
      <c r="B217" s="18" t="s">
        <v>687</v>
      </c>
    </row>
    <row r="218" spans="1:2" ht="15.85" customHeight="1">
      <c r="A218" s="18">
        <v>200011106</v>
      </c>
      <c r="B218" s="18" t="s">
        <v>689</v>
      </c>
    </row>
    <row r="219" spans="1:2" ht="15.85" customHeight="1">
      <c r="A219" s="18">
        <v>200011107</v>
      </c>
      <c r="B219" s="18" t="s">
        <v>690</v>
      </c>
    </row>
    <row r="220" spans="1:2" ht="15.85" customHeight="1">
      <c r="A220" s="18">
        <v>200011108</v>
      </c>
      <c r="B220" s="18" t="s">
        <v>691</v>
      </c>
    </row>
    <row r="221" spans="1:2" ht="15.85" customHeight="1">
      <c r="A221" s="18">
        <v>200011109</v>
      </c>
      <c r="B221" s="18" t="s">
        <v>692</v>
      </c>
    </row>
    <row r="222" spans="1:2" ht="15.85" customHeight="1">
      <c r="A222" s="18">
        <v>200011110</v>
      </c>
      <c r="B222" s="18" t="s">
        <v>693</v>
      </c>
    </row>
    <row r="223" spans="1:2" ht="15.85" customHeight="1">
      <c r="A223" s="18">
        <v>200011111</v>
      </c>
      <c r="B223" s="18" t="s">
        <v>694</v>
      </c>
    </row>
    <row r="224" spans="1:2" ht="15.85" customHeight="1">
      <c r="A224" s="18">
        <v>200011112</v>
      </c>
      <c r="B224" s="18" t="s">
        <v>695</v>
      </c>
    </row>
    <row r="225" spans="1:2" ht="15.85" customHeight="1">
      <c r="A225" s="18">
        <v>200011114</v>
      </c>
      <c r="B225" s="18" t="s">
        <v>696</v>
      </c>
    </row>
    <row r="226" spans="1:2" ht="15.85" customHeight="1">
      <c r="A226" s="18">
        <v>200011115</v>
      </c>
      <c r="B226" s="18" t="s">
        <v>697</v>
      </c>
    </row>
    <row r="227" spans="1:2" ht="15.85" customHeight="1">
      <c r="A227" s="18">
        <v>200011116</v>
      </c>
      <c r="B227" s="18" t="s">
        <v>698</v>
      </c>
    </row>
    <row r="228" spans="1:2" ht="15.85" customHeight="1">
      <c r="A228" s="18">
        <v>200011117</v>
      </c>
      <c r="B228" s="18" t="s">
        <v>699</v>
      </c>
    </row>
    <row r="229" spans="1:2" ht="15.85" customHeight="1">
      <c r="A229" s="18">
        <v>200011118</v>
      </c>
      <c r="B229" s="18" t="s">
        <v>700</v>
      </c>
    </row>
    <row r="230" spans="1:2" ht="15.85" customHeight="1">
      <c r="A230" s="18">
        <v>200011119</v>
      </c>
      <c r="B230" s="18" t="s">
        <v>701</v>
      </c>
    </row>
    <row r="231" spans="1:2" ht="15.85" customHeight="1">
      <c r="A231" s="18">
        <v>200011120</v>
      </c>
      <c r="B231" s="18" t="s">
        <v>702</v>
      </c>
    </row>
    <row r="232" spans="1:2" ht="15.85" customHeight="1">
      <c r="A232" s="18">
        <v>200011121</v>
      </c>
      <c r="B232" s="18" t="s">
        <v>703</v>
      </c>
    </row>
    <row r="233" spans="1:2" ht="15.85" customHeight="1">
      <c r="A233" s="18">
        <v>200011206</v>
      </c>
      <c r="B233" s="18" t="s">
        <v>704</v>
      </c>
    </row>
    <row r="234" spans="1:2" ht="15.85" customHeight="1">
      <c r="A234" s="18">
        <v>200011207</v>
      </c>
      <c r="B234" s="18" t="s">
        <v>705</v>
      </c>
    </row>
    <row r="235" spans="1:2" ht="15.85" customHeight="1">
      <c r="A235" s="18">
        <v>200011208</v>
      </c>
      <c r="B235" s="18" t="s">
        <v>706</v>
      </c>
    </row>
    <row r="236" spans="1:2" ht="15.85" customHeight="1">
      <c r="A236" s="18">
        <v>200011209</v>
      </c>
      <c r="B236" s="18" t="s">
        <v>707</v>
      </c>
    </row>
    <row r="237" spans="1:2" ht="15.85" customHeight="1">
      <c r="A237" s="18">
        <v>200011210</v>
      </c>
      <c r="B237" s="18" t="s">
        <v>708</v>
      </c>
    </row>
    <row r="238" spans="1:2" ht="15.85" customHeight="1">
      <c r="A238" s="18">
        <v>200011211</v>
      </c>
      <c r="B238" s="18" t="s">
        <v>709</v>
      </c>
    </row>
    <row r="239" spans="1:2" ht="15.85" customHeight="1">
      <c r="A239" s="18">
        <v>200011212</v>
      </c>
      <c r="B239" s="18" t="s">
        <v>710</v>
      </c>
    </row>
    <row r="240" spans="1:2" ht="15.85" customHeight="1">
      <c r="A240" s="18">
        <v>200011348</v>
      </c>
      <c r="B240" s="18" t="s">
        <v>711</v>
      </c>
    </row>
    <row r="241" spans="1:2" ht="15.85" customHeight="1">
      <c r="A241" s="18">
        <v>200011349</v>
      </c>
      <c r="B241" s="18" t="s">
        <v>712</v>
      </c>
    </row>
    <row r="242" spans="1:2" ht="15.85" customHeight="1">
      <c r="A242" s="18">
        <v>200011350</v>
      </c>
      <c r="B242" s="18" t="s">
        <v>713</v>
      </c>
    </row>
    <row r="243" spans="1:2" ht="15.85" customHeight="1">
      <c r="A243" s="18">
        <v>200011351</v>
      </c>
      <c r="B243" s="18" t="s">
        <v>714</v>
      </c>
    </row>
    <row r="244" spans="1:2" ht="15.85" customHeight="1">
      <c r="A244" s="18">
        <v>200011352</v>
      </c>
      <c r="B244" s="18" t="s">
        <v>715</v>
      </c>
    </row>
    <row r="245" spans="1:2" ht="15.85" customHeight="1">
      <c r="A245" s="18">
        <v>200011353</v>
      </c>
      <c r="B245" s="18" t="s">
        <v>716</v>
      </c>
    </row>
    <row r="246" spans="1:2" ht="15.85" customHeight="1">
      <c r="A246" s="18">
        <v>200011354</v>
      </c>
      <c r="B246" s="18" t="s">
        <v>717</v>
      </c>
    </row>
    <row r="247" spans="1:2" ht="15.85" customHeight="1">
      <c r="A247" s="18">
        <v>200011355</v>
      </c>
      <c r="B247" s="18" t="s">
        <v>718</v>
      </c>
    </row>
    <row r="248" spans="1:2" ht="15.85" customHeight="1">
      <c r="A248" s="18">
        <v>200012181</v>
      </c>
      <c r="B248" s="18" t="s">
        <v>139</v>
      </c>
    </row>
    <row r="249" spans="1:2" ht="15.85" customHeight="1">
      <c r="A249" s="18">
        <v>200013081</v>
      </c>
      <c r="B249" s="18" t="s">
        <v>719</v>
      </c>
    </row>
    <row r="250" spans="1:2" ht="15.85" customHeight="1">
      <c r="A250" s="18">
        <v>200013085</v>
      </c>
      <c r="B250" s="18" t="s">
        <v>720</v>
      </c>
    </row>
    <row r="251" spans="1:2" ht="15.85" customHeight="1">
      <c r="A251" s="18">
        <v>200013089</v>
      </c>
      <c r="B251" s="18" t="s">
        <v>721</v>
      </c>
    </row>
    <row r="252" spans="1:2" ht="15.85" customHeight="1">
      <c r="A252" s="18">
        <v>200013094</v>
      </c>
      <c r="B252" s="18" t="s">
        <v>722</v>
      </c>
    </row>
    <row r="253" spans="1:2" ht="15.85" customHeight="1">
      <c r="A253" s="18">
        <v>200013098</v>
      </c>
      <c r="B253" s="18" t="s">
        <v>723</v>
      </c>
    </row>
    <row r="254" spans="1:2" ht="15.85" customHeight="1">
      <c r="A254" s="18">
        <v>200013103</v>
      </c>
      <c r="B254" s="18" t="s">
        <v>724</v>
      </c>
    </row>
    <row r="255" spans="1:2" ht="15.85" customHeight="1">
      <c r="A255" s="18">
        <v>200013107</v>
      </c>
      <c r="B255" s="18" t="s">
        <v>725</v>
      </c>
    </row>
    <row r="256" spans="1:2" ht="15.85" customHeight="1">
      <c r="A256" s="18">
        <v>200013108</v>
      </c>
      <c r="B256" s="18" t="s">
        <v>726</v>
      </c>
    </row>
    <row r="257" spans="1:2" ht="15.85" customHeight="1">
      <c r="A257" s="18">
        <v>200013142</v>
      </c>
      <c r="B257" s="18" t="s">
        <v>727</v>
      </c>
    </row>
    <row r="258" spans="1:2" ht="15.85" customHeight="1">
      <c r="A258" s="18">
        <v>200013144</v>
      </c>
      <c r="B258" s="18" t="s">
        <v>728</v>
      </c>
    </row>
    <row r="259" spans="1:2" ht="15.85" customHeight="1">
      <c r="A259" s="18">
        <v>200013147</v>
      </c>
      <c r="B259" s="18" t="s">
        <v>729</v>
      </c>
    </row>
    <row r="260" spans="1:2" ht="15.85" customHeight="1">
      <c r="A260" s="18">
        <v>200013149</v>
      </c>
      <c r="B260" s="18" t="s">
        <v>730</v>
      </c>
    </row>
    <row r="261" spans="1:2" ht="15.85" customHeight="1">
      <c r="A261" s="18">
        <v>200013151</v>
      </c>
      <c r="B261" s="18" t="s">
        <v>731</v>
      </c>
    </row>
    <row r="262" spans="1:2" ht="15.85" customHeight="1">
      <c r="A262" s="18">
        <v>200013153</v>
      </c>
      <c r="B262" s="18" t="s">
        <v>732</v>
      </c>
    </row>
    <row r="263" spans="1:2" ht="15.85" customHeight="1">
      <c r="A263" s="18">
        <v>200013155</v>
      </c>
      <c r="B263" s="18" t="s">
        <v>733</v>
      </c>
    </row>
    <row r="264" spans="1:2" ht="15.85" customHeight="1">
      <c r="A264" s="18">
        <v>200013158</v>
      </c>
      <c r="B264" s="18" t="s">
        <v>734</v>
      </c>
    </row>
    <row r="265" spans="1:2" ht="15.85" customHeight="1">
      <c r="A265" s="18">
        <v>200013384</v>
      </c>
      <c r="B265" s="18" t="s">
        <v>736</v>
      </c>
    </row>
    <row r="266" spans="1:2" ht="15.85" customHeight="1">
      <c r="A266" s="18">
        <v>200013405</v>
      </c>
      <c r="B266" s="18" t="s">
        <v>737</v>
      </c>
    </row>
    <row r="267" spans="1:2" ht="15.85" customHeight="1">
      <c r="A267" s="18">
        <v>200013406</v>
      </c>
      <c r="B267" s="18" t="s">
        <v>738</v>
      </c>
    </row>
    <row r="268" spans="1:2" ht="15.85" customHeight="1">
      <c r="A268" s="18">
        <v>200013407</v>
      </c>
      <c r="B268" s="18" t="s">
        <v>739</v>
      </c>
    </row>
    <row r="269" spans="1:2" ht="15.85" customHeight="1">
      <c r="A269" s="18">
        <v>200013408</v>
      </c>
      <c r="B269" s="18" t="s">
        <v>740</v>
      </c>
    </row>
    <row r="270" spans="1:2" ht="15.85" customHeight="1">
      <c r="A270" s="18">
        <v>200013409</v>
      </c>
      <c r="B270" s="18" t="s">
        <v>741</v>
      </c>
    </row>
    <row r="271" spans="1:2" ht="15.85" customHeight="1">
      <c r="A271" s="18">
        <v>200013410</v>
      </c>
      <c r="B271" s="18" t="s">
        <v>742</v>
      </c>
    </row>
    <row r="272" spans="1:2" ht="15.85" customHeight="1">
      <c r="A272" s="18">
        <v>200013411</v>
      </c>
      <c r="B272" s="18" t="s">
        <v>743</v>
      </c>
    </row>
    <row r="273" spans="1:2" ht="15.85" customHeight="1">
      <c r="A273" s="18">
        <v>200013976</v>
      </c>
      <c r="B273" s="18" t="s">
        <v>735</v>
      </c>
    </row>
    <row r="274" spans="1:2" ht="15.85" customHeight="1">
      <c r="A274" s="18">
        <v>200030846</v>
      </c>
      <c r="B274" s="18" t="s">
        <v>744</v>
      </c>
    </row>
    <row r="275" spans="1:2" ht="15.85" customHeight="1">
      <c r="A275" s="18">
        <v>200030869</v>
      </c>
      <c r="B275" s="18" t="s">
        <v>745</v>
      </c>
    </row>
    <row r="276" spans="1:2" ht="15.85" customHeight="1">
      <c r="A276" s="18">
        <v>200031792</v>
      </c>
      <c r="B276" s="18" t="s">
        <v>746</v>
      </c>
    </row>
    <row r="277" spans="1:2" ht="15.85" customHeight="1">
      <c r="A277" s="18">
        <v>200032116</v>
      </c>
      <c r="B277" s="18" t="s">
        <v>747</v>
      </c>
    </row>
    <row r="278" spans="1:2" ht="15.85" customHeight="1">
      <c r="A278" s="18">
        <v>200074899</v>
      </c>
      <c r="B278" s="18" t="s">
        <v>748</v>
      </c>
    </row>
    <row r="279" spans="1:2" ht="15.85" customHeight="1">
      <c r="A279" s="18">
        <v>200074901</v>
      </c>
      <c r="B279" s="18" t="s">
        <v>749</v>
      </c>
    </row>
    <row r="280" spans="1:2" ht="15.85" customHeight="1">
      <c r="A280" s="18">
        <v>200074917</v>
      </c>
      <c r="B280" s="18" t="s">
        <v>750</v>
      </c>
    </row>
    <row r="281" spans="1:2" ht="15.85" customHeight="1">
      <c r="A281" s="18">
        <v>200074919</v>
      </c>
      <c r="B281" s="18" t="s">
        <v>751</v>
      </c>
    </row>
    <row r="282" spans="1:2" ht="15.85" customHeight="1">
      <c r="A282" s="18">
        <v>200076508</v>
      </c>
      <c r="B282" s="18" t="s">
        <v>752</v>
      </c>
    </row>
    <row r="283" spans="1:2" ht="15.85" customHeight="1">
      <c r="A283" s="18">
        <v>200076509</v>
      </c>
      <c r="B283" s="18" t="s">
        <v>753</v>
      </c>
    </row>
    <row r="284" spans="1:2" ht="15.85" customHeight="1">
      <c r="A284" s="18">
        <v>200076510</v>
      </c>
      <c r="B284" s="18" t="s">
        <v>754</v>
      </c>
    </row>
    <row r="285" spans="1:2" ht="15.85" customHeight="1">
      <c r="A285" s="18">
        <v>200076511</v>
      </c>
      <c r="B285" s="18" t="s">
        <v>755</v>
      </c>
    </row>
    <row r="286" spans="1:2" ht="15.85" customHeight="1">
      <c r="A286" s="18">
        <v>200076521</v>
      </c>
      <c r="B286" s="18" t="s">
        <v>756</v>
      </c>
    </row>
    <row r="287" spans="1:2" ht="15.85" customHeight="1">
      <c r="A287" s="18">
        <v>200076559</v>
      </c>
      <c r="B287" s="18" t="s">
        <v>757</v>
      </c>
    </row>
    <row r="288" spans="1:2" ht="15.85" customHeight="1">
      <c r="A288" s="18">
        <v>200093026</v>
      </c>
      <c r="B288" s="18" t="s">
        <v>766</v>
      </c>
    </row>
    <row r="289" spans="1:2" ht="15.85" customHeight="1">
      <c r="A289" s="18">
        <v>200093035</v>
      </c>
      <c r="B289" s="18" t="s">
        <v>767</v>
      </c>
    </row>
    <row r="290" spans="1:2" ht="15.85" customHeight="1">
      <c r="A290" s="18">
        <v>200093036</v>
      </c>
      <c r="B290" s="18" t="s">
        <v>768</v>
      </c>
    </row>
    <row r="291" spans="1:2" ht="15.85" customHeight="1">
      <c r="A291" s="18">
        <v>200093037</v>
      </c>
      <c r="B291" s="18" t="s">
        <v>769</v>
      </c>
    </row>
    <row r="292" spans="1:2" ht="15.85" customHeight="1">
      <c r="A292" s="18">
        <v>200093038</v>
      </c>
      <c r="B292" s="18" t="s">
        <v>770</v>
      </c>
    </row>
    <row r="293" spans="1:2" ht="15.85" customHeight="1">
      <c r="A293" s="18">
        <v>200093039</v>
      </c>
      <c r="B293" s="18" t="s">
        <v>771</v>
      </c>
    </row>
    <row r="294" spans="1:2" ht="15.85" customHeight="1">
      <c r="A294" s="18">
        <v>200093040</v>
      </c>
      <c r="B294" s="18" t="s">
        <v>772</v>
      </c>
    </row>
    <row r="295" spans="1:2" ht="15.85" customHeight="1">
      <c r="A295" s="18">
        <v>200093041</v>
      </c>
      <c r="B295" s="18" t="s">
        <v>773</v>
      </c>
    </row>
    <row r="296" spans="1:2" ht="15.85" customHeight="1">
      <c r="A296" s="18">
        <v>200093075</v>
      </c>
      <c r="B296" s="18" t="s">
        <v>774</v>
      </c>
    </row>
    <row r="297" spans="1:2" ht="15.85" customHeight="1">
      <c r="A297" s="18">
        <v>200093076</v>
      </c>
      <c r="B297" s="18" t="s">
        <v>775</v>
      </c>
    </row>
    <row r="298" spans="1:2" ht="15.85" customHeight="1">
      <c r="A298" s="18">
        <v>200093077</v>
      </c>
      <c r="B298" s="18" t="s">
        <v>776</v>
      </c>
    </row>
    <row r="299" spans="1:2" ht="15.85" customHeight="1">
      <c r="A299" s="18">
        <v>200093078</v>
      </c>
      <c r="B299" s="18" t="s">
        <v>777</v>
      </c>
    </row>
    <row r="300" spans="1:2" ht="15.85" customHeight="1">
      <c r="A300" s="18">
        <v>200093079</v>
      </c>
      <c r="B300" s="18" t="s">
        <v>778</v>
      </c>
    </row>
    <row r="301" spans="1:2" ht="15.85" customHeight="1">
      <c r="A301" s="18">
        <v>200093080</v>
      </c>
      <c r="B301" s="18" t="s">
        <v>779</v>
      </c>
    </row>
    <row r="302" spans="1:2" ht="15.85" customHeight="1">
      <c r="A302" s="18">
        <v>200093081</v>
      </c>
      <c r="B302" s="18" t="s">
        <v>780</v>
      </c>
    </row>
    <row r="303" spans="1:2" ht="15.85" customHeight="1">
      <c r="A303" s="18">
        <v>200093203</v>
      </c>
      <c r="B303" s="18" t="s">
        <v>781</v>
      </c>
    </row>
    <row r="304" spans="1:2" ht="15.85" customHeight="1">
      <c r="A304" s="18">
        <v>200127126</v>
      </c>
      <c r="B304" s="18" t="s">
        <v>782</v>
      </c>
    </row>
    <row r="305" spans="1:2" ht="15.85" customHeight="1">
      <c r="A305" s="18">
        <v>200127128</v>
      </c>
      <c r="B305" s="18" t="s">
        <v>783</v>
      </c>
    </row>
    <row r="306" spans="1:2" ht="15.85" customHeight="1">
      <c r="A306" s="18">
        <v>200127129</v>
      </c>
      <c r="B306" s="18" t="s">
        <v>875</v>
      </c>
    </row>
    <row r="307" spans="1:2" ht="15.85" customHeight="1">
      <c r="A307" s="18">
        <v>200127130</v>
      </c>
      <c r="B307" s="18" t="s">
        <v>876</v>
      </c>
    </row>
    <row r="308" spans="1:2" ht="15.85" customHeight="1">
      <c r="A308" s="18">
        <v>200127131</v>
      </c>
      <c r="B308" s="18" t="s">
        <v>877</v>
      </c>
    </row>
    <row r="309" spans="1:2" ht="15.85" customHeight="1">
      <c r="A309" s="18">
        <v>200127136</v>
      </c>
      <c r="B309" s="18" t="s">
        <v>878</v>
      </c>
    </row>
    <row r="310" spans="1:2" ht="15.85" customHeight="1">
      <c r="A310" s="18">
        <v>200127138</v>
      </c>
      <c r="B310" s="18" t="s">
        <v>879</v>
      </c>
    </row>
    <row r="311" spans="1:2" ht="15.85" customHeight="1">
      <c r="A311" s="18">
        <v>200127139</v>
      </c>
      <c r="B311" s="18" t="s">
        <v>880</v>
      </c>
    </row>
    <row r="312" spans="1:2" ht="15.85" customHeight="1">
      <c r="A312" s="18">
        <v>200127140</v>
      </c>
      <c r="B312" s="18" t="s">
        <v>881</v>
      </c>
    </row>
    <row r="313" spans="1:2" ht="15.85" customHeight="1">
      <c r="A313" s="18">
        <v>200127142</v>
      </c>
      <c r="B313" s="18" t="s">
        <v>882</v>
      </c>
    </row>
    <row r="314" spans="1:2" ht="15.85" customHeight="1">
      <c r="A314" s="18">
        <v>200127145</v>
      </c>
      <c r="B314" s="18" t="s">
        <v>883</v>
      </c>
    </row>
    <row r="315" spans="1:2" ht="15.85" customHeight="1">
      <c r="A315" s="18">
        <v>200127146</v>
      </c>
      <c r="B315" s="18" t="s">
        <v>884</v>
      </c>
    </row>
    <row r="316" spans="1:2" ht="15.85" customHeight="1">
      <c r="A316" s="18">
        <v>200127148</v>
      </c>
      <c r="B316" s="18" t="s">
        <v>885</v>
      </c>
    </row>
    <row r="317" spans="1:2" ht="15.85" customHeight="1">
      <c r="A317" s="18">
        <v>200127149</v>
      </c>
      <c r="B317" s="18" t="s">
        <v>886</v>
      </c>
    </row>
    <row r="318" spans="1:2" ht="15.85" customHeight="1">
      <c r="A318" s="18">
        <v>200127154</v>
      </c>
      <c r="B318" s="18" t="s">
        <v>887</v>
      </c>
    </row>
    <row r="319" spans="1:2" ht="15.85" customHeight="1">
      <c r="A319" s="18">
        <v>200127155</v>
      </c>
      <c r="B319" s="18" t="s">
        <v>888</v>
      </c>
    </row>
    <row r="320" spans="1:2" ht="15.85" customHeight="1">
      <c r="A320" s="18">
        <v>200127156</v>
      </c>
      <c r="B320" s="18" t="s">
        <v>889</v>
      </c>
    </row>
    <row r="321" spans="1:2" ht="15.85" customHeight="1">
      <c r="A321" s="18">
        <v>200127158</v>
      </c>
      <c r="B321" s="18" t="s">
        <v>890</v>
      </c>
    </row>
    <row r="322" spans="1:2" ht="15.85" customHeight="1">
      <c r="A322" s="18">
        <v>200127159</v>
      </c>
      <c r="B322" s="18" t="s">
        <v>891</v>
      </c>
    </row>
    <row r="323" spans="1:2" ht="15.85" customHeight="1">
      <c r="A323" s="18">
        <v>200127259</v>
      </c>
      <c r="B323" s="18" t="s">
        <v>784</v>
      </c>
    </row>
    <row r="324" spans="1:2" ht="15.85" customHeight="1">
      <c r="A324" s="18">
        <v>200127260</v>
      </c>
      <c r="B324" s="18" t="s">
        <v>785</v>
      </c>
    </row>
    <row r="325" spans="1:2" ht="15.85" customHeight="1">
      <c r="A325" s="18">
        <v>200127261</v>
      </c>
      <c r="B325" s="18" t="s">
        <v>786</v>
      </c>
    </row>
    <row r="326" spans="1:2" ht="15.85" customHeight="1">
      <c r="A326" s="18">
        <v>200127262</v>
      </c>
      <c r="B326" s="18" t="s">
        <v>787</v>
      </c>
    </row>
    <row r="327" spans="1:2" ht="15.85" customHeight="1">
      <c r="A327" s="18">
        <v>200127263</v>
      </c>
      <c r="B327" s="18" t="s">
        <v>788</v>
      </c>
    </row>
    <row r="328" spans="1:2" ht="15.85" customHeight="1">
      <c r="A328" s="18">
        <v>200127269</v>
      </c>
      <c r="B328" s="18" t="s">
        <v>789</v>
      </c>
    </row>
    <row r="329" spans="1:2" ht="15.85" customHeight="1">
      <c r="A329" s="18">
        <v>200127270</v>
      </c>
      <c r="B329" s="18" t="s">
        <v>790</v>
      </c>
    </row>
    <row r="330" spans="1:2" ht="15.85" customHeight="1">
      <c r="A330" s="18">
        <v>200127271</v>
      </c>
      <c r="B330" s="18" t="s">
        <v>791</v>
      </c>
    </row>
    <row r="331" spans="1:2" ht="15.85" customHeight="1">
      <c r="A331" s="18">
        <v>200127272</v>
      </c>
      <c r="B331" s="18" t="s">
        <v>792</v>
      </c>
    </row>
    <row r="332" spans="1:2" ht="15.85" customHeight="1">
      <c r="A332" s="18">
        <v>200127273</v>
      </c>
      <c r="B332" s="18" t="s">
        <v>793</v>
      </c>
    </row>
    <row r="333" spans="1:2" ht="15.85" customHeight="1">
      <c r="A333" s="18">
        <v>200127274</v>
      </c>
      <c r="B333" s="18" t="s">
        <v>794</v>
      </c>
    </row>
    <row r="334" spans="1:2" ht="15.85" customHeight="1">
      <c r="A334" s="18">
        <v>200127278</v>
      </c>
      <c r="B334" s="18" t="s">
        <v>795</v>
      </c>
    </row>
    <row r="335" spans="1:2" ht="15.85" customHeight="1">
      <c r="A335" s="18">
        <v>200127279</v>
      </c>
      <c r="B335" s="18" t="s">
        <v>796</v>
      </c>
    </row>
    <row r="336" spans="1:2" ht="15.85" customHeight="1">
      <c r="A336" s="18">
        <v>200127280</v>
      </c>
      <c r="B336" s="18" t="s">
        <v>797</v>
      </c>
    </row>
    <row r="337" spans="1:2" ht="15.85" customHeight="1">
      <c r="A337" s="18">
        <v>200127281</v>
      </c>
      <c r="B337" s="18" t="s">
        <v>798</v>
      </c>
    </row>
    <row r="338" spans="1:2" ht="15.85" customHeight="1">
      <c r="A338" s="18">
        <v>200127286</v>
      </c>
      <c r="B338" s="18" t="s">
        <v>799</v>
      </c>
    </row>
    <row r="339" spans="1:2" ht="15.85" customHeight="1">
      <c r="A339" s="18">
        <v>200127288</v>
      </c>
      <c r="B339" s="18" t="s">
        <v>800</v>
      </c>
    </row>
    <row r="340" spans="1:2" ht="15.85" customHeight="1">
      <c r="A340" s="18">
        <v>200127289</v>
      </c>
      <c r="B340" s="18" t="s">
        <v>801</v>
      </c>
    </row>
    <row r="341" spans="1:2" ht="15.85" customHeight="1">
      <c r="A341" s="18">
        <v>200127290</v>
      </c>
      <c r="B341" s="18" t="s">
        <v>802</v>
      </c>
    </row>
    <row r="342" spans="1:2" ht="15.85" customHeight="1">
      <c r="A342" s="18">
        <v>200127291</v>
      </c>
      <c r="B342" s="18" t="s">
        <v>803</v>
      </c>
    </row>
    <row r="343" spans="1:2" ht="15.85" customHeight="1">
      <c r="A343" s="18">
        <v>200127393</v>
      </c>
      <c r="B343" s="18" t="s">
        <v>804</v>
      </c>
    </row>
    <row r="344" spans="1:2" ht="15.85" customHeight="1">
      <c r="A344" s="18">
        <v>200127394</v>
      </c>
      <c r="B344" s="18" t="s">
        <v>805</v>
      </c>
    </row>
    <row r="345" spans="1:2" ht="15.85" customHeight="1">
      <c r="A345" s="18">
        <v>200127395</v>
      </c>
      <c r="B345" s="18" t="s">
        <v>806</v>
      </c>
    </row>
    <row r="346" spans="1:2" ht="15.85" customHeight="1">
      <c r="A346" s="18">
        <v>200127396</v>
      </c>
      <c r="B346" s="18" t="s">
        <v>807</v>
      </c>
    </row>
    <row r="347" spans="1:2" ht="15.85" customHeight="1">
      <c r="A347" s="18">
        <v>200127402</v>
      </c>
      <c r="B347" s="18" t="s">
        <v>808</v>
      </c>
    </row>
    <row r="348" spans="1:2" ht="15.85" customHeight="1">
      <c r="A348" s="18">
        <v>200127403</v>
      </c>
      <c r="B348" s="18" t="s">
        <v>809</v>
      </c>
    </row>
    <row r="349" spans="1:2" ht="15.85" customHeight="1">
      <c r="A349" s="18">
        <v>200127404</v>
      </c>
      <c r="B349" s="18" t="s">
        <v>810</v>
      </c>
    </row>
    <row r="350" spans="1:2" ht="15.85" customHeight="1">
      <c r="A350" s="18">
        <v>200127405</v>
      </c>
      <c r="B350" s="18" t="s">
        <v>811</v>
      </c>
    </row>
    <row r="351" spans="1:2" ht="15.85" customHeight="1">
      <c r="A351" s="18">
        <v>200127406</v>
      </c>
      <c r="B351" s="18" t="s">
        <v>812</v>
      </c>
    </row>
    <row r="352" spans="1:2" ht="15.85" customHeight="1">
      <c r="A352" s="18">
        <v>200127408</v>
      </c>
      <c r="B352" s="18" t="s">
        <v>813</v>
      </c>
    </row>
    <row r="353" spans="1:2" ht="15.85" customHeight="1">
      <c r="A353" s="18">
        <v>200127411</v>
      </c>
      <c r="B353" s="18" t="s">
        <v>814</v>
      </c>
    </row>
    <row r="354" spans="1:2" ht="15.85" customHeight="1">
      <c r="A354" s="18">
        <v>200127412</v>
      </c>
      <c r="B354" s="18" t="s">
        <v>815</v>
      </c>
    </row>
    <row r="355" spans="1:2" ht="15.85" customHeight="1">
      <c r="A355" s="18">
        <v>200127413</v>
      </c>
      <c r="B355" s="18" t="s">
        <v>892</v>
      </c>
    </row>
    <row r="356" spans="1:2" ht="15.85" customHeight="1">
      <c r="A356" s="18">
        <v>200127414</v>
      </c>
      <c r="B356" s="18" t="s">
        <v>893</v>
      </c>
    </row>
    <row r="357" spans="1:2" ht="15.85" customHeight="1">
      <c r="A357" s="18">
        <v>200127420</v>
      </c>
      <c r="B357" s="18" t="s">
        <v>894</v>
      </c>
    </row>
    <row r="358" spans="1:2" ht="15.85" customHeight="1">
      <c r="A358" s="18">
        <v>200127421</v>
      </c>
      <c r="B358" s="18" t="s">
        <v>895</v>
      </c>
    </row>
    <row r="359" spans="1:2" ht="15.85" customHeight="1">
      <c r="A359" s="18">
        <v>200127422</v>
      </c>
      <c r="B359" s="18" t="s">
        <v>896</v>
      </c>
    </row>
    <row r="360" spans="1:2" ht="15.85" customHeight="1">
      <c r="A360" s="18">
        <v>200127423</v>
      </c>
      <c r="B360" s="18" t="s">
        <v>897</v>
      </c>
    </row>
    <row r="361" spans="1:2" ht="15.85" customHeight="1">
      <c r="A361" s="18">
        <v>200127424</v>
      </c>
      <c r="B361" s="18" t="s">
        <v>898</v>
      </c>
    </row>
    <row r="362" spans="1:2" ht="15.85" customHeight="1">
      <c r="A362" s="18">
        <v>200127448</v>
      </c>
      <c r="B362" s="18" t="s">
        <v>899</v>
      </c>
    </row>
    <row r="363" spans="1:2" ht="15.85" customHeight="1">
      <c r="A363" s="18">
        <v>200127449</v>
      </c>
      <c r="B363" s="18" t="s">
        <v>900</v>
      </c>
    </row>
    <row r="364" spans="1:2" ht="15.85" customHeight="1">
      <c r="A364" s="18">
        <v>200127450</v>
      </c>
      <c r="B364" s="18" t="s">
        <v>901</v>
      </c>
    </row>
    <row r="365" spans="1:2" ht="15.85" customHeight="1">
      <c r="A365" s="18">
        <v>200127451</v>
      </c>
      <c r="B365" s="18" t="s">
        <v>902</v>
      </c>
    </row>
    <row r="366" spans="1:2" ht="15.85" customHeight="1">
      <c r="A366" s="18">
        <v>200127453</v>
      </c>
      <c r="B366" s="18" t="s">
        <v>903</v>
      </c>
    </row>
    <row r="367" spans="1:2" ht="15.85" customHeight="1">
      <c r="A367" s="18">
        <v>200127454</v>
      </c>
      <c r="B367" s="18" t="s">
        <v>117</v>
      </c>
    </row>
    <row r="368" spans="1:2" ht="15.85" customHeight="1">
      <c r="A368" s="18">
        <v>200127455</v>
      </c>
      <c r="B368" s="18" t="s">
        <v>118</v>
      </c>
    </row>
    <row r="369" spans="1:2" ht="15.85" customHeight="1">
      <c r="A369" s="18">
        <v>200127456</v>
      </c>
      <c r="B369" s="18" t="s">
        <v>119</v>
      </c>
    </row>
    <row r="370" spans="1:2" ht="15.85" customHeight="1">
      <c r="A370" s="18">
        <v>200127458</v>
      </c>
      <c r="B370" s="18" t="s">
        <v>120</v>
      </c>
    </row>
    <row r="371" spans="1:2" ht="15.85" customHeight="1">
      <c r="A371" s="18">
        <v>200127463</v>
      </c>
      <c r="B371" s="18" t="s">
        <v>121</v>
      </c>
    </row>
    <row r="372" spans="1:2" ht="15.85" customHeight="1">
      <c r="A372" s="18">
        <v>200127464</v>
      </c>
      <c r="B372" s="18" t="s">
        <v>122</v>
      </c>
    </row>
    <row r="373" spans="1:2" ht="15.85" customHeight="1">
      <c r="A373" s="18">
        <v>200127465</v>
      </c>
      <c r="B373" s="18" t="s">
        <v>123</v>
      </c>
    </row>
    <row r="374" spans="1:2" ht="15.85" customHeight="1">
      <c r="A374" s="18">
        <v>200127466</v>
      </c>
      <c r="B374" s="18" t="s">
        <v>124</v>
      </c>
    </row>
    <row r="375" spans="1:2" ht="15.85" customHeight="1">
      <c r="A375" s="18">
        <v>200127469</v>
      </c>
      <c r="B375" s="18" t="s">
        <v>125</v>
      </c>
    </row>
    <row r="376" spans="1:2" ht="15.85" customHeight="1">
      <c r="A376" s="18">
        <v>200132900</v>
      </c>
      <c r="B376" s="18" t="s">
        <v>126</v>
      </c>
    </row>
    <row r="377" spans="1:2" ht="15.85" customHeight="1">
      <c r="A377" s="18">
        <v>200132901</v>
      </c>
      <c r="B377" s="18" t="s">
        <v>127</v>
      </c>
    </row>
    <row r="378" spans="1:2" ht="15.85" customHeight="1">
      <c r="A378" s="22">
        <v>200132902</v>
      </c>
      <c r="B378" s="22" t="s">
        <v>128</v>
      </c>
    </row>
    <row r="379" spans="1:2" ht="15.85" customHeight="1">
      <c r="A379" s="18">
        <v>200132903</v>
      </c>
      <c r="B379" s="18" t="s">
        <v>129</v>
      </c>
    </row>
    <row r="380" spans="1:2" ht="15.85" customHeight="1">
      <c r="A380" s="18">
        <v>200132909</v>
      </c>
      <c r="B380" s="18" t="s">
        <v>130</v>
      </c>
    </row>
    <row r="381" spans="1:2" ht="15.85" customHeight="1">
      <c r="A381" s="18">
        <v>200132910</v>
      </c>
      <c r="B381" s="18" t="s">
        <v>131</v>
      </c>
    </row>
    <row r="382" spans="1:2" ht="15.85" customHeight="1">
      <c r="A382" s="22">
        <v>200132911</v>
      </c>
      <c r="B382" s="22" t="s">
        <v>132</v>
      </c>
    </row>
    <row r="383" spans="1:2" ht="15.85" customHeight="1">
      <c r="A383" s="18">
        <v>200132912</v>
      </c>
      <c r="B383" s="18" t="s">
        <v>133</v>
      </c>
    </row>
    <row r="384" spans="1:2" ht="15.85" customHeight="1">
      <c r="A384" s="18">
        <v>200132913</v>
      </c>
      <c r="B384" s="18" t="s">
        <v>134</v>
      </c>
    </row>
    <row r="385" spans="1:2" ht="15.85" customHeight="1">
      <c r="A385" s="18">
        <v>200139320</v>
      </c>
      <c r="B385" s="18" t="s">
        <v>190</v>
      </c>
    </row>
    <row r="386" spans="1:2" ht="15.85" customHeight="1">
      <c r="A386" s="18">
        <v>200139325</v>
      </c>
      <c r="B386" s="18" t="s">
        <v>195</v>
      </c>
    </row>
    <row r="387" spans="1:2" ht="15.85" customHeight="1">
      <c r="A387" s="18">
        <v>200139326</v>
      </c>
      <c r="B387" s="18" t="s">
        <v>196</v>
      </c>
    </row>
    <row r="388" spans="1:2" ht="15.85" customHeight="1">
      <c r="A388" s="18">
        <v>200139328</v>
      </c>
      <c r="B388" s="18" t="s">
        <v>197</v>
      </c>
    </row>
    <row r="389" spans="1:2" ht="15.85" customHeight="1">
      <c r="A389" s="18">
        <v>200139329</v>
      </c>
      <c r="B389" s="18" t="s">
        <v>198</v>
      </c>
    </row>
    <row r="390" spans="1:2" ht="15.85" customHeight="1">
      <c r="A390" s="18">
        <v>200139330</v>
      </c>
      <c r="B390" s="18" t="s">
        <v>199</v>
      </c>
    </row>
    <row r="391" spans="1:2" ht="15.85" customHeight="1">
      <c r="A391" s="18">
        <v>200139343</v>
      </c>
      <c r="B391" s="18" t="s">
        <v>215</v>
      </c>
    </row>
    <row r="392" spans="1:2" ht="15.85" customHeight="1">
      <c r="A392" s="18">
        <v>200139344</v>
      </c>
      <c r="B392" s="18" t="s">
        <v>216</v>
      </c>
    </row>
    <row r="393" spans="1:2" ht="15.85" customHeight="1">
      <c r="A393" s="18">
        <v>200139345</v>
      </c>
      <c r="B393" s="18" t="s">
        <v>217</v>
      </c>
    </row>
    <row r="394" spans="1:2" ht="15.85" customHeight="1">
      <c r="A394" s="18">
        <v>200139346</v>
      </c>
      <c r="B394" s="18" t="s">
        <v>218</v>
      </c>
    </row>
    <row r="395" spans="1:2" ht="15.85" customHeight="1">
      <c r="A395" s="18">
        <v>200139348</v>
      </c>
      <c r="B395" s="18" t="s">
        <v>219</v>
      </c>
    </row>
    <row r="396" spans="1:2" ht="15.85" customHeight="1">
      <c r="A396" s="18">
        <v>200139371</v>
      </c>
      <c r="B396" s="18" t="s">
        <v>200</v>
      </c>
    </row>
    <row r="397" spans="1:2" ht="15.85" customHeight="1">
      <c r="A397" s="18">
        <v>200139372</v>
      </c>
      <c r="B397" s="18" t="s">
        <v>201</v>
      </c>
    </row>
    <row r="398" spans="1:2" ht="15.85" customHeight="1">
      <c r="A398" s="18">
        <v>200139373</v>
      </c>
      <c r="B398" s="18" t="s">
        <v>202</v>
      </c>
    </row>
    <row r="399" spans="1:2" ht="15.85" customHeight="1">
      <c r="A399" s="18">
        <v>200139374</v>
      </c>
      <c r="B399" s="18" t="s">
        <v>203</v>
      </c>
    </row>
    <row r="400" spans="1:2" ht="15.85" customHeight="1">
      <c r="A400" s="18">
        <v>200139375</v>
      </c>
      <c r="B400" s="18" t="s">
        <v>204</v>
      </c>
    </row>
    <row r="401" spans="1:2" ht="15.85" customHeight="1">
      <c r="A401" s="18">
        <v>200139376</v>
      </c>
      <c r="B401" s="18" t="s">
        <v>205</v>
      </c>
    </row>
    <row r="402" spans="1:2" ht="15.85" customHeight="1">
      <c r="A402" s="18">
        <v>200139389</v>
      </c>
      <c r="B402" s="18" t="s">
        <v>220</v>
      </c>
    </row>
    <row r="403" spans="1:2" ht="15.85" customHeight="1">
      <c r="A403" s="18">
        <v>200139390</v>
      </c>
      <c r="B403" s="18" t="s">
        <v>221</v>
      </c>
    </row>
    <row r="404" spans="1:2" ht="15.85" customHeight="1">
      <c r="A404" s="18">
        <v>200139391</v>
      </c>
      <c r="B404" s="18" t="s">
        <v>222</v>
      </c>
    </row>
    <row r="405" spans="1:2" ht="15.85" customHeight="1">
      <c r="A405" s="42">
        <v>200139392</v>
      </c>
      <c r="B405" s="42" t="s">
        <v>223</v>
      </c>
    </row>
    <row r="406" spans="1:2" ht="15.85" customHeight="1">
      <c r="A406" s="18">
        <v>200139393</v>
      </c>
      <c r="B406" s="18" t="s">
        <v>224</v>
      </c>
    </row>
    <row r="407" spans="1:2" ht="15.85" customHeight="1">
      <c r="A407" s="18">
        <v>200139394</v>
      </c>
      <c r="B407" s="18" t="s">
        <v>225</v>
      </c>
    </row>
    <row r="408" spans="1:2" ht="15.85" customHeight="1">
      <c r="A408" s="18">
        <v>200139415</v>
      </c>
      <c r="B408" s="18" t="s">
        <v>206</v>
      </c>
    </row>
    <row r="409" spans="1:2" ht="15.85" customHeight="1">
      <c r="A409" s="18">
        <v>200139416</v>
      </c>
      <c r="B409" s="18" t="s">
        <v>207</v>
      </c>
    </row>
    <row r="410" spans="1:2" ht="15.85" customHeight="1">
      <c r="A410" s="18">
        <v>200139418</v>
      </c>
      <c r="B410" s="18" t="s">
        <v>208</v>
      </c>
    </row>
    <row r="411" spans="1:2" ht="15.85" customHeight="1">
      <c r="A411" s="18">
        <v>200139419</v>
      </c>
      <c r="B411" s="18" t="s">
        <v>209</v>
      </c>
    </row>
    <row r="412" spans="1:2" ht="15.85" customHeight="1">
      <c r="A412" s="18">
        <v>200139433</v>
      </c>
      <c r="B412" s="18" t="s">
        <v>226</v>
      </c>
    </row>
    <row r="413" spans="1:2" ht="15.85" customHeight="1">
      <c r="A413" s="18">
        <v>200139434</v>
      </c>
      <c r="B413" s="18" t="s">
        <v>227</v>
      </c>
    </row>
    <row r="414" spans="1:2" ht="15.85" customHeight="1">
      <c r="A414" s="18">
        <v>200139435</v>
      </c>
      <c r="B414" s="18" t="s">
        <v>228</v>
      </c>
    </row>
    <row r="415" spans="1:2" ht="15.85" customHeight="1">
      <c r="A415" s="18">
        <v>200139436</v>
      </c>
      <c r="B415" s="18" t="s">
        <v>229</v>
      </c>
    </row>
    <row r="416" spans="1:2" ht="15.85" customHeight="1">
      <c r="A416" s="18">
        <v>200139460</v>
      </c>
      <c r="B416" s="18" t="s">
        <v>210</v>
      </c>
    </row>
    <row r="417" spans="1:2" ht="15.85" customHeight="1">
      <c r="A417" s="18">
        <v>200139461</v>
      </c>
      <c r="B417" s="18" t="s">
        <v>211</v>
      </c>
    </row>
    <row r="418" spans="1:2" ht="15.85" customHeight="1">
      <c r="A418" s="18">
        <v>200139462</v>
      </c>
      <c r="B418" s="18" t="s">
        <v>212</v>
      </c>
    </row>
    <row r="419" spans="1:2" ht="15.85" customHeight="1">
      <c r="A419" s="18">
        <v>200139463</v>
      </c>
      <c r="B419" s="18" t="s">
        <v>213</v>
      </c>
    </row>
    <row r="420" spans="1:2" ht="15.85" customHeight="1">
      <c r="A420" s="18">
        <v>200139464</v>
      </c>
      <c r="B420" s="18" t="s">
        <v>214</v>
      </c>
    </row>
    <row r="421" spans="1:2" ht="15.85" customHeight="1">
      <c r="A421" s="18">
        <v>200139478</v>
      </c>
      <c r="B421" s="18" t="s">
        <v>230</v>
      </c>
    </row>
    <row r="422" spans="1:2" ht="15.85" customHeight="1">
      <c r="A422" s="18">
        <v>200139479</v>
      </c>
      <c r="B422" s="18" t="s">
        <v>231</v>
      </c>
    </row>
    <row r="423" spans="1:2" ht="15.85" customHeight="1">
      <c r="A423" s="18">
        <v>200139815</v>
      </c>
      <c r="B423" s="18" t="s">
        <v>98</v>
      </c>
    </row>
    <row r="424" spans="1:2" ht="15.85" customHeight="1">
      <c r="A424" s="18">
        <v>200139816</v>
      </c>
      <c r="B424" s="18" t="s">
        <v>99</v>
      </c>
    </row>
    <row r="425" spans="1:2" ht="15.85" customHeight="1">
      <c r="A425" s="18">
        <v>200139818</v>
      </c>
      <c r="B425" s="18" t="s">
        <v>100</v>
      </c>
    </row>
    <row r="426" spans="1:2" ht="15.85" customHeight="1">
      <c r="A426" s="18">
        <v>200139819</v>
      </c>
      <c r="B426" s="18" t="s">
        <v>101</v>
      </c>
    </row>
    <row r="427" spans="1:2" ht="15.85" customHeight="1">
      <c r="A427" s="18">
        <v>200139820</v>
      </c>
      <c r="B427" s="18" t="s">
        <v>102</v>
      </c>
    </row>
    <row r="428" spans="1:2" ht="15.85" customHeight="1">
      <c r="A428" s="18">
        <v>200139825</v>
      </c>
      <c r="B428" s="18" t="s">
        <v>103</v>
      </c>
    </row>
    <row r="429" spans="1:2" ht="15.85" customHeight="1">
      <c r="A429" s="18">
        <v>200139826</v>
      </c>
      <c r="B429" s="18" t="s">
        <v>104</v>
      </c>
    </row>
    <row r="430" spans="1:2" ht="15.85" customHeight="1">
      <c r="A430" s="18">
        <v>200139828</v>
      </c>
      <c r="B430" s="18" t="s">
        <v>105</v>
      </c>
    </row>
    <row r="431" spans="1:2" ht="15.85" customHeight="1">
      <c r="A431" s="18">
        <v>200139829</v>
      </c>
      <c r="B431" s="18" t="s">
        <v>106</v>
      </c>
    </row>
    <row r="432" spans="1:2" ht="15.85" customHeight="1">
      <c r="A432" s="18">
        <v>200139831</v>
      </c>
      <c r="B432" s="18" t="s">
        <v>107</v>
      </c>
    </row>
    <row r="433" spans="1:2" ht="15.85" customHeight="1">
      <c r="A433" s="18">
        <v>200139834</v>
      </c>
      <c r="B433" s="18" t="s">
        <v>108</v>
      </c>
    </row>
    <row r="434" spans="1:2" ht="15.85" customHeight="1">
      <c r="A434" s="18">
        <v>200139835</v>
      </c>
      <c r="B434" s="18" t="s">
        <v>109</v>
      </c>
    </row>
    <row r="435" spans="1:2" ht="15.85" customHeight="1">
      <c r="A435" s="18">
        <v>200139836</v>
      </c>
      <c r="B435" s="18" t="s">
        <v>110</v>
      </c>
    </row>
    <row r="436" spans="1:2" ht="15.85" customHeight="1">
      <c r="A436" s="18">
        <v>200139838</v>
      </c>
      <c r="B436" s="18" t="s">
        <v>111</v>
      </c>
    </row>
    <row r="437" spans="1:2" ht="15.85" customHeight="1">
      <c r="A437" s="18">
        <v>200139843</v>
      </c>
      <c r="B437" s="18" t="s">
        <v>112</v>
      </c>
    </row>
    <row r="438" spans="1:2" ht="15.85" customHeight="1">
      <c r="A438" s="18">
        <v>200139844</v>
      </c>
      <c r="B438" s="18" t="s">
        <v>113</v>
      </c>
    </row>
    <row r="439" spans="1:2" ht="15.85" customHeight="1">
      <c r="A439" s="18">
        <v>200139845</v>
      </c>
      <c r="B439" s="18" t="s">
        <v>114</v>
      </c>
    </row>
    <row r="440" spans="1:2" ht="15.85" customHeight="1">
      <c r="A440" s="18">
        <v>200139846</v>
      </c>
      <c r="B440" s="18" t="s">
        <v>115</v>
      </c>
    </row>
    <row r="441" spans="1:2" ht="15.85" customHeight="1">
      <c r="A441" s="18">
        <v>200139848</v>
      </c>
      <c r="B441" s="18" t="s">
        <v>116</v>
      </c>
    </row>
    <row r="442" spans="1:2" ht="15.85" customHeight="1">
      <c r="A442" s="18">
        <v>200139878</v>
      </c>
      <c r="B442" s="18" t="s">
        <v>135</v>
      </c>
    </row>
    <row r="443" spans="1:2" ht="15.85" customHeight="1">
      <c r="A443" s="18">
        <v>200139879</v>
      </c>
      <c r="B443" s="18" t="s">
        <v>136</v>
      </c>
    </row>
    <row r="444" spans="1:2" ht="15.85" customHeight="1">
      <c r="A444" s="20">
        <v>200139880</v>
      </c>
      <c r="B444" s="20" t="s">
        <v>137</v>
      </c>
    </row>
    <row r="445" spans="1:2" ht="15.85" customHeight="1">
      <c r="A445" s="18">
        <v>200139881</v>
      </c>
      <c r="B445" s="18" t="s">
        <v>138</v>
      </c>
    </row>
    <row r="446" spans="1:2" ht="15.85" customHeight="1">
      <c r="A446" s="18">
        <v>200159991</v>
      </c>
      <c r="B446" s="18" t="s">
        <v>232</v>
      </c>
    </row>
    <row r="447" spans="1:2" ht="15.85" customHeight="1">
      <c r="A447" s="18">
        <v>200159992</v>
      </c>
      <c r="B447" s="18" t="s">
        <v>233</v>
      </c>
    </row>
    <row r="448" spans="1:2" ht="15.85" customHeight="1">
      <c r="A448" s="18">
        <v>200159993</v>
      </c>
      <c r="B448" s="18" t="s">
        <v>234</v>
      </c>
    </row>
    <row r="449" spans="1:2" ht="15.85" customHeight="1">
      <c r="A449" s="18">
        <v>200159994</v>
      </c>
      <c r="B449" s="18" t="s">
        <v>235</v>
      </c>
    </row>
    <row r="450" spans="1:2" ht="15.85" customHeight="1">
      <c r="A450" s="18">
        <v>200159995</v>
      </c>
      <c r="B450" s="18" t="s">
        <v>236</v>
      </c>
    </row>
    <row r="451" spans="1:2" ht="15.85" customHeight="1">
      <c r="A451" s="18">
        <v>200160001</v>
      </c>
      <c r="B451" s="18" t="s">
        <v>237</v>
      </c>
    </row>
    <row r="452" spans="1:2" ht="15.85" customHeight="1">
      <c r="A452" s="18">
        <v>200160002</v>
      </c>
      <c r="B452" s="18" t="s">
        <v>238</v>
      </c>
    </row>
    <row r="453" spans="1:2" ht="15.85" customHeight="1">
      <c r="A453" s="18">
        <v>200160003</v>
      </c>
      <c r="B453" s="18" t="s">
        <v>239</v>
      </c>
    </row>
    <row r="454" spans="1:2" ht="15.85" customHeight="1">
      <c r="A454" s="18">
        <v>200164421</v>
      </c>
      <c r="B454" s="18" t="s">
        <v>267</v>
      </c>
    </row>
    <row r="455" spans="1:2" ht="15.85" customHeight="1">
      <c r="A455" s="18">
        <v>200164422</v>
      </c>
      <c r="B455" s="18" t="s">
        <v>268</v>
      </c>
    </row>
    <row r="456" spans="1:2" ht="15.85" customHeight="1">
      <c r="A456" s="18">
        <v>200164423</v>
      </c>
      <c r="B456" s="18" t="s">
        <v>269</v>
      </c>
    </row>
    <row r="457" spans="1:2" ht="15.85" customHeight="1">
      <c r="A457" s="18">
        <v>200164424</v>
      </c>
      <c r="B457" s="18" t="s">
        <v>270</v>
      </c>
    </row>
    <row r="458" spans="1:2" ht="15.85" customHeight="1">
      <c r="A458" s="18">
        <v>200164425</v>
      </c>
      <c r="B458" s="18" t="s">
        <v>271</v>
      </c>
    </row>
    <row r="459" spans="1:2" ht="15.85" customHeight="1">
      <c r="A459" s="18">
        <v>200164426</v>
      </c>
      <c r="B459" s="18" t="s">
        <v>272</v>
      </c>
    </row>
    <row r="460" spans="1:2" ht="15.85" customHeight="1">
      <c r="A460" s="18">
        <v>200164428</v>
      </c>
      <c r="B460" s="18" t="s">
        <v>273</v>
      </c>
    </row>
    <row r="461" spans="1:2" ht="15.85" customHeight="1">
      <c r="A461" s="18">
        <v>200164429</v>
      </c>
      <c r="B461" s="18" t="s">
        <v>274</v>
      </c>
    </row>
    <row r="462" spans="1:2" ht="15.85" customHeight="1">
      <c r="A462" s="18">
        <v>200201313</v>
      </c>
      <c r="B462" s="18" t="s">
        <v>141</v>
      </c>
    </row>
    <row r="463" spans="1:2" ht="15.85" customHeight="1">
      <c r="A463" s="18">
        <v>200201314</v>
      </c>
      <c r="B463" s="18" t="s">
        <v>144</v>
      </c>
    </row>
    <row r="464" spans="1:2" ht="15.85" customHeight="1">
      <c r="A464" s="18">
        <v>200201315</v>
      </c>
      <c r="B464" s="18" t="s">
        <v>147</v>
      </c>
    </row>
    <row r="465" spans="1:2" ht="15.85" customHeight="1">
      <c r="A465" s="18">
        <v>200201316</v>
      </c>
      <c r="B465" s="18" t="s">
        <v>150</v>
      </c>
    </row>
    <row r="466" spans="1:2" ht="15.85" customHeight="1">
      <c r="A466" s="18">
        <v>200201319</v>
      </c>
      <c r="B466" s="18" t="s">
        <v>53</v>
      </c>
    </row>
    <row r="467" spans="1:2" ht="15.85" customHeight="1">
      <c r="A467" s="18">
        <v>200201320</v>
      </c>
      <c r="B467" s="18" t="s">
        <v>54</v>
      </c>
    </row>
    <row r="468" spans="1:2" ht="15.85" customHeight="1">
      <c r="A468" s="18">
        <v>200201321</v>
      </c>
      <c r="B468" s="18" t="s">
        <v>55</v>
      </c>
    </row>
    <row r="469" spans="1:2" ht="15.85" customHeight="1">
      <c r="A469" s="18">
        <v>200201322</v>
      </c>
      <c r="B469" s="18" t="s">
        <v>56</v>
      </c>
    </row>
    <row r="470" spans="1:2" ht="15.85" customHeight="1">
      <c r="A470" s="18">
        <v>200201325</v>
      </c>
      <c r="B470" s="18" t="s">
        <v>151</v>
      </c>
    </row>
    <row r="471" spans="1:2" ht="15.85" customHeight="1">
      <c r="A471" s="18">
        <v>200201326</v>
      </c>
      <c r="B471" s="18" t="s">
        <v>152</v>
      </c>
    </row>
    <row r="472" spans="1:2" ht="15.85" customHeight="1">
      <c r="A472" s="18">
        <v>200201327</v>
      </c>
      <c r="B472" s="18" t="s">
        <v>153</v>
      </c>
    </row>
    <row r="473" spans="1:2" ht="15.85" customHeight="1">
      <c r="A473" s="18">
        <v>200201328</v>
      </c>
      <c r="B473" s="18" t="s">
        <v>154</v>
      </c>
    </row>
    <row r="474" spans="1:2" ht="15.85" customHeight="1">
      <c r="A474" s="18">
        <v>200201338</v>
      </c>
      <c r="B474" s="18" t="s">
        <v>58</v>
      </c>
    </row>
    <row r="475" spans="1:2" ht="15.85" customHeight="1">
      <c r="A475" s="18">
        <v>200201339</v>
      </c>
      <c r="B475" s="18" t="s">
        <v>97</v>
      </c>
    </row>
    <row r="476" spans="1:2" ht="15.85" customHeight="1">
      <c r="A476" s="18">
        <v>200201341</v>
      </c>
      <c r="B476" s="18" t="s">
        <v>155</v>
      </c>
    </row>
    <row r="477" spans="1:2" ht="15.85" customHeight="1">
      <c r="A477" s="18">
        <v>200201342</v>
      </c>
      <c r="B477" s="18" t="s">
        <v>156</v>
      </c>
    </row>
    <row r="478" spans="1:2" ht="15.85" customHeight="1">
      <c r="A478" s="18">
        <v>200201346</v>
      </c>
      <c r="B478" s="18" t="s">
        <v>3</v>
      </c>
    </row>
    <row r="479" spans="1:2" ht="15.85" customHeight="1">
      <c r="A479" s="18">
        <v>200201347</v>
      </c>
      <c r="B479" s="18" t="s">
        <v>33</v>
      </c>
    </row>
    <row r="480" spans="1:2" ht="15.85" customHeight="1">
      <c r="A480" s="18">
        <v>200201348</v>
      </c>
      <c r="B480" s="18" t="s">
        <v>75</v>
      </c>
    </row>
    <row r="481" spans="1:2" ht="15.85" customHeight="1">
      <c r="A481" s="18">
        <v>200201358</v>
      </c>
      <c r="B481" s="18" t="s">
        <v>57</v>
      </c>
    </row>
    <row r="482" spans="1:2" ht="15.85" customHeight="1">
      <c r="A482" s="18">
        <v>200201359</v>
      </c>
      <c r="B482" s="18" t="s">
        <v>96</v>
      </c>
    </row>
    <row r="483" spans="1:2" ht="15.85" customHeight="1">
      <c r="A483" s="18">
        <v>200201361</v>
      </c>
      <c r="B483" s="18" t="s">
        <v>157</v>
      </c>
    </row>
    <row r="484" spans="1:2" ht="15.85" customHeight="1">
      <c r="A484" s="18">
        <v>200201362</v>
      </c>
      <c r="B484" s="18" t="s">
        <v>158</v>
      </c>
    </row>
    <row r="485" spans="1:2" ht="15.85" customHeight="1">
      <c r="A485" s="18">
        <v>200201366</v>
      </c>
      <c r="B485" s="18" t="s">
        <v>2</v>
      </c>
    </row>
    <row r="486" spans="1:2" ht="15.85" customHeight="1">
      <c r="A486" s="18">
        <v>200201367</v>
      </c>
      <c r="B486" s="18" t="s">
        <v>32</v>
      </c>
    </row>
    <row r="487" spans="1:2" ht="15.85" customHeight="1">
      <c r="A487" s="18">
        <v>200201368</v>
      </c>
      <c r="B487" s="18" t="s">
        <v>76</v>
      </c>
    </row>
    <row r="488" spans="1:2" ht="15.85" customHeight="1">
      <c r="A488" s="18">
        <v>200201369</v>
      </c>
      <c r="B488" s="18" t="s">
        <v>1</v>
      </c>
    </row>
    <row r="489" spans="1:2" ht="15.85" customHeight="1">
      <c r="A489" s="18">
        <v>200201370</v>
      </c>
      <c r="B489" s="18" t="s">
        <v>24</v>
      </c>
    </row>
    <row r="490" spans="1:2" ht="15.85" customHeight="1">
      <c r="A490" s="18">
        <v>200201371</v>
      </c>
      <c r="B490" s="18" t="s">
        <v>67</v>
      </c>
    </row>
    <row r="491" spans="1:2" ht="15.85" customHeight="1">
      <c r="A491" s="18">
        <v>200201372</v>
      </c>
      <c r="B491" s="18" t="s">
        <v>142</v>
      </c>
    </row>
    <row r="492" spans="1:2" ht="15.85" customHeight="1">
      <c r="A492" s="18">
        <v>200201373</v>
      </c>
      <c r="B492" s="18" t="s">
        <v>26</v>
      </c>
    </row>
    <row r="493" spans="1:2" ht="15.85" customHeight="1">
      <c r="A493" s="18">
        <v>200201374</v>
      </c>
      <c r="B493" s="18" t="s">
        <v>69</v>
      </c>
    </row>
    <row r="494" spans="1:2" ht="15.85" customHeight="1">
      <c r="A494" s="18">
        <v>200201375</v>
      </c>
      <c r="B494" s="18" t="s">
        <v>145</v>
      </c>
    </row>
    <row r="495" spans="1:2" ht="15.85" customHeight="1">
      <c r="A495" s="18">
        <v>200201376</v>
      </c>
      <c r="B495" s="18" t="s">
        <v>28</v>
      </c>
    </row>
    <row r="496" spans="1:2" ht="15.85" customHeight="1">
      <c r="A496" s="18">
        <v>200201377</v>
      </c>
      <c r="B496" s="18" t="s">
        <v>71</v>
      </c>
    </row>
    <row r="497" spans="1:2" ht="15.85" customHeight="1">
      <c r="A497" s="18">
        <v>200201378</v>
      </c>
      <c r="B497" s="18" t="s">
        <v>148</v>
      </c>
    </row>
    <row r="498" spans="1:2" ht="15.85" customHeight="1">
      <c r="A498" s="18">
        <v>200201379</v>
      </c>
      <c r="B498" s="18" t="s">
        <v>30</v>
      </c>
    </row>
    <row r="499" spans="1:2" ht="15.85" customHeight="1">
      <c r="A499" s="18">
        <v>200201380</v>
      </c>
      <c r="B499" s="18" t="s">
        <v>73</v>
      </c>
    </row>
    <row r="500" spans="1:2" ht="15.85" customHeight="1">
      <c r="A500" s="18">
        <v>200204437</v>
      </c>
      <c r="B500" s="18" t="s">
        <v>4</v>
      </c>
    </row>
    <row r="501" spans="1:2" ht="15.85" customHeight="1">
      <c r="A501" s="18">
        <v>200204438</v>
      </c>
      <c r="B501" s="18" t="s">
        <v>34</v>
      </c>
    </row>
    <row r="502" spans="1:2" ht="15.85" customHeight="1">
      <c r="A502" s="18">
        <v>200204439</v>
      </c>
      <c r="B502" s="18" t="s">
        <v>77</v>
      </c>
    </row>
    <row r="503" spans="1:2" ht="15.85" customHeight="1">
      <c r="A503" s="18">
        <v>200204442</v>
      </c>
      <c r="B503" s="18" t="s">
        <v>140</v>
      </c>
    </row>
    <row r="504" spans="1:2" ht="15.85" customHeight="1">
      <c r="A504" s="18">
        <v>200204443</v>
      </c>
      <c r="B504" s="18" t="s">
        <v>25</v>
      </c>
    </row>
    <row r="505" spans="1:2" ht="15.85" customHeight="1">
      <c r="A505" s="18">
        <v>200204444</v>
      </c>
      <c r="B505" s="18" t="s">
        <v>68</v>
      </c>
    </row>
    <row r="506" spans="1:2" ht="15.85" customHeight="1">
      <c r="A506" s="18">
        <v>200204445</v>
      </c>
      <c r="B506" s="18" t="s">
        <v>143</v>
      </c>
    </row>
    <row r="507" spans="1:2" ht="15.85" customHeight="1">
      <c r="A507" s="18">
        <v>200204446</v>
      </c>
      <c r="B507" s="18" t="s">
        <v>27</v>
      </c>
    </row>
    <row r="508" spans="1:2" ht="15.85" customHeight="1">
      <c r="A508" s="18">
        <v>200204447</v>
      </c>
      <c r="B508" s="18" t="s">
        <v>70</v>
      </c>
    </row>
    <row r="509" spans="1:2" ht="15.85" customHeight="1">
      <c r="A509" s="18">
        <v>200204448</v>
      </c>
      <c r="B509" s="18" t="s">
        <v>146</v>
      </c>
    </row>
    <row r="510" spans="1:2" ht="15.85" customHeight="1">
      <c r="A510" s="18">
        <v>200204449</v>
      </c>
      <c r="B510" s="18" t="s">
        <v>29</v>
      </c>
    </row>
    <row r="511" spans="1:2" ht="15.85" customHeight="1">
      <c r="A511" s="18">
        <v>200204450</v>
      </c>
      <c r="B511" s="18" t="s">
        <v>72</v>
      </c>
    </row>
    <row r="512" spans="1:2" ht="15.85" customHeight="1">
      <c r="A512" s="18">
        <v>200204451</v>
      </c>
      <c r="B512" s="18" t="s">
        <v>149</v>
      </c>
    </row>
    <row r="513" spans="1:2" ht="15.85" customHeight="1">
      <c r="A513" s="18">
        <v>200204452</v>
      </c>
      <c r="B513" s="18" t="s">
        <v>31</v>
      </c>
    </row>
    <row r="514" spans="1:2" ht="15.85" customHeight="1">
      <c r="A514" s="18">
        <v>200204453</v>
      </c>
      <c r="B514" s="18" t="s">
        <v>74</v>
      </c>
    </row>
    <row r="515" spans="1:2" ht="15.85" customHeight="1">
      <c r="A515" s="18">
        <v>200204460</v>
      </c>
      <c r="B515" s="18" t="s">
        <v>59</v>
      </c>
    </row>
    <row r="516" spans="1:2" ht="15.85" customHeight="1">
      <c r="A516" s="18">
        <v>200204461</v>
      </c>
      <c r="B516" s="18" t="s">
        <v>45</v>
      </c>
    </row>
    <row r="517" spans="1:2" ht="15.85" customHeight="1">
      <c r="A517" s="18">
        <v>200204462</v>
      </c>
      <c r="B517" s="18" t="s">
        <v>88</v>
      </c>
    </row>
    <row r="518" spans="1:2" ht="15.85" customHeight="1">
      <c r="A518" s="18">
        <v>200204463</v>
      </c>
      <c r="B518" s="18" t="s">
        <v>61</v>
      </c>
    </row>
    <row r="519" spans="1:2" ht="15.85" customHeight="1">
      <c r="A519" s="18">
        <v>200204464</v>
      </c>
      <c r="B519" s="18" t="s">
        <v>47</v>
      </c>
    </row>
    <row r="520" spans="1:2" ht="15.85" customHeight="1">
      <c r="A520" s="18">
        <v>200204465</v>
      </c>
      <c r="B520" s="18" t="s">
        <v>90</v>
      </c>
    </row>
    <row r="521" spans="1:2" ht="15.85" customHeight="1">
      <c r="A521" s="18">
        <v>200204466</v>
      </c>
      <c r="B521" s="18" t="s">
        <v>63</v>
      </c>
    </row>
    <row r="522" spans="1:2" ht="15.85" customHeight="1">
      <c r="A522" s="18">
        <v>200204467</v>
      </c>
      <c r="B522" s="18" t="s">
        <v>49</v>
      </c>
    </row>
    <row r="523" spans="1:2" ht="15.85" customHeight="1">
      <c r="A523" s="18">
        <v>200204468</v>
      </c>
      <c r="B523" s="18" t="s">
        <v>92</v>
      </c>
    </row>
    <row r="524" spans="1:2" ht="15.85" customHeight="1">
      <c r="A524" s="18">
        <v>200204469</v>
      </c>
      <c r="B524" s="18" t="s">
        <v>65</v>
      </c>
    </row>
    <row r="525" spans="1:2" ht="15.85" customHeight="1">
      <c r="A525" s="18">
        <v>200204470</v>
      </c>
      <c r="B525" s="18" t="s">
        <v>51</v>
      </c>
    </row>
    <row r="526" spans="1:2" ht="15.85" customHeight="1">
      <c r="A526" s="18">
        <v>200204471</v>
      </c>
      <c r="B526" s="18" t="s">
        <v>94</v>
      </c>
    </row>
    <row r="527" spans="1:2" ht="15.85" customHeight="1">
      <c r="A527" s="18">
        <v>200204478</v>
      </c>
      <c r="B527" s="18" t="s">
        <v>159</v>
      </c>
    </row>
    <row r="528" spans="1:2" ht="15.85" customHeight="1">
      <c r="A528" s="18">
        <v>200204479</v>
      </c>
      <c r="B528" s="18" t="s">
        <v>160</v>
      </c>
    </row>
    <row r="529" spans="1:2" ht="15.85" customHeight="1">
      <c r="A529" s="18">
        <v>200204480</v>
      </c>
      <c r="B529" s="18" t="s">
        <v>161</v>
      </c>
    </row>
    <row r="530" spans="1:2" ht="15.85" customHeight="1">
      <c r="A530" s="18">
        <v>200204481</v>
      </c>
      <c r="B530" s="18" t="s">
        <v>162</v>
      </c>
    </row>
    <row r="531" spans="1:2" ht="15.85" customHeight="1">
      <c r="A531" s="18">
        <v>200204482</v>
      </c>
      <c r="B531" s="18" t="s">
        <v>163</v>
      </c>
    </row>
    <row r="532" spans="1:2" ht="15.85" customHeight="1">
      <c r="A532" s="18">
        <v>200204483</v>
      </c>
      <c r="B532" s="18" t="s">
        <v>164</v>
      </c>
    </row>
    <row r="533" spans="1:2" ht="15.85" customHeight="1">
      <c r="A533" s="18">
        <v>200204484</v>
      </c>
      <c r="B533" s="18" t="s">
        <v>165</v>
      </c>
    </row>
    <row r="534" spans="1:2" ht="15.85" customHeight="1">
      <c r="A534" s="18">
        <v>200204485</v>
      </c>
      <c r="B534" s="18" t="s">
        <v>166</v>
      </c>
    </row>
    <row r="535" spans="1:2" ht="15.85" customHeight="1">
      <c r="A535" s="18">
        <v>200204486</v>
      </c>
      <c r="B535" s="18" t="s">
        <v>167</v>
      </c>
    </row>
    <row r="536" spans="1:2" ht="15.85" customHeight="1">
      <c r="A536" s="18">
        <v>200204487</v>
      </c>
      <c r="B536" s="18" t="s">
        <v>168</v>
      </c>
    </row>
    <row r="537" spans="1:2" ht="15.85" customHeight="1">
      <c r="A537" s="18">
        <v>200204488</v>
      </c>
      <c r="B537" s="18" t="s">
        <v>169</v>
      </c>
    </row>
    <row r="538" spans="1:2" ht="15.85" customHeight="1">
      <c r="A538" s="18">
        <v>200204489</v>
      </c>
      <c r="B538" s="18" t="s">
        <v>170</v>
      </c>
    </row>
    <row r="539" spans="1:2" ht="15.85" customHeight="1">
      <c r="A539" s="18">
        <v>200204496</v>
      </c>
      <c r="B539" s="18" t="s">
        <v>60</v>
      </c>
    </row>
    <row r="540" spans="1:2" ht="15.85" customHeight="1">
      <c r="A540" s="18">
        <v>200204497</v>
      </c>
      <c r="B540" s="18" t="s">
        <v>46</v>
      </c>
    </row>
    <row r="541" spans="1:2" ht="15.85" customHeight="1">
      <c r="A541" s="18">
        <v>200204498</v>
      </c>
      <c r="B541" s="18" t="s">
        <v>89</v>
      </c>
    </row>
    <row r="542" spans="1:2" ht="15.85" customHeight="1">
      <c r="A542" s="18">
        <v>200204499</v>
      </c>
      <c r="B542" s="18" t="s">
        <v>62</v>
      </c>
    </row>
    <row r="543" spans="1:2" ht="15.85" customHeight="1">
      <c r="A543" s="18">
        <v>200204500</v>
      </c>
      <c r="B543" s="18" t="s">
        <v>48</v>
      </c>
    </row>
    <row r="544" spans="1:2" ht="15.85" customHeight="1">
      <c r="A544" s="18">
        <v>200204501</v>
      </c>
      <c r="B544" s="18" t="s">
        <v>91</v>
      </c>
    </row>
    <row r="545" spans="1:2" ht="15.85" customHeight="1">
      <c r="A545" s="18">
        <v>200204502</v>
      </c>
      <c r="B545" s="18" t="s">
        <v>64</v>
      </c>
    </row>
    <row r="546" spans="1:2" ht="15.85" customHeight="1">
      <c r="A546" s="18">
        <v>200204503</v>
      </c>
      <c r="B546" s="18" t="s">
        <v>50</v>
      </c>
    </row>
    <row r="547" spans="1:2" ht="15.85" customHeight="1">
      <c r="A547" s="18">
        <v>200204504</v>
      </c>
      <c r="B547" s="18" t="s">
        <v>93</v>
      </c>
    </row>
    <row r="548" spans="1:2" ht="15.85" customHeight="1">
      <c r="A548" s="18">
        <v>200204505</v>
      </c>
      <c r="B548" s="18" t="s">
        <v>66</v>
      </c>
    </row>
    <row r="549" spans="1:2" ht="15.85" customHeight="1">
      <c r="A549" s="18">
        <v>200204506</v>
      </c>
      <c r="B549" s="18" t="s">
        <v>52</v>
      </c>
    </row>
    <row r="550" spans="1:2" ht="15.85" customHeight="1">
      <c r="A550" s="18">
        <v>200204507</v>
      </c>
      <c r="B550" s="18" t="s">
        <v>95</v>
      </c>
    </row>
    <row r="551" spans="1:2" ht="15.85" customHeight="1">
      <c r="A551" s="18">
        <v>200204514</v>
      </c>
      <c r="B551" s="18" t="s">
        <v>171</v>
      </c>
    </row>
    <row r="552" spans="1:2" ht="15.85" customHeight="1">
      <c r="A552" s="18">
        <v>200204515</v>
      </c>
      <c r="B552" s="18" t="s">
        <v>172</v>
      </c>
    </row>
    <row r="553" spans="1:2" ht="15.85" customHeight="1">
      <c r="A553" s="18">
        <v>200204516</v>
      </c>
      <c r="B553" s="18" t="s">
        <v>173</v>
      </c>
    </row>
    <row r="554" spans="1:2" ht="15.85" customHeight="1">
      <c r="A554" s="18">
        <v>200204517</v>
      </c>
      <c r="B554" s="18" t="s">
        <v>174</v>
      </c>
    </row>
    <row r="555" spans="1:2" ht="15.85" customHeight="1">
      <c r="A555" s="18">
        <v>200204518</v>
      </c>
      <c r="B555" s="18" t="s">
        <v>175</v>
      </c>
    </row>
    <row r="556" spans="1:2" ht="15.85" customHeight="1">
      <c r="A556" s="18">
        <v>200204519</v>
      </c>
      <c r="B556" s="18" t="s">
        <v>176</v>
      </c>
    </row>
    <row r="557" spans="1:2" ht="15.85" customHeight="1">
      <c r="A557" s="18">
        <v>200204520</v>
      </c>
      <c r="B557" s="18" t="s">
        <v>177</v>
      </c>
    </row>
    <row r="558" spans="1:2" ht="15.85" customHeight="1">
      <c r="A558" s="18">
        <v>200204521</v>
      </c>
      <c r="B558" s="18" t="s">
        <v>178</v>
      </c>
    </row>
    <row r="559" spans="1:2" ht="15.85" customHeight="1">
      <c r="A559" s="18">
        <v>200204522</v>
      </c>
      <c r="B559" s="18" t="s">
        <v>179</v>
      </c>
    </row>
    <row r="560" spans="1:2" ht="15.85" customHeight="1">
      <c r="A560" s="18">
        <v>200204523</v>
      </c>
      <c r="B560" s="18" t="s">
        <v>180</v>
      </c>
    </row>
    <row r="561" spans="1:2" ht="15.85" customHeight="1">
      <c r="A561" s="18">
        <v>200204524</v>
      </c>
      <c r="B561" s="18" t="s">
        <v>181</v>
      </c>
    </row>
    <row r="562" spans="1:2" ht="15.85" customHeight="1">
      <c r="A562" s="18">
        <v>200204525</v>
      </c>
      <c r="B562" s="18" t="s">
        <v>182</v>
      </c>
    </row>
    <row r="563" spans="1:2" ht="15.85" customHeight="1">
      <c r="A563" s="18">
        <v>330025964</v>
      </c>
      <c r="B563" s="18" t="s">
        <v>10</v>
      </c>
    </row>
    <row r="564" spans="1:2" ht="15.85" customHeight="1">
      <c r="A564" s="18">
        <v>330025965</v>
      </c>
      <c r="B564" s="18" t="s">
        <v>35</v>
      </c>
    </row>
    <row r="565" spans="1:2" ht="15.85" customHeight="1">
      <c r="A565" s="18">
        <v>330025966</v>
      </c>
      <c r="B565" s="18" t="s">
        <v>78</v>
      </c>
    </row>
    <row r="566" spans="1:2" ht="15.85" customHeight="1">
      <c r="A566" s="18">
        <v>330025967</v>
      </c>
      <c r="B566" s="18" t="s">
        <v>12</v>
      </c>
    </row>
    <row r="567" spans="1:2" ht="15.85" customHeight="1">
      <c r="A567" s="18">
        <v>330025968</v>
      </c>
      <c r="B567" s="18" t="s">
        <v>37</v>
      </c>
    </row>
    <row r="568" spans="1:2" ht="15.85" customHeight="1">
      <c r="A568" s="18">
        <v>330025969</v>
      </c>
      <c r="B568" s="18" t="s">
        <v>80</v>
      </c>
    </row>
    <row r="569" spans="1:2" ht="15.85" customHeight="1">
      <c r="A569" s="18">
        <v>330025970</v>
      </c>
      <c r="B569" s="18" t="s">
        <v>14</v>
      </c>
    </row>
    <row r="570" spans="1:2" ht="15.85" customHeight="1">
      <c r="A570" s="18">
        <v>330025971</v>
      </c>
      <c r="B570" s="18" t="s">
        <v>39</v>
      </c>
    </row>
    <row r="571" spans="1:2" ht="15.85" customHeight="1">
      <c r="A571" s="18">
        <v>330025972</v>
      </c>
      <c r="B571" s="18" t="s">
        <v>82</v>
      </c>
    </row>
    <row r="572" spans="1:2" ht="15.85" customHeight="1">
      <c r="A572" s="18">
        <v>330025973</v>
      </c>
      <c r="B572" s="18" t="s">
        <v>16</v>
      </c>
    </row>
    <row r="573" spans="1:2" ht="15.85" customHeight="1">
      <c r="A573" s="18">
        <v>330025974</v>
      </c>
      <c r="B573" s="18" t="s">
        <v>41</v>
      </c>
    </row>
    <row r="574" spans="1:2" ht="15.85" customHeight="1">
      <c r="A574" s="18">
        <v>330025975</v>
      </c>
      <c r="B574" s="18" t="s">
        <v>84</v>
      </c>
    </row>
    <row r="575" spans="1:2" ht="15.85" customHeight="1">
      <c r="A575" s="18">
        <v>330025976</v>
      </c>
      <c r="B575" s="18" t="s">
        <v>11</v>
      </c>
    </row>
    <row r="576" spans="1:2" ht="15.85" customHeight="1">
      <c r="A576" s="18">
        <v>330025977</v>
      </c>
      <c r="B576" s="18" t="s">
        <v>36</v>
      </c>
    </row>
    <row r="577" spans="1:2" ht="15.85" customHeight="1">
      <c r="A577" s="18">
        <v>330025978</v>
      </c>
      <c r="B577" s="18" t="s">
        <v>79</v>
      </c>
    </row>
    <row r="578" spans="1:2" ht="15.85" customHeight="1">
      <c r="A578" s="18">
        <v>330025979</v>
      </c>
      <c r="B578" s="18" t="s">
        <v>13</v>
      </c>
    </row>
    <row r="579" spans="1:2" ht="15.85" customHeight="1">
      <c r="A579" s="18">
        <v>330025980</v>
      </c>
      <c r="B579" s="18" t="s">
        <v>38</v>
      </c>
    </row>
    <row r="580" spans="1:2" ht="15.85" customHeight="1">
      <c r="A580" s="18">
        <v>330025981</v>
      </c>
      <c r="B580" s="18" t="s">
        <v>81</v>
      </c>
    </row>
    <row r="581" spans="1:2" ht="15.85" customHeight="1">
      <c r="A581" s="18">
        <v>330025982</v>
      </c>
      <c r="B581" s="18" t="s">
        <v>15</v>
      </c>
    </row>
    <row r="582" spans="1:2" ht="15.85" customHeight="1">
      <c r="A582" s="18">
        <v>330025983</v>
      </c>
      <c r="B582" s="18" t="s">
        <v>40</v>
      </c>
    </row>
    <row r="583" spans="1:2" ht="15.85" customHeight="1">
      <c r="A583" s="18">
        <v>330025984</v>
      </c>
      <c r="B583" s="18" t="s">
        <v>83</v>
      </c>
    </row>
    <row r="584" spans="1:2" ht="15.85" customHeight="1">
      <c r="A584" s="18">
        <v>330025985</v>
      </c>
      <c r="B584" s="18" t="s">
        <v>17</v>
      </c>
    </row>
    <row r="585" spans="1:2" ht="15.85" customHeight="1">
      <c r="A585" s="18">
        <v>330025986</v>
      </c>
      <c r="B585" s="18" t="s">
        <v>42</v>
      </c>
    </row>
    <row r="586" spans="1:2" ht="15.85" customHeight="1">
      <c r="A586" s="18">
        <v>330025987</v>
      </c>
      <c r="B586" s="18" t="s">
        <v>85</v>
      </c>
    </row>
    <row r="587" spans="1:2" ht="15.85" customHeight="1">
      <c r="A587" s="18">
        <v>200240214</v>
      </c>
      <c r="B587" s="18" t="s">
        <v>183</v>
      </c>
    </row>
    <row r="588" spans="1:2" ht="15.85" customHeight="1">
      <c r="A588" s="18">
        <v>200240232</v>
      </c>
      <c r="B588" s="18" t="s">
        <v>184</v>
      </c>
    </row>
    <row r="589" spans="1:2" ht="15.85" customHeight="1">
      <c r="A589" s="18">
        <v>200204440</v>
      </c>
      <c r="B589" s="18" t="s">
        <v>185</v>
      </c>
    </row>
    <row r="590" spans="1:2" ht="15.85" customHeight="1">
      <c r="A590" s="18">
        <v>330052298</v>
      </c>
      <c r="B590" s="18" t="s">
        <v>192</v>
      </c>
    </row>
    <row r="591" spans="1:2" ht="15.85" customHeight="1">
      <c r="A591" s="18">
        <v>330052310</v>
      </c>
      <c r="B591" s="20" t="s">
        <v>906</v>
      </c>
    </row>
    <row r="592" spans="1:2" ht="15.85" customHeight="1">
      <c r="A592" s="18">
        <v>330052220</v>
      </c>
      <c r="B592" s="20" t="s">
        <v>907</v>
      </c>
    </row>
    <row r="593" spans="1:2" ht="15.85" customHeight="1">
      <c r="A593" s="18">
        <v>330051781</v>
      </c>
      <c r="B593" s="18" t="s">
        <v>252</v>
      </c>
    </row>
    <row r="594" spans="1:2" ht="15.85" customHeight="1">
      <c r="A594" s="43">
        <v>330050646</v>
      </c>
      <c r="B594" s="43" t="s">
        <v>188</v>
      </c>
    </row>
    <row r="595" spans="1:2" ht="15.85" customHeight="1">
      <c r="A595" s="43">
        <v>330050654</v>
      </c>
      <c r="B595" s="43" t="s">
        <v>187</v>
      </c>
    </row>
    <row r="596" spans="1:2" ht="15.85" customHeight="1">
      <c r="A596" s="44">
        <v>330050656</v>
      </c>
      <c r="B596" s="44" t="s">
        <v>908</v>
      </c>
    </row>
    <row r="597" spans="1:2" ht="15.85" customHeight="1">
      <c r="A597" s="43">
        <v>330050662</v>
      </c>
      <c r="B597" s="43" t="s">
        <v>189</v>
      </c>
    </row>
    <row r="598" spans="1:2" ht="15.85" customHeight="1">
      <c r="A598" s="43">
        <v>330070844</v>
      </c>
      <c r="B598" s="43" t="s">
        <v>191</v>
      </c>
    </row>
    <row r="599" spans="1:2" ht="15.85" customHeight="1">
      <c r="A599" s="43">
        <v>330051779</v>
      </c>
      <c r="B599" s="43" t="s">
        <v>251</v>
      </c>
    </row>
    <row r="600" spans="1:2" ht="15.85" customHeight="1">
      <c r="A600" s="43">
        <v>330050644</v>
      </c>
      <c r="B600" s="43" t="s">
        <v>193</v>
      </c>
    </row>
    <row r="601" spans="1:2" ht="15.85" customHeight="1">
      <c r="A601" s="43">
        <v>330052304</v>
      </c>
      <c r="B601" s="43" t="s">
        <v>909</v>
      </c>
    </row>
    <row r="602" spans="1:2" ht="15.85" customHeight="1">
      <c r="A602" s="43">
        <v>330052214</v>
      </c>
      <c r="B602" s="43" t="s">
        <v>910</v>
      </c>
    </row>
    <row r="603" spans="1:2" ht="15.85" customHeight="1">
      <c r="A603" s="44">
        <v>330068869</v>
      </c>
      <c r="B603" s="44" t="s">
        <v>186</v>
      </c>
    </row>
    <row r="604" spans="1:2" ht="15.85" customHeight="1">
      <c r="A604" s="43">
        <v>330052301</v>
      </c>
      <c r="B604" s="43" t="s">
        <v>911</v>
      </c>
    </row>
    <row r="605" spans="1:2" ht="15.85" customHeight="1">
      <c r="A605" s="43">
        <v>330051778</v>
      </c>
      <c r="B605" s="43" t="s">
        <v>250</v>
      </c>
    </row>
    <row r="606" spans="1:2" ht="15.85" customHeight="1">
      <c r="A606" s="43">
        <v>330052211</v>
      </c>
      <c r="B606" s="43" t="s">
        <v>912</v>
      </c>
    </row>
    <row r="607" spans="1:2" ht="15.85" customHeight="1">
      <c r="A607" s="43">
        <v>330050643</v>
      </c>
      <c r="B607" s="43" t="s">
        <v>194</v>
      </c>
    </row>
    <row r="608" spans="1:2" ht="15.85" customHeight="1">
      <c r="A608" s="43">
        <v>330043799</v>
      </c>
      <c r="B608" s="44" t="s">
        <v>249</v>
      </c>
    </row>
    <row r="609" spans="1:2" ht="15.85" customHeight="1">
      <c r="A609" s="43">
        <v>330051253</v>
      </c>
      <c r="B609" s="43" t="s">
        <v>256</v>
      </c>
    </row>
    <row r="610" spans="1:2" ht="15.85" customHeight="1">
      <c r="A610" s="18">
        <v>330060181</v>
      </c>
      <c r="B610" s="18" t="s">
        <v>240</v>
      </c>
    </row>
    <row r="611" spans="1:2" ht="15.85" customHeight="1">
      <c r="A611" s="18">
        <v>330060182</v>
      </c>
      <c r="B611" s="18" t="s">
        <v>241</v>
      </c>
    </row>
    <row r="612" spans="1:2" ht="15.85" customHeight="1">
      <c r="A612" s="18">
        <v>330060183</v>
      </c>
      <c r="B612" s="18" t="s">
        <v>242</v>
      </c>
    </row>
    <row r="613" spans="1:2" ht="15.85" customHeight="1">
      <c r="A613" s="43">
        <v>330060184</v>
      </c>
      <c r="B613" s="43" t="s">
        <v>243</v>
      </c>
    </row>
    <row r="614" spans="1:2" ht="15.85" customHeight="1">
      <c r="A614" s="43">
        <v>330080614</v>
      </c>
      <c r="B614" s="43" t="s">
        <v>281</v>
      </c>
    </row>
    <row r="615" spans="1:2" ht="15.85" customHeight="1">
      <c r="A615" s="43">
        <v>200145324</v>
      </c>
      <c r="B615" s="43" t="s">
        <v>244</v>
      </c>
    </row>
    <row r="616" spans="1:2" ht="15.85" customHeight="1">
      <c r="A616" s="43">
        <v>200145261</v>
      </c>
      <c r="B616" s="43" t="s">
        <v>245</v>
      </c>
    </row>
    <row r="617" spans="1:2" ht="15.85" customHeight="1">
      <c r="A617" s="43">
        <v>200145263</v>
      </c>
      <c r="B617" s="43" t="s">
        <v>246</v>
      </c>
    </row>
    <row r="618" spans="1:2" ht="15.85" customHeight="1">
      <c r="A618" s="43">
        <v>200145269</v>
      </c>
      <c r="B618" s="43" t="s">
        <v>246</v>
      </c>
    </row>
    <row r="619" spans="1:2" ht="15.85" customHeight="1">
      <c r="A619" s="43">
        <v>330051254</v>
      </c>
      <c r="B619" s="44" t="s">
        <v>247</v>
      </c>
    </row>
    <row r="620" spans="1:2" ht="15.85" customHeight="1">
      <c r="A620" s="43">
        <v>330077169</v>
      </c>
      <c r="B620" s="43" t="s">
        <v>248</v>
      </c>
    </row>
    <row r="621" spans="1:2" ht="15.85" customHeight="1">
      <c r="A621" s="43">
        <v>330077170</v>
      </c>
      <c r="B621" s="43" t="s">
        <v>913</v>
      </c>
    </row>
    <row r="622" spans="1:2" ht="15.85" customHeight="1">
      <c r="A622" s="43">
        <v>330077172</v>
      </c>
      <c r="B622" s="43" t="s">
        <v>248</v>
      </c>
    </row>
    <row r="623" spans="1:2" ht="15.85" customHeight="1">
      <c r="A623" s="43">
        <v>330077171</v>
      </c>
      <c r="B623" s="43" t="s">
        <v>914</v>
      </c>
    </row>
    <row r="624" spans="1:2" ht="15.85" customHeight="1">
      <c r="A624" s="43">
        <v>330077173</v>
      </c>
      <c r="B624" s="43" t="s">
        <v>915</v>
      </c>
    </row>
    <row r="625" spans="1:2" ht="15.85" customHeight="1">
      <c r="A625" s="43">
        <v>330052307</v>
      </c>
      <c r="B625" s="43" t="s">
        <v>916</v>
      </c>
    </row>
    <row r="626" spans="1:2" ht="15.85" customHeight="1">
      <c r="A626" s="43">
        <v>330052217</v>
      </c>
      <c r="B626" s="43" t="s">
        <v>917</v>
      </c>
    </row>
    <row r="627" spans="1:2" ht="15.85" customHeight="1">
      <c r="A627" s="43">
        <v>330051780</v>
      </c>
      <c r="B627" s="43" t="s">
        <v>868</v>
      </c>
    </row>
    <row r="628" spans="1:2" ht="15.85" customHeight="1">
      <c r="A628" s="43">
        <v>330050645</v>
      </c>
      <c r="B628" s="43" t="s">
        <v>867</v>
      </c>
    </row>
    <row r="629" spans="1:2" ht="15.85" customHeight="1">
      <c r="A629" s="43">
        <v>330056547</v>
      </c>
      <c r="B629" s="43" t="s">
        <v>244</v>
      </c>
    </row>
    <row r="630" spans="1:2" ht="15.85" customHeight="1">
      <c r="A630" s="43">
        <v>200139830</v>
      </c>
      <c r="B630" s="43" t="s">
        <v>866</v>
      </c>
    </row>
    <row r="631" spans="1:2" ht="15.85" customHeight="1">
      <c r="A631" s="43">
        <v>200139840</v>
      </c>
      <c r="B631" s="43" t="s">
        <v>865</v>
      </c>
    </row>
    <row r="632" spans="1:2" ht="15.85" customHeight="1">
      <c r="A632" s="43">
        <v>200139421</v>
      </c>
      <c r="B632" s="43" t="s">
        <v>864</v>
      </c>
    </row>
    <row r="633" spans="1:2" ht="15.85" customHeight="1">
      <c r="A633" s="43">
        <v>200076560</v>
      </c>
      <c r="B633" s="43" t="s">
        <v>863</v>
      </c>
    </row>
    <row r="634" spans="1:2" ht="15.85" customHeight="1">
      <c r="A634" s="43">
        <v>200127282</v>
      </c>
      <c r="B634" s="43" t="s">
        <v>862</v>
      </c>
    </row>
    <row r="635" spans="1:2" ht="15.85" customHeight="1">
      <c r="A635" s="43">
        <v>200127283</v>
      </c>
      <c r="B635" s="43" t="s">
        <v>861</v>
      </c>
    </row>
    <row r="636" spans="1:2" ht="15.85" customHeight="1">
      <c r="A636" s="43">
        <v>330080612</v>
      </c>
      <c r="B636" s="43" t="s">
        <v>860</v>
      </c>
    </row>
    <row r="637" spans="1:2" ht="15.85" customHeight="1">
      <c r="A637" s="43">
        <v>330080615</v>
      </c>
      <c r="B637" s="43" t="s">
        <v>859</v>
      </c>
    </row>
    <row r="638" spans="1:2" ht="15.85" customHeight="1">
      <c r="A638" s="43">
        <v>200127468</v>
      </c>
      <c r="B638" s="43" t="s">
        <v>253</v>
      </c>
    </row>
    <row r="639" spans="1:2" ht="15.85" customHeight="1">
      <c r="A639" s="43">
        <v>200132904</v>
      </c>
      <c r="B639" s="43" t="s">
        <v>858</v>
      </c>
    </row>
    <row r="640" spans="1:2" ht="15.85" customHeight="1">
      <c r="A640" s="43">
        <v>200132905</v>
      </c>
      <c r="B640" s="43" t="s">
        <v>857</v>
      </c>
    </row>
    <row r="641" spans="1:2" ht="15.85" customHeight="1">
      <c r="A641" s="43">
        <v>200076523</v>
      </c>
      <c r="B641" s="43" t="s">
        <v>856</v>
      </c>
    </row>
    <row r="642" spans="1:2" ht="15.85" customHeight="1">
      <c r="A642" s="43">
        <v>200139321</v>
      </c>
      <c r="B642" s="43" t="s">
        <v>855</v>
      </c>
    </row>
    <row r="643" spans="1:2" ht="15.85" customHeight="1">
      <c r="A643" s="43">
        <v>200127416</v>
      </c>
      <c r="B643" s="43" t="s">
        <v>854</v>
      </c>
    </row>
    <row r="644" spans="1:2" ht="15.85" customHeight="1">
      <c r="A644" s="43">
        <v>200139439</v>
      </c>
      <c r="B644" s="43" t="s">
        <v>853</v>
      </c>
    </row>
    <row r="645" spans="1:2" ht="15.85" customHeight="1">
      <c r="A645" s="18">
        <v>200240217</v>
      </c>
      <c r="B645" s="18" t="s">
        <v>852</v>
      </c>
    </row>
    <row r="646" spans="1:2" ht="15.85" customHeight="1">
      <c r="A646" s="18">
        <v>200240220</v>
      </c>
      <c r="B646" s="18" t="s">
        <v>851</v>
      </c>
    </row>
    <row r="647" spans="1:2" ht="15.85" customHeight="1">
      <c r="A647" s="18">
        <v>200240235</v>
      </c>
      <c r="B647" s="18" t="s">
        <v>850</v>
      </c>
    </row>
    <row r="648" spans="1:2" ht="15.85" customHeight="1">
      <c r="A648" s="18">
        <v>200240238</v>
      </c>
      <c r="B648" s="18" t="s">
        <v>849</v>
      </c>
    </row>
    <row r="649" spans="1:2" ht="15.85" customHeight="1">
      <c r="A649" s="18">
        <v>200145262</v>
      </c>
      <c r="B649" s="18" t="s">
        <v>254</v>
      </c>
    </row>
    <row r="650" spans="1:2" ht="15.85" customHeight="1">
      <c r="A650" s="18">
        <v>200160426</v>
      </c>
      <c r="B650" s="18" t="s">
        <v>848</v>
      </c>
    </row>
    <row r="651" spans="1:2" ht="15.85" customHeight="1">
      <c r="A651" s="18">
        <v>200160428</v>
      </c>
      <c r="B651" s="18" t="s">
        <v>847</v>
      </c>
    </row>
    <row r="652" spans="1:2" ht="15.85" customHeight="1">
      <c r="A652" s="18">
        <v>330050721</v>
      </c>
      <c r="B652" s="18" t="s">
        <v>918</v>
      </c>
    </row>
    <row r="653" spans="1:2" ht="15.85" customHeight="1">
      <c r="A653" s="18">
        <v>330050724</v>
      </c>
      <c r="B653" s="18" t="s">
        <v>255</v>
      </c>
    </row>
    <row r="654" spans="1:2" ht="15.85" customHeight="1">
      <c r="A654" s="18">
        <v>330039009</v>
      </c>
      <c r="B654" s="18" t="s">
        <v>255</v>
      </c>
    </row>
    <row r="655" spans="1:2" ht="15.85" customHeight="1">
      <c r="A655" s="18">
        <v>200164328</v>
      </c>
      <c r="B655" s="18" t="s">
        <v>846</v>
      </c>
    </row>
    <row r="656" spans="1:2" ht="15.85" customHeight="1">
      <c r="A656" s="18">
        <v>200164501</v>
      </c>
      <c r="B656" s="18" t="s">
        <v>845</v>
      </c>
    </row>
    <row r="657" spans="1:2" ht="15.85" customHeight="1">
      <c r="A657" s="18">
        <v>200164451</v>
      </c>
      <c r="B657" s="18" t="s">
        <v>844</v>
      </c>
    </row>
    <row r="658" spans="1:2" ht="15.85" customHeight="1">
      <c r="A658" s="18">
        <v>200164329</v>
      </c>
      <c r="B658" s="18" t="s">
        <v>843</v>
      </c>
    </row>
    <row r="659" spans="1:2" ht="15.85" customHeight="1">
      <c r="A659" s="18">
        <v>200164502</v>
      </c>
      <c r="B659" s="18" t="s">
        <v>842</v>
      </c>
    </row>
    <row r="660" spans="1:2" ht="15.85" customHeight="1">
      <c r="A660" s="18">
        <v>200164452</v>
      </c>
      <c r="B660" s="18" t="s">
        <v>841</v>
      </c>
    </row>
    <row r="661" spans="1:2" ht="15.85" customHeight="1">
      <c r="A661" s="18">
        <v>200164476</v>
      </c>
      <c r="B661" s="18" t="s">
        <v>840</v>
      </c>
    </row>
    <row r="662" spans="1:2" ht="15.85" customHeight="1">
      <c r="A662" s="18">
        <v>330051035</v>
      </c>
      <c r="B662" s="18" t="s">
        <v>988</v>
      </c>
    </row>
    <row r="663" spans="1:2" ht="15.85" customHeight="1">
      <c r="A663" s="18">
        <v>330043781</v>
      </c>
      <c r="B663" s="18" t="s">
        <v>1004</v>
      </c>
    </row>
    <row r="664" spans="1:2" ht="15.85" customHeight="1">
      <c r="A664" s="22">
        <v>330051059</v>
      </c>
      <c r="B664" s="22" t="s">
        <v>1003</v>
      </c>
    </row>
    <row r="665" spans="1:2" ht="15.85" customHeight="1">
      <c r="A665" s="18">
        <v>330088646</v>
      </c>
      <c r="B665" s="18" t="s">
        <v>280</v>
      </c>
    </row>
    <row r="666" spans="1:2" ht="15.85" customHeight="1">
      <c r="A666" s="18">
        <v>330088647</v>
      </c>
      <c r="B666" s="18" t="s">
        <v>279</v>
      </c>
    </row>
    <row r="667" spans="1:2" ht="15.85" customHeight="1">
      <c r="A667" s="18">
        <v>330088648</v>
      </c>
      <c r="B667" s="18" t="s">
        <v>278</v>
      </c>
    </row>
    <row r="668" spans="1:2" ht="15.85" customHeight="1">
      <c r="A668" s="18">
        <v>330088649</v>
      </c>
      <c r="B668" s="18" t="s">
        <v>257</v>
      </c>
    </row>
    <row r="669" spans="1:2" ht="15.85" customHeight="1">
      <c r="A669" s="18">
        <v>330088650</v>
      </c>
      <c r="B669" s="18" t="s">
        <v>277</v>
      </c>
    </row>
    <row r="670" spans="1:2" ht="15.85" customHeight="1">
      <c r="A670" s="18">
        <v>330088652</v>
      </c>
      <c r="B670" s="18" t="s">
        <v>276</v>
      </c>
    </row>
    <row r="671" spans="1:2" ht="15.85" customHeight="1">
      <c r="A671" s="18">
        <v>330088655</v>
      </c>
      <c r="B671" s="18" t="s">
        <v>870</v>
      </c>
    </row>
    <row r="672" spans="1:2" ht="15.85" customHeight="1">
      <c r="A672" s="18">
        <v>330088656</v>
      </c>
      <c r="B672" s="18" t="s">
        <v>259</v>
      </c>
    </row>
    <row r="673" spans="1:2" ht="15.85" customHeight="1">
      <c r="A673" s="18">
        <v>330088657</v>
      </c>
      <c r="B673" s="18" t="s">
        <v>260</v>
      </c>
    </row>
    <row r="674" spans="1:2" ht="15.85" customHeight="1">
      <c r="A674" s="18">
        <v>330088658</v>
      </c>
      <c r="B674" s="18" t="s">
        <v>275</v>
      </c>
    </row>
    <row r="675" spans="1:2" ht="15.85" customHeight="1">
      <c r="A675" s="18">
        <v>330051131</v>
      </c>
      <c r="B675" s="18" t="s">
        <v>1001</v>
      </c>
    </row>
    <row r="676" spans="1:2" ht="15.85" customHeight="1">
      <c r="A676" s="18">
        <v>330051207</v>
      </c>
      <c r="B676" s="18" t="s">
        <v>999</v>
      </c>
    </row>
    <row r="677" spans="1:2" ht="15.85" customHeight="1">
      <c r="A677" s="18">
        <v>330051223</v>
      </c>
      <c r="B677" s="18" t="s">
        <v>1002</v>
      </c>
    </row>
    <row r="678" spans="1:2" ht="15.85" customHeight="1">
      <c r="A678" s="18">
        <v>330043789</v>
      </c>
      <c r="B678" s="18" t="s">
        <v>261</v>
      </c>
    </row>
    <row r="679" spans="1:2" ht="15.85" customHeight="1">
      <c r="A679" s="18">
        <v>330051239</v>
      </c>
      <c r="B679" s="18" t="s">
        <v>998</v>
      </c>
    </row>
    <row r="680" spans="1:2" ht="15.85" customHeight="1">
      <c r="A680" s="18">
        <v>330051208</v>
      </c>
      <c r="B680" s="18" t="s">
        <v>262</v>
      </c>
    </row>
    <row r="681" spans="1:2" ht="15.85" customHeight="1">
      <c r="A681" s="18">
        <v>330051240</v>
      </c>
      <c r="B681" s="18" t="s">
        <v>263</v>
      </c>
    </row>
    <row r="682" spans="1:2" ht="15.85" customHeight="1">
      <c r="A682" s="18">
        <v>330051132</v>
      </c>
      <c r="B682" s="18" t="s">
        <v>264</v>
      </c>
    </row>
    <row r="683" spans="1:2" ht="15.85" customHeight="1">
      <c r="A683" s="18">
        <v>330051224</v>
      </c>
      <c r="B683" s="18" t="s">
        <v>264</v>
      </c>
    </row>
    <row r="684" spans="1:2" ht="15.85" customHeight="1">
      <c r="A684" s="18">
        <v>200240211</v>
      </c>
      <c r="B684" s="18" t="s">
        <v>839</v>
      </c>
    </row>
    <row r="685" spans="1:2" ht="15.85" customHeight="1">
      <c r="A685" s="18">
        <v>200240229</v>
      </c>
      <c r="B685" s="18" t="s">
        <v>838</v>
      </c>
    </row>
    <row r="686" spans="1:2" ht="15.85" customHeight="1">
      <c r="A686" s="18">
        <v>330051060</v>
      </c>
      <c r="B686" s="18" t="s">
        <v>989</v>
      </c>
    </row>
    <row r="687" spans="1:2" ht="15.85" customHeight="1">
      <c r="A687" s="18">
        <v>330051036</v>
      </c>
      <c r="B687" s="18" t="s">
        <v>837</v>
      </c>
    </row>
    <row r="688" spans="1:2" ht="15.85" customHeight="1">
      <c r="A688" s="18">
        <v>200160425</v>
      </c>
      <c r="B688" s="18" t="s">
        <v>266</v>
      </c>
    </row>
    <row r="689" spans="1:2" ht="15.85" customHeight="1">
      <c r="A689" s="18">
        <v>200164309</v>
      </c>
      <c r="B689" s="18" t="s">
        <v>265</v>
      </c>
    </row>
    <row r="690" spans="1:2" ht="15.85" customHeight="1">
      <c r="A690" s="18">
        <v>200164500</v>
      </c>
      <c r="B690" s="18" t="s">
        <v>836</v>
      </c>
    </row>
    <row r="691" spans="1:2" ht="15.85" customHeight="1">
      <c r="A691" s="18">
        <v>200164450</v>
      </c>
      <c r="B691" s="18" t="s">
        <v>990</v>
      </c>
    </row>
    <row r="692" spans="1:2" ht="15.85" customHeight="1">
      <c r="A692" s="18">
        <v>330080611</v>
      </c>
      <c r="B692" s="18" t="s">
        <v>835</v>
      </c>
    </row>
    <row r="693" spans="1:2" ht="15.85" customHeight="1">
      <c r="A693" s="18">
        <v>200164311</v>
      </c>
      <c r="B693" s="18" t="s">
        <v>834</v>
      </c>
    </row>
    <row r="694" spans="1:2" ht="15.85" customHeight="1">
      <c r="A694" s="17">
        <v>200013185</v>
      </c>
      <c r="B694" s="18" t="s">
        <v>833</v>
      </c>
    </row>
    <row r="695" spans="1:2" ht="15.85" customHeight="1">
      <c r="A695" s="17">
        <v>330018126</v>
      </c>
      <c r="B695" s="18" t="s">
        <v>832</v>
      </c>
    </row>
    <row r="696" spans="1:2" ht="15.85" customHeight="1">
      <c r="A696" s="18">
        <v>330018138</v>
      </c>
      <c r="B696" s="18" t="s">
        <v>831</v>
      </c>
    </row>
    <row r="697" spans="1:2" ht="15.85" customHeight="1">
      <c r="A697" s="18">
        <v>330018123</v>
      </c>
      <c r="B697" s="18" t="s">
        <v>830</v>
      </c>
    </row>
    <row r="698" spans="1:2" ht="15.85" customHeight="1">
      <c r="A698" s="18">
        <v>330021046</v>
      </c>
      <c r="B698" s="18" t="s">
        <v>829</v>
      </c>
    </row>
    <row r="699" spans="1:2" ht="15.85" customHeight="1">
      <c r="A699" s="18">
        <v>330018135</v>
      </c>
      <c r="B699" s="18" t="s">
        <v>828</v>
      </c>
    </row>
    <row r="700" spans="1:2" ht="15.85" customHeight="1">
      <c r="A700" s="18">
        <v>330075079</v>
      </c>
      <c r="B700" s="18" t="s">
        <v>827</v>
      </c>
    </row>
    <row r="701" spans="1:2" ht="15.85" customHeight="1">
      <c r="A701" s="18">
        <v>330075121</v>
      </c>
      <c r="B701" s="18" t="s">
        <v>826</v>
      </c>
    </row>
    <row r="702" spans="1:2" ht="15.85" customHeight="1">
      <c r="A702" s="18">
        <v>330075054</v>
      </c>
      <c r="B702" s="18" t="s">
        <v>825</v>
      </c>
    </row>
    <row r="703" spans="1:2" ht="15.85" customHeight="1">
      <c r="A703" s="18">
        <v>330075088</v>
      </c>
      <c r="B703" s="18" t="s">
        <v>824</v>
      </c>
    </row>
    <row r="704" spans="1:2" ht="15.85" customHeight="1">
      <c r="A704" s="18">
        <v>330075127</v>
      </c>
      <c r="B704" s="18" t="s">
        <v>823</v>
      </c>
    </row>
    <row r="705" spans="1:2" ht="15.85" customHeight="1">
      <c r="A705" s="18">
        <v>330075057</v>
      </c>
      <c r="B705" s="18" t="s">
        <v>822</v>
      </c>
    </row>
    <row r="706" spans="1:2" ht="15.85" customHeight="1">
      <c r="A706" s="18">
        <v>330075183</v>
      </c>
      <c r="B706" s="18" t="s">
        <v>821</v>
      </c>
    </row>
    <row r="707" spans="1:2" ht="15.85" customHeight="1">
      <c r="A707" s="18">
        <v>330075181</v>
      </c>
      <c r="B707" s="18" t="s">
        <v>820</v>
      </c>
    </row>
    <row r="708" spans="1:2" ht="15.85" customHeight="1">
      <c r="A708" s="18">
        <v>330075180</v>
      </c>
      <c r="B708" s="18" t="s">
        <v>819</v>
      </c>
    </row>
    <row r="709" spans="1:2" ht="15.85" customHeight="1">
      <c r="A709" s="18">
        <v>330075076</v>
      </c>
      <c r="B709" s="18" t="s">
        <v>818</v>
      </c>
    </row>
    <row r="710" spans="1:2" ht="15.85" customHeight="1">
      <c r="A710" s="18">
        <v>330075085</v>
      </c>
      <c r="B710" s="18" t="s">
        <v>817</v>
      </c>
    </row>
    <row r="711" spans="1:2" ht="15.85" customHeight="1">
      <c r="A711" s="18">
        <v>330075182</v>
      </c>
      <c r="B711" s="18" t="s">
        <v>816</v>
      </c>
    </row>
    <row r="712" spans="1:2" ht="15.85" customHeight="1">
      <c r="A712" s="17">
        <v>330111040</v>
      </c>
      <c r="B712" s="17" t="s">
        <v>873</v>
      </c>
    </row>
    <row r="713" spans="1:2" ht="15.85" customHeight="1">
      <c r="A713" s="17">
        <v>330111042</v>
      </c>
      <c r="B713" s="22" t="s">
        <v>282</v>
      </c>
    </row>
    <row r="714" spans="1:2" ht="15.85" customHeight="1">
      <c r="A714" s="17">
        <v>330111044</v>
      </c>
      <c r="B714" s="22" t="s">
        <v>991</v>
      </c>
    </row>
    <row r="715" spans="1:2" ht="15.85" customHeight="1">
      <c r="A715" s="45">
        <v>330051255</v>
      </c>
      <c r="B715" s="45" t="s">
        <v>682</v>
      </c>
    </row>
    <row r="716" spans="1:2" ht="15.85" customHeight="1">
      <c r="A716" s="45">
        <v>330113415</v>
      </c>
      <c r="B716" s="45" t="s">
        <v>986</v>
      </c>
    </row>
    <row r="717" spans="1:2" ht="15.85" customHeight="1">
      <c r="A717" s="45">
        <v>330113417</v>
      </c>
      <c r="B717" s="45" t="s">
        <v>992</v>
      </c>
    </row>
    <row r="718" spans="1:2" ht="15.85" customHeight="1">
      <c r="A718" s="45">
        <v>330113422</v>
      </c>
      <c r="B718" s="45" t="s">
        <v>681</v>
      </c>
    </row>
    <row r="719" spans="1:2" ht="15.85" customHeight="1">
      <c r="A719" s="45">
        <v>330113418</v>
      </c>
      <c r="B719" s="45" t="s">
        <v>680</v>
      </c>
    </row>
    <row r="720" spans="1:2" ht="15.85" customHeight="1">
      <c r="A720" s="45">
        <v>330113424</v>
      </c>
      <c r="B720" s="45" t="s">
        <v>993</v>
      </c>
    </row>
    <row r="721" spans="1:5" ht="15.85" customHeight="1">
      <c r="A721" s="17">
        <v>330111049</v>
      </c>
      <c r="B721" s="17" t="s">
        <v>996</v>
      </c>
    </row>
    <row r="722" spans="1:5" ht="15.85" customHeight="1">
      <c r="A722" s="17">
        <v>330113421</v>
      </c>
      <c r="B722" s="17" t="s">
        <v>997</v>
      </c>
    </row>
    <row r="723" spans="1:5" ht="15.85" customHeight="1">
      <c r="A723" s="17">
        <v>330113416</v>
      </c>
      <c r="B723" s="17" t="s">
        <v>994</v>
      </c>
    </row>
    <row r="724" spans="1:5" ht="15.85" customHeight="1">
      <c r="A724" s="17">
        <v>330113423</v>
      </c>
      <c r="B724" s="17" t="s">
        <v>995</v>
      </c>
    </row>
    <row r="725" spans="1:5" ht="15.85" customHeight="1">
      <c r="A725" s="17">
        <v>330111039</v>
      </c>
      <c r="B725" s="17" t="s">
        <v>987</v>
      </c>
    </row>
    <row r="726" spans="1:5" ht="15.85" customHeight="1">
      <c r="A726" s="17">
        <v>330111041</v>
      </c>
      <c r="B726" s="17" t="s">
        <v>1006</v>
      </c>
    </row>
    <row r="727" spans="1:5" ht="15.85" customHeight="1">
      <c r="A727" s="17">
        <v>330111043</v>
      </c>
      <c r="B727" s="17" t="s">
        <v>1000</v>
      </c>
    </row>
    <row r="728" spans="1:5" ht="15.85" customHeight="1">
      <c r="A728" s="18">
        <v>200077413</v>
      </c>
      <c r="B728" s="18" t="s">
        <v>1007</v>
      </c>
      <c r="C728" s="15" t="s">
        <v>1008</v>
      </c>
      <c r="D728">
        <v>15.966900000000001</v>
      </c>
      <c r="E728" t="s">
        <v>1009</v>
      </c>
    </row>
    <row r="729" spans="1:5" ht="15.85" customHeight="1">
      <c r="A729" s="18">
        <v>330054041</v>
      </c>
      <c r="B729" s="18" t="s">
        <v>1010</v>
      </c>
      <c r="C729" s="15" t="s">
        <v>1008</v>
      </c>
      <c r="D729">
        <v>17.95</v>
      </c>
      <c r="E729" t="s">
        <v>1011</v>
      </c>
    </row>
    <row r="730" spans="1:5" ht="15.85" customHeight="1">
      <c r="A730" s="18">
        <v>330054042</v>
      </c>
      <c r="B730" s="18" t="s">
        <v>1012</v>
      </c>
      <c r="C730" s="15" t="s">
        <v>1008</v>
      </c>
      <c r="D730">
        <v>19.626999999999999</v>
      </c>
      <c r="E730" t="s">
        <v>1013</v>
      </c>
    </row>
    <row r="731" spans="1:5" ht="15.85" customHeight="1">
      <c r="A731" s="18">
        <v>200027597</v>
      </c>
      <c r="B731" s="18" t="s">
        <v>1014</v>
      </c>
      <c r="C731" s="15" t="s">
        <v>1008</v>
      </c>
      <c r="D731">
        <v>19.988099999999999</v>
      </c>
      <c r="E731" t="s">
        <v>1015</v>
      </c>
    </row>
    <row r="732" spans="1:5" ht="15.85" customHeight="1">
      <c r="A732" s="18">
        <v>200027375</v>
      </c>
      <c r="B732" s="18" t="s">
        <v>1016</v>
      </c>
      <c r="C732" s="15" t="s">
        <v>1008</v>
      </c>
      <c r="D732">
        <v>20.9693</v>
      </c>
      <c r="E732" t="s">
        <v>1015</v>
      </c>
    </row>
    <row r="733" spans="1:5" ht="15.85" customHeight="1">
      <c r="A733" s="18">
        <v>200027819</v>
      </c>
      <c r="B733" s="18" t="s">
        <v>1017</v>
      </c>
      <c r="C733" s="15" t="s">
        <v>1008</v>
      </c>
      <c r="D733">
        <v>24.531300000000002</v>
      </c>
      <c r="E733" t="s">
        <v>1018</v>
      </c>
    </row>
    <row r="734" spans="1:5" ht="15.85" customHeight="1">
      <c r="A734" s="18">
        <v>330060185</v>
      </c>
      <c r="B734" s="18" t="s">
        <v>1019</v>
      </c>
      <c r="C734" s="15" t="s">
        <v>1008</v>
      </c>
      <c r="D734">
        <v>10.648</v>
      </c>
      <c r="E734" t="s">
        <v>1020</v>
      </c>
    </row>
    <row r="735" spans="1:5" ht="15.85" customHeight="1">
      <c r="A735" s="18">
        <v>330099247</v>
      </c>
      <c r="B735" s="18" t="s">
        <v>1021</v>
      </c>
      <c r="C735" s="15" t="s">
        <v>1008</v>
      </c>
      <c r="D735">
        <v>10.925800000000001</v>
      </c>
      <c r="E735" t="s">
        <v>1022</v>
      </c>
    </row>
    <row r="736" spans="1:5" ht="15.85" customHeight="1">
      <c r="A736" s="18">
        <v>330070012</v>
      </c>
      <c r="B736" s="18" t="s">
        <v>1023</v>
      </c>
      <c r="C736" s="15" t="s">
        <v>1008</v>
      </c>
      <c r="D736">
        <v>11.64</v>
      </c>
      <c r="E736" t="s">
        <v>1024</v>
      </c>
    </row>
    <row r="737" spans="1:5" ht="15.85" customHeight="1">
      <c r="A737" s="18">
        <v>330099248</v>
      </c>
      <c r="B737" s="18" t="s">
        <v>1025</v>
      </c>
      <c r="C737" s="15" t="s">
        <v>1008</v>
      </c>
      <c r="D737">
        <v>11.917299999999999</v>
      </c>
      <c r="E737" t="s">
        <v>1026</v>
      </c>
    </row>
    <row r="738" spans="1:5" ht="15.85" customHeight="1">
      <c r="A738" s="18">
        <v>330070014</v>
      </c>
      <c r="B738" s="18" t="s">
        <v>1027</v>
      </c>
      <c r="C738" s="15" t="s">
        <v>1008</v>
      </c>
      <c r="D738">
        <v>12.631</v>
      </c>
      <c r="E738" t="s">
        <v>1028</v>
      </c>
    </row>
    <row r="739" spans="1:5" ht="15.85" customHeight="1">
      <c r="A739" s="18">
        <v>330099249</v>
      </c>
      <c r="B739" s="18" t="s">
        <v>1029</v>
      </c>
      <c r="C739" s="15" t="s">
        <v>1008</v>
      </c>
      <c r="D739">
        <v>12.9087</v>
      </c>
      <c r="E739" t="s">
        <v>1030</v>
      </c>
    </row>
    <row r="740" spans="1:5" ht="15.85" customHeight="1">
      <c r="A740" s="18">
        <v>330070016</v>
      </c>
      <c r="B740" s="18" t="s">
        <v>1031</v>
      </c>
      <c r="C740" s="15" t="s">
        <v>1008</v>
      </c>
      <c r="D740">
        <v>13.622999999999999</v>
      </c>
      <c r="E740" t="s">
        <v>1032</v>
      </c>
    </row>
    <row r="741" spans="1:5" ht="15.85" customHeight="1">
      <c r="A741" s="18">
        <v>330101566</v>
      </c>
      <c r="B741" s="18" t="s">
        <v>1033</v>
      </c>
      <c r="C741" s="15" t="s">
        <v>1008</v>
      </c>
      <c r="D741">
        <v>13.9002</v>
      </c>
      <c r="E741" t="s">
        <v>1034</v>
      </c>
    </row>
    <row r="742" spans="1:5" ht="15.85" customHeight="1">
      <c r="A742" s="18">
        <v>200077414</v>
      </c>
      <c r="B742" s="18" t="s">
        <v>1035</v>
      </c>
      <c r="C742" s="15" t="s">
        <v>1008</v>
      </c>
      <c r="D742">
        <v>24.7864</v>
      </c>
      <c r="E742" t="s">
        <v>1036</v>
      </c>
    </row>
    <row r="743" spans="1:5" ht="15.85" customHeight="1">
      <c r="A743" s="18">
        <v>200272012</v>
      </c>
      <c r="B743" s="18" t="s">
        <v>1037</v>
      </c>
      <c r="C743" s="15" t="s">
        <v>1008</v>
      </c>
      <c r="D743">
        <v>24.963000000000001</v>
      </c>
      <c r="E743" t="s">
        <v>1038</v>
      </c>
    </row>
    <row r="744" spans="1:5" ht="15.85" customHeight="1">
      <c r="A744" s="18">
        <v>330036932</v>
      </c>
      <c r="B744" s="18" t="s">
        <v>1039</v>
      </c>
      <c r="C744" s="15" t="s">
        <v>1008</v>
      </c>
      <c r="D744">
        <v>29.4375</v>
      </c>
      <c r="E744" t="s">
        <v>1040</v>
      </c>
    </row>
    <row r="745" spans="1:5" ht="15.85" customHeight="1">
      <c r="A745" s="18">
        <v>330085881</v>
      </c>
      <c r="B745" s="18" t="s">
        <v>1041</v>
      </c>
      <c r="C745" s="15" t="s">
        <v>1008</v>
      </c>
      <c r="D745">
        <v>14.25</v>
      </c>
      <c r="E745" t="s">
        <v>1042</v>
      </c>
    </row>
    <row r="746" spans="1:5" ht="15.85" customHeight="1">
      <c r="A746" s="18">
        <v>330085882</v>
      </c>
      <c r="B746" s="18" t="s">
        <v>1043</v>
      </c>
      <c r="C746" s="15" t="s">
        <v>1008</v>
      </c>
      <c r="D746">
        <v>16.762599999999999</v>
      </c>
      <c r="E746" t="s">
        <v>1042</v>
      </c>
    </row>
    <row r="747" spans="1:5" ht="15.85" customHeight="1">
      <c r="A747" s="18">
        <v>330085883</v>
      </c>
      <c r="B747" s="18" t="s">
        <v>1044</v>
      </c>
      <c r="C747" s="15" t="s">
        <v>1008</v>
      </c>
      <c r="E747" t="s">
        <v>1042</v>
      </c>
    </row>
    <row r="748" spans="1:5" ht="15.85" customHeight="1">
      <c r="A748" s="18">
        <v>330089118</v>
      </c>
      <c r="B748" s="18" t="s">
        <v>1045</v>
      </c>
      <c r="C748" s="15" t="s">
        <v>1008</v>
      </c>
      <c r="D748">
        <v>26.65</v>
      </c>
      <c r="E748" t="s">
        <v>973</v>
      </c>
    </row>
    <row r="749" spans="1:5" ht="15.85" customHeight="1">
      <c r="A749" s="18">
        <v>330089115</v>
      </c>
      <c r="B749" s="18" t="s">
        <v>1046</v>
      </c>
      <c r="C749" s="15" t="s">
        <v>1008</v>
      </c>
      <c r="E749" t="s">
        <v>1047</v>
      </c>
    </row>
    <row r="750" spans="1:5" ht="15.85" customHeight="1">
      <c r="A750" s="18">
        <v>330089116</v>
      </c>
      <c r="B750" s="18" t="s">
        <v>1048</v>
      </c>
      <c r="C750" s="15" t="s">
        <v>1008</v>
      </c>
      <c r="E750" t="s">
        <v>1049</v>
      </c>
    </row>
    <row r="751" spans="1:5" ht="15.85" customHeight="1">
      <c r="A751" s="18">
        <v>330089117</v>
      </c>
      <c r="B751" s="18" t="s">
        <v>1050</v>
      </c>
      <c r="C751" s="15" t="s">
        <v>1008</v>
      </c>
      <c r="E751" t="s">
        <v>1051</v>
      </c>
    </row>
    <row r="752" spans="1:5" ht="15.85" customHeight="1">
      <c r="A752" s="18">
        <v>200028041</v>
      </c>
      <c r="B752" s="18" t="s">
        <v>1052</v>
      </c>
      <c r="C752" s="15" t="s">
        <v>1008</v>
      </c>
      <c r="D752">
        <v>31.645299999999999</v>
      </c>
      <c r="E752" t="s">
        <v>1053</v>
      </c>
    </row>
    <row r="753" spans="1:5" ht="15.85" customHeight="1">
      <c r="A753" s="18">
        <v>200219743</v>
      </c>
      <c r="B753" s="18" t="s">
        <v>1054</v>
      </c>
      <c r="C753" s="15" t="s">
        <v>1008</v>
      </c>
      <c r="D753">
        <v>32.675600000000003</v>
      </c>
      <c r="E753" t="s">
        <v>1055</v>
      </c>
    </row>
    <row r="754" spans="1:5" ht="15.85" customHeight="1">
      <c r="A754" s="18">
        <v>330097844</v>
      </c>
      <c r="B754" s="18" t="s">
        <v>1056</v>
      </c>
      <c r="C754" s="15" t="s">
        <v>1008</v>
      </c>
      <c r="D754">
        <v>32.527999999999999</v>
      </c>
      <c r="E754" t="s">
        <v>1055</v>
      </c>
    </row>
    <row r="755" spans="1:5" ht="15.85" customHeight="1">
      <c r="A755" s="18">
        <v>330029546</v>
      </c>
      <c r="B755" s="18" t="s">
        <v>1057</v>
      </c>
      <c r="C755" s="15" t="s">
        <v>1008</v>
      </c>
      <c r="D755">
        <v>35.25</v>
      </c>
      <c r="E755" t="s">
        <v>1058</v>
      </c>
    </row>
    <row r="756" spans="1:5" ht="15.85" customHeight="1">
      <c r="A756" s="18">
        <v>200033905</v>
      </c>
      <c r="B756" s="18" t="s">
        <v>1059</v>
      </c>
      <c r="C756" s="15" t="s">
        <v>1008</v>
      </c>
      <c r="D756">
        <v>36.796900000000001</v>
      </c>
      <c r="E756" t="s">
        <v>1060</v>
      </c>
    </row>
    <row r="757" spans="1:5" ht="15.85" customHeight="1">
      <c r="A757" s="18">
        <v>330070020</v>
      </c>
      <c r="B757" s="18" t="s">
        <v>1061</v>
      </c>
      <c r="C757" s="15" t="s">
        <v>1008</v>
      </c>
      <c r="D757">
        <v>38.195</v>
      </c>
      <c r="E757" t="s">
        <v>1062</v>
      </c>
    </row>
    <row r="758" spans="1:5" ht="15.85" customHeight="1">
      <c r="A758" s="18">
        <v>200013833</v>
      </c>
      <c r="B758" s="18" t="s">
        <v>1063</v>
      </c>
      <c r="C758" s="15" t="s">
        <v>1008</v>
      </c>
      <c r="D758">
        <v>37.287500000000001</v>
      </c>
      <c r="E758" t="s">
        <v>872</v>
      </c>
    </row>
    <row r="759" spans="1:5" ht="15.85" customHeight="1">
      <c r="A759" s="18">
        <v>200028708</v>
      </c>
      <c r="B759" s="18" t="s">
        <v>1064</v>
      </c>
      <c r="C759" s="15" t="s">
        <v>1008</v>
      </c>
      <c r="D759">
        <v>49.0625</v>
      </c>
      <c r="E759" t="s">
        <v>1065</v>
      </c>
    </row>
    <row r="760" spans="1:5" ht="15.85" customHeight="1">
      <c r="A760" s="18">
        <v>330089114</v>
      </c>
      <c r="B760" s="18" t="s">
        <v>1066</v>
      </c>
      <c r="C760" s="15" t="s">
        <v>1008</v>
      </c>
      <c r="D760">
        <v>57.55</v>
      </c>
      <c r="E760" t="s">
        <v>956</v>
      </c>
    </row>
    <row r="761" spans="1:5" ht="15.85" customHeight="1">
      <c r="A761" s="18">
        <v>200028930</v>
      </c>
      <c r="B761" s="18" t="s">
        <v>1067</v>
      </c>
      <c r="C761" s="15" t="s">
        <v>1008</v>
      </c>
      <c r="D761">
        <v>61.328099999999999</v>
      </c>
      <c r="E761" t="s">
        <v>254</v>
      </c>
    </row>
    <row r="762" spans="1:5" ht="15.85" customHeight="1">
      <c r="A762" s="18">
        <v>330077345</v>
      </c>
      <c r="B762" s="18" t="s">
        <v>1068</v>
      </c>
      <c r="C762" s="15" t="s">
        <v>1008</v>
      </c>
      <c r="D762">
        <v>62.457000000000001</v>
      </c>
      <c r="E762" t="s">
        <v>1069</v>
      </c>
    </row>
    <row r="763" spans="1:5" ht="15.85" customHeight="1">
      <c r="A763" s="18">
        <v>200024042</v>
      </c>
      <c r="B763" s="18" t="s">
        <v>1070</v>
      </c>
      <c r="C763" s="15" t="s">
        <v>1008</v>
      </c>
      <c r="D763">
        <v>73.593800000000002</v>
      </c>
      <c r="E763" t="s">
        <v>1071</v>
      </c>
    </row>
    <row r="764" spans="1:5" ht="15.85" customHeight="1">
      <c r="A764" s="18">
        <v>330029257</v>
      </c>
      <c r="B764" s="18" t="s">
        <v>1072</v>
      </c>
      <c r="C764" s="15" t="s">
        <v>1073</v>
      </c>
      <c r="D764">
        <v>32.454799999999999</v>
      </c>
      <c r="E764" t="s">
        <v>1074</v>
      </c>
    </row>
    <row r="765" spans="1:5" ht="15.85" customHeight="1">
      <c r="A765" s="18">
        <v>330003103</v>
      </c>
      <c r="B765" s="18" t="s">
        <v>1059</v>
      </c>
      <c r="C765" s="15" t="s">
        <v>1073</v>
      </c>
      <c r="D765">
        <v>36.796900000000001</v>
      </c>
      <c r="E765" t="s">
        <v>1075</v>
      </c>
    </row>
    <row r="766" spans="1:5" ht="15.85" customHeight="1">
      <c r="A766" s="18">
        <v>330085876</v>
      </c>
      <c r="B766" s="18" t="s">
        <v>1076</v>
      </c>
      <c r="C766" s="15" t="s">
        <v>1073</v>
      </c>
      <c r="D766">
        <v>14.9755</v>
      </c>
      <c r="E766" t="s">
        <v>1077</v>
      </c>
    </row>
    <row r="767" spans="1:5" ht="15.85" customHeight="1">
      <c r="A767" s="18">
        <v>330085875</v>
      </c>
      <c r="B767" s="18" t="s">
        <v>1078</v>
      </c>
      <c r="C767" s="15" t="s">
        <v>1073</v>
      </c>
      <c r="D767">
        <v>18.190000000000001</v>
      </c>
      <c r="E767" t="s">
        <v>1077</v>
      </c>
    </row>
    <row r="768" spans="1:5" ht="15.85" customHeight="1">
      <c r="A768" s="18">
        <v>330036929</v>
      </c>
      <c r="B768" s="18" t="s">
        <v>1079</v>
      </c>
      <c r="C768" s="15" t="s">
        <v>1073</v>
      </c>
      <c r="D768">
        <v>21.962</v>
      </c>
      <c r="E768" t="s">
        <v>1075</v>
      </c>
    </row>
    <row r="769" spans="1:5" ht="15.85" customHeight="1">
      <c r="A769" s="18">
        <v>330003104</v>
      </c>
      <c r="B769" s="18" t="s">
        <v>1064</v>
      </c>
      <c r="C769" s="15" t="s">
        <v>1073</v>
      </c>
      <c r="D769">
        <v>49.0625</v>
      </c>
      <c r="E769" t="s">
        <v>1075</v>
      </c>
    </row>
    <row r="770" spans="1:5" ht="15.85" customHeight="1">
      <c r="A770" s="18">
        <v>330060180</v>
      </c>
      <c r="B770" s="18" t="s">
        <v>1080</v>
      </c>
      <c r="C770" s="15" t="s">
        <v>1073</v>
      </c>
      <c r="D770">
        <v>33.362499999999997</v>
      </c>
      <c r="E770" t="s">
        <v>1081</v>
      </c>
    </row>
    <row r="771" spans="1:5" ht="15.85" customHeight="1">
      <c r="A771" s="18">
        <v>330060179</v>
      </c>
      <c r="B771" s="18" t="s">
        <v>1082</v>
      </c>
      <c r="C771" s="15" t="s">
        <v>1073</v>
      </c>
      <c r="D771">
        <v>37.287500000000001</v>
      </c>
      <c r="E771" t="s">
        <v>1083</v>
      </c>
    </row>
    <row r="772" spans="1:5" ht="15.85" customHeight="1">
      <c r="A772" s="18">
        <v>330080629</v>
      </c>
      <c r="B772" s="18" t="s">
        <v>1068</v>
      </c>
      <c r="C772" s="15" t="s">
        <v>1073</v>
      </c>
      <c r="D772">
        <v>62.457000000000001</v>
      </c>
      <c r="E772" t="s">
        <v>1084</v>
      </c>
    </row>
    <row r="773" spans="1:5" ht="15.85" customHeight="1">
      <c r="A773" s="18">
        <v>330116917</v>
      </c>
      <c r="B773" s="18" t="s">
        <v>1070</v>
      </c>
      <c r="C773" s="15" t="s">
        <v>1073</v>
      </c>
      <c r="E773" t="s">
        <v>1085</v>
      </c>
    </row>
    <row r="774" spans="1:5" ht="15.85" customHeight="1">
      <c r="A774" s="18">
        <v>330028691</v>
      </c>
      <c r="B774" s="18" t="s">
        <v>1086</v>
      </c>
      <c r="C774" s="15">
        <v>441</v>
      </c>
      <c r="D774">
        <v>9.7882999999999996</v>
      </c>
      <c r="E774" t="s">
        <v>1087</v>
      </c>
    </row>
    <row r="775" spans="1:5" ht="15.85" customHeight="1">
      <c r="A775" s="18">
        <v>330028685</v>
      </c>
      <c r="B775" s="18" t="s">
        <v>1088</v>
      </c>
      <c r="C775" s="15">
        <v>441</v>
      </c>
      <c r="D775">
        <v>9.1259999999999994</v>
      </c>
      <c r="E775" t="s">
        <v>1089</v>
      </c>
    </row>
    <row r="776" spans="1:5" ht="15.85" customHeight="1">
      <c r="A776" s="18">
        <v>200219744</v>
      </c>
      <c r="B776" s="18" t="s">
        <v>1090</v>
      </c>
      <c r="C776" s="15">
        <v>441</v>
      </c>
      <c r="D776">
        <v>12.0169</v>
      </c>
      <c r="E776" t="s">
        <v>1091</v>
      </c>
    </row>
    <row r="777" spans="1:5" ht="15.85" customHeight="1">
      <c r="A777" s="18">
        <v>200026041</v>
      </c>
      <c r="B777" s="18" t="s">
        <v>1092</v>
      </c>
      <c r="C777" s="15">
        <v>441</v>
      </c>
      <c r="D777">
        <v>12.033899999999999</v>
      </c>
      <c r="E777" t="s">
        <v>1093</v>
      </c>
    </row>
    <row r="778" spans="1:5" ht="15.85" customHeight="1">
      <c r="A778" s="18">
        <v>330028683</v>
      </c>
      <c r="B778" s="18" t="s">
        <v>1094</v>
      </c>
      <c r="C778" s="15">
        <v>441</v>
      </c>
      <c r="D778">
        <v>12.526999999999999</v>
      </c>
      <c r="E778" t="s">
        <v>1095</v>
      </c>
    </row>
    <row r="779" spans="1:5" ht="15.85" customHeight="1">
      <c r="A779" s="18">
        <v>200219745</v>
      </c>
      <c r="B779" s="18" t="s">
        <v>1096</v>
      </c>
      <c r="C779" s="15">
        <v>441</v>
      </c>
      <c r="D779">
        <v>12.5837</v>
      </c>
      <c r="E779" t="s">
        <v>1097</v>
      </c>
    </row>
    <row r="780" spans="1:5" ht="15.85" customHeight="1">
      <c r="A780" s="18">
        <v>200026152</v>
      </c>
      <c r="B780" s="18" t="s">
        <v>1098</v>
      </c>
      <c r="C780" s="15">
        <v>441</v>
      </c>
      <c r="D780">
        <v>13.8194</v>
      </c>
      <c r="E780" t="s">
        <v>1099</v>
      </c>
    </row>
    <row r="781" spans="1:5" ht="15.85" customHeight="1">
      <c r="A781" s="18">
        <v>330047519</v>
      </c>
      <c r="B781" s="18" t="s">
        <v>1100</v>
      </c>
      <c r="C781" s="15">
        <v>441</v>
      </c>
      <c r="D781">
        <v>13.887499999999999</v>
      </c>
      <c r="E781" t="s">
        <v>1101</v>
      </c>
    </row>
    <row r="782" spans="1:5" ht="15.85" customHeight="1">
      <c r="A782" s="18">
        <v>200147226</v>
      </c>
      <c r="B782" s="18" t="s">
        <v>1102</v>
      </c>
      <c r="C782" s="15">
        <v>441</v>
      </c>
      <c r="D782">
        <v>14.4543</v>
      </c>
      <c r="E782" t="s">
        <v>974</v>
      </c>
    </row>
    <row r="783" spans="1:5" ht="15.85" customHeight="1">
      <c r="A783" s="18">
        <v>330028692</v>
      </c>
      <c r="B783" s="18" t="s">
        <v>1103</v>
      </c>
      <c r="C783" s="15">
        <v>441</v>
      </c>
      <c r="D783">
        <v>11.932</v>
      </c>
      <c r="E783" t="s">
        <v>1104</v>
      </c>
    </row>
    <row r="784" spans="1:5" ht="15.85" customHeight="1">
      <c r="A784" s="18">
        <v>330029553</v>
      </c>
      <c r="B784" s="18" t="s">
        <v>1105</v>
      </c>
      <c r="C784" s="15">
        <v>441</v>
      </c>
      <c r="D784">
        <v>13.320600000000001</v>
      </c>
      <c r="E784" t="s">
        <v>1106</v>
      </c>
    </row>
    <row r="785" spans="1:5" ht="15.85" customHeight="1">
      <c r="A785" s="18">
        <v>330029283</v>
      </c>
      <c r="B785" s="18" t="s">
        <v>1107</v>
      </c>
      <c r="C785" s="15">
        <v>441</v>
      </c>
      <c r="D785">
        <v>9.8021999999999991</v>
      </c>
      <c r="E785" t="s">
        <v>1108</v>
      </c>
    </row>
    <row r="786" spans="1:5" ht="15.85" customHeight="1">
      <c r="A786" s="18">
        <v>330029284</v>
      </c>
      <c r="B786" s="18" t="s">
        <v>1109</v>
      </c>
      <c r="C786" s="15">
        <v>441</v>
      </c>
      <c r="D786">
        <v>11.949</v>
      </c>
      <c r="E786" t="s">
        <v>1110</v>
      </c>
    </row>
    <row r="787" spans="1:5" ht="15.85" customHeight="1">
      <c r="A787" s="18">
        <v>330085880</v>
      </c>
      <c r="B787" s="18" t="s">
        <v>1111</v>
      </c>
      <c r="C787" s="15">
        <v>441</v>
      </c>
      <c r="D787">
        <v>7.6725000000000003</v>
      </c>
      <c r="E787" t="s">
        <v>1112</v>
      </c>
    </row>
    <row r="788" spans="1:5" ht="15.85" customHeight="1">
      <c r="A788" s="18">
        <v>330085879</v>
      </c>
      <c r="B788" s="18" t="s">
        <v>1113</v>
      </c>
      <c r="C788" s="15">
        <v>441</v>
      </c>
      <c r="D788">
        <v>6.51</v>
      </c>
      <c r="E788" t="s">
        <v>1112</v>
      </c>
    </row>
    <row r="789" spans="1:5" ht="15.85" customHeight="1">
      <c r="A789" s="18">
        <v>330051424</v>
      </c>
      <c r="B789" s="18" t="s">
        <v>1114</v>
      </c>
      <c r="C789" s="15">
        <v>441</v>
      </c>
      <c r="D789">
        <v>30.283200000000001</v>
      </c>
      <c r="E789" t="s">
        <v>1115</v>
      </c>
    </row>
    <row r="790" spans="1:5" ht="15.85" customHeight="1">
      <c r="A790" s="18">
        <v>330070022</v>
      </c>
      <c r="B790" s="18" t="s">
        <v>1116</v>
      </c>
      <c r="C790" s="15">
        <v>441</v>
      </c>
      <c r="D790">
        <v>36.773400000000002</v>
      </c>
      <c r="E790" t="s">
        <v>1117</v>
      </c>
    </row>
    <row r="791" spans="1:5" ht="15.85" customHeight="1">
      <c r="A791" s="18">
        <v>330107389</v>
      </c>
      <c r="B791" s="18" t="s">
        <v>1118</v>
      </c>
      <c r="C791" s="15">
        <v>441</v>
      </c>
    </row>
    <row r="792" spans="1:5" ht="15.85" customHeight="1">
      <c r="A792" s="18">
        <v>330107391</v>
      </c>
      <c r="B792" s="18" t="s">
        <v>1119</v>
      </c>
      <c r="C792" s="15">
        <v>441</v>
      </c>
      <c r="D792">
        <v>31.318000000000001</v>
      </c>
      <c r="E792" t="s">
        <v>1117</v>
      </c>
    </row>
    <row r="793" spans="1:5" ht="15.85" customHeight="1">
      <c r="A793" s="18">
        <v>330051425</v>
      </c>
      <c r="B793" s="18" t="s">
        <v>1120</v>
      </c>
      <c r="C793" s="15">
        <v>441</v>
      </c>
      <c r="D793">
        <v>34.548999999999999</v>
      </c>
      <c r="E793" t="s">
        <v>1117</v>
      </c>
    </row>
    <row r="794" spans="1:5" ht="15.85" customHeight="1">
      <c r="A794" s="18">
        <v>330085878</v>
      </c>
      <c r="B794" s="18" t="s">
        <v>1121</v>
      </c>
      <c r="C794" s="15">
        <v>304</v>
      </c>
      <c r="D794">
        <v>7.8506999999999998</v>
      </c>
      <c r="E794" t="s">
        <v>1122</v>
      </c>
    </row>
    <row r="795" spans="1:5" ht="15.85" customHeight="1">
      <c r="A795" s="18">
        <v>330085877</v>
      </c>
      <c r="B795" s="18" t="s">
        <v>1113</v>
      </c>
      <c r="C795" s="15">
        <v>304</v>
      </c>
      <c r="D795">
        <v>6.6612</v>
      </c>
      <c r="E795" t="s">
        <v>1122</v>
      </c>
    </row>
    <row r="796" spans="1:5" ht="15.85" customHeight="1">
      <c r="A796" s="18">
        <v>330028693</v>
      </c>
      <c r="B796" s="18" t="s">
        <v>1086</v>
      </c>
      <c r="C796" s="15">
        <v>304</v>
      </c>
      <c r="D796">
        <v>10.016</v>
      </c>
      <c r="E796" t="s">
        <v>1123</v>
      </c>
    </row>
    <row r="797" spans="1:5" ht="15.85" customHeight="1">
      <c r="A797" s="18">
        <v>200222200</v>
      </c>
      <c r="B797" s="18" t="s">
        <v>1090</v>
      </c>
      <c r="C797" s="15">
        <v>304</v>
      </c>
      <c r="D797">
        <v>12.295999999999999</v>
      </c>
      <c r="E797" t="s">
        <v>1124</v>
      </c>
    </row>
    <row r="798" spans="1:5" ht="15.85" customHeight="1">
      <c r="A798" s="18">
        <v>200093023</v>
      </c>
      <c r="B798" s="18" t="s">
        <v>1092</v>
      </c>
      <c r="C798" s="15">
        <v>304</v>
      </c>
      <c r="D798">
        <v>12.3134</v>
      </c>
      <c r="E798" t="s">
        <v>1125</v>
      </c>
    </row>
    <row r="799" spans="1:5" ht="15.85" customHeight="1">
      <c r="A799" s="18">
        <v>330028684</v>
      </c>
      <c r="B799" s="18" t="s">
        <v>1094</v>
      </c>
      <c r="C799" s="15">
        <v>304</v>
      </c>
      <c r="D799">
        <v>12.818</v>
      </c>
      <c r="E799" t="s">
        <v>1095</v>
      </c>
    </row>
    <row r="800" spans="1:5" ht="15.85" customHeight="1">
      <c r="A800" s="18">
        <v>200222201</v>
      </c>
      <c r="B800" s="18" t="s">
        <v>1096</v>
      </c>
      <c r="C800" s="15">
        <v>304</v>
      </c>
      <c r="D800">
        <v>12.875999999999999</v>
      </c>
      <c r="E800" t="s">
        <v>1126</v>
      </c>
    </row>
    <row r="801" spans="1:5" ht="15.85" customHeight="1">
      <c r="A801" s="18">
        <v>200093024</v>
      </c>
      <c r="B801" s="18" t="s">
        <v>1098</v>
      </c>
      <c r="C801" s="15">
        <v>304</v>
      </c>
      <c r="D801">
        <v>14.1404</v>
      </c>
      <c r="E801" t="s">
        <v>1127</v>
      </c>
    </row>
    <row r="802" spans="1:5" ht="15.85" customHeight="1">
      <c r="A802" s="18">
        <v>330036934</v>
      </c>
      <c r="B802" s="18" t="s">
        <v>1100</v>
      </c>
      <c r="C802" s="15">
        <v>304</v>
      </c>
      <c r="D802">
        <v>14.21</v>
      </c>
      <c r="E802" t="s">
        <v>1128</v>
      </c>
    </row>
    <row r="803" spans="1:5" ht="15.85" customHeight="1">
      <c r="A803" s="18">
        <v>330070019</v>
      </c>
      <c r="B803" s="18" t="s">
        <v>1129</v>
      </c>
      <c r="C803" s="15">
        <v>304</v>
      </c>
      <c r="D803">
        <v>14.79</v>
      </c>
      <c r="E803" t="s">
        <v>1130</v>
      </c>
    </row>
    <row r="804" spans="1:5" ht="15.85" customHeight="1">
      <c r="A804" s="18">
        <v>330028688</v>
      </c>
      <c r="B804" s="18" t="s">
        <v>1131</v>
      </c>
      <c r="C804" s="15">
        <v>304</v>
      </c>
      <c r="D804">
        <v>9.3379999999999992</v>
      </c>
      <c r="E804" t="s">
        <v>1089</v>
      </c>
    </row>
    <row r="805" spans="1:5" ht="15.85" customHeight="1">
      <c r="A805" s="18">
        <v>330028694</v>
      </c>
      <c r="B805" s="18" t="s">
        <v>1103</v>
      </c>
      <c r="C805" s="15">
        <v>304</v>
      </c>
      <c r="D805">
        <v>12.209</v>
      </c>
      <c r="E805" t="s">
        <v>1132</v>
      </c>
    </row>
    <row r="806" spans="1:5" ht="15.85" customHeight="1">
      <c r="A806" s="18">
        <v>330029285</v>
      </c>
      <c r="B806" s="18" t="s">
        <v>1107</v>
      </c>
      <c r="C806" s="15">
        <v>304</v>
      </c>
      <c r="D806">
        <v>10.029999999999999</v>
      </c>
      <c r="E806" t="s">
        <v>1108</v>
      </c>
    </row>
    <row r="807" spans="1:5" ht="15.85" customHeight="1">
      <c r="A807" s="18">
        <v>330029286</v>
      </c>
      <c r="B807" s="18" t="s">
        <v>1109</v>
      </c>
      <c r="C807" s="15">
        <v>304</v>
      </c>
      <c r="D807">
        <v>12.2264</v>
      </c>
      <c r="E807" t="s">
        <v>1110</v>
      </c>
    </row>
    <row r="808" spans="1:5" ht="15.85" customHeight="1">
      <c r="A808" s="18">
        <v>330029555</v>
      </c>
      <c r="B808" s="18" t="s">
        <v>1105</v>
      </c>
      <c r="C808" s="15">
        <v>304</v>
      </c>
      <c r="D808">
        <v>13.63</v>
      </c>
      <c r="E808" t="s">
        <v>1133</v>
      </c>
    </row>
    <row r="809" spans="1:5" ht="15.85" customHeight="1">
      <c r="A809" s="18">
        <v>330031727</v>
      </c>
      <c r="B809" s="18" t="s">
        <v>1134</v>
      </c>
      <c r="C809" s="15">
        <v>304</v>
      </c>
      <c r="D809">
        <v>16.5107</v>
      </c>
      <c r="E809" t="s">
        <v>1135</v>
      </c>
    </row>
    <row r="810" spans="1:5" ht="15.85" customHeight="1">
      <c r="A810" s="18">
        <v>330051433</v>
      </c>
      <c r="B810" s="18" t="s">
        <v>1136</v>
      </c>
      <c r="C810" s="15">
        <v>304</v>
      </c>
      <c r="D810">
        <v>17.283999999999999</v>
      </c>
      <c r="E810" t="s">
        <v>1137</v>
      </c>
    </row>
    <row r="811" spans="1:5" ht="15.85" customHeight="1">
      <c r="A811" s="18">
        <v>330060162</v>
      </c>
      <c r="B811" s="18" t="s">
        <v>1138</v>
      </c>
      <c r="C811" s="15">
        <v>304</v>
      </c>
      <c r="D811">
        <v>18.853999999999999</v>
      </c>
      <c r="E811" t="s">
        <v>1139</v>
      </c>
    </row>
    <row r="812" spans="1:5" ht="15.85" customHeight="1">
      <c r="A812" s="18">
        <v>330093429</v>
      </c>
      <c r="B812" s="18" t="s">
        <v>1140</v>
      </c>
      <c r="C812" s="15">
        <v>304</v>
      </c>
      <c r="D812">
        <v>19.72</v>
      </c>
      <c r="E812" t="s">
        <v>1141</v>
      </c>
    </row>
    <row r="813" spans="1:5" ht="15.85" customHeight="1">
      <c r="A813" s="18">
        <v>200231068</v>
      </c>
      <c r="B813" s="18" t="s">
        <v>1114</v>
      </c>
      <c r="C813" s="15">
        <v>304</v>
      </c>
      <c r="D813">
        <v>30.986499999999999</v>
      </c>
      <c r="E813" t="s">
        <v>1142</v>
      </c>
    </row>
    <row r="814" spans="1:5" ht="15.85" customHeight="1">
      <c r="A814" s="18">
        <v>330047521</v>
      </c>
      <c r="B814" s="18" t="s">
        <v>1143</v>
      </c>
      <c r="C814" s="15">
        <v>304</v>
      </c>
      <c r="D814">
        <v>36.177500000000002</v>
      </c>
      <c r="E814" t="s">
        <v>1085</v>
      </c>
    </row>
    <row r="815" spans="1:5" ht="15.85" customHeight="1">
      <c r="A815" s="18">
        <v>330070021</v>
      </c>
      <c r="B815" s="18" t="s">
        <v>1116</v>
      </c>
      <c r="C815" s="15">
        <v>304</v>
      </c>
      <c r="D815">
        <v>37.627499999999998</v>
      </c>
      <c r="E815" t="s">
        <v>1144</v>
      </c>
    </row>
    <row r="816" spans="1:5" ht="15.85" customHeight="1">
      <c r="A816" s="41">
        <v>330030955</v>
      </c>
    </row>
    <row r="817" spans="1:5" ht="15.85" customHeight="1">
      <c r="A817" s="41">
        <v>330114440</v>
      </c>
    </row>
    <row r="818" spans="1:5" ht="15.85" customHeight="1">
      <c r="A818" s="17">
        <v>200105456</v>
      </c>
      <c r="B818" s="17" t="s">
        <v>1154</v>
      </c>
      <c r="C818" s="5"/>
      <c r="D818" s="5"/>
      <c r="E818" s="5"/>
    </row>
    <row r="819" spans="1:5" ht="15.85" customHeight="1">
      <c r="A819" s="17">
        <v>200105534</v>
      </c>
      <c r="B819" s="17" t="s">
        <v>1155</v>
      </c>
      <c r="C819" s="5"/>
      <c r="D819" s="5"/>
      <c r="E819" s="5"/>
    </row>
    <row r="820" spans="1:5" ht="15.85" customHeight="1">
      <c r="A820" s="17">
        <v>330030246</v>
      </c>
      <c r="B820" s="17" t="s">
        <v>1156</v>
      </c>
      <c r="C820" s="5"/>
      <c r="D820" s="5"/>
      <c r="E820" s="5"/>
    </row>
    <row r="821" spans="1:5" ht="15.85" customHeight="1">
      <c r="A821" s="17">
        <v>330034068</v>
      </c>
      <c r="B821" s="17" t="s">
        <v>1157</v>
      </c>
      <c r="C821" s="5"/>
      <c r="D821" s="5"/>
      <c r="E821" s="5"/>
    </row>
    <row r="822" spans="1:5" ht="15.85" customHeight="1">
      <c r="A822" s="17">
        <v>330036158</v>
      </c>
      <c r="B822" s="17" t="s">
        <v>1158</v>
      </c>
      <c r="C822" s="5"/>
      <c r="D822" s="5"/>
      <c r="E822" s="5"/>
    </row>
    <row r="823" spans="1:5" ht="15.85" customHeight="1">
      <c r="A823" s="17">
        <v>330038199</v>
      </c>
      <c r="B823" s="17" t="s">
        <v>1159</v>
      </c>
      <c r="C823" s="5"/>
      <c r="D823" s="5"/>
      <c r="E823" s="5"/>
    </row>
    <row r="824" spans="1:5" ht="15.85" customHeight="1">
      <c r="A824" s="17">
        <v>330040025</v>
      </c>
      <c r="B824" s="17" t="s">
        <v>1160</v>
      </c>
      <c r="C824" s="5"/>
      <c r="D824" s="5"/>
      <c r="E824" s="5"/>
    </row>
    <row r="825" spans="1:5" ht="15.85" customHeight="1">
      <c r="A825" s="17">
        <v>330043369</v>
      </c>
      <c r="B825" s="17" t="s">
        <v>533</v>
      </c>
      <c r="C825" s="5"/>
      <c r="D825" s="5"/>
      <c r="E825" s="5"/>
    </row>
    <row r="826" spans="1:5" ht="15.85" customHeight="1">
      <c r="A826" s="17">
        <v>330067656</v>
      </c>
      <c r="B826" s="17" t="s">
        <v>1161</v>
      </c>
      <c r="C826" s="5"/>
      <c r="D826" s="5"/>
      <c r="E826" s="5"/>
    </row>
    <row r="827" spans="1:5" ht="15.85" customHeight="1">
      <c r="A827" s="17">
        <v>330070524</v>
      </c>
      <c r="B827" s="17" t="s">
        <v>1162</v>
      </c>
      <c r="C827" s="5"/>
      <c r="D827" s="5"/>
      <c r="E827" s="5"/>
    </row>
    <row r="828" spans="1:5" ht="15.85" customHeight="1">
      <c r="A828" s="17">
        <v>330076099</v>
      </c>
      <c r="B828" s="17" t="s">
        <v>320</v>
      </c>
      <c r="C828" s="5"/>
      <c r="D828" s="5"/>
      <c r="E828" s="5"/>
    </row>
    <row r="829" spans="1:5" ht="15.85" customHeight="1">
      <c r="A829" s="17">
        <v>330076107</v>
      </c>
      <c r="B829" s="17" t="s">
        <v>1163</v>
      </c>
      <c r="C829" s="5"/>
      <c r="D829" s="5"/>
      <c r="E829" s="5"/>
    </row>
    <row r="830" spans="1:5" ht="15.85" customHeight="1">
      <c r="A830" s="17">
        <v>330076209</v>
      </c>
      <c r="B830" s="17" t="s">
        <v>1164</v>
      </c>
      <c r="C830" s="5"/>
      <c r="D830" s="5"/>
      <c r="E830" s="5"/>
    </row>
    <row r="831" spans="1:5" ht="15.85" customHeight="1">
      <c r="A831" s="17">
        <v>330076210</v>
      </c>
      <c r="B831" s="17" t="s">
        <v>320</v>
      </c>
      <c r="C831" s="5"/>
      <c r="D831" s="5"/>
      <c r="E831" s="5"/>
    </row>
    <row r="832" spans="1:5" ht="15.85" customHeight="1">
      <c r="A832" s="17">
        <v>330076561</v>
      </c>
      <c r="B832" s="17" t="s">
        <v>1165</v>
      </c>
      <c r="C832" s="5"/>
      <c r="D832" s="5"/>
      <c r="E832" s="5"/>
    </row>
    <row r="833" spans="1:5" ht="15.85" customHeight="1">
      <c r="A833" s="17">
        <v>330076565</v>
      </c>
      <c r="B833" s="17" t="s">
        <v>1166</v>
      </c>
      <c r="C833" s="5"/>
      <c r="D833" s="5"/>
      <c r="E833" s="5"/>
    </row>
    <row r="834" spans="1:5" ht="15.85" customHeight="1">
      <c r="A834" s="17">
        <v>330076569</v>
      </c>
      <c r="B834" s="17" t="s">
        <v>1165</v>
      </c>
      <c r="C834" s="5"/>
      <c r="D834" s="5"/>
      <c r="E834" s="5"/>
    </row>
    <row r="835" spans="1:5" ht="15.85" customHeight="1">
      <c r="A835" s="17">
        <v>330076745</v>
      </c>
      <c r="B835" s="17" t="s">
        <v>1167</v>
      </c>
      <c r="C835" s="5"/>
      <c r="D835" s="5"/>
      <c r="E835" s="5"/>
    </row>
    <row r="836" spans="1:5" ht="15.85" customHeight="1">
      <c r="A836" s="17">
        <v>330078266</v>
      </c>
      <c r="B836" s="17" t="s">
        <v>1160</v>
      </c>
      <c r="C836" s="5"/>
      <c r="D836" s="5"/>
      <c r="E836" s="5"/>
    </row>
    <row r="837" spans="1:5" ht="15.85" customHeight="1">
      <c r="A837" s="17">
        <v>330080030</v>
      </c>
      <c r="B837" s="17" t="s">
        <v>1168</v>
      </c>
      <c r="C837" s="5"/>
      <c r="D837" s="5"/>
      <c r="E837" s="5"/>
    </row>
    <row r="838" spans="1:5" ht="15.85" customHeight="1">
      <c r="A838" s="17">
        <v>330080036</v>
      </c>
      <c r="B838" s="17" t="s">
        <v>1159</v>
      </c>
      <c r="C838" s="5"/>
      <c r="D838" s="5"/>
      <c r="E838" s="5"/>
    </row>
    <row r="839" spans="1:5" ht="15.85" customHeight="1">
      <c r="A839" s="17">
        <v>330080232</v>
      </c>
      <c r="B839" s="17" t="s">
        <v>1168</v>
      </c>
      <c r="C839" s="5"/>
      <c r="D839" s="5"/>
      <c r="E839" s="5"/>
    </row>
    <row r="840" spans="1:5" ht="15.85" customHeight="1">
      <c r="A840" s="17">
        <v>330084385</v>
      </c>
      <c r="B840" s="17" t="s">
        <v>1169</v>
      </c>
      <c r="C840" s="5"/>
      <c r="D840" s="5"/>
      <c r="E840" s="5"/>
    </row>
    <row r="841" spans="1:5" ht="15.85" customHeight="1">
      <c r="A841" s="17">
        <v>330085996</v>
      </c>
      <c r="B841" s="17" t="s">
        <v>1170</v>
      </c>
      <c r="C841" s="5"/>
      <c r="D841" s="5"/>
      <c r="E841" s="5"/>
    </row>
    <row r="842" spans="1:5" ht="15.85" customHeight="1">
      <c r="A842" s="17">
        <v>330088556</v>
      </c>
      <c r="B842" s="17" t="s">
        <v>1159</v>
      </c>
      <c r="C842" s="5"/>
      <c r="D842" s="5"/>
      <c r="E842" s="5"/>
    </row>
    <row r="843" spans="1:5" ht="15.85" customHeight="1">
      <c r="A843" s="17">
        <v>330099645</v>
      </c>
      <c r="B843" s="17" t="s">
        <v>1171</v>
      </c>
      <c r="C843" s="5"/>
      <c r="D843" s="5"/>
      <c r="E843" s="5"/>
    </row>
    <row r="844" spans="1:5" ht="15.85" customHeight="1">
      <c r="A844" s="17">
        <v>330099818</v>
      </c>
      <c r="B844" s="17" t="s">
        <v>1155</v>
      </c>
      <c r="C844" s="5"/>
      <c r="D844" s="5"/>
      <c r="E844" s="5"/>
    </row>
    <row r="845" spans="1:5" ht="15.85" customHeight="1">
      <c r="A845" s="17">
        <v>330100038</v>
      </c>
      <c r="B845" s="17" t="s">
        <v>1155</v>
      </c>
      <c r="C845" s="5"/>
      <c r="D845" s="5"/>
      <c r="E845" s="5"/>
    </row>
    <row r="846" spans="1:5" ht="15.85" customHeight="1">
      <c r="A846" s="17">
        <v>330100046</v>
      </c>
      <c r="B846" s="17" t="s">
        <v>1172</v>
      </c>
      <c r="C846" s="5"/>
      <c r="D846" s="5"/>
      <c r="E846" s="5"/>
    </row>
    <row r="847" spans="1:5" ht="15.85" customHeight="1">
      <c r="A847" s="17">
        <v>330100050</v>
      </c>
      <c r="B847" s="17" t="s">
        <v>1173</v>
      </c>
      <c r="C847" s="5"/>
      <c r="D847" s="5"/>
      <c r="E847" s="5"/>
    </row>
    <row r="848" spans="1:5" ht="15.85" customHeight="1">
      <c r="A848" s="17">
        <v>330100054</v>
      </c>
      <c r="B848" s="17" t="s">
        <v>1174</v>
      </c>
      <c r="C848" s="5"/>
      <c r="D848" s="5"/>
      <c r="E848" s="5"/>
    </row>
    <row r="849" spans="1:5" ht="15.85" customHeight="1">
      <c r="A849" s="17">
        <v>330102972</v>
      </c>
      <c r="B849" s="17" t="s">
        <v>320</v>
      </c>
      <c r="C849" s="5"/>
      <c r="D849" s="5"/>
      <c r="E849" s="5"/>
    </row>
    <row r="850" spans="1:5" ht="15.85" customHeight="1">
      <c r="A850" s="17">
        <v>330105310</v>
      </c>
      <c r="B850" s="17" t="s">
        <v>533</v>
      </c>
      <c r="C850" s="5"/>
      <c r="D850" s="5"/>
      <c r="E850" s="5"/>
    </row>
    <row r="851" spans="1:5" ht="15.85" customHeight="1">
      <c r="A851" s="17">
        <v>330113529</v>
      </c>
      <c r="B851" s="17" t="s">
        <v>1175</v>
      </c>
      <c r="C851" s="5"/>
      <c r="D851" s="5"/>
      <c r="E851" s="5"/>
    </row>
    <row r="852" spans="1:5" ht="15.85" customHeight="1">
      <c r="A852" s="17">
        <v>330113539</v>
      </c>
      <c r="B852" s="17" t="s">
        <v>1175</v>
      </c>
      <c r="C852" s="5"/>
      <c r="D852" s="5"/>
      <c r="E852" s="5"/>
    </row>
    <row r="853" spans="1:5" ht="15.85" customHeight="1">
      <c r="A853" s="17">
        <v>330115995</v>
      </c>
      <c r="B853" s="17" t="s">
        <v>1158</v>
      </c>
      <c r="C853" s="5"/>
      <c r="D853" s="5"/>
      <c r="E853" s="5"/>
    </row>
    <row r="854" spans="1:5" ht="15.85" customHeight="1">
      <c r="A854" s="17">
        <v>330118429</v>
      </c>
      <c r="B854" s="17" t="s">
        <v>1158</v>
      </c>
      <c r="C854" s="5"/>
      <c r="D854" s="5"/>
      <c r="E854" s="5"/>
    </row>
    <row r="855" spans="1:5" ht="15.85" customHeight="1">
      <c r="A855" s="17">
        <v>330076111</v>
      </c>
    </row>
    <row r="856" spans="1:5" ht="15.85" customHeight="1">
      <c r="A856" s="17">
        <v>330076551</v>
      </c>
    </row>
    <row r="857" spans="1:5" ht="15.85" customHeight="1">
      <c r="A857" s="17">
        <v>330080228</v>
      </c>
    </row>
    <row r="858" spans="1:5" ht="15.85" customHeight="1">
      <c r="A858" s="17">
        <v>330088394</v>
      </c>
    </row>
    <row r="859" spans="1:5" ht="15.85" customHeight="1">
      <c r="A859" s="17">
        <v>330099265</v>
      </c>
    </row>
    <row r="860" spans="1:5" ht="15.85" customHeight="1">
      <c r="A860" s="17">
        <v>330099266</v>
      </c>
    </row>
    <row r="861" spans="1:5" ht="15.85" customHeight="1">
      <c r="A861" s="17">
        <v>330102978</v>
      </c>
    </row>
    <row r="862" spans="1:5" ht="15.85" customHeight="1">
      <c r="A862" s="17">
        <v>330102981</v>
      </c>
    </row>
    <row r="863" spans="1:5" ht="15.85" customHeight="1">
      <c r="A863" s="18">
        <v>330099951</v>
      </c>
    </row>
    <row r="864" spans="1:5" ht="15.85" customHeight="1">
      <c r="A864" s="16">
        <v>200105481</v>
      </c>
      <c r="B864" s="16" t="s">
        <v>1379</v>
      </c>
    </row>
    <row r="865" spans="1:2" ht="15.85" customHeight="1">
      <c r="A865" s="16">
        <v>200105482</v>
      </c>
      <c r="B865" s="16" t="s">
        <v>1380</v>
      </c>
    </row>
    <row r="866" spans="1:2" ht="15.85" customHeight="1">
      <c r="A866" s="16">
        <v>200105503</v>
      </c>
      <c r="B866" s="16" t="s">
        <v>1155</v>
      </c>
    </row>
    <row r="867" spans="1:2" ht="15.85" customHeight="1">
      <c r="A867" s="16">
        <v>200105507</v>
      </c>
      <c r="B867" s="16" t="s">
        <v>1381</v>
      </c>
    </row>
    <row r="868" spans="1:2" ht="15.85" customHeight="1">
      <c r="A868" s="16">
        <v>200127488</v>
      </c>
      <c r="B868" s="16" t="s">
        <v>1382</v>
      </c>
    </row>
    <row r="869" spans="1:2" ht="15.85" customHeight="1">
      <c r="A869" s="16">
        <v>200127618</v>
      </c>
      <c r="B869" s="16" t="s">
        <v>1383</v>
      </c>
    </row>
    <row r="870" spans="1:2" ht="15.85" customHeight="1">
      <c r="A870" s="16">
        <v>200128432</v>
      </c>
      <c r="B870" s="16" t="s">
        <v>1384</v>
      </c>
    </row>
    <row r="871" spans="1:2" ht="15.85" customHeight="1">
      <c r="A871" s="16">
        <v>200143302</v>
      </c>
      <c r="B871" s="16" t="s">
        <v>320</v>
      </c>
    </row>
    <row r="872" spans="1:2" ht="15.85" customHeight="1">
      <c r="A872" s="16">
        <v>200225200</v>
      </c>
      <c r="B872" s="16" t="s">
        <v>533</v>
      </c>
    </row>
    <row r="873" spans="1:2" ht="15.85" customHeight="1">
      <c r="A873" s="16">
        <v>200225201</v>
      </c>
      <c r="B873" s="16" t="s">
        <v>320</v>
      </c>
    </row>
    <row r="874" spans="1:2" ht="15.85" customHeight="1">
      <c r="A874" s="16">
        <v>200241349</v>
      </c>
      <c r="B874" s="16" t="s">
        <v>533</v>
      </c>
    </row>
    <row r="875" spans="1:2" ht="15.85" customHeight="1">
      <c r="A875" s="16">
        <v>200241350</v>
      </c>
      <c r="B875" s="16" t="s">
        <v>533</v>
      </c>
    </row>
    <row r="876" spans="1:2" ht="15.85" customHeight="1">
      <c r="A876" s="16">
        <v>200241351</v>
      </c>
      <c r="B876" s="16" t="s">
        <v>533</v>
      </c>
    </row>
    <row r="877" spans="1:2" ht="15.85" customHeight="1">
      <c r="A877" s="16">
        <v>200241352</v>
      </c>
      <c r="B877" s="16" t="s">
        <v>533</v>
      </c>
    </row>
    <row r="878" spans="1:2" ht="15.85" customHeight="1">
      <c r="A878" s="16">
        <v>200241353</v>
      </c>
      <c r="B878" s="16" t="s">
        <v>320</v>
      </c>
    </row>
    <row r="879" spans="1:2" ht="15.85" customHeight="1">
      <c r="A879" s="16">
        <v>330029483</v>
      </c>
      <c r="B879" s="16" t="s">
        <v>1385</v>
      </c>
    </row>
    <row r="880" spans="1:2" ht="15.85" customHeight="1">
      <c r="A880" s="16">
        <v>330050673</v>
      </c>
      <c r="B880" s="16" t="s">
        <v>1386</v>
      </c>
    </row>
    <row r="881" spans="1:2" ht="15.85" customHeight="1">
      <c r="A881" s="16">
        <v>330104781</v>
      </c>
      <c r="B881" s="16" t="s">
        <v>1387</v>
      </c>
    </row>
    <row r="882" spans="1:2" ht="15.85" customHeight="1">
      <c r="A882" s="16">
        <v>330107503</v>
      </c>
      <c r="B882" s="16" t="s">
        <v>1388</v>
      </c>
    </row>
    <row r="883" spans="1:2" ht="15.85" customHeight="1">
      <c r="A883" s="18">
        <v>330051210</v>
      </c>
    </row>
    <row r="884" spans="1:2" ht="15.85" customHeight="1">
      <c r="A884" s="18">
        <v>330052242</v>
      </c>
    </row>
    <row r="885" spans="1:2" ht="15.85" customHeight="1">
      <c r="A885" s="16">
        <v>200145166</v>
      </c>
      <c r="B885" s="16" t="s">
        <v>1838</v>
      </c>
    </row>
    <row r="886" spans="1:2" ht="15.85" customHeight="1">
      <c r="A886" s="16">
        <v>200145176</v>
      </c>
      <c r="B886" s="16" t="s">
        <v>1155</v>
      </c>
    </row>
    <row r="887" spans="1:2" ht="15.85" customHeight="1">
      <c r="A887" s="16">
        <v>200145215</v>
      </c>
      <c r="B887" s="16" t="s">
        <v>1839</v>
      </c>
    </row>
    <row r="888" spans="1:2" ht="15.85" customHeight="1">
      <c r="A888" s="16">
        <v>200145217</v>
      </c>
      <c r="B888" s="16" t="s">
        <v>1840</v>
      </c>
    </row>
    <row r="889" spans="1:2" ht="15.85" customHeight="1">
      <c r="A889" s="16">
        <v>330018385</v>
      </c>
      <c r="B889" s="16" t="s">
        <v>1382</v>
      </c>
    </row>
    <row r="890" spans="1:2" ht="15.85" customHeight="1">
      <c r="A890" s="16">
        <v>330018434</v>
      </c>
      <c r="B890" s="16" t="s">
        <v>533</v>
      </c>
    </row>
    <row r="891" spans="1:2" ht="15.85" customHeight="1">
      <c r="A891" s="16">
        <v>330018435</v>
      </c>
      <c r="B891" s="16" t="s">
        <v>533</v>
      </c>
    </row>
    <row r="892" spans="1:2" ht="15.85" customHeight="1">
      <c r="A892" s="16">
        <v>330045905</v>
      </c>
      <c r="B892" s="16" t="s">
        <v>1841</v>
      </c>
    </row>
    <row r="893" spans="1:2" ht="15.85" customHeight="1">
      <c r="A893" s="16">
        <v>330046299</v>
      </c>
      <c r="B893" s="16" t="s">
        <v>1842</v>
      </c>
    </row>
    <row r="894" spans="1:2" ht="15.85" customHeight="1">
      <c r="A894" s="16">
        <v>330071783</v>
      </c>
      <c r="B894" s="16" t="s">
        <v>320</v>
      </c>
    </row>
    <row r="895" spans="1:2" ht="15.85" customHeight="1">
      <c r="A895" s="16">
        <v>330076103</v>
      </c>
      <c r="B895" s="16" t="s">
        <v>1843</v>
      </c>
    </row>
    <row r="896" spans="1:2" ht="15.85" customHeight="1">
      <c r="A896" s="16">
        <v>330080237</v>
      </c>
      <c r="B896" s="16" t="s">
        <v>1844</v>
      </c>
    </row>
    <row r="897" spans="1:2" ht="15.85" customHeight="1">
      <c r="A897" s="16">
        <v>330083836</v>
      </c>
      <c r="B897" s="16" t="s">
        <v>1160</v>
      </c>
    </row>
    <row r="898" spans="1:2" ht="15.85" customHeight="1">
      <c r="A898" s="16">
        <v>330083840</v>
      </c>
      <c r="B898" s="16" t="s">
        <v>1845</v>
      </c>
    </row>
    <row r="899" spans="1:2" ht="15.85" customHeight="1">
      <c r="A899" s="16">
        <v>330088343</v>
      </c>
      <c r="B899" s="16" t="s">
        <v>533</v>
      </c>
    </row>
    <row r="900" spans="1:2" ht="15.85" customHeight="1">
      <c r="A900" s="16">
        <v>330088344</v>
      </c>
      <c r="B900" s="16" t="s">
        <v>533</v>
      </c>
    </row>
    <row r="901" spans="1:2" ht="15.85" customHeight="1">
      <c r="A901" s="16">
        <v>330093460</v>
      </c>
      <c r="B901" s="16" t="s">
        <v>1841</v>
      </c>
    </row>
    <row r="902" spans="1:2" ht="15.85" customHeight="1">
      <c r="A902" s="16">
        <v>330098462</v>
      </c>
      <c r="B902" s="16" t="s">
        <v>1846</v>
      </c>
    </row>
    <row r="903" spans="1:2" ht="15.85" customHeight="1">
      <c r="A903" s="16">
        <v>330102119</v>
      </c>
      <c r="B903" s="16" t="s">
        <v>1847</v>
      </c>
    </row>
    <row r="904" spans="1:2" ht="15.85" customHeight="1">
      <c r="A904" s="16">
        <v>330102123</v>
      </c>
      <c r="B904" s="16" t="s">
        <v>1848</v>
      </c>
    </row>
    <row r="905" spans="1:2" ht="15.85" customHeight="1">
      <c r="A905" s="16">
        <v>330107388</v>
      </c>
      <c r="B905" s="16" t="s">
        <v>1849</v>
      </c>
    </row>
    <row r="906" spans="1:2" ht="15.85" customHeight="1">
      <c r="A906" s="16">
        <v>330107390</v>
      </c>
      <c r="B906" s="16" t="s">
        <v>1850</v>
      </c>
    </row>
    <row r="907" spans="1:2" ht="15.85" customHeight="1">
      <c r="A907" s="16">
        <v>330115982</v>
      </c>
      <c r="B907" s="16" t="s">
        <v>1851</v>
      </c>
    </row>
    <row r="908" spans="1:2" ht="15.85" customHeight="1">
      <c r="A908" s="16">
        <v>330115997</v>
      </c>
      <c r="B908" s="16" t="s">
        <v>1852</v>
      </c>
    </row>
    <row r="909" spans="1:2" ht="15.85" customHeight="1">
      <c r="A909" s="16">
        <v>330116918</v>
      </c>
      <c r="B909" s="16" t="s">
        <v>1853</v>
      </c>
    </row>
    <row r="910" spans="1:2" ht="15.85" customHeight="1">
      <c r="A910" s="16">
        <v>330118416</v>
      </c>
      <c r="B910" s="16" t="s">
        <v>1854</v>
      </c>
    </row>
    <row r="911" spans="1:2" ht="15.85" customHeight="1">
      <c r="A911" s="16">
        <v>330036693</v>
      </c>
      <c r="B911" s="16" t="s">
        <v>320</v>
      </c>
    </row>
    <row r="912" spans="1:2" ht="15.85" customHeight="1">
      <c r="A912" s="16">
        <v>330077317</v>
      </c>
      <c r="B912" s="16" t="s">
        <v>1167</v>
      </c>
    </row>
    <row r="913" spans="1:2" ht="15.85" customHeight="1">
      <c r="A913" s="16">
        <v>330077319</v>
      </c>
      <c r="B913" s="16" t="s">
        <v>1167</v>
      </c>
    </row>
    <row r="914" spans="1:2" ht="15.85" customHeight="1">
      <c r="A914" s="16">
        <v>330079992</v>
      </c>
      <c r="B914" s="16" t="s">
        <v>1158</v>
      </c>
    </row>
    <row r="915" spans="1:2" ht="15.85" customHeight="1">
      <c r="A915" s="16">
        <v>330084743</v>
      </c>
      <c r="B915" s="16" t="s">
        <v>1855</v>
      </c>
    </row>
    <row r="916" spans="1:2" ht="15.85" customHeight="1">
      <c r="A916" s="18">
        <v>330033896</v>
      </c>
      <c r="B916" s="18" t="s">
        <v>1856</v>
      </c>
    </row>
    <row r="917" spans="1:2" ht="15.85" customHeight="1">
      <c r="A917" s="18">
        <v>330036222</v>
      </c>
      <c r="B917" s="18" t="s">
        <v>1857</v>
      </c>
    </row>
    <row r="918" spans="1:2" ht="15.85" customHeight="1">
      <c r="A918" s="18">
        <v>330053038</v>
      </c>
      <c r="B918" s="18" t="s">
        <v>1858</v>
      </c>
    </row>
    <row r="919" spans="1:2" ht="15.85" customHeight="1">
      <c r="A919" s="18">
        <v>330055645</v>
      </c>
      <c r="B919" s="18" t="s">
        <v>1160</v>
      </c>
    </row>
    <row r="920" spans="1:2" ht="15.85" customHeight="1">
      <c r="A920" s="18">
        <v>330096458</v>
      </c>
      <c r="B920" s="18" t="s">
        <v>1859</v>
      </c>
    </row>
    <row r="921" spans="1:2" ht="15.85" customHeight="1">
      <c r="A921" s="18">
        <v>330105419</v>
      </c>
      <c r="B921" s="18" t="s">
        <v>1860</v>
      </c>
    </row>
    <row r="922" spans="1:2" ht="15.85" customHeight="1">
      <c r="A922" s="18">
        <v>330117876</v>
      </c>
      <c r="B922" s="18" t="s">
        <v>1160</v>
      </c>
    </row>
    <row r="923" spans="1:2" ht="15.85" customHeight="1">
      <c r="A923" s="20">
        <v>330030239</v>
      </c>
      <c r="B923" s="20" t="s">
        <v>1890</v>
      </c>
    </row>
    <row r="924" spans="1:2" ht="15.85" customHeight="1">
      <c r="A924" s="18">
        <v>330032117</v>
      </c>
      <c r="B924" s="18" t="s">
        <v>1891</v>
      </c>
    </row>
    <row r="925" spans="1:2" ht="15.85" customHeight="1">
      <c r="A925" s="18">
        <v>330070867</v>
      </c>
      <c r="B925" s="18" t="s">
        <v>1385</v>
      </c>
    </row>
    <row r="926" spans="1:2" ht="15.85" customHeight="1">
      <c r="A926" s="18">
        <v>330083966</v>
      </c>
      <c r="B926" s="18" t="s">
        <v>533</v>
      </c>
    </row>
    <row r="927" spans="1:2" ht="15.85" customHeight="1">
      <c r="A927" s="18">
        <v>330083967</v>
      </c>
      <c r="B927" s="18" t="s">
        <v>533</v>
      </c>
    </row>
    <row r="928" spans="1:2" ht="15.85" customHeight="1">
      <c r="A928" s="18">
        <v>330103085</v>
      </c>
      <c r="B928" s="18" t="s">
        <v>1892</v>
      </c>
    </row>
    <row r="929" spans="1:2" ht="15.85" customHeight="1">
      <c r="A929" s="18">
        <v>330103089</v>
      </c>
      <c r="B929" s="18" t="s">
        <v>1893</v>
      </c>
    </row>
    <row r="930" spans="1:2" ht="15.85" customHeight="1">
      <c r="A930" s="20">
        <v>330038221</v>
      </c>
      <c r="B930" s="20" t="s">
        <v>1890</v>
      </c>
    </row>
    <row r="931" spans="1:2" ht="15.85" customHeight="1">
      <c r="A931" s="18">
        <v>330038974</v>
      </c>
      <c r="B931" s="18" t="s">
        <v>1895</v>
      </c>
    </row>
    <row r="932" spans="1:2" ht="15.85" customHeight="1">
      <c r="A932" s="18">
        <v>330099687</v>
      </c>
      <c r="B932" s="18" t="s">
        <v>1896</v>
      </c>
    </row>
    <row r="933" spans="1:2" ht="15.85" customHeight="1">
      <c r="A933" s="18">
        <v>330113069</v>
      </c>
      <c r="B933" s="18" t="s">
        <v>1897</v>
      </c>
    </row>
    <row r="934" spans="1:2" ht="15.85" customHeight="1">
      <c r="A934" s="18">
        <v>200105500</v>
      </c>
      <c r="B934" s="18" t="s">
        <v>1903</v>
      </c>
    </row>
    <row r="935" spans="1:2" ht="15.85" customHeight="1">
      <c r="A935" s="18">
        <v>330036219</v>
      </c>
      <c r="B935" s="18" t="s">
        <v>1904</v>
      </c>
    </row>
    <row r="936" spans="1:2" ht="15.85" customHeight="1">
      <c r="A936" s="18">
        <v>330038225</v>
      </c>
      <c r="B936" s="18" t="s">
        <v>1385</v>
      </c>
    </row>
    <row r="937" spans="1:2" ht="15.85" customHeight="1">
      <c r="A937" s="18">
        <v>330046729</v>
      </c>
      <c r="B937" s="18" t="s">
        <v>1905</v>
      </c>
    </row>
    <row r="938" spans="1:2" ht="15.85" customHeight="1">
      <c r="A938" s="18">
        <v>330091755</v>
      </c>
      <c r="B938" s="18" t="s">
        <v>1160</v>
      </c>
    </row>
    <row r="939" spans="1:2" ht="15.85" customHeight="1">
      <c r="A939" s="18">
        <v>330107499</v>
      </c>
      <c r="B939" s="18" t="s">
        <v>1906</v>
      </c>
    </row>
    <row r="940" spans="1:2" ht="15.85" customHeight="1">
      <c r="A940" s="18">
        <v>330119101</v>
      </c>
      <c r="B940" s="18" t="s">
        <v>1905</v>
      </c>
    </row>
    <row r="941" spans="1:2" ht="15.85" customHeight="1">
      <c r="A941" s="18">
        <v>330051062</v>
      </c>
      <c r="B941" s="18" t="s">
        <v>1176</v>
      </c>
    </row>
    <row r="942" spans="1:2" ht="15.85" customHeight="1">
      <c r="A942" s="205">
        <v>200105535</v>
      </c>
      <c r="B942" s="205" t="s">
        <v>1155</v>
      </c>
    </row>
    <row r="943" spans="1:2" ht="15.85" customHeight="1">
      <c r="A943" s="18">
        <v>200145106</v>
      </c>
      <c r="B943" s="18" t="s">
        <v>1382</v>
      </c>
    </row>
    <row r="944" spans="1:2" ht="15.85" customHeight="1">
      <c r="A944" s="18">
        <v>200145219</v>
      </c>
      <c r="B944" s="18" t="s">
        <v>1917</v>
      </c>
    </row>
    <row r="945" spans="1:2" ht="15.85" customHeight="1">
      <c r="A945" s="18">
        <v>200145220</v>
      </c>
      <c r="B945" s="18" t="s">
        <v>1917</v>
      </c>
    </row>
    <row r="946" spans="1:2" ht="15.85" customHeight="1">
      <c r="A946" s="18">
        <v>200145225</v>
      </c>
      <c r="B946" s="18" t="s">
        <v>320</v>
      </c>
    </row>
    <row r="947" spans="1:2" ht="15.85" customHeight="1">
      <c r="A947" s="18">
        <v>330029184</v>
      </c>
      <c r="B947" s="18" t="s">
        <v>1896</v>
      </c>
    </row>
    <row r="948" spans="1:2" ht="15.85" customHeight="1">
      <c r="A948" s="18">
        <v>330029186</v>
      </c>
      <c r="B948" s="18" t="s">
        <v>320</v>
      </c>
    </row>
    <row r="949" spans="1:2" ht="15.85" customHeight="1">
      <c r="A949" s="18">
        <v>330029231</v>
      </c>
      <c r="B949" s="18" t="s">
        <v>320</v>
      </c>
    </row>
    <row r="950" spans="1:2" ht="15.85" customHeight="1">
      <c r="A950" s="18">
        <v>330038971</v>
      </c>
      <c r="B950" s="18" t="s">
        <v>1891</v>
      </c>
    </row>
    <row r="951" spans="1:2" ht="15.85" customHeight="1">
      <c r="A951" s="18">
        <v>330039509</v>
      </c>
      <c r="B951" s="18" t="s">
        <v>1918</v>
      </c>
    </row>
    <row r="952" spans="1:2" ht="15.85" customHeight="1">
      <c r="A952" s="18">
        <v>330058949</v>
      </c>
      <c r="B952" s="18" t="s">
        <v>1919</v>
      </c>
    </row>
    <row r="953" spans="1:2" ht="15.85" customHeight="1">
      <c r="A953" s="18">
        <v>330082783</v>
      </c>
      <c r="B953" s="18" t="s">
        <v>533</v>
      </c>
    </row>
    <row r="954" spans="1:2" ht="15.85" customHeight="1">
      <c r="A954" s="18">
        <v>330082784</v>
      </c>
      <c r="B954" s="18" t="s">
        <v>533</v>
      </c>
    </row>
    <row r="955" spans="1:2" ht="15.85" customHeight="1">
      <c r="A955" s="18">
        <v>330090938</v>
      </c>
      <c r="B955" s="18" t="s">
        <v>1920</v>
      </c>
    </row>
    <row r="956" spans="1:2" ht="15.85" customHeight="1">
      <c r="A956" s="18">
        <v>330118538</v>
      </c>
      <c r="B956" s="18" t="s">
        <v>1921</v>
      </c>
    </row>
    <row r="957" spans="1:2" ht="15.85" customHeight="1">
      <c r="A957" s="18">
        <v>330118643</v>
      </c>
      <c r="B957" s="18" t="s">
        <v>1922</v>
      </c>
    </row>
    <row r="958" spans="1:2" ht="15.85" customHeight="1">
      <c r="A958" s="18">
        <v>330118646</v>
      </c>
      <c r="B958" s="18" t="s">
        <v>1923</v>
      </c>
    </row>
    <row r="959" spans="1:2" ht="15.85" customHeight="1">
      <c r="A959" s="18">
        <v>330118649</v>
      </c>
      <c r="B959" s="18" t="s">
        <v>1924</v>
      </c>
    </row>
    <row r="960" spans="1:2" ht="15.85" customHeight="1">
      <c r="A960" s="18">
        <v>330118652</v>
      </c>
      <c r="B960" s="18" t="s">
        <v>1925</v>
      </c>
    </row>
    <row r="961" spans="1:2" ht="15.85" customHeight="1">
      <c r="A961" s="18">
        <v>330119585</v>
      </c>
      <c r="B961" s="18" t="s">
        <v>1926</v>
      </c>
    </row>
    <row r="962" spans="1:2" ht="15.85" customHeight="1">
      <c r="A962" s="18">
        <v>200105479</v>
      </c>
      <c r="B962" s="18" t="s">
        <v>1923</v>
      </c>
    </row>
    <row r="963" spans="1:2" ht="15.85" customHeight="1">
      <c r="A963" s="18">
        <v>330038235</v>
      </c>
      <c r="B963" s="18" t="s">
        <v>1927</v>
      </c>
    </row>
    <row r="964" spans="1:2" ht="15.85" customHeight="1">
      <c r="A964" s="18">
        <v>330046701</v>
      </c>
      <c r="B964" s="18" t="s">
        <v>1859</v>
      </c>
    </row>
    <row r="965" spans="1:2" ht="15.85" customHeight="1">
      <c r="A965" s="18">
        <v>330119225</v>
      </c>
      <c r="B965" s="18" t="s">
        <v>1928</v>
      </c>
    </row>
    <row r="966" spans="1:2" ht="15.85" customHeight="1">
      <c r="A966" s="20">
        <v>330030983</v>
      </c>
      <c r="B966" s="20" t="s">
        <v>1382</v>
      </c>
    </row>
    <row r="967" spans="1:2" ht="15.85" customHeight="1">
      <c r="A967" s="18">
        <v>330038899</v>
      </c>
      <c r="B967" s="18" t="s">
        <v>1171</v>
      </c>
    </row>
    <row r="968" spans="1:2" ht="15.85" customHeight="1">
      <c r="A968" s="18">
        <v>330081958</v>
      </c>
      <c r="B968" s="18" t="s">
        <v>1384</v>
      </c>
    </row>
    <row r="969" spans="1:2" ht="15.85" customHeight="1">
      <c r="A969" s="18">
        <v>330083958</v>
      </c>
      <c r="B969" s="18" t="s">
        <v>1931</v>
      </c>
    </row>
    <row r="970" spans="1:2" ht="15.85" customHeight="1">
      <c r="A970" s="18">
        <v>330091676</v>
      </c>
      <c r="B970" s="18" t="s">
        <v>1160</v>
      </c>
    </row>
    <row r="971" spans="1:2" ht="15.85" customHeight="1">
      <c r="A971" s="18">
        <v>330099279</v>
      </c>
      <c r="B971" s="18" t="s">
        <v>1932</v>
      </c>
    </row>
    <row r="972" spans="1:2" ht="15.85" customHeight="1">
      <c r="A972" s="18">
        <v>330113879</v>
      </c>
      <c r="B972" s="18" t="s">
        <v>1158</v>
      </c>
    </row>
    <row r="973" spans="1:2" ht="15.85" customHeight="1">
      <c r="A973" s="18">
        <v>330113886</v>
      </c>
      <c r="B973" s="18" t="s">
        <v>1158</v>
      </c>
    </row>
    <row r="974" spans="1:2" ht="15.85" customHeight="1">
      <c r="A974" s="18">
        <v>330113895</v>
      </c>
      <c r="B974" s="18" t="s">
        <v>1171</v>
      </c>
    </row>
    <row r="975" spans="1:2" ht="15.85" customHeight="1">
      <c r="A975" s="18">
        <v>330113898</v>
      </c>
      <c r="B975" s="18" t="s">
        <v>1171</v>
      </c>
    </row>
    <row r="976" spans="1:2" ht="15.85" customHeight="1">
      <c r="A976" s="20">
        <v>330031894</v>
      </c>
      <c r="B976" s="20" t="s">
        <v>1154</v>
      </c>
    </row>
    <row r="977" spans="1:2" ht="15.85" customHeight="1">
      <c r="A977" s="18">
        <v>330035583</v>
      </c>
      <c r="B977" s="18" t="s">
        <v>1935</v>
      </c>
    </row>
    <row r="978" spans="1:2" ht="15.85" customHeight="1">
      <c r="A978" s="18">
        <v>330036309</v>
      </c>
      <c r="B978" s="18" t="s">
        <v>1155</v>
      </c>
    </row>
    <row r="979" spans="1:2" ht="15.85" customHeight="1">
      <c r="A979" s="18">
        <v>330039556</v>
      </c>
      <c r="B979" s="18" t="s">
        <v>533</v>
      </c>
    </row>
    <row r="980" spans="1:2" ht="15.85" customHeight="1">
      <c r="A980" s="18">
        <v>330048976</v>
      </c>
      <c r="B980" s="18" t="s">
        <v>1936</v>
      </c>
    </row>
    <row r="981" spans="1:2" ht="15.85" customHeight="1">
      <c r="A981" s="18">
        <v>330060164</v>
      </c>
      <c r="B981" s="18" t="s">
        <v>1937</v>
      </c>
    </row>
    <row r="982" spans="1:2" ht="15.85" customHeight="1">
      <c r="A982" s="18">
        <v>330088706</v>
      </c>
      <c r="B982" s="18" t="s">
        <v>1938</v>
      </c>
    </row>
    <row r="983" spans="1:2" ht="15.85" customHeight="1">
      <c r="A983" s="18">
        <v>330099273</v>
      </c>
      <c r="B983" s="18" t="s">
        <v>1160</v>
      </c>
    </row>
    <row r="984" spans="1:2" ht="15.85" customHeight="1">
      <c r="A984" s="18">
        <v>330099691</v>
      </c>
      <c r="B984" s="18" t="s">
        <v>1154</v>
      </c>
    </row>
    <row r="985" spans="1:2" ht="15.85" customHeight="1">
      <c r="A985" s="18">
        <v>330102645</v>
      </c>
      <c r="B985" s="18" t="s">
        <v>1939</v>
      </c>
    </row>
    <row r="986" spans="1:2" ht="15.85" customHeight="1">
      <c r="A986" s="18">
        <v>330102646</v>
      </c>
      <c r="B986" s="18" t="s">
        <v>1155</v>
      </c>
    </row>
    <row r="987" spans="1:2" ht="15.85" customHeight="1">
      <c r="A987" s="18">
        <v>330103139</v>
      </c>
      <c r="B987" s="18" t="s">
        <v>1940</v>
      </c>
    </row>
    <row r="988" spans="1:2" ht="15.85" customHeight="1">
      <c r="A988" s="18">
        <v>330116001</v>
      </c>
      <c r="B988" s="18" t="s">
        <v>1385</v>
      </c>
    </row>
    <row r="989" spans="1:2" ht="15.85" customHeight="1">
      <c r="A989" s="18">
        <v>330116005</v>
      </c>
      <c r="B989" s="18" t="s">
        <v>1385</v>
      </c>
    </row>
    <row r="990" spans="1:2" ht="15.85" customHeight="1">
      <c r="A990" s="18">
        <v>330118443</v>
      </c>
      <c r="B990" s="18" t="s">
        <v>1891</v>
      </c>
    </row>
    <row r="991" spans="1:2" ht="15.85" customHeight="1">
      <c r="A991" s="18">
        <v>330118487</v>
      </c>
      <c r="B991" s="18" t="s">
        <v>1941</v>
      </c>
    </row>
    <row r="992" spans="1:2" ht="15.85" customHeight="1">
      <c r="A992" s="18">
        <v>330118491</v>
      </c>
      <c r="B992" s="18" t="s">
        <v>1942</v>
      </c>
    </row>
    <row r="993" spans="1:2" ht="15.85" customHeight="1">
      <c r="A993" s="18">
        <v>330119122</v>
      </c>
      <c r="B993" s="18" t="s">
        <v>1943</v>
      </c>
    </row>
    <row r="994" spans="1:2" ht="15.85" customHeight="1">
      <c r="A994" s="18">
        <v>330119204</v>
      </c>
      <c r="B994" s="18" t="s">
        <v>1855</v>
      </c>
    </row>
    <row r="995" spans="1:2" ht="15.85" customHeight="1">
      <c r="A995" s="18">
        <v>330120193</v>
      </c>
      <c r="B995" s="18" t="s">
        <v>320</v>
      </c>
    </row>
    <row r="996" spans="1:2" ht="15.85" customHeight="1">
      <c r="A996" s="20">
        <v>330039594</v>
      </c>
      <c r="B996" s="20" t="s">
        <v>320</v>
      </c>
    </row>
    <row r="997" spans="1:2" ht="15.85" customHeight="1">
      <c r="A997" s="18">
        <v>330050714</v>
      </c>
      <c r="B997" s="18" t="s">
        <v>1847</v>
      </c>
    </row>
    <row r="998" spans="1:2" ht="15.85" customHeight="1">
      <c r="A998" s="18">
        <v>330097047</v>
      </c>
      <c r="B998" s="18" t="s">
        <v>1905</v>
      </c>
    </row>
    <row r="999" spans="1:2" ht="15.85" customHeight="1">
      <c r="A999" s="18">
        <v>330118499</v>
      </c>
      <c r="B999" s="18" t="s">
        <v>1944</v>
      </c>
    </row>
    <row r="1000" spans="1:2" ht="15.85" customHeight="1">
      <c r="A1000" s="18">
        <v>330120199</v>
      </c>
      <c r="B1000" s="18" t="s">
        <v>1945</v>
      </c>
    </row>
    <row r="1001" spans="1:2" ht="15.85" customHeight="1">
      <c r="A1001" s="18">
        <v>330120203</v>
      </c>
      <c r="B1001" s="18" t="s">
        <v>1946</v>
      </c>
    </row>
    <row r="1002" spans="1:2" ht="15.85" customHeight="1">
      <c r="A1002" s="18">
        <v>330120212</v>
      </c>
      <c r="B1002" s="18" t="s">
        <v>1947</v>
      </c>
    </row>
    <row r="1003" spans="1:2" ht="15.85" customHeight="1">
      <c r="A1003" s="18">
        <v>330120219</v>
      </c>
      <c r="B1003" s="18" t="s">
        <v>1948</v>
      </c>
    </row>
    <row r="1004" spans="1:2" ht="15.85" customHeight="1">
      <c r="A1004" s="18">
        <v>330120221</v>
      </c>
      <c r="B1004" s="18" t="s">
        <v>1949</v>
      </c>
    </row>
    <row r="1005" spans="1:2" ht="15.85" customHeight="1">
      <c r="A1005" s="20">
        <v>330040976</v>
      </c>
      <c r="B1005" s="20" t="s">
        <v>1950</v>
      </c>
    </row>
    <row r="1006" spans="1:2" ht="15.85" customHeight="1">
      <c r="A1006" s="18">
        <v>330067487</v>
      </c>
      <c r="B1006" s="18" t="s">
        <v>1951</v>
      </c>
    </row>
    <row r="1007" spans="1:2" ht="15.85" customHeight="1">
      <c r="A1007" s="18">
        <v>330078250</v>
      </c>
      <c r="B1007" s="18" t="s">
        <v>1920</v>
      </c>
    </row>
    <row r="1008" spans="1:2" ht="15.85" customHeight="1">
      <c r="A1008" s="18">
        <v>330082956</v>
      </c>
      <c r="B1008" s="18" t="s">
        <v>1920</v>
      </c>
    </row>
    <row r="1009" spans="1:2" ht="15.85" customHeight="1">
      <c r="A1009" s="18">
        <v>330089738</v>
      </c>
      <c r="B1009" s="18" t="s">
        <v>1952</v>
      </c>
    </row>
    <row r="1010" spans="1:2" ht="15.85" customHeight="1">
      <c r="A1010" s="18">
        <v>330090942</v>
      </c>
      <c r="B1010" s="18" t="s">
        <v>1953</v>
      </c>
    </row>
    <row r="1011" spans="1:2" ht="15.85" customHeight="1">
      <c r="A1011" s="20">
        <v>200143358</v>
      </c>
      <c r="B1011" s="20" t="s">
        <v>1954</v>
      </c>
    </row>
    <row r="1012" spans="1:2" ht="15.85" customHeight="1">
      <c r="A1012" s="18">
        <v>330035162</v>
      </c>
      <c r="B1012" s="18" t="s">
        <v>320</v>
      </c>
    </row>
    <row r="1013" spans="1:2" ht="15.85" customHeight="1">
      <c r="A1013" s="18">
        <v>330036696</v>
      </c>
      <c r="B1013" s="18" t="s">
        <v>1859</v>
      </c>
    </row>
    <row r="1014" spans="1:2" ht="15.85" customHeight="1">
      <c r="A1014" s="18">
        <v>330065339</v>
      </c>
      <c r="B1014" s="18" t="s">
        <v>1160</v>
      </c>
    </row>
    <row r="1015" spans="1:2" ht="15.85" customHeight="1">
      <c r="A1015" s="18">
        <v>330076115</v>
      </c>
      <c r="B1015" s="18" t="s">
        <v>1955</v>
      </c>
    </row>
    <row r="1016" spans="1:2" ht="15.85" customHeight="1">
      <c r="A1016" s="18">
        <v>330076733</v>
      </c>
      <c r="B1016" s="18" t="s">
        <v>533</v>
      </c>
    </row>
    <row r="1017" spans="1:2" ht="15.85" customHeight="1">
      <c r="A1017" s="18">
        <v>330076755</v>
      </c>
      <c r="B1017" s="18" t="s">
        <v>533</v>
      </c>
    </row>
    <row r="1018" spans="1:2" ht="15.85" customHeight="1">
      <c r="A1018" s="18">
        <v>330088560</v>
      </c>
      <c r="B1018" s="18" t="s">
        <v>1160</v>
      </c>
    </row>
    <row r="1019" spans="1:2" ht="15.85" customHeight="1">
      <c r="A1019" s="18">
        <v>330093645</v>
      </c>
      <c r="B1019" s="18" t="s">
        <v>1956</v>
      </c>
    </row>
    <row r="1020" spans="1:2" ht="15.85" customHeight="1">
      <c r="A1020" s="18">
        <v>330112696</v>
      </c>
      <c r="B1020" s="18" t="s">
        <v>1160</v>
      </c>
    </row>
    <row r="1021" spans="1:2" ht="15.85" customHeight="1">
      <c r="A1021" s="18">
        <v>330112706</v>
      </c>
      <c r="B1021" s="18" t="s">
        <v>1847</v>
      </c>
    </row>
    <row r="1022" spans="1:2" ht="15.85" customHeight="1">
      <c r="A1022" s="18">
        <v>330120462</v>
      </c>
      <c r="B1022" s="18" t="s">
        <v>1957</v>
      </c>
    </row>
    <row r="1023" spans="1:2" ht="15.85" customHeight="1">
      <c r="A1023" s="212">
        <v>330029628</v>
      </c>
      <c r="B1023" s="212" t="s">
        <v>1960</v>
      </c>
    </row>
    <row r="1024" spans="1:2" ht="15.85" customHeight="1">
      <c r="A1024" s="18">
        <v>330029629</v>
      </c>
      <c r="B1024" s="18" t="s">
        <v>533</v>
      </c>
    </row>
    <row r="1025" spans="1:2" ht="15.85" customHeight="1">
      <c r="A1025" s="18">
        <v>330034065</v>
      </c>
      <c r="B1025" s="18" t="s">
        <v>1162</v>
      </c>
    </row>
    <row r="1026" spans="1:2" ht="15.85" customHeight="1">
      <c r="A1026" s="18">
        <v>330036212</v>
      </c>
      <c r="B1026" s="18" t="s">
        <v>1158</v>
      </c>
    </row>
    <row r="1027" spans="1:2" ht="15.85" customHeight="1">
      <c r="A1027" s="18">
        <v>330046635</v>
      </c>
      <c r="B1027" s="18" t="s">
        <v>1961</v>
      </c>
    </row>
    <row r="1028" spans="1:2" ht="15.85" customHeight="1">
      <c r="A1028" s="18">
        <v>330093631</v>
      </c>
      <c r="B1028" s="18" t="s">
        <v>1891</v>
      </c>
    </row>
    <row r="1029" spans="1:2" ht="15.85" customHeight="1">
      <c r="A1029" s="18">
        <v>330120584</v>
      </c>
      <c r="B1029" s="18" t="s">
        <v>1159</v>
      </c>
    </row>
    <row r="1030" spans="1:2" ht="15.85" customHeight="1">
      <c r="A1030" s="18">
        <v>330120587</v>
      </c>
      <c r="B1030" s="18" t="s">
        <v>1904</v>
      </c>
    </row>
    <row r="1031" spans="1:2" ht="15.85" customHeight="1">
      <c r="A1031" s="205">
        <v>330050725</v>
      </c>
      <c r="B1031" s="205" t="s">
        <v>1988</v>
      </c>
    </row>
    <row r="1032" spans="1:2" ht="15.85" customHeight="1">
      <c r="A1032" s="18">
        <v>330055112</v>
      </c>
      <c r="B1032" s="18" t="s">
        <v>1989</v>
      </c>
    </row>
    <row r="1033" spans="1:2" ht="15.85" customHeight="1">
      <c r="A1033" s="18">
        <v>330091648</v>
      </c>
      <c r="B1033" s="18" t="s">
        <v>1988</v>
      </c>
    </row>
    <row r="1034" spans="1:2" ht="15.85" customHeight="1">
      <c r="A1034" s="18">
        <v>330093466</v>
      </c>
      <c r="B1034" s="18" t="s">
        <v>1988</v>
      </c>
    </row>
    <row r="1035" spans="1:2" ht="15.85" customHeight="1">
      <c r="A1035" s="18">
        <v>330118266</v>
      </c>
      <c r="B1035" s="18" t="s">
        <v>1990</v>
      </c>
    </row>
    <row r="1036" spans="1:2" ht="15.85" customHeight="1">
      <c r="A1036" s="18">
        <v>330118276</v>
      </c>
      <c r="B1036" s="18" t="s">
        <v>1991</v>
      </c>
    </row>
    <row r="1037" spans="1:2" ht="15.85" customHeight="1">
      <c r="A1037" s="205">
        <v>330034081</v>
      </c>
      <c r="B1037" s="205" t="s">
        <v>1160</v>
      </c>
    </row>
    <row r="1038" spans="1:2" ht="15.85" customHeight="1">
      <c r="A1038" s="18">
        <v>330065012</v>
      </c>
      <c r="B1038" s="18" t="s">
        <v>1995</v>
      </c>
    </row>
    <row r="1039" spans="1:2" ht="15.85" customHeight="1">
      <c r="A1039" s="18">
        <v>330076098</v>
      </c>
      <c r="B1039" s="18" t="s">
        <v>1996</v>
      </c>
    </row>
    <row r="1040" spans="1:2" ht="15.85" customHeight="1">
      <c r="A1040" s="18">
        <v>330079568</v>
      </c>
      <c r="B1040" s="18" t="s">
        <v>320</v>
      </c>
    </row>
    <row r="1041" spans="1:2" ht="15.85" customHeight="1">
      <c r="A1041" s="18">
        <v>330121886</v>
      </c>
      <c r="B1041" s="18" t="s">
        <v>1920</v>
      </c>
    </row>
    <row r="1042" spans="1:2" ht="15.85" customHeight="1">
      <c r="A1042" s="18">
        <v>330122406</v>
      </c>
      <c r="B1042" s="18" t="s">
        <v>1997</v>
      </c>
    </row>
    <row r="1043" spans="1:2" ht="15.85" customHeight="1">
      <c r="A1043" s="18">
        <v>330122410</v>
      </c>
      <c r="B1043" s="18" t="s">
        <v>1920</v>
      </c>
    </row>
    <row r="1044" spans="1:2" ht="15.85" customHeight="1">
      <c r="A1044" s="205">
        <v>200274689</v>
      </c>
      <c r="B1044" s="205"/>
    </row>
    <row r="1045" spans="1:2" ht="15.85" customHeight="1">
      <c r="A1045" s="18">
        <v>330058613</v>
      </c>
      <c r="B1045" s="18" t="s">
        <v>320</v>
      </c>
    </row>
    <row r="1046" spans="1:2" ht="15.85" customHeight="1">
      <c r="A1046" s="18">
        <v>330062243</v>
      </c>
      <c r="B1046" s="18" t="s">
        <v>320</v>
      </c>
    </row>
    <row r="1047" spans="1:2" ht="15.85" customHeight="1">
      <c r="A1047" s="18">
        <v>330062245</v>
      </c>
      <c r="B1047" s="18" t="s">
        <v>320</v>
      </c>
    </row>
    <row r="1048" spans="1:2" ht="15.85" customHeight="1">
      <c r="A1048" s="18">
        <v>330064922</v>
      </c>
      <c r="B1048" s="18" t="s">
        <v>2000</v>
      </c>
    </row>
    <row r="1049" spans="1:2" ht="15.85" customHeight="1">
      <c r="A1049" s="18">
        <v>330089040</v>
      </c>
      <c r="B1049" s="18" t="s">
        <v>1988</v>
      </c>
    </row>
    <row r="1050" spans="1:2" ht="15.85" customHeight="1">
      <c r="A1050" s="18">
        <v>330120772</v>
      </c>
      <c r="B1050" s="18" t="s">
        <v>2001</v>
      </c>
    </row>
    <row r="1051" spans="1:2" ht="15.85" customHeight="1">
      <c r="A1051" s="18">
        <v>330120972</v>
      </c>
      <c r="B1051" s="18" t="s">
        <v>1385</v>
      </c>
    </row>
    <row r="1052" spans="1:2" ht="15.85" customHeight="1">
      <c r="A1052" s="205">
        <v>330034053</v>
      </c>
      <c r="B1052" s="205" t="s">
        <v>2002</v>
      </c>
    </row>
    <row r="1053" spans="1:2" ht="15.85" customHeight="1">
      <c r="A1053" s="18">
        <v>330035163</v>
      </c>
      <c r="B1053" s="18" t="s">
        <v>533</v>
      </c>
    </row>
    <row r="1054" spans="1:2" ht="15.85" customHeight="1">
      <c r="A1054" s="18">
        <v>330043356</v>
      </c>
      <c r="B1054" s="18" t="s">
        <v>320</v>
      </c>
    </row>
    <row r="1055" spans="1:2" ht="15.85" customHeight="1">
      <c r="A1055" s="18">
        <v>330043362</v>
      </c>
      <c r="B1055" s="18" t="s">
        <v>2003</v>
      </c>
    </row>
    <row r="1056" spans="1:2" ht="15.85" customHeight="1">
      <c r="A1056" s="18">
        <v>330043564</v>
      </c>
      <c r="B1056" s="18" t="s">
        <v>2004</v>
      </c>
    </row>
    <row r="1057" spans="1:2" ht="15.85" customHeight="1">
      <c r="A1057" s="18">
        <v>330043567</v>
      </c>
      <c r="B1057" s="18" t="s">
        <v>2005</v>
      </c>
    </row>
    <row r="1058" spans="1:2" ht="15.85" customHeight="1">
      <c r="A1058" s="18">
        <v>330071779</v>
      </c>
      <c r="B1058" s="18" t="s">
        <v>2005</v>
      </c>
    </row>
    <row r="1059" spans="1:2" ht="15.85" customHeight="1">
      <c r="A1059" s="18">
        <v>330076214</v>
      </c>
      <c r="B1059" s="18" t="s">
        <v>2006</v>
      </c>
    </row>
    <row r="1060" spans="1:2" ht="15.85" customHeight="1">
      <c r="A1060" s="18">
        <v>330088487</v>
      </c>
      <c r="B1060" s="18" t="s">
        <v>2007</v>
      </c>
    </row>
    <row r="1061" spans="1:2" ht="15.85" customHeight="1">
      <c r="A1061" s="18">
        <v>330099512</v>
      </c>
      <c r="B1061" s="18" t="s">
        <v>1167</v>
      </c>
    </row>
    <row r="1062" spans="1:2" ht="15.85" customHeight="1">
      <c r="A1062" s="18">
        <v>330100200</v>
      </c>
      <c r="B1062" s="18" t="s">
        <v>2002</v>
      </c>
    </row>
    <row r="1063" spans="1:2" ht="15.85" customHeight="1">
      <c r="A1063" s="18">
        <v>330122114</v>
      </c>
      <c r="B1063" s="18" t="s">
        <v>1952</v>
      </c>
    </row>
    <row r="1064" spans="1:2" ht="15.85" customHeight="1">
      <c r="A1064" s="205">
        <v>330032088</v>
      </c>
      <c r="B1064" s="205" t="s">
        <v>1927</v>
      </c>
    </row>
    <row r="1065" spans="1:2" ht="15.85" customHeight="1">
      <c r="A1065" s="18">
        <v>330032109</v>
      </c>
      <c r="B1065" s="18" t="s">
        <v>1162</v>
      </c>
    </row>
    <row r="1066" spans="1:2" ht="15.85" customHeight="1">
      <c r="A1066" s="18">
        <v>330052372</v>
      </c>
      <c r="B1066" s="18" t="s">
        <v>1950</v>
      </c>
    </row>
    <row r="1067" spans="1:2" ht="15.85" customHeight="1">
      <c r="A1067" s="18">
        <v>330068740</v>
      </c>
      <c r="B1067" s="18" t="s">
        <v>1944</v>
      </c>
    </row>
    <row r="1068" spans="1:2" ht="15.85" customHeight="1">
      <c r="A1068" s="18">
        <v>330074395</v>
      </c>
      <c r="B1068" s="18" t="s">
        <v>1383</v>
      </c>
    </row>
    <row r="1069" spans="1:2" ht="15.85" customHeight="1">
      <c r="A1069" s="18">
        <v>330094046</v>
      </c>
      <c r="B1069" s="18" t="s">
        <v>2012</v>
      </c>
    </row>
    <row r="1070" spans="1:2" ht="15.85" customHeight="1">
      <c r="A1070" s="18">
        <v>330118397</v>
      </c>
      <c r="B1070" s="18" t="s">
        <v>2013</v>
      </c>
    </row>
    <row r="1071" spans="1:2" ht="15.85" customHeight="1">
      <c r="A1071" s="18">
        <v>330122435</v>
      </c>
      <c r="B1071" s="18" t="s">
        <v>1168</v>
      </c>
    </row>
    <row r="1072" spans="1:2" ht="15.85" customHeight="1">
      <c r="A1072" s="18">
        <v>330125112</v>
      </c>
      <c r="B1072" s="18" t="s">
        <v>2014</v>
      </c>
    </row>
    <row r="1073" spans="1:11" ht="15.85" customHeight="1">
      <c r="A1073" s="18">
        <v>330125223</v>
      </c>
      <c r="B1073" s="18" t="s">
        <v>2015</v>
      </c>
    </row>
    <row r="1074" spans="1:11" ht="15.85" customHeight="1">
      <c r="A1074" s="18">
        <v>330125226</v>
      </c>
      <c r="B1074" s="18" t="s">
        <v>2016</v>
      </c>
    </row>
    <row r="1075" spans="1:11" ht="15.85" customHeight="1">
      <c r="A1075" s="243">
        <v>330041872</v>
      </c>
      <c r="B1075" s="243" t="s">
        <v>2021</v>
      </c>
      <c r="C1075"/>
      <c r="E1075" s="119"/>
      <c r="F1075"/>
      <c r="G1075" s="206"/>
      <c r="K1075"/>
    </row>
    <row r="1076" spans="1:11" ht="15.85" customHeight="1">
      <c r="A1076" s="16">
        <v>330043359</v>
      </c>
      <c r="B1076" s="16" t="s">
        <v>2021</v>
      </c>
      <c r="C1076"/>
      <c r="E1076" s="119"/>
      <c r="F1076"/>
      <c r="G1076" s="206"/>
      <c r="K1076"/>
    </row>
    <row r="1077" spans="1:11" ht="15.85" customHeight="1">
      <c r="A1077" s="16">
        <v>330065705</v>
      </c>
      <c r="B1077" s="16" t="s">
        <v>320</v>
      </c>
      <c r="C1077"/>
      <c r="E1077" s="119"/>
      <c r="F1077"/>
      <c r="G1077" s="206"/>
      <c r="K1077"/>
    </row>
    <row r="1078" spans="1:11" ht="15.85" customHeight="1">
      <c r="A1078" s="16">
        <v>330065707</v>
      </c>
      <c r="B1078" s="16" t="s">
        <v>320</v>
      </c>
      <c r="C1078"/>
      <c r="E1078" s="119"/>
      <c r="F1078"/>
      <c r="G1078" s="206"/>
      <c r="K1078"/>
    </row>
    <row r="1079" spans="1:11" ht="15.85" customHeight="1">
      <c r="A1079" s="16">
        <v>330083844</v>
      </c>
      <c r="B1079" s="16" t="s">
        <v>2022</v>
      </c>
      <c r="C1079"/>
      <c r="E1079" s="119"/>
      <c r="F1079"/>
      <c r="G1079" s="206"/>
      <c r="K1079"/>
    </row>
    <row r="1080" spans="1:11" ht="15.85" customHeight="1">
      <c r="A1080" s="16">
        <v>330089841</v>
      </c>
      <c r="B1080" s="16" t="s">
        <v>2023</v>
      </c>
      <c r="C1080"/>
      <c r="E1080" s="119"/>
      <c r="F1080"/>
      <c r="G1080" s="206"/>
      <c r="K1080"/>
    </row>
    <row r="1081" spans="1:11" ht="15.85" customHeight="1">
      <c r="A1081" s="16">
        <v>330089845</v>
      </c>
      <c r="B1081" s="16" t="s">
        <v>1169</v>
      </c>
      <c r="C1081"/>
      <c r="E1081" s="119"/>
      <c r="F1081"/>
      <c r="G1081" s="206"/>
      <c r="K1081"/>
    </row>
    <row r="1082" spans="1:11" ht="15.85" customHeight="1">
      <c r="A1082" s="16">
        <v>330122402</v>
      </c>
      <c r="B1082" s="16" t="s">
        <v>1848</v>
      </c>
      <c r="C1082"/>
      <c r="E1082" s="119"/>
      <c r="F1082"/>
      <c r="G1082" s="206"/>
      <c r="K1082"/>
    </row>
    <row r="1083" spans="1:11" ht="15.85" customHeight="1">
      <c r="A1083" s="16">
        <v>330125045</v>
      </c>
      <c r="B1083" s="16" t="s">
        <v>2024</v>
      </c>
      <c r="C1083"/>
      <c r="E1083" s="119"/>
      <c r="F1083"/>
      <c r="G1083" s="206"/>
      <c r="K1083"/>
    </row>
    <row r="1084" spans="1:11" ht="15.85" customHeight="1">
      <c r="A1084" s="16">
        <v>330126910</v>
      </c>
      <c r="B1084" s="16" t="s">
        <v>2025</v>
      </c>
      <c r="C1084"/>
      <c r="E1084" s="119"/>
      <c r="F1084"/>
      <c r="G1084" s="206"/>
      <c r="K1084"/>
    </row>
    <row r="1085" spans="1:11" ht="15.85" customHeight="1">
      <c r="A1085" s="16">
        <v>330126911</v>
      </c>
      <c r="B1085" s="16" t="s">
        <v>1173</v>
      </c>
      <c r="C1085"/>
      <c r="E1085" s="119"/>
      <c r="F1085"/>
      <c r="G1085" s="206"/>
      <c r="K1085"/>
    </row>
    <row r="1086" spans="1:11" ht="15.85" customHeight="1">
      <c r="A1086" s="16">
        <v>330126915</v>
      </c>
      <c r="B1086" s="16" t="s">
        <v>2026</v>
      </c>
      <c r="C1086"/>
      <c r="E1086" s="119"/>
      <c r="F1086"/>
      <c r="G1086" s="206"/>
      <c r="K1086"/>
    </row>
    <row r="1087" spans="1:11" ht="15.85" customHeight="1">
      <c r="A1087" s="16">
        <v>330126916</v>
      </c>
      <c r="B1087" s="16" t="s">
        <v>1155</v>
      </c>
      <c r="C1087"/>
      <c r="E1087" s="119"/>
      <c r="F1087"/>
      <c r="G1087" s="206"/>
      <c r="K1087"/>
    </row>
    <row r="1088" spans="1:11" ht="15.85" customHeight="1">
      <c r="A1088" s="16">
        <v>330126953</v>
      </c>
      <c r="B1088" s="16" t="s">
        <v>2027</v>
      </c>
      <c r="C1088"/>
      <c r="E1088" s="119"/>
      <c r="F1088"/>
      <c r="G1088" s="206"/>
      <c r="K1088"/>
    </row>
    <row r="1089" spans="1:11" ht="15.85" customHeight="1">
      <c r="A1089" s="16">
        <v>330128358</v>
      </c>
      <c r="B1089" s="16" t="s">
        <v>2028</v>
      </c>
      <c r="C1089"/>
      <c r="E1089" s="119"/>
      <c r="F1089"/>
      <c r="G1089" s="206"/>
      <c r="K1089"/>
    </row>
    <row r="1090" spans="1:11" ht="15.85" customHeight="1">
      <c r="A1090" s="16">
        <v>330128420</v>
      </c>
      <c r="B1090" s="16" t="s">
        <v>1160</v>
      </c>
      <c r="C1090"/>
      <c r="E1090" s="119"/>
      <c r="F1090"/>
      <c r="G1090" s="206"/>
      <c r="K1090"/>
    </row>
    <row r="1091" spans="1:11" ht="15.85" customHeight="1">
      <c r="A1091" s="16">
        <v>330128424</v>
      </c>
      <c r="B1091" s="16" t="s">
        <v>2029</v>
      </c>
      <c r="C1091"/>
      <c r="E1091" s="119"/>
      <c r="F1091"/>
      <c r="G1091" s="206"/>
      <c r="K1091"/>
    </row>
    <row r="1092" spans="1:11" ht="15.85" customHeight="1">
      <c r="C1092"/>
      <c r="E1092" s="119"/>
      <c r="F1092"/>
      <c r="G1092" s="206"/>
      <c r="K1092"/>
    </row>
    <row r="1093" spans="1:11" ht="15.85" customHeight="1">
      <c r="C1093"/>
      <c r="E1093" s="119"/>
      <c r="F1093"/>
      <c r="G1093" s="206"/>
      <c r="K1093"/>
    </row>
    <row r="1094" spans="1:11" ht="15.85" customHeight="1">
      <c r="C1094"/>
      <c r="E1094" s="119"/>
      <c r="F1094"/>
      <c r="G1094" s="206"/>
      <c r="K1094"/>
    </row>
  </sheetData>
  <autoFilter ref="A817:F817"/>
  <phoneticPr fontId="29" type="noConversion"/>
  <pageMargins left="0.7" right="0.7" top="0.75" bottom="0.75" header="0.3" footer="0.3"/>
  <pageSetup paperSize="9" orientation="portrait" verticalDpi="0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G125"/>
  <sheetViews>
    <sheetView topLeftCell="A34" workbookViewId="0">
      <selection activeCell="B16" sqref="B16"/>
    </sheetView>
  </sheetViews>
  <sheetFormatPr defaultRowHeight="13"/>
  <cols>
    <col min="1" max="1" width="10.5" bestFit="1" customWidth="1"/>
    <col min="2" max="2" width="35.625" style="211" customWidth="1"/>
    <col min="3" max="3" width="7.75" style="15" customWidth="1"/>
    <col min="4" max="4" width="10.5" bestFit="1" customWidth="1"/>
    <col min="5" max="5" width="39.625" style="211" customWidth="1"/>
    <col min="6" max="6" width="6.375" style="15" customWidth="1"/>
    <col min="7" max="7" width="5.25" bestFit="1" customWidth="1"/>
  </cols>
  <sheetData>
    <row r="1" spans="1:7">
      <c r="A1" s="5" t="s">
        <v>1972</v>
      </c>
      <c r="B1" s="5" t="s">
        <v>1985</v>
      </c>
      <c r="C1" s="21" t="s">
        <v>1973</v>
      </c>
      <c r="D1" s="5" t="s">
        <v>1972</v>
      </c>
      <c r="E1" s="5" t="s">
        <v>1986</v>
      </c>
      <c r="F1" s="21" t="s">
        <v>1987</v>
      </c>
      <c r="G1" s="5" t="s">
        <v>1974</v>
      </c>
    </row>
    <row r="2" spans="1:7">
      <c r="A2" s="5">
        <v>200127463</v>
      </c>
      <c r="B2" s="5" t="s">
        <v>1602</v>
      </c>
      <c r="C2" s="21">
        <v>1</v>
      </c>
      <c r="D2" s="5">
        <v>200010470</v>
      </c>
      <c r="E2" s="5" t="s">
        <v>1417</v>
      </c>
      <c r="F2" s="21">
        <v>1</v>
      </c>
      <c r="G2" s="5" t="s">
        <v>1978</v>
      </c>
    </row>
    <row r="3" spans="1:7">
      <c r="A3" s="5">
        <v>200010474</v>
      </c>
      <c r="B3" s="5" t="s">
        <v>1587</v>
      </c>
      <c r="C3" s="21">
        <v>1</v>
      </c>
      <c r="D3" s="5">
        <v>200010471</v>
      </c>
      <c r="E3" s="5" t="s">
        <v>1601</v>
      </c>
      <c r="F3" s="21">
        <v>1</v>
      </c>
      <c r="G3" s="5" t="s">
        <v>1975</v>
      </c>
    </row>
    <row r="4" spans="1:7">
      <c r="A4" s="5">
        <v>200127466</v>
      </c>
      <c r="B4" s="5" t="s">
        <v>1588</v>
      </c>
      <c r="C4" s="21">
        <v>1</v>
      </c>
      <c r="D4" s="5">
        <v>200010471</v>
      </c>
      <c r="E4" s="5" t="s">
        <v>1601</v>
      </c>
      <c r="F4" s="21">
        <v>1</v>
      </c>
      <c r="G4" s="5" t="s">
        <v>1978</v>
      </c>
    </row>
    <row r="5" spans="1:7">
      <c r="A5" s="5">
        <v>200132903</v>
      </c>
      <c r="B5" s="5" t="s">
        <v>1589</v>
      </c>
      <c r="C5" s="21">
        <v>1</v>
      </c>
      <c r="D5" s="5">
        <v>200010471</v>
      </c>
      <c r="E5" s="5" t="s">
        <v>1601</v>
      </c>
      <c r="F5" s="21">
        <v>1</v>
      </c>
      <c r="G5" s="5" t="s">
        <v>1978</v>
      </c>
    </row>
    <row r="6" spans="1:7">
      <c r="A6" s="5">
        <v>200132912</v>
      </c>
      <c r="B6" s="5" t="s">
        <v>1590</v>
      </c>
      <c r="C6" s="21">
        <v>1</v>
      </c>
      <c r="D6" s="5">
        <v>200010471</v>
      </c>
      <c r="E6" s="5" t="s">
        <v>1601</v>
      </c>
      <c r="F6" s="21">
        <v>1</v>
      </c>
      <c r="G6" s="5" t="s">
        <v>1978</v>
      </c>
    </row>
    <row r="7" spans="1:7">
      <c r="A7" s="5">
        <v>200010473</v>
      </c>
      <c r="B7" s="5" t="s">
        <v>1582</v>
      </c>
      <c r="C7" s="21">
        <v>1</v>
      </c>
      <c r="D7" s="5">
        <v>200010472</v>
      </c>
      <c r="E7" s="5" t="s">
        <v>1606</v>
      </c>
      <c r="F7" s="21">
        <v>1</v>
      </c>
      <c r="G7" s="5" t="s">
        <v>1975</v>
      </c>
    </row>
    <row r="8" spans="1:7">
      <c r="A8" s="5">
        <v>200127465</v>
      </c>
      <c r="B8" s="5" t="s">
        <v>1583</v>
      </c>
      <c r="C8" s="21">
        <v>1</v>
      </c>
      <c r="D8" s="5">
        <v>200010472</v>
      </c>
      <c r="E8" s="5" t="s">
        <v>1606</v>
      </c>
      <c r="F8" s="21">
        <v>1</v>
      </c>
      <c r="G8" s="5" t="s">
        <v>1978</v>
      </c>
    </row>
    <row r="9" spans="1:7">
      <c r="A9" s="5">
        <v>200132902</v>
      </c>
      <c r="B9" s="5" t="s">
        <v>1584</v>
      </c>
      <c r="C9" s="21">
        <v>1</v>
      </c>
      <c r="D9" s="5">
        <v>200010472</v>
      </c>
      <c r="E9" s="5" t="s">
        <v>1606</v>
      </c>
      <c r="F9" s="21">
        <v>1</v>
      </c>
      <c r="G9" s="5" t="s">
        <v>1978</v>
      </c>
    </row>
    <row r="10" spans="1:7">
      <c r="A10" s="5">
        <v>200132911</v>
      </c>
      <c r="B10" s="5" t="s">
        <v>1585</v>
      </c>
      <c r="C10" s="21">
        <v>1</v>
      </c>
      <c r="D10" s="5">
        <v>200010472</v>
      </c>
      <c r="E10" s="5" t="s">
        <v>1606</v>
      </c>
      <c r="F10" s="21">
        <v>1</v>
      </c>
      <c r="G10" s="5" t="s">
        <v>1978</v>
      </c>
    </row>
    <row r="11" spans="1:7">
      <c r="A11" s="5">
        <v>200011212</v>
      </c>
      <c r="B11" s="5" t="s">
        <v>1722</v>
      </c>
      <c r="C11" s="21">
        <v>1</v>
      </c>
      <c r="D11" s="5">
        <v>200201361</v>
      </c>
      <c r="E11" s="5" t="s">
        <v>1667</v>
      </c>
      <c r="F11" s="21">
        <v>2</v>
      </c>
      <c r="G11" s="5" t="s">
        <v>1976</v>
      </c>
    </row>
    <row r="12" spans="1:7">
      <c r="A12" s="5">
        <v>200139421</v>
      </c>
      <c r="B12" s="5" t="s">
        <v>1728</v>
      </c>
      <c r="C12" s="21">
        <v>1</v>
      </c>
      <c r="D12" s="5">
        <v>200201361</v>
      </c>
      <c r="E12" s="5" t="s">
        <v>1667</v>
      </c>
      <c r="F12" s="21">
        <v>2</v>
      </c>
      <c r="G12" s="5" t="s">
        <v>1978</v>
      </c>
    </row>
    <row r="13" spans="1:7">
      <c r="A13" s="5">
        <v>200013411</v>
      </c>
      <c r="B13" s="5" t="s">
        <v>1789</v>
      </c>
      <c r="C13" s="21">
        <v>1</v>
      </c>
      <c r="D13" s="5">
        <v>200201361</v>
      </c>
      <c r="E13" s="5" t="s">
        <v>1667</v>
      </c>
      <c r="F13" s="21">
        <v>2</v>
      </c>
      <c r="G13" s="5" t="s">
        <v>1976</v>
      </c>
    </row>
    <row r="14" spans="1:7">
      <c r="A14" s="5">
        <v>200127283</v>
      </c>
      <c r="B14" s="5" t="s">
        <v>1793</v>
      </c>
      <c r="C14" s="21">
        <v>1</v>
      </c>
      <c r="D14" s="5">
        <v>200201361</v>
      </c>
      <c r="E14" s="5" t="s">
        <v>1667</v>
      </c>
      <c r="F14" s="21">
        <v>2</v>
      </c>
      <c r="G14" s="5" t="s">
        <v>1978</v>
      </c>
    </row>
    <row r="15" spans="1:7">
      <c r="A15" s="5">
        <v>200011212</v>
      </c>
      <c r="B15" s="5" t="s">
        <v>1722</v>
      </c>
      <c r="C15" s="21">
        <v>1</v>
      </c>
      <c r="D15" s="5">
        <v>200201341</v>
      </c>
      <c r="E15" s="5" t="s">
        <v>1668</v>
      </c>
      <c r="F15" s="21">
        <v>1</v>
      </c>
      <c r="G15" s="5" t="s">
        <v>1976</v>
      </c>
    </row>
    <row r="16" spans="1:7">
      <c r="A16" s="5">
        <v>200139421</v>
      </c>
      <c r="B16" s="5" t="s">
        <v>1728</v>
      </c>
      <c r="C16" s="21">
        <v>1</v>
      </c>
      <c r="D16" s="5">
        <v>200201341</v>
      </c>
      <c r="E16" s="5" t="s">
        <v>1668</v>
      </c>
      <c r="F16" s="21">
        <v>1</v>
      </c>
      <c r="G16" s="5" t="s">
        <v>1976</v>
      </c>
    </row>
    <row r="17" spans="1:7">
      <c r="A17" s="5">
        <v>200013411</v>
      </c>
      <c r="B17" s="5" t="s">
        <v>1789</v>
      </c>
      <c r="C17" s="21">
        <v>1</v>
      </c>
      <c r="D17" s="5">
        <v>200201341</v>
      </c>
      <c r="E17" s="5" t="s">
        <v>1668</v>
      </c>
      <c r="F17" s="21">
        <v>1</v>
      </c>
      <c r="G17" s="5" t="s">
        <v>1976</v>
      </c>
    </row>
    <row r="18" spans="1:7">
      <c r="A18" s="5">
        <v>200127283</v>
      </c>
      <c r="B18" s="5" t="s">
        <v>1793</v>
      </c>
      <c r="C18" s="21">
        <v>1</v>
      </c>
      <c r="D18" s="5">
        <v>200201341</v>
      </c>
      <c r="E18" s="5" t="s">
        <v>1668</v>
      </c>
      <c r="F18" s="21">
        <v>1</v>
      </c>
      <c r="G18" s="5" t="s">
        <v>1976</v>
      </c>
    </row>
    <row r="19" spans="1:7">
      <c r="A19" s="5">
        <v>200093081</v>
      </c>
      <c r="B19" s="5" t="s">
        <v>1724</v>
      </c>
      <c r="C19" s="21">
        <v>1</v>
      </c>
      <c r="D19" s="5">
        <v>200201358</v>
      </c>
      <c r="E19" s="5" t="s">
        <v>1669</v>
      </c>
      <c r="F19" s="21">
        <v>2</v>
      </c>
      <c r="G19" s="5" t="s">
        <v>1976</v>
      </c>
    </row>
    <row r="20" spans="1:7">
      <c r="A20" s="5">
        <v>200139394</v>
      </c>
      <c r="B20" s="5" t="s">
        <v>1727</v>
      </c>
      <c r="C20" s="21">
        <v>1</v>
      </c>
      <c r="D20" s="5">
        <v>200201358</v>
      </c>
      <c r="E20" s="5" t="s">
        <v>1669</v>
      </c>
      <c r="F20" s="21">
        <v>2</v>
      </c>
      <c r="G20" s="5" t="s">
        <v>1975</v>
      </c>
    </row>
    <row r="21" spans="1:7">
      <c r="A21" s="5">
        <v>200139439</v>
      </c>
      <c r="B21" s="5" t="s">
        <v>1729</v>
      </c>
      <c r="C21" s="21">
        <v>1</v>
      </c>
      <c r="D21" s="5">
        <v>200201358</v>
      </c>
      <c r="E21" s="5" t="s">
        <v>1669</v>
      </c>
      <c r="F21" s="21">
        <v>2</v>
      </c>
      <c r="G21" s="5" t="s">
        <v>1978</v>
      </c>
    </row>
    <row r="22" spans="1:7">
      <c r="A22" s="5">
        <v>200093041</v>
      </c>
      <c r="B22" s="5" t="s">
        <v>1790</v>
      </c>
      <c r="C22" s="21">
        <v>1</v>
      </c>
      <c r="D22" s="5">
        <v>200201358</v>
      </c>
      <c r="E22" s="5" t="s">
        <v>1669</v>
      </c>
      <c r="F22" s="21">
        <v>2</v>
      </c>
      <c r="G22" s="5" t="s">
        <v>1976</v>
      </c>
    </row>
    <row r="23" spans="1:7">
      <c r="A23" s="5">
        <v>200127408</v>
      </c>
      <c r="B23" s="5" t="s">
        <v>1792</v>
      </c>
      <c r="C23" s="21">
        <v>1</v>
      </c>
      <c r="D23" s="5">
        <v>200201358</v>
      </c>
      <c r="E23" s="5" t="s">
        <v>1669</v>
      </c>
      <c r="F23" s="21">
        <v>2</v>
      </c>
      <c r="G23" s="5" t="s">
        <v>1975</v>
      </c>
    </row>
    <row r="24" spans="1:7">
      <c r="A24" s="5">
        <v>200127416</v>
      </c>
      <c r="B24" s="5" t="s">
        <v>1794</v>
      </c>
      <c r="C24" s="21">
        <v>1</v>
      </c>
      <c r="D24" s="5">
        <v>200201358</v>
      </c>
      <c r="E24" s="5" t="s">
        <v>1669</v>
      </c>
      <c r="F24" s="21">
        <v>2</v>
      </c>
      <c r="G24" s="5" t="s">
        <v>1978</v>
      </c>
    </row>
    <row r="25" spans="1:7">
      <c r="A25" s="5">
        <v>200093081</v>
      </c>
      <c r="B25" s="5" t="s">
        <v>1724</v>
      </c>
      <c r="C25" s="21">
        <v>1</v>
      </c>
      <c r="D25" s="5">
        <v>200201338</v>
      </c>
      <c r="E25" s="5" t="s">
        <v>1670</v>
      </c>
      <c r="F25" s="21">
        <v>1</v>
      </c>
      <c r="G25" s="5" t="s">
        <v>1976</v>
      </c>
    </row>
    <row r="26" spans="1:7">
      <c r="A26" s="5">
        <v>200139394</v>
      </c>
      <c r="B26" s="5" t="s">
        <v>1727</v>
      </c>
      <c r="C26" s="21">
        <v>1</v>
      </c>
      <c r="D26" s="5">
        <v>200201338</v>
      </c>
      <c r="E26" s="5" t="s">
        <v>1670</v>
      </c>
      <c r="F26" s="21">
        <v>1</v>
      </c>
      <c r="G26" s="5" t="s">
        <v>1976</v>
      </c>
    </row>
    <row r="27" spans="1:7">
      <c r="A27" s="5">
        <v>200139439</v>
      </c>
      <c r="B27" s="5" t="s">
        <v>1729</v>
      </c>
      <c r="C27" s="21">
        <v>1</v>
      </c>
      <c r="D27" s="5">
        <v>200201338</v>
      </c>
      <c r="E27" s="5" t="s">
        <v>1670</v>
      </c>
      <c r="F27" s="21">
        <v>1</v>
      </c>
      <c r="G27" s="5" t="s">
        <v>1976</v>
      </c>
    </row>
    <row r="28" spans="1:7">
      <c r="A28" s="5">
        <v>200093041</v>
      </c>
      <c r="B28" s="5" t="s">
        <v>1790</v>
      </c>
      <c r="C28" s="21">
        <v>1</v>
      </c>
      <c r="D28" s="5">
        <v>200201338</v>
      </c>
      <c r="E28" s="5" t="s">
        <v>1670</v>
      </c>
      <c r="F28" s="21">
        <v>1</v>
      </c>
      <c r="G28" s="5" t="s">
        <v>1976</v>
      </c>
    </row>
    <row r="29" spans="1:7">
      <c r="A29" s="5">
        <v>200127408</v>
      </c>
      <c r="B29" s="5" t="s">
        <v>1792</v>
      </c>
      <c r="C29" s="21">
        <v>1</v>
      </c>
      <c r="D29" s="5">
        <v>200201338</v>
      </c>
      <c r="E29" s="5" t="s">
        <v>1670</v>
      </c>
      <c r="F29" s="21">
        <v>1</v>
      </c>
      <c r="G29" s="5" t="s">
        <v>1976</v>
      </c>
    </row>
    <row r="30" spans="1:7">
      <c r="A30" s="5">
        <v>200127416</v>
      </c>
      <c r="B30" s="5" t="s">
        <v>1794</v>
      </c>
      <c r="C30" s="21">
        <v>1</v>
      </c>
      <c r="D30" s="5">
        <v>200201338</v>
      </c>
      <c r="E30" s="5" t="s">
        <v>1670</v>
      </c>
      <c r="F30" s="21">
        <v>1</v>
      </c>
      <c r="G30" s="5" t="s">
        <v>1976</v>
      </c>
    </row>
    <row r="31" spans="1:7">
      <c r="A31" s="5">
        <v>200011211</v>
      </c>
      <c r="B31" s="5" t="s">
        <v>1714</v>
      </c>
      <c r="C31" s="21">
        <v>1</v>
      </c>
      <c r="D31" s="5">
        <v>200013384</v>
      </c>
      <c r="E31" s="5" t="s">
        <v>1677</v>
      </c>
      <c r="F31" s="21">
        <v>4</v>
      </c>
      <c r="G31" s="5" t="s">
        <v>1976</v>
      </c>
    </row>
    <row r="32" spans="1:7">
      <c r="A32" s="5">
        <v>200139375</v>
      </c>
      <c r="B32" s="5" t="s">
        <v>1718</v>
      </c>
      <c r="C32" s="21">
        <v>1</v>
      </c>
      <c r="D32" s="5">
        <v>200013384</v>
      </c>
      <c r="E32" s="5" t="s">
        <v>1677</v>
      </c>
      <c r="F32" s="21">
        <v>4</v>
      </c>
      <c r="G32" s="5" t="s">
        <v>1978</v>
      </c>
    </row>
    <row r="33" spans="1:7">
      <c r="A33" s="5">
        <v>200139464</v>
      </c>
      <c r="B33" s="5" t="s">
        <v>1720</v>
      </c>
      <c r="C33" s="21">
        <v>1</v>
      </c>
      <c r="D33" s="5">
        <v>200013384</v>
      </c>
      <c r="E33" s="5" t="s">
        <v>1677</v>
      </c>
      <c r="F33" s="21">
        <v>4</v>
      </c>
      <c r="G33" s="5" t="s">
        <v>1982</v>
      </c>
    </row>
    <row r="34" spans="1:7">
      <c r="A34" s="5">
        <v>200011206</v>
      </c>
      <c r="B34" s="5" t="s">
        <v>1734</v>
      </c>
      <c r="C34" s="21">
        <v>2</v>
      </c>
      <c r="D34" s="5">
        <v>200013384</v>
      </c>
      <c r="E34" s="5" t="s">
        <v>1677</v>
      </c>
      <c r="F34" s="21">
        <v>2</v>
      </c>
      <c r="G34" s="5" t="s">
        <v>1976</v>
      </c>
    </row>
    <row r="35" spans="1:7">
      <c r="A35" s="5">
        <v>200139371</v>
      </c>
      <c r="B35" s="5" t="s">
        <v>1744</v>
      </c>
      <c r="C35" s="21">
        <v>2</v>
      </c>
      <c r="D35" s="5">
        <v>200013384</v>
      </c>
      <c r="E35" s="5" t="s">
        <v>1677</v>
      </c>
      <c r="F35" s="21">
        <v>2</v>
      </c>
      <c r="G35" s="5" t="s">
        <v>1978</v>
      </c>
    </row>
    <row r="36" spans="1:7">
      <c r="A36" s="5">
        <v>200139415</v>
      </c>
      <c r="B36" s="5" t="s">
        <v>1746</v>
      </c>
      <c r="C36" s="21">
        <v>2</v>
      </c>
      <c r="D36" s="5">
        <v>200013384</v>
      </c>
      <c r="E36" s="5" t="s">
        <v>1677</v>
      </c>
      <c r="F36" s="21">
        <v>2</v>
      </c>
      <c r="G36" s="5" t="s">
        <v>1980</v>
      </c>
    </row>
    <row r="37" spans="1:7">
      <c r="A37" s="5">
        <v>200139460</v>
      </c>
      <c r="B37" s="5" t="s">
        <v>1748</v>
      </c>
      <c r="C37" s="21">
        <v>2</v>
      </c>
      <c r="D37" s="5">
        <v>200013384</v>
      </c>
      <c r="E37" s="5" t="s">
        <v>1677</v>
      </c>
      <c r="F37" s="21">
        <v>2</v>
      </c>
      <c r="G37" s="5" t="s">
        <v>1982</v>
      </c>
    </row>
    <row r="38" spans="1:7">
      <c r="A38" s="5">
        <v>200139328</v>
      </c>
      <c r="B38" s="5" t="s">
        <v>1750</v>
      </c>
      <c r="C38" s="21">
        <v>2</v>
      </c>
      <c r="D38" s="5">
        <v>200013384</v>
      </c>
      <c r="E38" s="5" t="s">
        <v>1677</v>
      </c>
      <c r="F38" s="21">
        <v>1</v>
      </c>
      <c r="G38" s="5" t="s">
        <v>1976</v>
      </c>
    </row>
    <row r="39" spans="1:7">
      <c r="A39" s="5">
        <v>200011208</v>
      </c>
      <c r="B39" s="5" t="s">
        <v>1752</v>
      </c>
      <c r="C39" s="21">
        <v>2</v>
      </c>
      <c r="D39" s="5">
        <v>200013384</v>
      </c>
      <c r="E39" s="5" t="s">
        <v>1677</v>
      </c>
      <c r="F39" s="21">
        <v>1</v>
      </c>
      <c r="G39" s="5" t="s">
        <v>1976</v>
      </c>
    </row>
    <row r="40" spans="1:7">
      <c r="A40" s="5">
        <v>200139372</v>
      </c>
      <c r="B40" s="5" t="s">
        <v>1756</v>
      </c>
      <c r="C40" s="21">
        <v>2</v>
      </c>
      <c r="D40" s="5">
        <v>200013384</v>
      </c>
      <c r="E40" s="5" t="s">
        <v>1677</v>
      </c>
      <c r="F40" s="21">
        <v>1</v>
      </c>
      <c r="G40" s="5" t="s">
        <v>1978</v>
      </c>
    </row>
    <row r="41" spans="1:7">
      <c r="A41" s="5">
        <v>200139416</v>
      </c>
      <c r="B41" s="5" t="s">
        <v>1758</v>
      </c>
      <c r="C41" s="21">
        <v>2</v>
      </c>
      <c r="D41" s="5">
        <v>200013384</v>
      </c>
      <c r="E41" s="5" t="s">
        <v>1677</v>
      </c>
      <c r="F41" s="21">
        <v>1</v>
      </c>
      <c r="G41" s="5" t="s">
        <v>1980</v>
      </c>
    </row>
    <row r="42" spans="1:7">
      <c r="A42" s="5">
        <v>200013410</v>
      </c>
      <c r="B42" s="5" t="s">
        <v>1782</v>
      </c>
      <c r="C42" s="21">
        <v>1</v>
      </c>
      <c r="D42" s="5">
        <v>200013384</v>
      </c>
      <c r="E42" s="5" t="s">
        <v>1677</v>
      </c>
      <c r="F42" s="21">
        <v>4</v>
      </c>
      <c r="G42" s="5" t="s">
        <v>1976</v>
      </c>
    </row>
    <row r="43" spans="1:7">
      <c r="A43" s="5">
        <v>200127273</v>
      </c>
      <c r="B43" s="5" t="s">
        <v>1784</v>
      </c>
      <c r="C43" s="21">
        <v>1</v>
      </c>
      <c r="D43" s="5">
        <v>200013384</v>
      </c>
      <c r="E43" s="5" t="s">
        <v>1677</v>
      </c>
      <c r="F43" s="21">
        <v>4</v>
      </c>
      <c r="G43" s="5" t="s">
        <v>1978</v>
      </c>
    </row>
    <row r="44" spans="1:7">
      <c r="A44" s="5">
        <v>200127291</v>
      </c>
      <c r="B44" s="5" t="s">
        <v>1787</v>
      </c>
      <c r="C44" s="21">
        <v>1</v>
      </c>
      <c r="D44" s="5">
        <v>200013384</v>
      </c>
      <c r="E44" s="5" t="s">
        <v>1677</v>
      </c>
      <c r="F44" s="21">
        <v>4</v>
      </c>
      <c r="G44" s="5" t="s">
        <v>1982</v>
      </c>
    </row>
    <row r="45" spans="1:7">
      <c r="A45" s="5">
        <v>200013405</v>
      </c>
      <c r="B45" s="5" t="s">
        <v>1797</v>
      </c>
      <c r="C45" s="21">
        <v>2</v>
      </c>
      <c r="D45" s="5">
        <v>200013384</v>
      </c>
      <c r="E45" s="5" t="s">
        <v>1677</v>
      </c>
      <c r="F45" s="21">
        <v>2</v>
      </c>
      <c r="G45" s="5" t="s">
        <v>1976</v>
      </c>
    </row>
    <row r="46" spans="1:7">
      <c r="A46" s="5">
        <v>200127269</v>
      </c>
      <c r="B46" s="5" t="s">
        <v>1803</v>
      </c>
      <c r="C46" s="21">
        <v>2</v>
      </c>
      <c r="D46" s="5">
        <v>200013384</v>
      </c>
      <c r="E46" s="5" t="s">
        <v>1677</v>
      </c>
      <c r="F46" s="21">
        <v>2</v>
      </c>
      <c r="G46" s="5" t="s">
        <v>1978</v>
      </c>
    </row>
    <row r="47" spans="1:7">
      <c r="A47" s="5">
        <v>200127278</v>
      </c>
      <c r="B47" s="5" t="s">
        <v>1805</v>
      </c>
      <c r="C47" s="21">
        <v>2</v>
      </c>
      <c r="D47" s="5">
        <v>200013384</v>
      </c>
      <c r="E47" s="5" t="s">
        <v>1677</v>
      </c>
      <c r="F47" s="21">
        <v>2</v>
      </c>
      <c r="G47" s="5" t="s">
        <v>1980</v>
      </c>
    </row>
    <row r="48" spans="1:7">
      <c r="A48" s="5">
        <v>200127286</v>
      </c>
      <c r="B48" s="5" t="s">
        <v>1807</v>
      </c>
      <c r="C48" s="21">
        <v>2</v>
      </c>
      <c r="D48" s="5">
        <v>200013384</v>
      </c>
      <c r="E48" s="5" t="s">
        <v>1677</v>
      </c>
      <c r="F48" s="21">
        <v>2</v>
      </c>
      <c r="G48" s="5" t="s">
        <v>1982</v>
      </c>
    </row>
    <row r="49" spans="1:7">
      <c r="A49" s="5">
        <v>200127261</v>
      </c>
      <c r="B49" s="5" t="s">
        <v>1809</v>
      </c>
      <c r="C49" s="21">
        <v>2</v>
      </c>
      <c r="D49" s="5">
        <v>200013384</v>
      </c>
      <c r="E49" s="5" t="s">
        <v>1677</v>
      </c>
      <c r="F49" s="21">
        <v>1</v>
      </c>
      <c r="G49" s="5" t="s">
        <v>1976</v>
      </c>
    </row>
    <row r="50" spans="1:7">
      <c r="A50" s="5">
        <v>200013407</v>
      </c>
      <c r="B50" s="5" t="s">
        <v>1811</v>
      </c>
      <c r="C50" s="21">
        <v>2</v>
      </c>
      <c r="D50" s="5">
        <v>200013384</v>
      </c>
      <c r="E50" s="5" t="s">
        <v>1677</v>
      </c>
      <c r="F50" s="21">
        <v>1</v>
      </c>
      <c r="G50" s="5" t="s">
        <v>1976</v>
      </c>
    </row>
    <row r="51" spans="1:7">
      <c r="A51" s="5">
        <v>200127270</v>
      </c>
      <c r="B51" s="5" t="s">
        <v>1813</v>
      </c>
      <c r="C51" s="21">
        <v>2</v>
      </c>
      <c r="D51" s="5">
        <v>200013384</v>
      </c>
      <c r="E51" s="5" t="s">
        <v>1677</v>
      </c>
      <c r="F51" s="21">
        <v>1</v>
      </c>
      <c r="G51" s="5" t="s">
        <v>1978</v>
      </c>
    </row>
    <row r="52" spans="1:7">
      <c r="A52" s="5">
        <v>200127279</v>
      </c>
      <c r="B52" s="5" t="s">
        <v>1815</v>
      </c>
      <c r="C52" s="21">
        <v>2</v>
      </c>
      <c r="D52" s="5">
        <v>200013384</v>
      </c>
      <c r="E52" s="5" t="s">
        <v>1677</v>
      </c>
      <c r="F52" s="21">
        <v>1</v>
      </c>
      <c r="G52" s="5" t="s">
        <v>1980</v>
      </c>
    </row>
    <row r="53" spans="1:7">
      <c r="A53" s="5">
        <v>200127288</v>
      </c>
      <c r="B53" s="5" t="s">
        <v>1817</v>
      </c>
      <c r="C53" s="21">
        <v>2</v>
      </c>
      <c r="D53" s="5">
        <v>200013384</v>
      </c>
      <c r="E53" s="5" t="s">
        <v>1677</v>
      </c>
      <c r="F53" s="21">
        <v>1</v>
      </c>
      <c r="G53" s="5" t="s">
        <v>1982</v>
      </c>
    </row>
    <row r="54" spans="1:7">
      <c r="A54" s="5">
        <v>200093080</v>
      </c>
      <c r="B54" s="5" t="s">
        <v>1716</v>
      </c>
      <c r="C54" s="21">
        <v>1</v>
      </c>
      <c r="D54" s="5">
        <v>200093026</v>
      </c>
      <c r="E54" s="5" t="s">
        <v>1678</v>
      </c>
      <c r="F54" s="21">
        <v>4</v>
      </c>
      <c r="G54" s="5" t="s">
        <v>1976</v>
      </c>
    </row>
    <row r="55" spans="1:7">
      <c r="A55" s="5">
        <v>200160003</v>
      </c>
      <c r="B55" s="5" t="s">
        <v>1721</v>
      </c>
      <c r="C55" s="21">
        <v>1</v>
      </c>
      <c r="D55" s="5">
        <v>200093026</v>
      </c>
      <c r="E55" s="5" t="s">
        <v>1678</v>
      </c>
      <c r="F55" s="21">
        <v>4</v>
      </c>
      <c r="G55" s="5" t="s">
        <v>1982</v>
      </c>
    </row>
    <row r="56" spans="1:7">
      <c r="A56" s="5">
        <v>200093075</v>
      </c>
      <c r="B56" s="5" t="s">
        <v>1736</v>
      </c>
      <c r="C56" s="21">
        <v>2</v>
      </c>
      <c r="D56" s="5">
        <v>200093026</v>
      </c>
      <c r="E56" s="5" t="s">
        <v>1678</v>
      </c>
      <c r="F56" s="21">
        <v>2</v>
      </c>
      <c r="G56" s="5" t="s">
        <v>1976</v>
      </c>
    </row>
    <row r="57" spans="1:7">
      <c r="A57" s="5">
        <v>200139326</v>
      </c>
      <c r="B57" s="5" t="s">
        <v>1738</v>
      </c>
      <c r="C57" s="21">
        <v>2</v>
      </c>
      <c r="D57" s="5">
        <v>200093026</v>
      </c>
      <c r="E57" s="5" t="s">
        <v>1678</v>
      </c>
      <c r="F57" s="21">
        <v>2</v>
      </c>
      <c r="G57" s="5" t="s">
        <v>1976</v>
      </c>
    </row>
    <row r="58" spans="1:7">
      <c r="A58" s="5">
        <v>200139344</v>
      </c>
      <c r="B58" s="5" t="s">
        <v>1739</v>
      </c>
      <c r="C58" s="21">
        <v>2</v>
      </c>
      <c r="D58" s="5">
        <v>200093026</v>
      </c>
      <c r="E58" s="5" t="s">
        <v>1678</v>
      </c>
      <c r="F58" s="21">
        <v>2</v>
      </c>
      <c r="G58" s="5" t="s">
        <v>1976</v>
      </c>
    </row>
    <row r="59" spans="1:7">
      <c r="A59" s="5">
        <v>200139389</v>
      </c>
      <c r="B59" s="5" t="s">
        <v>1745</v>
      </c>
      <c r="C59" s="21">
        <v>2</v>
      </c>
      <c r="D59" s="5">
        <v>200093026</v>
      </c>
      <c r="E59" s="5" t="s">
        <v>1678</v>
      </c>
      <c r="F59" s="21">
        <v>2</v>
      </c>
      <c r="G59" s="5" t="s">
        <v>1978</v>
      </c>
    </row>
    <row r="60" spans="1:7">
      <c r="A60" s="5">
        <v>200139433</v>
      </c>
      <c r="B60" s="5" t="s">
        <v>1747</v>
      </c>
      <c r="C60" s="21">
        <v>2</v>
      </c>
      <c r="D60" s="5">
        <v>200093026</v>
      </c>
      <c r="E60" s="5" t="s">
        <v>1678</v>
      </c>
      <c r="F60" s="21">
        <v>2</v>
      </c>
      <c r="G60" s="5" t="s">
        <v>1980</v>
      </c>
    </row>
    <row r="61" spans="1:7">
      <c r="A61" s="5">
        <v>200139478</v>
      </c>
      <c r="B61" s="5" t="s">
        <v>1749</v>
      </c>
      <c r="C61" s="21">
        <v>2</v>
      </c>
      <c r="D61" s="5">
        <v>200093026</v>
      </c>
      <c r="E61" s="5" t="s">
        <v>1678</v>
      </c>
      <c r="F61" s="21">
        <v>2</v>
      </c>
      <c r="G61" s="5" t="s">
        <v>1982</v>
      </c>
    </row>
    <row r="62" spans="1:7">
      <c r="A62" s="5">
        <v>200139345</v>
      </c>
      <c r="B62" s="5" t="s">
        <v>1751</v>
      </c>
      <c r="C62" s="21">
        <v>2</v>
      </c>
      <c r="D62" s="5">
        <v>200093026</v>
      </c>
      <c r="E62" s="5" t="s">
        <v>1678</v>
      </c>
      <c r="F62" s="21">
        <v>1</v>
      </c>
      <c r="G62" s="5" t="s">
        <v>1976</v>
      </c>
    </row>
    <row r="63" spans="1:7">
      <c r="A63" s="5">
        <v>200093077</v>
      </c>
      <c r="B63" s="5" t="s">
        <v>1754</v>
      </c>
      <c r="C63" s="21">
        <v>2</v>
      </c>
      <c r="D63" s="5">
        <v>200093026</v>
      </c>
      <c r="E63" s="5" t="s">
        <v>1678</v>
      </c>
      <c r="F63" s="21">
        <v>1</v>
      </c>
      <c r="G63" s="5" t="s">
        <v>1976</v>
      </c>
    </row>
    <row r="64" spans="1:7">
      <c r="A64" s="5">
        <v>200139390</v>
      </c>
      <c r="B64" s="5" t="s">
        <v>1757</v>
      </c>
      <c r="C64" s="21">
        <v>2</v>
      </c>
      <c r="D64" s="5">
        <v>200093026</v>
      </c>
      <c r="E64" s="5" t="s">
        <v>1678</v>
      </c>
      <c r="F64" s="21">
        <v>1</v>
      </c>
      <c r="G64" s="5" t="s">
        <v>1978</v>
      </c>
    </row>
    <row r="65" spans="1:7">
      <c r="A65" s="5">
        <v>200139434</v>
      </c>
      <c r="B65" s="5" t="s">
        <v>1759</v>
      </c>
      <c r="C65" s="21">
        <v>2</v>
      </c>
      <c r="D65" s="5">
        <v>200093026</v>
      </c>
      <c r="E65" s="5" t="s">
        <v>1678</v>
      </c>
      <c r="F65" s="21">
        <v>1</v>
      </c>
      <c r="G65" s="5" t="s">
        <v>1980</v>
      </c>
    </row>
    <row r="66" spans="1:7">
      <c r="A66" s="5">
        <v>200139479</v>
      </c>
      <c r="B66" s="5" t="s">
        <v>1761</v>
      </c>
      <c r="C66" s="21">
        <v>2</v>
      </c>
      <c r="D66" s="5">
        <v>200093026</v>
      </c>
      <c r="E66" s="5" t="s">
        <v>1678</v>
      </c>
      <c r="F66" s="21">
        <v>1</v>
      </c>
      <c r="G66" s="5" t="s">
        <v>1982</v>
      </c>
    </row>
    <row r="67" spans="1:7">
      <c r="A67" s="5">
        <v>200093040</v>
      </c>
      <c r="B67" s="5" t="s">
        <v>1783</v>
      </c>
      <c r="C67" s="21">
        <v>1</v>
      </c>
      <c r="D67" s="5">
        <v>200093026</v>
      </c>
      <c r="E67" s="5" t="s">
        <v>1678</v>
      </c>
      <c r="F67" s="21">
        <v>4</v>
      </c>
      <c r="G67" s="5" t="s">
        <v>1976</v>
      </c>
    </row>
    <row r="68" spans="1:7">
      <c r="A68" s="5">
        <v>200127424</v>
      </c>
      <c r="B68" s="5" t="s">
        <v>1788</v>
      </c>
      <c r="C68" s="21">
        <v>1</v>
      </c>
      <c r="D68" s="5">
        <v>200093026</v>
      </c>
      <c r="E68" s="5" t="s">
        <v>1678</v>
      </c>
      <c r="F68" s="21">
        <v>4</v>
      </c>
      <c r="G68" s="5" t="s">
        <v>1982</v>
      </c>
    </row>
    <row r="69" spans="1:7">
      <c r="A69" s="5">
        <v>200093035</v>
      </c>
      <c r="B69" s="5" t="s">
        <v>1798</v>
      </c>
      <c r="C69" s="21">
        <v>2</v>
      </c>
      <c r="D69" s="5">
        <v>200093026</v>
      </c>
      <c r="E69" s="5" t="s">
        <v>1678</v>
      </c>
      <c r="F69" s="21">
        <v>2</v>
      </c>
      <c r="G69" s="5" t="s">
        <v>1976</v>
      </c>
    </row>
    <row r="70" spans="1:7">
      <c r="A70" s="5">
        <v>200127260</v>
      </c>
      <c r="B70" s="5" t="s">
        <v>1799</v>
      </c>
      <c r="C70" s="21">
        <v>2</v>
      </c>
      <c r="D70" s="5">
        <v>200093026</v>
      </c>
      <c r="E70" s="5" t="s">
        <v>1678</v>
      </c>
      <c r="F70" s="21">
        <v>2</v>
      </c>
      <c r="G70" s="5" t="s">
        <v>1976</v>
      </c>
    </row>
    <row r="71" spans="1:7">
      <c r="A71" s="5">
        <v>200159992</v>
      </c>
      <c r="B71" s="5" t="s">
        <v>1800</v>
      </c>
      <c r="C71" s="21">
        <v>2</v>
      </c>
      <c r="D71" s="5">
        <v>200093026</v>
      </c>
      <c r="E71" s="5" t="s">
        <v>1678</v>
      </c>
      <c r="F71" s="21">
        <v>2</v>
      </c>
      <c r="G71" s="5" t="s">
        <v>1976</v>
      </c>
    </row>
    <row r="72" spans="1:7">
      <c r="A72" s="5">
        <v>200127402</v>
      </c>
      <c r="B72" s="5" t="s">
        <v>1804</v>
      </c>
      <c r="C72" s="21">
        <v>2</v>
      </c>
      <c r="D72" s="5">
        <v>200093026</v>
      </c>
      <c r="E72" s="5" t="s">
        <v>1678</v>
      </c>
      <c r="F72" s="21">
        <v>2</v>
      </c>
      <c r="G72" s="5" t="s">
        <v>1978</v>
      </c>
    </row>
    <row r="73" spans="1:7">
      <c r="A73" s="5">
        <v>200127411</v>
      </c>
      <c r="B73" s="5" t="s">
        <v>1806</v>
      </c>
      <c r="C73" s="21">
        <v>2</v>
      </c>
      <c r="D73" s="5">
        <v>200093026</v>
      </c>
      <c r="E73" s="5" t="s">
        <v>1678</v>
      </c>
      <c r="F73" s="21">
        <v>2</v>
      </c>
      <c r="G73" s="5" t="s">
        <v>1980</v>
      </c>
    </row>
    <row r="74" spans="1:7">
      <c r="A74" s="5">
        <v>200127420</v>
      </c>
      <c r="B74" s="5" t="s">
        <v>1808</v>
      </c>
      <c r="C74" s="21">
        <v>2</v>
      </c>
      <c r="D74" s="5">
        <v>200093026</v>
      </c>
      <c r="E74" s="5" t="s">
        <v>1678</v>
      </c>
      <c r="F74" s="21">
        <v>2</v>
      </c>
      <c r="G74" s="5" t="s">
        <v>1982</v>
      </c>
    </row>
    <row r="75" spans="1:7">
      <c r="A75" s="5">
        <v>200159993</v>
      </c>
      <c r="B75" s="5" t="s">
        <v>1810</v>
      </c>
      <c r="C75" s="21">
        <v>2</v>
      </c>
      <c r="D75" s="5">
        <v>200093026</v>
      </c>
      <c r="E75" s="5" t="s">
        <v>1678</v>
      </c>
      <c r="F75" s="21">
        <v>1</v>
      </c>
      <c r="G75" s="5" t="s">
        <v>1976</v>
      </c>
    </row>
    <row r="76" spans="1:7">
      <c r="A76" s="5">
        <v>200093037</v>
      </c>
      <c r="B76" s="5" t="s">
        <v>1812</v>
      </c>
      <c r="C76" s="21">
        <v>2</v>
      </c>
      <c r="D76" s="5">
        <v>200093026</v>
      </c>
      <c r="E76" s="5" t="s">
        <v>1678</v>
      </c>
      <c r="F76" s="21">
        <v>1</v>
      </c>
      <c r="G76" s="5" t="s">
        <v>1976</v>
      </c>
    </row>
    <row r="77" spans="1:7">
      <c r="A77" s="5">
        <v>200127403</v>
      </c>
      <c r="B77" s="5" t="s">
        <v>1814</v>
      </c>
      <c r="C77" s="21">
        <v>2</v>
      </c>
      <c r="D77" s="5">
        <v>200093026</v>
      </c>
      <c r="E77" s="5" t="s">
        <v>1678</v>
      </c>
      <c r="F77" s="21">
        <v>1</v>
      </c>
      <c r="G77" s="5" t="s">
        <v>1978</v>
      </c>
    </row>
    <row r="78" spans="1:7">
      <c r="A78" s="5">
        <v>200127412</v>
      </c>
      <c r="B78" s="5" t="s">
        <v>1816</v>
      </c>
      <c r="C78" s="21">
        <v>2</v>
      </c>
      <c r="D78" s="5">
        <v>200093026</v>
      </c>
      <c r="E78" s="5" t="s">
        <v>1678</v>
      </c>
      <c r="F78" s="21">
        <v>1</v>
      </c>
      <c r="G78" s="5" t="s">
        <v>1980</v>
      </c>
    </row>
    <row r="79" spans="1:7">
      <c r="A79" s="5">
        <v>200127421</v>
      </c>
      <c r="B79" s="5" t="s">
        <v>1818</v>
      </c>
      <c r="C79" s="21">
        <v>2</v>
      </c>
      <c r="D79" s="5">
        <v>200093026</v>
      </c>
      <c r="E79" s="5" t="s">
        <v>1678</v>
      </c>
      <c r="F79" s="21">
        <v>1</v>
      </c>
      <c r="G79" s="5" t="s">
        <v>1982</v>
      </c>
    </row>
    <row r="80" spans="1:7">
      <c r="A80" s="5">
        <v>200139330</v>
      </c>
      <c r="B80" s="5" t="s">
        <v>1702</v>
      </c>
      <c r="C80" s="21">
        <v>2</v>
      </c>
      <c r="D80" s="5">
        <v>200204482</v>
      </c>
      <c r="E80" s="5" t="s">
        <v>1318</v>
      </c>
      <c r="F80" s="21">
        <v>1</v>
      </c>
      <c r="G80" s="5" t="s">
        <v>1977</v>
      </c>
    </row>
    <row r="81" spans="1:7">
      <c r="A81" s="5">
        <v>200011210</v>
      </c>
      <c r="B81" s="5" t="s">
        <v>1704</v>
      </c>
      <c r="C81" s="21">
        <v>2</v>
      </c>
      <c r="D81" s="5">
        <v>200204482</v>
      </c>
      <c r="E81" s="5" t="s">
        <v>1318</v>
      </c>
      <c r="F81" s="21">
        <v>1</v>
      </c>
      <c r="G81" s="5" t="s">
        <v>1977</v>
      </c>
    </row>
    <row r="82" spans="1:7">
      <c r="A82" s="5">
        <v>200139374</v>
      </c>
      <c r="B82" s="5" t="s">
        <v>1708</v>
      </c>
      <c r="C82" s="21">
        <v>2</v>
      </c>
      <c r="D82" s="5">
        <v>200204482</v>
      </c>
      <c r="E82" s="5" t="s">
        <v>1318</v>
      </c>
      <c r="F82" s="21">
        <v>1</v>
      </c>
      <c r="G82" s="5" t="s">
        <v>1979</v>
      </c>
    </row>
    <row r="83" spans="1:7">
      <c r="A83" s="5">
        <v>200139419</v>
      </c>
      <c r="B83" s="5" t="s">
        <v>1710</v>
      </c>
      <c r="C83" s="21">
        <v>2</v>
      </c>
      <c r="D83" s="5">
        <v>200204482</v>
      </c>
      <c r="E83" s="5" t="s">
        <v>1318</v>
      </c>
      <c r="F83" s="21">
        <v>1</v>
      </c>
      <c r="G83" s="5" t="s">
        <v>1981</v>
      </c>
    </row>
    <row r="84" spans="1:7">
      <c r="A84" s="5">
        <v>200139463</v>
      </c>
      <c r="B84" s="5" t="s">
        <v>1712</v>
      </c>
      <c r="C84" s="21">
        <v>2</v>
      </c>
      <c r="D84" s="5">
        <v>200204482</v>
      </c>
      <c r="E84" s="5" t="s">
        <v>1318</v>
      </c>
      <c r="F84" s="21">
        <v>1</v>
      </c>
      <c r="G84" s="5" t="s">
        <v>1983</v>
      </c>
    </row>
    <row r="85" spans="1:7">
      <c r="A85" s="5">
        <v>200204524</v>
      </c>
      <c r="B85" s="5" t="s">
        <v>1291</v>
      </c>
      <c r="C85" s="21">
        <v>1</v>
      </c>
      <c r="D85" s="5">
        <v>200204482</v>
      </c>
      <c r="E85" s="5" t="s">
        <v>1318</v>
      </c>
      <c r="F85" s="21">
        <v>1</v>
      </c>
      <c r="G85" s="5" t="s">
        <v>1984</v>
      </c>
    </row>
    <row r="86" spans="1:7">
      <c r="A86" s="5">
        <v>200127263</v>
      </c>
      <c r="B86" s="5" t="s">
        <v>1772</v>
      </c>
      <c r="C86" s="21">
        <v>2</v>
      </c>
      <c r="D86" s="5">
        <v>200204482</v>
      </c>
      <c r="E86" s="5" t="s">
        <v>1318</v>
      </c>
      <c r="F86" s="21">
        <v>1</v>
      </c>
      <c r="G86" s="5" t="s">
        <v>1977</v>
      </c>
    </row>
    <row r="87" spans="1:7">
      <c r="A87" s="5">
        <v>200013409</v>
      </c>
      <c r="B87" s="5" t="s">
        <v>1774</v>
      </c>
      <c r="C87" s="21">
        <v>2</v>
      </c>
      <c r="D87" s="5">
        <v>200204482</v>
      </c>
      <c r="E87" s="5" t="s">
        <v>1318</v>
      </c>
      <c r="F87" s="21">
        <v>1</v>
      </c>
      <c r="G87" s="5" t="s">
        <v>1977</v>
      </c>
    </row>
    <row r="88" spans="1:7">
      <c r="A88" s="5">
        <v>200127272</v>
      </c>
      <c r="B88" s="5" t="s">
        <v>1776</v>
      </c>
      <c r="C88" s="21">
        <v>2</v>
      </c>
      <c r="D88" s="5">
        <v>200204482</v>
      </c>
      <c r="E88" s="5" t="s">
        <v>1318</v>
      </c>
      <c r="F88" s="21">
        <v>1</v>
      </c>
      <c r="G88" s="5" t="s">
        <v>1979</v>
      </c>
    </row>
    <row r="89" spans="1:7">
      <c r="A89" s="5">
        <v>200127281</v>
      </c>
      <c r="B89" s="5" t="s">
        <v>1778</v>
      </c>
      <c r="C89" s="21">
        <v>2</v>
      </c>
      <c r="D89" s="5">
        <v>200204482</v>
      </c>
      <c r="E89" s="5" t="s">
        <v>1318</v>
      </c>
      <c r="F89" s="21">
        <v>1</v>
      </c>
      <c r="G89" s="5" t="s">
        <v>1981</v>
      </c>
    </row>
    <row r="90" spans="1:7">
      <c r="A90" s="5">
        <v>200127290</v>
      </c>
      <c r="B90" s="5" t="s">
        <v>1780</v>
      </c>
      <c r="C90" s="21">
        <v>2</v>
      </c>
      <c r="D90" s="5">
        <v>200204482</v>
      </c>
      <c r="E90" s="5" t="s">
        <v>1318</v>
      </c>
      <c r="F90" s="21">
        <v>1</v>
      </c>
      <c r="G90" s="5" t="s">
        <v>1983</v>
      </c>
    </row>
    <row r="91" spans="1:7">
      <c r="A91" s="5">
        <v>200139330</v>
      </c>
      <c r="B91" s="5" t="s">
        <v>1702</v>
      </c>
      <c r="C91" s="21">
        <v>2</v>
      </c>
      <c r="D91" s="5">
        <v>200204518</v>
      </c>
      <c r="E91" s="5" t="s">
        <v>1319</v>
      </c>
      <c r="F91" s="21">
        <v>1</v>
      </c>
      <c r="G91" s="5" t="s">
        <v>1977</v>
      </c>
    </row>
    <row r="92" spans="1:7">
      <c r="A92" s="5">
        <v>200011210</v>
      </c>
      <c r="B92" s="5" t="s">
        <v>1704</v>
      </c>
      <c r="C92" s="21">
        <v>2</v>
      </c>
      <c r="D92" s="5">
        <v>200204518</v>
      </c>
      <c r="E92" s="5" t="s">
        <v>1319</v>
      </c>
      <c r="F92" s="21">
        <v>1</v>
      </c>
      <c r="G92" s="5" t="s">
        <v>1977</v>
      </c>
    </row>
    <row r="93" spans="1:7">
      <c r="A93" s="5">
        <v>200139374</v>
      </c>
      <c r="B93" s="5" t="s">
        <v>1708</v>
      </c>
      <c r="C93" s="21">
        <v>2</v>
      </c>
      <c r="D93" s="5">
        <v>200204518</v>
      </c>
      <c r="E93" s="5" t="s">
        <v>1319</v>
      </c>
      <c r="F93" s="21">
        <v>1</v>
      </c>
      <c r="G93" s="5" t="s">
        <v>1979</v>
      </c>
    </row>
    <row r="94" spans="1:7">
      <c r="A94" s="5">
        <v>200139419</v>
      </c>
      <c r="B94" s="5" t="s">
        <v>1710</v>
      </c>
      <c r="C94" s="21">
        <v>2</v>
      </c>
      <c r="D94" s="5">
        <v>200204518</v>
      </c>
      <c r="E94" s="5" t="s">
        <v>1319</v>
      </c>
      <c r="F94" s="21">
        <v>1</v>
      </c>
      <c r="G94" s="5" t="s">
        <v>1981</v>
      </c>
    </row>
    <row r="95" spans="1:7">
      <c r="A95" s="5">
        <v>200139463</v>
      </c>
      <c r="B95" s="5" t="s">
        <v>1712</v>
      </c>
      <c r="C95" s="21">
        <v>2</v>
      </c>
      <c r="D95" s="5">
        <v>200204518</v>
      </c>
      <c r="E95" s="5" t="s">
        <v>1319</v>
      </c>
      <c r="F95" s="21">
        <v>1</v>
      </c>
      <c r="G95" s="5" t="s">
        <v>1983</v>
      </c>
    </row>
    <row r="96" spans="1:7">
      <c r="A96" s="5">
        <v>200204488</v>
      </c>
      <c r="B96" s="5" t="s">
        <v>1290</v>
      </c>
      <c r="C96" s="21">
        <v>1</v>
      </c>
      <c r="D96" s="5">
        <v>200204518</v>
      </c>
      <c r="E96" s="5" t="s">
        <v>1319</v>
      </c>
      <c r="F96" s="21">
        <v>1</v>
      </c>
      <c r="G96" s="5" t="s">
        <v>1984</v>
      </c>
    </row>
    <row r="97" spans="1:7">
      <c r="A97" s="5">
        <v>200127263</v>
      </c>
      <c r="B97" s="5" t="s">
        <v>1772</v>
      </c>
      <c r="C97" s="21">
        <v>2</v>
      </c>
      <c r="D97" s="5">
        <v>200204518</v>
      </c>
      <c r="E97" s="5" t="s">
        <v>1319</v>
      </c>
      <c r="F97" s="21">
        <v>1</v>
      </c>
      <c r="G97" s="5" t="s">
        <v>1977</v>
      </c>
    </row>
    <row r="98" spans="1:7">
      <c r="A98" s="5">
        <v>200013409</v>
      </c>
      <c r="B98" s="5" t="s">
        <v>1774</v>
      </c>
      <c r="C98" s="21">
        <v>2</v>
      </c>
      <c r="D98" s="5">
        <v>200204518</v>
      </c>
      <c r="E98" s="5" t="s">
        <v>1319</v>
      </c>
      <c r="F98" s="21">
        <v>1</v>
      </c>
      <c r="G98" s="5" t="s">
        <v>1977</v>
      </c>
    </row>
    <row r="99" spans="1:7">
      <c r="A99" s="5">
        <v>200127272</v>
      </c>
      <c r="B99" s="5" t="s">
        <v>1776</v>
      </c>
      <c r="C99" s="21">
        <v>2</v>
      </c>
      <c r="D99" s="5">
        <v>200204518</v>
      </c>
      <c r="E99" s="5" t="s">
        <v>1319</v>
      </c>
      <c r="F99" s="21">
        <v>1</v>
      </c>
      <c r="G99" s="5" t="s">
        <v>1979</v>
      </c>
    </row>
    <row r="100" spans="1:7">
      <c r="A100" s="5">
        <v>200127281</v>
      </c>
      <c r="B100" s="5" t="s">
        <v>1778</v>
      </c>
      <c r="C100" s="21">
        <v>2</v>
      </c>
      <c r="D100" s="5">
        <v>200204518</v>
      </c>
      <c r="E100" s="5" t="s">
        <v>1319</v>
      </c>
      <c r="F100" s="21">
        <v>1</v>
      </c>
      <c r="G100" s="5" t="s">
        <v>1981</v>
      </c>
    </row>
    <row r="101" spans="1:7">
      <c r="A101" s="5">
        <v>200127290</v>
      </c>
      <c r="B101" s="5" t="s">
        <v>1780</v>
      </c>
      <c r="C101" s="21">
        <v>2</v>
      </c>
      <c r="D101" s="5">
        <v>200204518</v>
      </c>
      <c r="E101" s="5" t="s">
        <v>1319</v>
      </c>
      <c r="F101" s="21">
        <v>1</v>
      </c>
      <c r="G101" s="5" t="s">
        <v>1983</v>
      </c>
    </row>
    <row r="102" spans="1:7">
      <c r="A102" s="5">
        <v>200139348</v>
      </c>
      <c r="B102" s="5" t="s">
        <v>1703</v>
      </c>
      <c r="C102" s="21">
        <v>2</v>
      </c>
      <c r="D102" s="5">
        <v>200204464</v>
      </c>
      <c r="E102" s="5" t="s">
        <v>1320</v>
      </c>
      <c r="F102" s="21">
        <v>1</v>
      </c>
      <c r="G102" s="5" t="s">
        <v>1977</v>
      </c>
    </row>
    <row r="103" spans="1:7">
      <c r="A103" s="5">
        <v>200093079</v>
      </c>
      <c r="B103" s="5" t="s">
        <v>1706</v>
      </c>
      <c r="C103" s="21">
        <v>2</v>
      </c>
      <c r="D103" s="5">
        <v>200204464</v>
      </c>
      <c r="E103" s="5" t="s">
        <v>1320</v>
      </c>
      <c r="F103" s="21">
        <v>1</v>
      </c>
      <c r="G103" s="5" t="s">
        <v>1977</v>
      </c>
    </row>
    <row r="104" spans="1:7">
      <c r="A104" s="5">
        <v>200139392</v>
      </c>
      <c r="B104" s="5" t="s">
        <v>1709</v>
      </c>
      <c r="C104" s="21">
        <v>2</v>
      </c>
      <c r="D104" s="5">
        <v>200204464</v>
      </c>
      <c r="E104" s="5" t="s">
        <v>1320</v>
      </c>
      <c r="F104" s="21">
        <v>1</v>
      </c>
      <c r="G104" s="5" t="s">
        <v>1979</v>
      </c>
    </row>
    <row r="105" spans="1:7">
      <c r="A105" s="5">
        <v>200139436</v>
      </c>
      <c r="B105" s="5" t="s">
        <v>1711</v>
      </c>
      <c r="C105" s="21">
        <v>2</v>
      </c>
      <c r="D105" s="5">
        <v>200204464</v>
      </c>
      <c r="E105" s="5" t="s">
        <v>1320</v>
      </c>
      <c r="F105" s="21">
        <v>1</v>
      </c>
      <c r="G105" s="5" t="s">
        <v>1981</v>
      </c>
    </row>
    <row r="106" spans="1:7">
      <c r="A106" s="5">
        <v>200160002</v>
      </c>
      <c r="B106" s="5" t="s">
        <v>1713</v>
      </c>
      <c r="C106" s="21">
        <v>2</v>
      </c>
      <c r="D106" s="5">
        <v>200204464</v>
      </c>
      <c r="E106" s="5" t="s">
        <v>1320</v>
      </c>
      <c r="F106" s="21">
        <v>1</v>
      </c>
      <c r="G106" s="5" t="s">
        <v>1983</v>
      </c>
    </row>
    <row r="107" spans="1:7">
      <c r="A107" s="5">
        <v>200204506</v>
      </c>
      <c r="B107" s="5" t="s">
        <v>1293</v>
      </c>
      <c r="C107" s="21">
        <v>1</v>
      </c>
      <c r="D107" s="5">
        <v>200204464</v>
      </c>
      <c r="E107" s="5" t="s">
        <v>1320</v>
      </c>
      <c r="F107" s="21">
        <v>1</v>
      </c>
      <c r="G107" s="5" t="s">
        <v>1984</v>
      </c>
    </row>
    <row r="108" spans="1:7">
      <c r="A108" s="5">
        <v>200159995</v>
      </c>
      <c r="B108" s="5" t="s">
        <v>1773</v>
      </c>
      <c r="C108" s="21">
        <v>2</v>
      </c>
      <c r="D108" s="5">
        <v>200204464</v>
      </c>
      <c r="E108" s="5" t="s">
        <v>1320</v>
      </c>
      <c r="F108" s="21">
        <v>1</v>
      </c>
      <c r="G108" s="5" t="s">
        <v>1977</v>
      </c>
    </row>
    <row r="109" spans="1:7">
      <c r="A109" s="5">
        <v>200093039</v>
      </c>
      <c r="B109" s="5" t="s">
        <v>1775</v>
      </c>
      <c r="C109" s="21">
        <v>2</v>
      </c>
      <c r="D109" s="5">
        <v>200204464</v>
      </c>
      <c r="E109" s="5" t="s">
        <v>1320</v>
      </c>
      <c r="F109" s="21">
        <v>1</v>
      </c>
      <c r="G109" s="5" t="s">
        <v>1977</v>
      </c>
    </row>
    <row r="110" spans="1:7">
      <c r="A110" s="5">
        <v>200127405</v>
      </c>
      <c r="B110" s="5" t="s">
        <v>1777</v>
      </c>
      <c r="C110" s="21">
        <v>2</v>
      </c>
      <c r="D110" s="5">
        <v>200204464</v>
      </c>
      <c r="E110" s="5" t="s">
        <v>1320</v>
      </c>
      <c r="F110" s="21">
        <v>1</v>
      </c>
      <c r="G110" s="5" t="s">
        <v>1979</v>
      </c>
    </row>
    <row r="111" spans="1:7">
      <c r="A111" s="5">
        <v>200127414</v>
      </c>
      <c r="B111" s="5" t="s">
        <v>1779</v>
      </c>
      <c r="C111" s="21">
        <v>2</v>
      </c>
      <c r="D111" s="5">
        <v>200204464</v>
      </c>
      <c r="E111" s="5" t="s">
        <v>1320</v>
      </c>
      <c r="F111" s="21">
        <v>1</v>
      </c>
      <c r="G111" s="5" t="s">
        <v>1981</v>
      </c>
    </row>
    <row r="112" spans="1:7">
      <c r="A112" s="5">
        <v>200127423</v>
      </c>
      <c r="B112" s="5" t="s">
        <v>1781</v>
      </c>
      <c r="C112" s="21">
        <v>2</v>
      </c>
      <c r="D112" s="5">
        <v>200204464</v>
      </c>
      <c r="E112" s="5" t="s">
        <v>1320</v>
      </c>
      <c r="F112" s="21">
        <v>1</v>
      </c>
      <c r="G112" s="5" t="s">
        <v>1983</v>
      </c>
    </row>
    <row r="113" spans="1:7">
      <c r="A113" s="5">
        <v>200139348</v>
      </c>
      <c r="B113" s="5" t="s">
        <v>1703</v>
      </c>
      <c r="C113" s="21">
        <v>2</v>
      </c>
      <c r="D113" s="5">
        <v>200204500</v>
      </c>
      <c r="E113" s="5" t="s">
        <v>1321</v>
      </c>
      <c r="F113" s="21">
        <v>1</v>
      </c>
      <c r="G113" s="5" t="s">
        <v>1977</v>
      </c>
    </row>
    <row r="114" spans="1:7">
      <c r="A114" s="5">
        <v>200093079</v>
      </c>
      <c r="B114" s="5" t="s">
        <v>1706</v>
      </c>
      <c r="C114" s="21">
        <v>2</v>
      </c>
      <c r="D114" s="5">
        <v>200204500</v>
      </c>
      <c r="E114" s="5" t="s">
        <v>1321</v>
      </c>
      <c r="F114" s="21">
        <v>1</v>
      </c>
      <c r="G114" s="5" t="s">
        <v>1977</v>
      </c>
    </row>
    <row r="115" spans="1:7">
      <c r="A115" s="5">
        <v>200139392</v>
      </c>
      <c r="B115" s="5" t="s">
        <v>1709</v>
      </c>
      <c r="C115" s="21">
        <v>2</v>
      </c>
      <c r="D115" s="5">
        <v>200204500</v>
      </c>
      <c r="E115" s="5" t="s">
        <v>1321</v>
      </c>
      <c r="F115" s="21">
        <v>1</v>
      </c>
      <c r="G115" s="5" t="s">
        <v>1979</v>
      </c>
    </row>
    <row r="116" spans="1:7">
      <c r="A116" s="5">
        <v>200139436</v>
      </c>
      <c r="B116" s="5" t="s">
        <v>1711</v>
      </c>
      <c r="C116" s="21">
        <v>2</v>
      </c>
      <c r="D116" s="5">
        <v>200204500</v>
      </c>
      <c r="E116" s="5" t="s">
        <v>1321</v>
      </c>
      <c r="F116" s="21">
        <v>1</v>
      </c>
      <c r="G116" s="5" t="s">
        <v>1981</v>
      </c>
    </row>
    <row r="117" spans="1:7">
      <c r="A117" s="5">
        <v>200160002</v>
      </c>
      <c r="B117" s="5" t="s">
        <v>1713</v>
      </c>
      <c r="C117" s="21">
        <v>2</v>
      </c>
      <c r="D117" s="5">
        <v>200204500</v>
      </c>
      <c r="E117" s="5" t="s">
        <v>1321</v>
      </c>
      <c r="F117" s="21">
        <v>1</v>
      </c>
      <c r="G117" s="5" t="s">
        <v>1983</v>
      </c>
    </row>
    <row r="118" spans="1:7">
      <c r="A118" s="5">
        <v>200204470</v>
      </c>
      <c r="B118" s="5" t="s">
        <v>1292</v>
      </c>
      <c r="C118" s="21">
        <v>1</v>
      </c>
      <c r="D118" s="5">
        <v>200204500</v>
      </c>
      <c r="E118" s="5" t="s">
        <v>1321</v>
      </c>
      <c r="F118" s="21">
        <v>1</v>
      </c>
      <c r="G118" s="5" t="s">
        <v>1984</v>
      </c>
    </row>
    <row r="119" spans="1:7">
      <c r="A119" s="5">
        <v>200159995</v>
      </c>
      <c r="B119" s="5" t="s">
        <v>1773</v>
      </c>
      <c r="C119" s="21">
        <v>2</v>
      </c>
      <c r="D119" s="5">
        <v>200204500</v>
      </c>
      <c r="E119" s="5" t="s">
        <v>1321</v>
      </c>
      <c r="F119" s="21">
        <v>1</v>
      </c>
      <c r="G119" s="5" t="s">
        <v>1977</v>
      </c>
    </row>
    <row r="120" spans="1:7">
      <c r="A120" s="5">
        <v>200093039</v>
      </c>
      <c r="B120" s="5" t="s">
        <v>1775</v>
      </c>
      <c r="C120" s="21">
        <v>2</v>
      </c>
      <c r="D120" s="5">
        <v>200204500</v>
      </c>
      <c r="E120" s="5" t="s">
        <v>1321</v>
      </c>
      <c r="F120" s="21">
        <v>1</v>
      </c>
      <c r="G120" s="5" t="s">
        <v>1977</v>
      </c>
    </row>
    <row r="121" spans="1:7">
      <c r="A121" s="5">
        <v>200127405</v>
      </c>
      <c r="B121" s="5" t="s">
        <v>1777</v>
      </c>
      <c r="C121" s="21">
        <v>2</v>
      </c>
      <c r="D121" s="5">
        <v>200204500</v>
      </c>
      <c r="E121" s="5" t="s">
        <v>1321</v>
      </c>
      <c r="F121" s="21">
        <v>1</v>
      </c>
      <c r="G121" s="5" t="s">
        <v>1979</v>
      </c>
    </row>
    <row r="122" spans="1:7">
      <c r="A122" s="5">
        <v>200127414</v>
      </c>
      <c r="B122" s="5" t="s">
        <v>1779</v>
      </c>
      <c r="C122" s="21">
        <v>2</v>
      </c>
      <c r="D122" s="5">
        <v>200204500</v>
      </c>
      <c r="E122" s="5" t="s">
        <v>1321</v>
      </c>
      <c r="F122" s="21">
        <v>1</v>
      </c>
      <c r="G122" s="5" t="s">
        <v>1981</v>
      </c>
    </row>
    <row r="123" spans="1:7">
      <c r="A123" s="5">
        <v>200127423</v>
      </c>
      <c r="B123" s="5" t="s">
        <v>1781</v>
      </c>
      <c r="C123" s="21">
        <v>2</v>
      </c>
      <c r="D123" s="5">
        <v>200204500</v>
      </c>
      <c r="E123" s="5" t="s">
        <v>1321</v>
      </c>
      <c r="F123" s="21">
        <v>1</v>
      </c>
      <c r="G123" s="5" t="s">
        <v>1983</v>
      </c>
    </row>
    <row r="124" spans="1:7">
      <c r="A124" s="5"/>
      <c r="B124" s="5"/>
      <c r="C124" s="21"/>
      <c r="D124" s="5"/>
      <c r="E124" s="5"/>
      <c r="F124" s="21"/>
      <c r="G124" s="5"/>
    </row>
    <row r="125" spans="1:7">
      <c r="A125" s="5"/>
      <c r="B125" s="5"/>
      <c r="C125" s="21"/>
      <c r="D125" s="5"/>
      <c r="E125" s="5"/>
      <c r="F125" s="21"/>
      <c r="G125" s="5"/>
    </row>
  </sheetData>
  <autoFilter ref="A1:G123"/>
  <sortState ref="A2:G125">
    <sortCondition ref="E2:E125"/>
  </sortState>
  <phoneticPr fontId="29" type="noConversion"/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0" filterMode="1">
    <tabColor rgb="FF00FF00"/>
  </sheetPr>
  <dimension ref="A1:S556"/>
  <sheetViews>
    <sheetView workbookViewId="0">
      <pane ySplit="1" topLeftCell="A2" activePane="bottomLeft" state="frozen"/>
      <selection activeCell="I571" sqref="I571"/>
      <selection pane="bottomLeft" activeCell="L232" sqref="L232"/>
    </sheetView>
  </sheetViews>
  <sheetFormatPr defaultColWidth="9.125" defaultRowHeight="13"/>
  <cols>
    <col min="1" max="1" width="11.125" style="7" bestFit="1" customWidth="1"/>
    <col min="2" max="2" width="42.375" style="7" customWidth="1"/>
    <col min="3" max="3" width="5.375" style="147" customWidth="1"/>
    <col min="4" max="4" width="15.25" style="144" customWidth="1"/>
    <col min="5" max="5" width="5.75" style="144" customWidth="1"/>
    <col min="6" max="6" width="5.5" style="144" customWidth="1"/>
    <col min="7" max="7" width="10.5" style="144" customWidth="1"/>
    <col min="8" max="9" width="6.875" style="144" customWidth="1"/>
    <col min="10" max="10" width="34.625" style="103" customWidth="1"/>
    <col min="11" max="11" width="5.625" style="103" customWidth="1"/>
    <col min="12" max="12" width="5.5" style="144" customWidth="1"/>
    <col min="13" max="13" width="8.25" style="7" customWidth="1"/>
    <col min="14" max="15" width="6.625" style="7" customWidth="1"/>
    <col min="16" max="16" width="11.5" style="7" customWidth="1"/>
    <col min="17" max="17" width="5.375" style="18" customWidth="1"/>
    <col min="18" max="18" width="6.125" style="7" customWidth="1"/>
    <col min="19" max="19" width="9.125" style="7"/>
    <col min="20" max="16384" width="9.125" style="2"/>
  </cols>
  <sheetData>
    <row r="1" spans="1:19" s="7" customFormat="1" ht="14.4">
      <c r="A1" s="125" t="s">
        <v>0</v>
      </c>
      <c r="B1" s="7" t="s">
        <v>1348</v>
      </c>
      <c r="C1" s="146" t="s">
        <v>1205</v>
      </c>
      <c r="D1" s="144" t="s">
        <v>1206</v>
      </c>
      <c r="E1" s="144" t="s">
        <v>1215</v>
      </c>
      <c r="F1" s="144" t="s">
        <v>1216</v>
      </c>
      <c r="G1" s="144" t="s">
        <v>1333</v>
      </c>
      <c r="H1" s="144" t="s">
        <v>1230</v>
      </c>
      <c r="I1" s="144" t="s">
        <v>1207</v>
      </c>
      <c r="J1" s="103" t="s">
        <v>1251</v>
      </c>
      <c r="K1" s="103" t="s">
        <v>1252</v>
      </c>
      <c r="L1" s="144" t="s">
        <v>1328</v>
      </c>
      <c r="M1" s="7" t="s">
        <v>1329</v>
      </c>
      <c r="N1" s="7" t="s">
        <v>1330</v>
      </c>
      <c r="O1" s="7" t="s">
        <v>1331</v>
      </c>
      <c r="P1" s="7" t="s">
        <v>1332</v>
      </c>
      <c r="Q1" s="18" t="s">
        <v>1350</v>
      </c>
    </row>
    <row r="2" spans="1:19" s="7" customFormat="1" hidden="1">
      <c r="A2" s="9">
        <v>200204440</v>
      </c>
      <c r="B2" s="9" t="s">
        <v>1389</v>
      </c>
      <c r="C2" s="147" t="s">
        <v>1191</v>
      </c>
      <c r="D2" s="144" t="s">
        <v>580</v>
      </c>
      <c r="E2" s="144"/>
      <c r="F2" s="144" t="s">
        <v>1234</v>
      </c>
      <c r="G2" s="144"/>
      <c r="H2" s="144"/>
      <c r="I2" s="144"/>
      <c r="J2" s="103" t="str">
        <f>D2&amp;K2&amp;C2&amp;K2&amp;E2&amp;K2&amp;F2&amp;K2&amp;G2&amp;K2&amp;H2&amp;K2&amp;I2</f>
        <v xml:space="preserve">侧挡板 S200  2100   </v>
      </c>
      <c r="K2" s="103" t="s">
        <v>1250</v>
      </c>
      <c r="L2" s="144">
        <v>13</v>
      </c>
      <c r="M2" s="132">
        <v>400</v>
      </c>
      <c r="O2" s="7">
        <v>100</v>
      </c>
      <c r="Q2" s="9" t="s">
        <v>1365</v>
      </c>
      <c r="R2" s="135"/>
      <c r="S2" s="132"/>
    </row>
    <row r="3" spans="1:19" s="7" customFormat="1" hidden="1">
      <c r="A3" s="9">
        <v>330070844</v>
      </c>
      <c r="B3" s="9" t="s">
        <v>1390</v>
      </c>
      <c r="C3" s="147" t="s">
        <v>1191</v>
      </c>
      <c r="D3" s="144" t="s">
        <v>1195</v>
      </c>
      <c r="E3" s="144"/>
      <c r="F3" s="144" t="s">
        <v>1234</v>
      </c>
      <c r="G3" s="144" t="s">
        <v>1203</v>
      </c>
      <c r="H3" s="144"/>
      <c r="I3" s="144"/>
      <c r="J3" s="103" t="str">
        <f t="shared" ref="J3:J66" si="0">D3&amp;K3&amp;C3&amp;K3&amp;E3&amp;K3&amp;F3&amp;K3&amp;G3&amp;K3&amp;H3&amp;K3&amp;I3</f>
        <v xml:space="preserve">侧档板 S200  2100 SUS304/1.5  </v>
      </c>
      <c r="K3" s="103" t="s">
        <v>1250</v>
      </c>
      <c r="L3" s="144"/>
      <c r="Q3" s="9"/>
      <c r="R3" s="128"/>
    </row>
    <row r="4" spans="1:19" s="7" customFormat="1" hidden="1">
      <c r="A4" s="9">
        <v>330018135</v>
      </c>
      <c r="B4" s="9" t="s">
        <v>1391</v>
      </c>
      <c r="C4" s="137" t="s">
        <v>1191</v>
      </c>
      <c r="D4" s="144" t="s">
        <v>575</v>
      </c>
      <c r="E4" s="144">
        <v>800</v>
      </c>
      <c r="F4" s="144"/>
      <c r="G4" s="147"/>
      <c r="H4" s="147"/>
      <c r="I4" s="144" t="s">
        <v>1204</v>
      </c>
      <c r="J4" s="103" t="str">
        <f t="shared" si="0"/>
        <v>底板 S200 800    非防火（带门封条）</v>
      </c>
      <c r="K4" s="103" t="s">
        <v>1250</v>
      </c>
      <c r="L4" s="144"/>
      <c r="Q4" s="9"/>
      <c r="R4" s="128"/>
    </row>
    <row r="5" spans="1:19" s="7" customFormat="1" hidden="1">
      <c r="A5" s="9">
        <v>330018138</v>
      </c>
      <c r="B5" s="9" t="s">
        <v>1392</v>
      </c>
      <c r="C5" s="137" t="s">
        <v>1191</v>
      </c>
      <c r="D5" s="144" t="s">
        <v>575</v>
      </c>
      <c r="E5" s="144">
        <v>900</v>
      </c>
      <c r="F5" s="144"/>
      <c r="G5" s="147"/>
      <c r="H5" s="147"/>
      <c r="I5" s="144" t="s">
        <v>1204</v>
      </c>
      <c r="J5" s="103" t="str">
        <f t="shared" si="0"/>
        <v>底板 S200 900    非防火（带门封条）</v>
      </c>
      <c r="K5" s="103" t="s">
        <v>1250</v>
      </c>
      <c r="L5" s="144"/>
      <c r="Q5" s="9"/>
      <c r="R5" s="128"/>
    </row>
    <row r="6" spans="1:19" s="7" customFormat="1" hidden="1">
      <c r="A6" s="9">
        <v>330050724</v>
      </c>
      <c r="B6" s="9" t="s">
        <v>1829</v>
      </c>
      <c r="C6" s="147"/>
      <c r="D6" s="144" t="s">
        <v>255</v>
      </c>
      <c r="E6" s="144"/>
      <c r="F6" s="144" t="s">
        <v>1237</v>
      </c>
      <c r="G6" s="144"/>
      <c r="H6" s="144"/>
      <c r="I6" s="144"/>
      <c r="J6" s="103" t="str">
        <f t="shared" si="0"/>
        <v xml:space="preserve">底板组件      </v>
      </c>
      <c r="K6" s="103" t="s">
        <v>1250</v>
      </c>
      <c r="L6" s="144"/>
      <c r="Q6" s="9"/>
      <c r="R6" s="128"/>
    </row>
    <row r="7" spans="1:19" s="7" customFormat="1" hidden="1">
      <c r="A7" s="9">
        <v>330039009</v>
      </c>
      <c r="B7" s="9" t="s">
        <v>1829</v>
      </c>
      <c r="C7" s="147"/>
      <c r="D7" s="144" t="s">
        <v>255</v>
      </c>
      <c r="E7" s="144"/>
      <c r="F7" s="144" t="s">
        <v>1237</v>
      </c>
      <c r="G7" s="144"/>
      <c r="H7" s="144"/>
      <c r="I7" s="144"/>
      <c r="J7" s="103" t="str">
        <f t="shared" si="0"/>
        <v xml:space="preserve">底板组件      </v>
      </c>
      <c r="K7" s="103" t="s">
        <v>1250</v>
      </c>
      <c r="L7" s="144"/>
      <c r="Q7" s="9"/>
      <c r="R7" s="128"/>
    </row>
    <row r="8" spans="1:19" s="7" customFormat="1" hidden="1">
      <c r="A8" s="9">
        <v>330050721</v>
      </c>
      <c r="B8" s="9" t="s">
        <v>1393</v>
      </c>
      <c r="C8" s="147"/>
      <c r="D8" s="144" t="s">
        <v>255</v>
      </c>
      <c r="E8" s="144">
        <v>900</v>
      </c>
      <c r="F8" s="144"/>
      <c r="G8" s="144"/>
      <c r="H8" s="144"/>
      <c r="I8" s="144"/>
      <c r="J8" s="103" t="str">
        <f t="shared" si="0"/>
        <v xml:space="preserve">底板组件  900    </v>
      </c>
      <c r="K8" s="103" t="s">
        <v>1250</v>
      </c>
      <c r="L8" s="144"/>
      <c r="Q8" s="9"/>
      <c r="R8" s="128"/>
    </row>
    <row r="9" spans="1:19" s="7" customFormat="1" hidden="1">
      <c r="A9" s="9">
        <v>330018123</v>
      </c>
      <c r="B9" s="9" t="s">
        <v>1394</v>
      </c>
      <c r="C9" s="137" t="s">
        <v>1191</v>
      </c>
      <c r="D9" s="144" t="s">
        <v>255</v>
      </c>
      <c r="E9" s="144">
        <v>800</v>
      </c>
      <c r="F9" s="144"/>
      <c r="G9" s="147"/>
      <c r="H9" s="147"/>
      <c r="I9" s="144" t="s">
        <v>1217</v>
      </c>
      <c r="J9" s="103" t="str">
        <f t="shared" si="0"/>
        <v>底板组件 S200 800    非防火（带门封条）焊接件</v>
      </c>
      <c r="K9" s="103" t="s">
        <v>1250</v>
      </c>
      <c r="L9" s="144"/>
      <c r="Q9" s="9"/>
      <c r="R9" s="128"/>
    </row>
    <row r="10" spans="1:19" s="7" customFormat="1" hidden="1">
      <c r="A10" s="130">
        <v>330018126</v>
      </c>
      <c r="B10" s="9" t="s">
        <v>1395</v>
      </c>
      <c r="C10" s="137" t="s">
        <v>1191</v>
      </c>
      <c r="D10" s="144" t="s">
        <v>918</v>
      </c>
      <c r="E10" s="148">
        <v>900</v>
      </c>
      <c r="F10" s="144"/>
      <c r="G10" s="149"/>
      <c r="H10" s="149"/>
      <c r="I10" s="144" t="s">
        <v>1217</v>
      </c>
      <c r="J10" s="103" t="str">
        <f t="shared" si="0"/>
        <v>底板组件 S200 900    非防火（带门封条）焊接件</v>
      </c>
      <c r="K10" s="103" t="s">
        <v>1250</v>
      </c>
      <c r="L10" s="144"/>
      <c r="Q10" s="9"/>
      <c r="R10" s="128"/>
    </row>
    <row r="11" spans="1:19" s="7" customFormat="1" hidden="1">
      <c r="A11" s="9">
        <v>330088648</v>
      </c>
      <c r="B11" s="9" t="s">
        <v>1396</v>
      </c>
      <c r="C11" s="147"/>
      <c r="D11" s="144" t="s">
        <v>1199</v>
      </c>
      <c r="E11" s="144">
        <v>1100</v>
      </c>
      <c r="F11" s="144"/>
      <c r="G11" s="144"/>
      <c r="H11" s="144"/>
      <c r="I11" s="144"/>
      <c r="J11" s="103" t="str">
        <f t="shared" si="0"/>
        <v xml:space="preserve">底部支架  1100    </v>
      </c>
      <c r="K11" s="103" t="s">
        <v>1250</v>
      </c>
      <c r="L11" s="144"/>
      <c r="Q11" s="9"/>
      <c r="R11" s="128"/>
    </row>
    <row r="12" spans="1:19" s="7" customFormat="1" hidden="1">
      <c r="A12" s="9">
        <v>330088656</v>
      </c>
      <c r="B12" s="9" t="s">
        <v>1396</v>
      </c>
      <c r="C12" s="147"/>
      <c r="D12" s="144" t="s">
        <v>1199</v>
      </c>
      <c r="E12" s="144">
        <v>1100</v>
      </c>
      <c r="F12" s="144"/>
      <c r="G12" s="144"/>
      <c r="H12" s="144"/>
      <c r="I12" s="144"/>
      <c r="J12" s="103" t="str">
        <f t="shared" si="0"/>
        <v xml:space="preserve">底部支架  1100    </v>
      </c>
      <c r="K12" s="103" t="s">
        <v>1250</v>
      </c>
      <c r="L12" s="144"/>
      <c r="M12" s="131"/>
      <c r="Q12" s="9"/>
      <c r="R12" s="128"/>
    </row>
    <row r="13" spans="1:19" s="7" customFormat="1" hidden="1">
      <c r="A13" s="7">
        <v>330043781</v>
      </c>
      <c r="B13" s="7" t="s">
        <v>1397</v>
      </c>
      <c r="C13" s="147" t="s">
        <v>1185</v>
      </c>
      <c r="D13" s="144" t="s">
        <v>320</v>
      </c>
      <c r="E13" s="144"/>
      <c r="F13" s="144" t="s">
        <v>1237</v>
      </c>
      <c r="G13" s="144" t="s">
        <v>1203</v>
      </c>
      <c r="H13" s="144"/>
      <c r="I13" s="144"/>
      <c r="J13" s="103" t="str">
        <f t="shared" si="0"/>
        <v xml:space="preserve">加强筋 K8   SUS304/1.5  </v>
      </c>
      <c r="K13" s="103" t="s">
        <v>1250</v>
      </c>
      <c r="L13" s="144">
        <v>1</v>
      </c>
      <c r="M13" s="7">
        <v>400</v>
      </c>
      <c r="Q13" s="7" t="s">
        <v>1352</v>
      </c>
      <c r="R13" s="128"/>
    </row>
    <row r="14" spans="1:19" s="7" customFormat="1" hidden="1">
      <c r="A14" s="7">
        <v>330088658</v>
      </c>
      <c r="B14" s="7" t="s">
        <v>1398</v>
      </c>
      <c r="C14" s="147"/>
      <c r="D14" s="144" t="s">
        <v>1229</v>
      </c>
      <c r="E14" s="144">
        <v>1100</v>
      </c>
      <c r="F14" s="144"/>
      <c r="G14" s="144"/>
      <c r="H14" s="144"/>
      <c r="I14" s="144"/>
      <c r="J14" s="103" t="str">
        <f t="shared" si="0"/>
        <v xml:space="preserve">加强筋(立柱)  1100    </v>
      </c>
      <c r="K14" s="103" t="s">
        <v>1250</v>
      </c>
      <c r="L14" s="144">
        <v>1</v>
      </c>
      <c r="M14" s="7">
        <v>700</v>
      </c>
      <c r="Q14" s="7" t="s">
        <v>1352</v>
      </c>
      <c r="R14" s="128"/>
    </row>
    <row r="15" spans="1:19" s="7" customFormat="1" hidden="1">
      <c r="A15" s="7">
        <v>200201349</v>
      </c>
      <c r="B15" s="7" t="s">
        <v>1830</v>
      </c>
      <c r="C15" s="147" t="s">
        <v>1191</v>
      </c>
      <c r="D15" s="144" t="s">
        <v>1229</v>
      </c>
      <c r="E15" s="144"/>
      <c r="F15" s="144" t="s">
        <v>1237</v>
      </c>
      <c r="G15" s="144"/>
      <c r="H15" s="144"/>
      <c r="I15" s="144"/>
      <c r="J15" s="103" t="str">
        <f t="shared" si="0"/>
        <v xml:space="preserve">加强筋(立柱) S200     </v>
      </c>
      <c r="K15" s="103" t="s">
        <v>1250</v>
      </c>
      <c r="L15" s="144">
        <v>1</v>
      </c>
      <c r="M15" s="7">
        <v>700</v>
      </c>
      <c r="Q15" s="7" t="s">
        <v>1352</v>
      </c>
      <c r="R15" s="128"/>
    </row>
    <row r="16" spans="1:19" s="7" customFormat="1" hidden="1">
      <c r="A16" s="14">
        <v>330068869</v>
      </c>
      <c r="B16" s="7" t="s">
        <v>1399</v>
      </c>
      <c r="C16" s="150" t="s">
        <v>1191</v>
      </c>
      <c r="D16" s="144" t="s">
        <v>1229</v>
      </c>
      <c r="E16" s="144"/>
      <c r="F16" s="144" t="s">
        <v>1237</v>
      </c>
      <c r="G16" s="144" t="s">
        <v>1203</v>
      </c>
      <c r="H16" s="144"/>
      <c r="I16" s="144"/>
      <c r="J16" s="103" t="str">
        <f t="shared" si="0"/>
        <v xml:space="preserve">加强筋(立柱) S200   SUS304/1.5  </v>
      </c>
      <c r="K16" s="103" t="s">
        <v>1250</v>
      </c>
      <c r="L16" s="144">
        <v>13</v>
      </c>
      <c r="M16" s="7">
        <v>700</v>
      </c>
      <c r="Q16" s="7" t="s">
        <v>1352</v>
      </c>
      <c r="R16" s="128"/>
    </row>
    <row r="17" spans="1:18" s="7" customFormat="1" hidden="1">
      <c r="A17" s="7">
        <v>330050656</v>
      </c>
      <c r="B17" s="7" t="s">
        <v>1399</v>
      </c>
      <c r="C17" s="147" t="s">
        <v>1191</v>
      </c>
      <c r="D17" s="144" t="s">
        <v>1229</v>
      </c>
      <c r="E17" s="144"/>
      <c r="F17" s="144" t="s">
        <v>1237</v>
      </c>
      <c r="G17" s="144" t="s">
        <v>1203</v>
      </c>
      <c r="H17" s="144"/>
      <c r="I17" s="144"/>
      <c r="J17" s="103" t="str">
        <f t="shared" si="0"/>
        <v xml:space="preserve">加强筋(立柱) S200   SUS304/1.5  </v>
      </c>
      <c r="K17" s="103" t="s">
        <v>1250</v>
      </c>
      <c r="L17" s="144">
        <v>13</v>
      </c>
      <c r="M17" s="7">
        <v>700</v>
      </c>
      <c r="Q17" s="7" t="s">
        <v>1352</v>
      </c>
      <c r="R17" s="128"/>
    </row>
    <row r="18" spans="1:18" s="7" customFormat="1" hidden="1">
      <c r="A18" s="7">
        <v>200012181</v>
      </c>
      <c r="B18" s="7" t="s">
        <v>1837</v>
      </c>
      <c r="C18" s="147" t="s">
        <v>1209</v>
      </c>
      <c r="D18" s="144" t="s">
        <v>1229</v>
      </c>
      <c r="E18" s="144"/>
      <c r="F18" s="144" t="s">
        <v>1237</v>
      </c>
      <c r="G18" s="144"/>
      <c r="H18" s="144"/>
      <c r="I18" s="144" t="s">
        <v>1208</v>
      </c>
      <c r="J18" s="103" t="str">
        <f t="shared" si="0"/>
        <v>加强筋(立柱) S8     （宽）</v>
      </c>
      <c r="K18" s="103" t="s">
        <v>1250</v>
      </c>
      <c r="L18" s="144">
        <v>1</v>
      </c>
      <c r="M18" s="7">
        <v>700</v>
      </c>
      <c r="Q18" s="7" t="s">
        <v>1352</v>
      </c>
      <c r="R18" s="128"/>
    </row>
    <row r="19" spans="1:18" s="7" customFormat="1" hidden="1">
      <c r="A19" s="7">
        <v>200030846</v>
      </c>
      <c r="B19" s="7" t="s">
        <v>1861</v>
      </c>
      <c r="C19" s="147" t="s">
        <v>1181</v>
      </c>
      <c r="D19" s="144" t="s">
        <v>1229</v>
      </c>
      <c r="E19" s="144"/>
      <c r="F19" s="144" t="s">
        <v>1237</v>
      </c>
      <c r="G19" s="144"/>
      <c r="H19" s="144"/>
      <c r="I19" s="144"/>
      <c r="J19" s="103" t="str">
        <f t="shared" si="0"/>
        <v xml:space="preserve">加强筋(立柱) S8     </v>
      </c>
      <c r="K19" s="103" t="s">
        <v>1250</v>
      </c>
      <c r="L19" s="144">
        <v>1</v>
      </c>
      <c r="M19" s="7">
        <v>700</v>
      </c>
      <c r="Q19" s="7" t="s">
        <v>1352</v>
      </c>
      <c r="R19" s="128"/>
    </row>
    <row r="20" spans="1:18" s="7" customFormat="1" hidden="1">
      <c r="A20" s="13">
        <v>330043799</v>
      </c>
      <c r="B20" s="7" t="s">
        <v>1400</v>
      </c>
      <c r="C20" s="150" t="s">
        <v>1181</v>
      </c>
      <c r="D20" s="144" t="s">
        <v>1229</v>
      </c>
      <c r="E20" s="144"/>
      <c r="F20" s="144" t="s">
        <v>1237</v>
      </c>
      <c r="G20" s="144" t="s">
        <v>1203</v>
      </c>
      <c r="H20" s="144"/>
      <c r="I20" s="144"/>
      <c r="J20" s="103" t="str">
        <f t="shared" si="0"/>
        <v xml:space="preserve">加强筋(立柱) S8   SUS304/1.5  </v>
      </c>
      <c r="K20" s="103" t="s">
        <v>1250</v>
      </c>
      <c r="L20" s="144">
        <v>13</v>
      </c>
      <c r="M20" s="7">
        <v>700</v>
      </c>
      <c r="Q20" s="7" t="s">
        <v>1352</v>
      </c>
      <c r="R20" s="128"/>
    </row>
    <row r="21" spans="1:18" s="7" customFormat="1" hidden="1">
      <c r="A21" s="7">
        <v>330088650</v>
      </c>
      <c r="B21" s="7" t="s">
        <v>1401</v>
      </c>
      <c r="C21" s="147"/>
      <c r="D21" s="144" t="s">
        <v>1228</v>
      </c>
      <c r="E21" s="144"/>
      <c r="F21" s="144" t="s">
        <v>1234</v>
      </c>
      <c r="G21" s="144"/>
      <c r="H21" s="144"/>
      <c r="I21" s="144"/>
      <c r="J21" s="103" t="str">
        <f t="shared" si="0"/>
        <v xml:space="preserve">加强筋(门板)   2100   </v>
      </c>
      <c r="K21" s="103" t="s">
        <v>1250</v>
      </c>
      <c r="L21" s="144">
        <v>13</v>
      </c>
      <c r="M21" s="7">
        <v>400</v>
      </c>
      <c r="O21" s="126">
        <v>100</v>
      </c>
      <c r="Q21" s="7" t="s">
        <v>1352</v>
      </c>
      <c r="R21" s="128"/>
    </row>
    <row r="22" spans="1:18" s="7" customFormat="1" hidden="1">
      <c r="A22" s="7">
        <v>330088652</v>
      </c>
      <c r="B22" s="7" t="s">
        <v>1402</v>
      </c>
      <c r="C22" s="147"/>
      <c r="D22" s="144" t="s">
        <v>1228</v>
      </c>
      <c r="E22" s="144" t="s">
        <v>1238</v>
      </c>
      <c r="F22" s="144"/>
      <c r="G22" s="144"/>
      <c r="H22" s="144"/>
      <c r="I22" s="144"/>
      <c r="J22" s="103" t="str">
        <f t="shared" si="0"/>
        <v xml:space="preserve">加强筋(门板)  1100    </v>
      </c>
      <c r="K22" s="103" t="s">
        <v>1250</v>
      </c>
      <c r="L22" s="144">
        <v>13</v>
      </c>
      <c r="M22" s="7">
        <v>400</v>
      </c>
      <c r="O22" s="126">
        <v>100</v>
      </c>
      <c r="Q22" s="7" t="s">
        <v>1352</v>
      </c>
      <c r="R22" s="128"/>
    </row>
    <row r="23" spans="1:18" s="7" customFormat="1" hidden="1">
      <c r="A23" s="7">
        <v>200139878</v>
      </c>
      <c r="B23" s="7" t="s">
        <v>1403</v>
      </c>
      <c r="C23" s="147" t="s">
        <v>1185</v>
      </c>
      <c r="D23" s="144" t="s">
        <v>1228</v>
      </c>
      <c r="E23" s="144"/>
      <c r="F23" s="144" t="s">
        <v>1239</v>
      </c>
      <c r="G23" s="144"/>
      <c r="H23" s="144"/>
      <c r="I23" s="144"/>
      <c r="J23" s="103" t="str">
        <f t="shared" si="0"/>
        <v xml:space="preserve">加强筋(门板) K8  2000   </v>
      </c>
      <c r="K23" s="103" t="s">
        <v>1250</v>
      </c>
      <c r="L23" s="144">
        <v>13</v>
      </c>
      <c r="M23" s="7">
        <v>400</v>
      </c>
      <c r="O23" s="126">
        <v>100</v>
      </c>
      <c r="Q23" s="7" t="s">
        <v>1352</v>
      </c>
      <c r="R23" s="128"/>
    </row>
    <row r="24" spans="1:18" s="7" customFormat="1" hidden="1">
      <c r="A24" s="7">
        <v>200013107</v>
      </c>
      <c r="B24" s="7" t="s">
        <v>1404</v>
      </c>
      <c r="C24" s="147" t="s">
        <v>1185</v>
      </c>
      <c r="D24" s="144" t="s">
        <v>1228</v>
      </c>
      <c r="E24" s="144"/>
      <c r="F24" s="144" t="s">
        <v>1234</v>
      </c>
      <c r="G24" s="144"/>
      <c r="H24" s="144"/>
      <c r="I24" s="144"/>
      <c r="J24" s="103" t="str">
        <f t="shared" si="0"/>
        <v xml:space="preserve">加强筋(门板) K8  2100   </v>
      </c>
      <c r="K24" s="103" t="s">
        <v>1250</v>
      </c>
      <c r="L24" s="144">
        <v>13</v>
      </c>
      <c r="M24" s="7">
        <v>400</v>
      </c>
      <c r="O24" s="126">
        <v>100</v>
      </c>
      <c r="Q24" s="7" t="s">
        <v>1352</v>
      </c>
      <c r="R24" s="128"/>
    </row>
    <row r="25" spans="1:18" s="7" customFormat="1" hidden="1">
      <c r="A25" s="10">
        <v>200013185</v>
      </c>
      <c r="B25" s="7" t="s">
        <v>1405</v>
      </c>
      <c r="C25" s="147" t="s">
        <v>1185</v>
      </c>
      <c r="D25" s="144" t="s">
        <v>1228</v>
      </c>
      <c r="E25" s="144"/>
      <c r="F25" s="144" t="s">
        <v>1234</v>
      </c>
      <c r="G25" s="144"/>
      <c r="H25" s="144"/>
      <c r="I25" s="144" t="s">
        <v>1186</v>
      </c>
      <c r="J25" s="103" t="str">
        <f t="shared" si="0"/>
        <v>加强筋(门板) K8  2100   (带安装触板)</v>
      </c>
      <c r="K25" s="103" t="s">
        <v>1250</v>
      </c>
      <c r="L25" s="144">
        <v>13</v>
      </c>
      <c r="M25" s="7">
        <v>400</v>
      </c>
      <c r="O25" s="126">
        <v>100</v>
      </c>
      <c r="Q25" s="7" t="s">
        <v>1352</v>
      </c>
      <c r="R25" s="128"/>
    </row>
    <row r="26" spans="1:18" s="7" customFormat="1" hidden="1">
      <c r="A26" s="7">
        <v>200139879</v>
      </c>
      <c r="B26" s="7" t="s">
        <v>1406</v>
      </c>
      <c r="C26" s="147" t="s">
        <v>1185</v>
      </c>
      <c r="D26" s="144" t="s">
        <v>1228</v>
      </c>
      <c r="E26" s="144"/>
      <c r="F26" s="144" t="s">
        <v>1240</v>
      </c>
      <c r="G26" s="144"/>
      <c r="H26" s="144"/>
      <c r="I26" s="144"/>
      <c r="J26" s="103" t="str">
        <f t="shared" si="0"/>
        <v xml:space="preserve">加强筋(门板) K8  2200   </v>
      </c>
      <c r="K26" s="103" t="s">
        <v>1250</v>
      </c>
      <c r="L26" s="144">
        <v>13</v>
      </c>
      <c r="M26" s="7">
        <v>400</v>
      </c>
      <c r="O26" s="126">
        <v>100</v>
      </c>
      <c r="Q26" s="7" t="s">
        <v>1352</v>
      </c>
      <c r="R26" s="128"/>
    </row>
    <row r="27" spans="1:18" s="7" customFormat="1" hidden="1">
      <c r="A27" s="7">
        <v>330111041</v>
      </c>
      <c r="B27" s="7" t="s">
        <v>1407</v>
      </c>
      <c r="C27" s="147" t="s">
        <v>1185</v>
      </c>
      <c r="D27" s="144" t="s">
        <v>1228</v>
      </c>
      <c r="E27" s="144"/>
      <c r="F27" s="144" t="s">
        <v>1240</v>
      </c>
      <c r="G27" s="144" t="s">
        <v>1203</v>
      </c>
      <c r="H27" s="144"/>
      <c r="I27" s="144"/>
      <c r="J27" s="103" t="str">
        <f t="shared" si="0"/>
        <v xml:space="preserve">加强筋(门板) K8  2200 SUS304/1.5  </v>
      </c>
      <c r="K27" s="103" t="s">
        <v>1250</v>
      </c>
      <c r="L27" s="144">
        <v>13</v>
      </c>
      <c r="M27" s="7">
        <v>400</v>
      </c>
      <c r="O27" s="126">
        <v>100</v>
      </c>
      <c r="Q27" s="7" t="s">
        <v>1352</v>
      </c>
      <c r="R27" s="128"/>
    </row>
    <row r="28" spans="1:18" s="7" customFormat="1" hidden="1">
      <c r="A28" s="103">
        <v>200139880</v>
      </c>
      <c r="B28" s="7" t="s">
        <v>1408</v>
      </c>
      <c r="C28" s="147" t="s">
        <v>1185</v>
      </c>
      <c r="D28" s="144" t="s">
        <v>1228</v>
      </c>
      <c r="E28" s="144"/>
      <c r="F28" s="144" t="s">
        <v>1241</v>
      </c>
      <c r="G28" s="144"/>
      <c r="H28" s="144"/>
      <c r="I28" s="144"/>
      <c r="J28" s="103" t="str">
        <f t="shared" si="0"/>
        <v xml:space="preserve">加强筋(门板) K8  2300   </v>
      </c>
      <c r="K28" s="103" t="s">
        <v>1250</v>
      </c>
      <c r="L28" s="144">
        <v>13</v>
      </c>
      <c r="M28" s="7">
        <v>400</v>
      </c>
      <c r="O28" s="126">
        <v>100</v>
      </c>
      <c r="Q28" s="7" t="s">
        <v>1352</v>
      </c>
      <c r="R28" s="128"/>
    </row>
    <row r="29" spans="1:18" s="7" customFormat="1" hidden="1">
      <c r="A29" s="7">
        <v>200164476</v>
      </c>
      <c r="B29" s="7" t="s">
        <v>1408</v>
      </c>
      <c r="C29" s="147" t="s">
        <v>1185</v>
      </c>
      <c r="D29" s="144" t="s">
        <v>1228</v>
      </c>
      <c r="E29" s="144"/>
      <c r="F29" s="144" t="s">
        <v>1241</v>
      </c>
      <c r="G29" s="144"/>
      <c r="H29" s="144"/>
      <c r="I29" s="144"/>
      <c r="J29" s="103" t="str">
        <f t="shared" si="0"/>
        <v xml:space="preserve">加强筋(门板) K8  2300   </v>
      </c>
      <c r="K29" s="103" t="s">
        <v>1250</v>
      </c>
      <c r="L29" s="144">
        <v>13</v>
      </c>
      <c r="M29" s="7">
        <v>400</v>
      </c>
      <c r="O29" s="126">
        <v>100</v>
      </c>
      <c r="Q29" s="7" t="s">
        <v>1352</v>
      </c>
      <c r="R29" s="128"/>
    </row>
    <row r="30" spans="1:18" s="7" customFormat="1" hidden="1">
      <c r="A30" s="7">
        <v>330111042</v>
      </c>
      <c r="B30" s="7" t="s">
        <v>1409</v>
      </c>
      <c r="C30" s="147" t="s">
        <v>1185</v>
      </c>
      <c r="D30" s="144" t="s">
        <v>1228</v>
      </c>
      <c r="E30" s="144"/>
      <c r="F30" s="144" t="s">
        <v>1241</v>
      </c>
      <c r="G30" s="144" t="s">
        <v>1203</v>
      </c>
      <c r="H30" s="144"/>
      <c r="I30" s="144"/>
      <c r="J30" s="103" t="str">
        <f t="shared" si="0"/>
        <v xml:space="preserve">加强筋(门板) K8  2300 SUS304/1.5  </v>
      </c>
      <c r="K30" s="103" t="s">
        <v>1250</v>
      </c>
      <c r="L30" s="144">
        <v>13</v>
      </c>
      <c r="M30" s="7">
        <v>400</v>
      </c>
      <c r="O30" s="126">
        <v>100</v>
      </c>
      <c r="Q30" s="7" t="s">
        <v>1352</v>
      </c>
      <c r="R30" s="128"/>
    </row>
    <row r="31" spans="1:18" s="7" customFormat="1" hidden="1">
      <c r="A31" s="7">
        <v>200139881</v>
      </c>
      <c r="B31" s="7" t="s">
        <v>1410</v>
      </c>
      <c r="C31" s="147" t="s">
        <v>1185</v>
      </c>
      <c r="D31" s="144" t="s">
        <v>1228</v>
      </c>
      <c r="E31" s="144"/>
      <c r="F31" s="144" t="s">
        <v>1242</v>
      </c>
      <c r="G31" s="144"/>
      <c r="H31" s="144"/>
      <c r="I31" s="144"/>
      <c r="J31" s="103" t="str">
        <f t="shared" si="0"/>
        <v xml:space="preserve">加强筋(门板) K8  2400   </v>
      </c>
      <c r="K31" s="103" t="s">
        <v>1250</v>
      </c>
      <c r="L31" s="144">
        <v>13</v>
      </c>
      <c r="M31" s="7">
        <v>400</v>
      </c>
      <c r="O31" s="126">
        <v>100</v>
      </c>
      <c r="Q31" s="7" t="s">
        <v>1352</v>
      </c>
      <c r="R31" s="128"/>
    </row>
    <row r="32" spans="1:18" s="7" customFormat="1" hidden="1">
      <c r="A32" s="7">
        <v>200204437</v>
      </c>
      <c r="B32" s="7" t="s">
        <v>1411</v>
      </c>
      <c r="C32" s="147" t="s">
        <v>1191</v>
      </c>
      <c r="D32" s="144" t="s">
        <v>1228</v>
      </c>
      <c r="E32" s="144"/>
      <c r="F32" s="144" t="s">
        <v>1239</v>
      </c>
      <c r="G32" s="144"/>
      <c r="H32" s="144"/>
      <c r="I32" s="144"/>
      <c r="J32" s="103" t="str">
        <f t="shared" si="0"/>
        <v xml:space="preserve">加强筋(门板) S200  2000   </v>
      </c>
      <c r="K32" s="103" t="s">
        <v>1250</v>
      </c>
      <c r="L32" s="144">
        <v>13</v>
      </c>
      <c r="M32" s="7">
        <v>400</v>
      </c>
      <c r="O32" s="126">
        <v>100</v>
      </c>
      <c r="Q32" s="7" t="s">
        <v>1352</v>
      </c>
      <c r="R32" s="128"/>
    </row>
    <row r="33" spans="1:19" s="7" customFormat="1" hidden="1">
      <c r="A33" s="7">
        <v>200204438</v>
      </c>
      <c r="B33" s="7" t="s">
        <v>1412</v>
      </c>
      <c r="C33" s="147" t="s">
        <v>1191</v>
      </c>
      <c r="D33" s="144" t="s">
        <v>1228</v>
      </c>
      <c r="E33" s="144"/>
      <c r="F33" s="144" t="s">
        <v>1234</v>
      </c>
      <c r="G33" s="144"/>
      <c r="H33" s="144"/>
      <c r="I33" s="144"/>
      <c r="J33" s="103" t="str">
        <f t="shared" si="0"/>
        <v xml:space="preserve">加强筋(门板) S200  2100   </v>
      </c>
      <c r="K33" s="103" t="s">
        <v>1250</v>
      </c>
      <c r="L33" s="144">
        <v>13</v>
      </c>
      <c r="M33" s="7">
        <v>400</v>
      </c>
      <c r="O33" s="126">
        <v>100</v>
      </c>
      <c r="Q33" s="7" t="s">
        <v>1352</v>
      </c>
      <c r="R33" s="128"/>
    </row>
    <row r="34" spans="1:19" s="7" customFormat="1" hidden="1">
      <c r="A34" s="7">
        <v>330052298</v>
      </c>
      <c r="B34" s="7" t="s">
        <v>1413</v>
      </c>
      <c r="C34" s="147" t="s">
        <v>1191</v>
      </c>
      <c r="D34" s="144" t="s">
        <v>1228</v>
      </c>
      <c r="E34" s="144"/>
      <c r="F34" s="144" t="s">
        <v>1234</v>
      </c>
      <c r="G34" s="144" t="s">
        <v>1203</v>
      </c>
      <c r="H34" s="144"/>
      <c r="I34" s="144"/>
      <c r="J34" s="103" t="str">
        <f t="shared" si="0"/>
        <v xml:space="preserve">加强筋(门板) S200  2100 SUS304/1.5  </v>
      </c>
      <c r="K34" s="103" t="s">
        <v>1250</v>
      </c>
      <c r="L34" s="144">
        <v>13</v>
      </c>
      <c r="M34" s="7">
        <v>400</v>
      </c>
      <c r="O34" s="126">
        <v>100</v>
      </c>
      <c r="Q34" s="7" t="s">
        <v>1352</v>
      </c>
      <c r="R34" s="128"/>
    </row>
    <row r="35" spans="1:19" s="7" customFormat="1" hidden="1">
      <c r="A35" s="7">
        <v>200204439</v>
      </c>
      <c r="B35" s="7" t="s">
        <v>1414</v>
      </c>
      <c r="C35" s="147" t="s">
        <v>1191</v>
      </c>
      <c r="D35" s="144" t="s">
        <v>1228</v>
      </c>
      <c r="E35" s="144"/>
      <c r="F35" s="144" t="s">
        <v>1240</v>
      </c>
      <c r="G35" s="144"/>
      <c r="H35" s="144"/>
      <c r="I35" s="144"/>
      <c r="J35" s="103" t="str">
        <f t="shared" si="0"/>
        <v xml:space="preserve">加强筋(门板) S200  2200   </v>
      </c>
      <c r="K35" s="103" t="s">
        <v>1250</v>
      </c>
      <c r="L35" s="144">
        <v>13</v>
      </c>
      <c r="M35" s="7">
        <v>400</v>
      </c>
      <c r="O35" s="126">
        <v>100</v>
      </c>
      <c r="Q35" s="7" t="s">
        <v>1352</v>
      </c>
      <c r="R35" s="128"/>
    </row>
    <row r="36" spans="1:19" s="7" customFormat="1" hidden="1">
      <c r="A36" s="7">
        <v>330043789</v>
      </c>
      <c r="B36" s="7" t="s">
        <v>1415</v>
      </c>
      <c r="C36" s="147" t="s">
        <v>1181</v>
      </c>
      <c r="D36" s="144" t="s">
        <v>1228</v>
      </c>
      <c r="E36" s="144"/>
      <c r="F36" s="144" t="s">
        <v>1237</v>
      </c>
      <c r="G36" s="144" t="s">
        <v>1202</v>
      </c>
      <c r="H36" s="144"/>
      <c r="I36" s="144"/>
      <c r="J36" s="103" t="str">
        <f t="shared" si="0"/>
        <v xml:space="preserve">加强筋(门板) S8   镀锌板/1.5  </v>
      </c>
      <c r="K36" s="103" t="s">
        <v>1250</v>
      </c>
      <c r="L36" s="144">
        <v>13</v>
      </c>
      <c r="M36" s="7">
        <v>400</v>
      </c>
      <c r="O36" s="126">
        <v>100</v>
      </c>
      <c r="Q36" s="7" t="s">
        <v>1352</v>
      </c>
      <c r="R36" s="128"/>
    </row>
    <row r="37" spans="1:19" s="7" customFormat="1" hidden="1">
      <c r="A37" s="7">
        <v>200127393</v>
      </c>
      <c r="B37" s="7" t="s">
        <v>1416</v>
      </c>
      <c r="C37" s="147" t="s">
        <v>1181</v>
      </c>
      <c r="D37" s="144" t="s">
        <v>1228</v>
      </c>
      <c r="E37" s="144"/>
      <c r="F37" s="144" t="s">
        <v>1239</v>
      </c>
      <c r="G37" s="144"/>
      <c r="H37" s="144"/>
      <c r="I37" s="144"/>
      <c r="J37" s="103" t="str">
        <f t="shared" si="0"/>
        <v xml:space="preserve">加强筋(门板) S8  2000   </v>
      </c>
      <c r="K37" s="103" t="s">
        <v>1250</v>
      </c>
      <c r="L37" s="144">
        <v>13</v>
      </c>
      <c r="M37" s="7">
        <v>400</v>
      </c>
      <c r="O37" s="126">
        <v>100</v>
      </c>
      <c r="Q37" s="7" t="s">
        <v>1352</v>
      </c>
      <c r="R37" s="128"/>
    </row>
    <row r="38" spans="1:19" s="7" customFormat="1" hidden="1">
      <c r="A38" s="7">
        <v>200010470</v>
      </c>
      <c r="B38" s="7" t="s">
        <v>1417</v>
      </c>
      <c r="C38" s="147" t="s">
        <v>1181</v>
      </c>
      <c r="D38" s="144" t="s">
        <v>1228</v>
      </c>
      <c r="E38" s="144"/>
      <c r="F38" s="144" t="s">
        <v>1234</v>
      </c>
      <c r="G38" s="144"/>
      <c r="H38" s="144"/>
      <c r="I38" s="144"/>
      <c r="J38" s="103" t="str">
        <f t="shared" si="0"/>
        <v xml:space="preserve">加强筋(门板) S8  2100   </v>
      </c>
      <c r="K38" s="103" t="s">
        <v>1250</v>
      </c>
      <c r="L38" s="144">
        <v>13</v>
      </c>
      <c r="M38" s="7">
        <v>400</v>
      </c>
      <c r="O38" s="126">
        <v>100</v>
      </c>
      <c r="Q38" s="7" t="s">
        <v>1352</v>
      </c>
      <c r="R38" s="128"/>
    </row>
    <row r="39" spans="1:19" s="7" customFormat="1" hidden="1">
      <c r="A39" s="7">
        <v>200127394</v>
      </c>
      <c r="B39" s="7" t="s">
        <v>1418</v>
      </c>
      <c r="C39" s="147" t="s">
        <v>1181</v>
      </c>
      <c r="D39" s="144" t="s">
        <v>1228</v>
      </c>
      <c r="E39" s="144"/>
      <c r="F39" s="144" t="s">
        <v>1240</v>
      </c>
      <c r="G39" s="144"/>
      <c r="H39" s="144"/>
      <c r="I39" s="144"/>
      <c r="J39" s="103" t="str">
        <f t="shared" si="0"/>
        <v xml:space="preserve">加强筋(门板) S8  2200   </v>
      </c>
      <c r="K39" s="103" t="s">
        <v>1250</v>
      </c>
      <c r="L39" s="144">
        <v>13</v>
      </c>
      <c r="M39" s="7">
        <v>400</v>
      </c>
      <c r="O39" s="126">
        <v>100</v>
      </c>
      <c r="Q39" s="7" t="s">
        <v>1352</v>
      </c>
      <c r="R39" s="128"/>
    </row>
    <row r="40" spans="1:19" s="7" customFormat="1" hidden="1">
      <c r="A40" s="13">
        <v>330077171</v>
      </c>
      <c r="B40" s="7" t="s">
        <v>1419</v>
      </c>
      <c r="C40" s="149" t="s">
        <v>1181</v>
      </c>
      <c r="D40" s="144" t="s">
        <v>1228</v>
      </c>
      <c r="E40" s="144"/>
      <c r="F40" s="144" t="s">
        <v>1240</v>
      </c>
      <c r="G40" s="144" t="s">
        <v>1203</v>
      </c>
      <c r="H40" s="144"/>
      <c r="I40" s="144"/>
      <c r="J40" s="103" t="str">
        <f t="shared" si="0"/>
        <v xml:space="preserve">加强筋(门板) S8  2200 SUS304/1.5  </v>
      </c>
      <c r="K40" s="103" t="s">
        <v>1250</v>
      </c>
      <c r="L40" s="144">
        <v>13</v>
      </c>
      <c r="M40" s="7">
        <v>400</v>
      </c>
      <c r="O40" s="126">
        <v>100</v>
      </c>
      <c r="Q40" s="7" t="s">
        <v>1352</v>
      </c>
      <c r="R40" s="128"/>
    </row>
    <row r="41" spans="1:19" s="7" customFormat="1" hidden="1">
      <c r="A41" s="7">
        <v>200127395</v>
      </c>
      <c r="B41" s="7" t="s">
        <v>1420</v>
      </c>
      <c r="C41" s="147" t="s">
        <v>1181</v>
      </c>
      <c r="D41" s="144" t="s">
        <v>1228</v>
      </c>
      <c r="E41" s="144"/>
      <c r="F41" s="144" t="s">
        <v>1241</v>
      </c>
      <c r="G41" s="144"/>
      <c r="H41" s="144"/>
      <c r="I41" s="144"/>
      <c r="J41" s="103" t="str">
        <f t="shared" si="0"/>
        <v xml:space="preserve">加强筋(门板) S8  2300   </v>
      </c>
      <c r="K41" s="103" t="s">
        <v>1250</v>
      </c>
      <c r="L41" s="144">
        <v>13</v>
      </c>
      <c r="M41" s="7">
        <v>400</v>
      </c>
      <c r="O41" s="126">
        <v>100</v>
      </c>
      <c r="Q41" s="7" t="s">
        <v>1352</v>
      </c>
      <c r="R41" s="128"/>
    </row>
    <row r="42" spans="1:19" s="7" customFormat="1" hidden="1">
      <c r="A42" s="7">
        <v>330113418</v>
      </c>
      <c r="B42" s="7" t="s">
        <v>1421</v>
      </c>
      <c r="C42" s="147" t="s">
        <v>1181</v>
      </c>
      <c r="D42" s="144" t="s">
        <v>1228</v>
      </c>
      <c r="E42" s="144"/>
      <c r="F42" s="144" t="s">
        <v>1241</v>
      </c>
      <c r="G42" s="144" t="s">
        <v>1203</v>
      </c>
      <c r="H42" s="144"/>
      <c r="I42" s="144"/>
      <c r="J42" s="103" t="str">
        <f t="shared" si="0"/>
        <v xml:space="preserve">加强筋(门板) S8  2300 SUS304/1.5  </v>
      </c>
      <c r="K42" s="103" t="s">
        <v>1250</v>
      </c>
      <c r="L42" s="144">
        <v>13</v>
      </c>
      <c r="M42" s="7">
        <v>400</v>
      </c>
      <c r="O42" s="126">
        <v>100</v>
      </c>
      <c r="Q42" s="7" t="s">
        <v>1352</v>
      </c>
      <c r="R42" s="128"/>
    </row>
    <row r="43" spans="1:19" s="7" customFormat="1" hidden="1">
      <c r="A43" s="7">
        <v>200127396</v>
      </c>
      <c r="B43" s="7" t="s">
        <v>1422</v>
      </c>
      <c r="C43" s="147" t="s">
        <v>1181</v>
      </c>
      <c r="D43" s="144" t="s">
        <v>1228</v>
      </c>
      <c r="E43" s="144"/>
      <c r="F43" s="144" t="s">
        <v>1242</v>
      </c>
      <c r="G43" s="144"/>
      <c r="H43" s="144"/>
      <c r="I43" s="144"/>
      <c r="J43" s="103" t="str">
        <f t="shared" si="0"/>
        <v xml:space="preserve">加强筋(门板) S8  2400   </v>
      </c>
      <c r="K43" s="103" t="s">
        <v>1250</v>
      </c>
      <c r="L43" s="144">
        <v>13</v>
      </c>
      <c r="M43" s="7">
        <v>400</v>
      </c>
      <c r="O43" s="126">
        <v>100</v>
      </c>
      <c r="Q43" s="7" t="s">
        <v>1352</v>
      </c>
      <c r="R43" s="128"/>
    </row>
    <row r="44" spans="1:19" s="7" customFormat="1" hidden="1">
      <c r="A44" s="9">
        <v>200145262</v>
      </c>
      <c r="B44" s="9" t="s">
        <v>1831</v>
      </c>
      <c r="C44" s="147"/>
      <c r="D44" s="144" t="s">
        <v>1999</v>
      </c>
      <c r="E44" s="144"/>
      <c r="F44" s="144" t="s">
        <v>1237</v>
      </c>
      <c r="G44" s="144"/>
      <c r="H44" s="144"/>
      <c r="I44" s="144"/>
      <c r="J44" s="103" t="str">
        <f t="shared" si="0"/>
        <v xml:space="preserve">加强筋(轿壁)      </v>
      </c>
      <c r="K44" s="103" t="s">
        <v>1250</v>
      </c>
      <c r="L44" s="144"/>
      <c r="M44" s="133"/>
      <c r="Q44" s="7" t="s">
        <v>1352</v>
      </c>
      <c r="R44" s="128"/>
    </row>
    <row r="45" spans="1:19" s="7" customFormat="1" hidden="1">
      <c r="A45" s="7">
        <v>200145261</v>
      </c>
      <c r="B45" s="7" t="s">
        <v>1832</v>
      </c>
      <c r="C45" s="147"/>
      <c r="D45" s="144" t="s">
        <v>320</v>
      </c>
      <c r="E45" s="144"/>
      <c r="F45" s="144" t="s">
        <v>1237</v>
      </c>
      <c r="G45" s="144"/>
      <c r="H45" s="144" t="s">
        <v>1366</v>
      </c>
      <c r="I45" s="144" t="s">
        <v>1227</v>
      </c>
      <c r="J45" s="103" t="str">
        <f t="shared" si="0"/>
        <v>加强筋     轿门 （轿壁部分）</v>
      </c>
      <c r="K45" s="103" t="s">
        <v>1250</v>
      </c>
      <c r="L45" s="144">
        <v>13</v>
      </c>
      <c r="Q45" s="7" t="s">
        <v>1352</v>
      </c>
      <c r="R45" s="128"/>
    </row>
    <row r="46" spans="1:19" s="7" customFormat="1" hidden="1">
      <c r="A46" s="7">
        <v>330051059</v>
      </c>
      <c r="B46" s="7" t="s">
        <v>1368</v>
      </c>
      <c r="C46" s="147" t="s">
        <v>1185</v>
      </c>
      <c r="D46" s="144" t="s">
        <v>1356</v>
      </c>
      <c r="E46" s="144">
        <v>800</v>
      </c>
      <c r="F46" s="144" t="s">
        <v>1234</v>
      </c>
      <c r="G46" s="144" t="s">
        <v>1203</v>
      </c>
      <c r="H46" s="144" t="s">
        <v>1366</v>
      </c>
      <c r="I46" s="144"/>
      <c r="J46" s="103" t="str">
        <f t="shared" si="0"/>
        <v xml:space="preserve">门底板 K8 800 2100 SUS304/1.5 轿门 </v>
      </c>
      <c r="K46" s="103" t="s">
        <v>1250</v>
      </c>
      <c r="L46" s="144">
        <v>1234</v>
      </c>
      <c r="Q46" s="7" t="s">
        <v>1353</v>
      </c>
      <c r="R46" s="134"/>
      <c r="S46" s="131"/>
    </row>
    <row r="47" spans="1:19" s="7" customFormat="1" hidden="1">
      <c r="A47" s="7">
        <v>330111039</v>
      </c>
      <c r="B47" s="7" t="s">
        <v>1369</v>
      </c>
      <c r="C47" s="147" t="s">
        <v>1185</v>
      </c>
      <c r="D47" s="144" t="s">
        <v>1355</v>
      </c>
      <c r="E47" s="144" t="s">
        <v>1243</v>
      </c>
      <c r="F47" s="144" t="s">
        <v>1240</v>
      </c>
      <c r="G47" s="137" t="s">
        <v>1203</v>
      </c>
      <c r="H47" s="144" t="s">
        <v>1366</v>
      </c>
      <c r="I47" s="144"/>
      <c r="J47" s="103" t="str">
        <f t="shared" si="0"/>
        <v xml:space="preserve">门板焊接组件 K8 1000 2200 SUS304/1.5 轿门 </v>
      </c>
      <c r="K47" s="103" t="s">
        <v>1250</v>
      </c>
      <c r="L47" s="144">
        <v>4</v>
      </c>
      <c r="P47" s="7">
        <v>82.5</v>
      </c>
      <c r="Q47" s="7" t="s">
        <v>1353</v>
      </c>
    </row>
    <row r="48" spans="1:19" s="7" customFormat="1" hidden="1">
      <c r="A48" s="7">
        <v>330111040</v>
      </c>
      <c r="B48" s="7" t="s">
        <v>1370</v>
      </c>
      <c r="C48" s="147" t="s">
        <v>1185</v>
      </c>
      <c r="D48" s="144" t="s">
        <v>1355</v>
      </c>
      <c r="E48" s="144" t="s">
        <v>1243</v>
      </c>
      <c r="F48" s="144" t="s">
        <v>1241</v>
      </c>
      <c r="G48" s="137" t="s">
        <v>1203</v>
      </c>
      <c r="H48" s="144" t="s">
        <v>1366</v>
      </c>
      <c r="I48" s="144"/>
      <c r="J48" s="103" t="str">
        <f t="shared" si="0"/>
        <v xml:space="preserve">门板焊接组件 K8 1000 2300 SUS304/1.5 轿门 </v>
      </c>
      <c r="K48" s="103" t="s">
        <v>1250</v>
      </c>
      <c r="L48" s="144">
        <v>4</v>
      </c>
      <c r="P48" s="7">
        <v>82.5</v>
      </c>
      <c r="Q48" s="7" t="s">
        <v>1353</v>
      </c>
    </row>
    <row r="49" spans="1:19" s="7" customFormat="1" hidden="1">
      <c r="A49" s="7">
        <v>330051038</v>
      </c>
      <c r="B49" s="7" t="s">
        <v>1371</v>
      </c>
      <c r="C49" s="147" t="s">
        <v>1185</v>
      </c>
      <c r="D49" s="144" t="s">
        <v>1355</v>
      </c>
      <c r="E49" s="144" t="s">
        <v>1238</v>
      </c>
      <c r="F49" s="144" t="s">
        <v>1234</v>
      </c>
      <c r="G49" s="144" t="s">
        <v>1203</v>
      </c>
      <c r="H49" s="144" t="s">
        <v>1366</v>
      </c>
      <c r="I49" s="144"/>
      <c r="J49" s="103" t="str">
        <f t="shared" si="0"/>
        <v xml:space="preserve">门板焊接组件 K8 1100 2100 SUS304/1.5 轿门 </v>
      </c>
      <c r="K49" s="103" t="s">
        <v>1250</v>
      </c>
      <c r="L49" s="144">
        <v>4</v>
      </c>
      <c r="P49" s="7">
        <v>82.5</v>
      </c>
      <c r="Q49" s="7" t="s">
        <v>1353</v>
      </c>
    </row>
    <row r="50" spans="1:19" s="7" customFormat="1" hidden="1">
      <c r="A50" s="7">
        <v>330051035</v>
      </c>
      <c r="B50" s="7" t="s">
        <v>1372</v>
      </c>
      <c r="C50" s="147" t="s">
        <v>1185</v>
      </c>
      <c r="D50" s="144" t="s">
        <v>1355</v>
      </c>
      <c r="E50" s="144">
        <v>800</v>
      </c>
      <c r="F50" s="144" t="s">
        <v>1234</v>
      </c>
      <c r="G50" s="144" t="s">
        <v>1203</v>
      </c>
      <c r="H50" s="144" t="s">
        <v>1366</v>
      </c>
      <c r="I50" s="137"/>
      <c r="J50" s="103" t="str">
        <f t="shared" si="0"/>
        <v xml:space="preserve">门板焊接组件 K8 800 2100 SUS304/1.5 轿门 </v>
      </c>
      <c r="K50" s="103" t="s">
        <v>1250</v>
      </c>
      <c r="L50" s="144">
        <v>4</v>
      </c>
      <c r="P50" s="7">
        <v>82.5</v>
      </c>
      <c r="Q50" s="7" t="s">
        <v>1353</v>
      </c>
    </row>
    <row r="51" spans="1:19" s="7" customFormat="1" hidden="1">
      <c r="A51" s="7">
        <v>330051036</v>
      </c>
      <c r="B51" s="7" t="s">
        <v>1373</v>
      </c>
      <c r="C51" s="147" t="s">
        <v>1185</v>
      </c>
      <c r="D51" s="144" t="s">
        <v>1355</v>
      </c>
      <c r="E51" s="144">
        <v>900</v>
      </c>
      <c r="F51" s="144" t="s">
        <v>1234</v>
      </c>
      <c r="G51" s="144" t="s">
        <v>1203</v>
      </c>
      <c r="H51" s="144" t="s">
        <v>1366</v>
      </c>
      <c r="I51" s="144"/>
      <c r="J51" s="103" t="str">
        <f t="shared" si="0"/>
        <v xml:space="preserve">门板焊接组件 K8 900 2100 SUS304/1.5 轿门 </v>
      </c>
      <c r="K51" s="103" t="s">
        <v>1250</v>
      </c>
      <c r="L51" s="144">
        <v>4</v>
      </c>
      <c r="P51" s="7">
        <v>82.5</v>
      </c>
      <c r="Q51" s="7" t="s">
        <v>1353</v>
      </c>
    </row>
    <row r="52" spans="1:19" s="7" customFormat="1" hidden="1">
      <c r="A52" s="7">
        <v>330051224</v>
      </c>
      <c r="B52" s="7" t="s">
        <v>1374</v>
      </c>
      <c r="C52" s="147" t="s">
        <v>1181</v>
      </c>
      <c r="D52" s="144" t="s">
        <v>1355</v>
      </c>
      <c r="E52" s="144">
        <v>900</v>
      </c>
      <c r="F52" s="144" t="s">
        <v>1234</v>
      </c>
      <c r="G52" s="144" t="s">
        <v>1203</v>
      </c>
      <c r="H52" s="144" t="s">
        <v>1366</v>
      </c>
      <c r="I52" s="144"/>
      <c r="J52" s="103" t="str">
        <f t="shared" si="0"/>
        <v xml:space="preserve">门板焊接组件 S8 900 2100 SUS304/1.5 轿门 </v>
      </c>
      <c r="K52" s="103" t="s">
        <v>1250</v>
      </c>
      <c r="L52" s="144">
        <v>4</v>
      </c>
      <c r="M52" s="132"/>
      <c r="P52" s="7">
        <v>82.5</v>
      </c>
      <c r="Q52" s="7" t="s">
        <v>1353</v>
      </c>
    </row>
    <row r="53" spans="1:19" s="7" customFormat="1" hidden="1">
      <c r="A53" s="9">
        <v>330056547</v>
      </c>
      <c r="B53" s="9" t="s">
        <v>1833</v>
      </c>
      <c r="C53" s="147"/>
      <c r="D53" s="144" t="s">
        <v>1367</v>
      </c>
      <c r="E53" s="144"/>
      <c r="F53" s="144" t="s">
        <v>1237</v>
      </c>
      <c r="G53" s="144"/>
      <c r="H53" s="144" t="s">
        <v>1366</v>
      </c>
      <c r="I53" s="144" t="s">
        <v>1227</v>
      </c>
      <c r="J53" s="103" t="str">
        <f t="shared" si="0"/>
        <v>门楣底板组件     轿门 （轿壁部分）</v>
      </c>
      <c r="K53" s="103" t="s">
        <v>1250</v>
      </c>
      <c r="L53" s="144"/>
      <c r="Q53" s="9" t="s">
        <v>1352</v>
      </c>
      <c r="R53" s="135"/>
      <c r="S53" s="132"/>
    </row>
    <row r="54" spans="1:19" s="7" customFormat="1" hidden="1">
      <c r="A54" s="9">
        <v>200145324</v>
      </c>
      <c r="B54" s="9" t="s">
        <v>1833</v>
      </c>
      <c r="C54" s="147"/>
      <c r="D54" s="144" t="s">
        <v>1367</v>
      </c>
      <c r="E54" s="144"/>
      <c r="F54" s="144" t="s">
        <v>1237</v>
      </c>
      <c r="G54" s="144"/>
      <c r="H54" s="144" t="s">
        <v>1366</v>
      </c>
      <c r="I54" s="144" t="s">
        <v>1227</v>
      </c>
      <c r="J54" s="103" t="str">
        <f t="shared" si="0"/>
        <v>门楣底板组件     轿门 （轿壁部分）</v>
      </c>
      <c r="K54" s="103" t="s">
        <v>1250</v>
      </c>
      <c r="L54" s="144"/>
      <c r="Q54" s="9" t="s">
        <v>1352</v>
      </c>
      <c r="R54" s="128"/>
    </row>
    <row r="55" spans="1:19" s="7" customFormat="1" hidden="1">
      <c r="A55" s="9">
        <v>200145269</v>
      </c>
      <c r="B55" s="9" t="s">
        <v>1834</v>
      </c>
      <c r="C55" s="147"/>
      <c r="D55" s="144" t="s">
        <v>533</v>
      </c>
      <c r="E55" s="144"/>
      <c r="F55" s="144" t="s">
        <v>1237</v>
      </c>
      <c r="G55" s="144"/>
      <c r="H55" s="144" t="s">
        <v>1366</v>
      </c>
      <c r="I55" s="144" t="s">
        <v>1227</v>
      </c>
      <c r="J55" s="103" t="str">
        <f t="shared" si="0"/>
        <v>支架     轿门 （轿壁部分）</v>
      </c>
      <c r="K55" s="103" t="s">
        <v>1250</v>
      </c>
      <c r="L55" s="144"/>
      <c r="M55" s="131"/>
      <c r="Q55" s="9"/>
      <c r="R55" s="128"/>
    </row>
    <row r="56" spans="1:19" s="7" customFormat="1" hidden="1">
      <c r="A56" s="9">
        <v>200145263</v>
      </c>
      <c r="B56" s="9" t="s">
        <v>1834</v>
      </c>
      <c r="C56" s="147"/>
      <c r="D56" s="144" t="s">
        <v>533</v>
      </c>
      <c r="E56" s="144"/>
      <c r="F56" s="144" t="s">
        <v>1237</v>
      </c>
      <c r="G56" s="144"/>
      <c r="H56" s="144" t="s">
        <v>1366</v>
      </c>
      <c r="I56" s="144" t="s">
        <v>1227</v>
      </c>
      <c r="J56" s="103" t="str">
        <f t="shared" si="0"/>
        <v>支架     轿门 （轿壁部分）</v>
      </c>
      <c r="K56" s="103" t="s">
        <v>1250</v>
      </c>
      <c r="L56" s="144"/>
      <c r="Q56" s="9"/>
      <c r="R56" s="128"/>
    </row>
    <row r="57" spans="1:19" s="7" customFormat="1" hidden="1">
      <c r="A57" s="9">
        <v>330088649</v>
      </c>
      <c r="B57" s="9" t="s">
        <v>1423</v>
      </c>
      <c r="C57" s="147"/>
      <c r="D57" s="144" t="s">
        <v>1200</v>
      </c>
      <c r="E57" s="144" t="s">
        <v>1238</v>
      </c>
      <c r="F57" s="144" t="s">
        <v>1234</v>
      </c>
      <c r="G57" s="144"/>
      <c r="H57" s="144"/>
      <c r="I57" s="144"/>
      <c r="J57" s="103" t="str">
        <f t="shared" si="0"/>
        <v xml:space="preserve">快门板  1100 2100   </v>
      </c>
      <c r="K57" s="103" t="s">
        <v>1250</v>
      </c>
      <c r="L57" s="144">
        <v>123</v>
      </c>
      <c r="Q57" s="9"/>
      <c r="R57" s="134"/>
      <c r="S57" s="131"/>
    </row>
    <row r="58" spans="1:19" s="7" customFormat="1" hidden="1">
      <c r="A58" s="7">
        <v>330088647</v>
      </c>
      <c r="B58" s="7" t="s">
        <v>1424</v>
      </c>
      <c r="C58" s="147"/>
      <c r="D58" s="144" t="s">
        <v>1231</v>
      </c>
      <c r="E58" s="144" t="s">
        <v>1238</v>
      </c>
      <c r="F58" s="144" t="s">
        <v>1234</v>
      </c>
      <c r="G58" s="144"/>
      <c r="H58" s="144" t="s">
        <v>1218</v>
      </c>
      <c r="I58" s="144"/>
      <c r="J58" s="103" t="str">
        <f t="shared" si="0"/>
        <v xml:space="preserve">快门焊接组件  1100 2100  左 </v>
      </c>
      <c r="K58" s="103" t="s">
        <v>1250</v>
      </c>
      <c r="L58" s="144">
        <v>4</v>
      </c>
      <c r="P58" s="7">
        <v>82.5</v>
      </c>
      <c r="Q58" s="7" t="s">
        <v>1353</v>
      </c>
    </row>
    <row r="59" spans="1:19" s="7" customFormat="1" hidden="1">
      <c r="A59" s="7">
        <v>330050654</v>
      </c>
      <c r="B59" s="7" t="s">
        <v>1425</v>
      </c>
      <c r="C59" s="147" t="s">
        <v>1191</v>
      </c>
      <c r="D59" s="144" t="s">
        <v>1188</v>
      </c>
      <c r="E59" s="144"/>
      <c r="F59" s="144" t="s">
        <v>1234</v>
      </c>
      <c r="G59" s="144" t="s">
        <v>1203</v>
      </c>
      <c r="H59" s="144" t="s">
        <v>1218</v>
      </c>
      <c r="I59" s="144"/>
      <c r="J59" s="103" t="str">
        <f t="shared" si="0"/>
        <v xml:space="preserve">立柱底板 S200  2100 SUS304/1.5 左 </v>
      </c>
      <c r="K59" s="103" t="s">
        <v>1250</v>
      </c>
      <c r="L59" s="144">
        <v>123</v>
      </c>
      <c r="M59" s="7">
        <f t="shared" ref="M59:M77" si="1">1100/4</f>
        <v>275</v>
      </c>
      <c r="N59" s="7">
        <f t="shared" ref="N59:N77" si="2">550/8</f>
        <v>68.75</v>
      </c>
      <c r="O59" s="7">
        <f t="shared" ref="O59:O77" si="3">700/8</f>
        <v>87.5</v>
      </c>
      <c r="Q59" s="7" t="s">
        <v>1352</v>
      </c>
      <c r="R59" s="135"/>
      <c r="S59" s="132"/>
    </row>
    <row r="60" spans="1:19" s="7" customFormat="1" hidden="1">
      <c r="A60" s="13">
        <v>330051253</v>
      </c>
      <c r="B60" s="7" t="s">
        <v>1426</v>
      </c>
      <c r="C60" s="149" t="s">
        <v>1181</v>
      </c>
      <c r="D60" s="144" t="s">
        <v>1188</v>
      </c>
      <c r="E60" s="144"/>
      <c r="F60" s="144" t="s">
        <v>1234</v>
      </c>
      <c r="G60" s="144" t="s">
        <v>1203</v>
      </c>
      <c r="H60" s="144"/>
      <c r="I60" s="144"/>
      <c r="J60" s="103" t="str">
        <f t="shared" si="0"/>
        <v xml:space="preserve">立柱底板 S8  2100 SUS304/1.5  </v>
      </c>
      <c r="K60" s="103" t="s">
        <v>1250</v>
      </c>
      <c r="L60" s="144">
        <v>123</v>
      </c>
      <c r="M60" s="7">
        <f t="shared" si="1"/>
        <v>275</v>
      </c>
      <c r="N60" s="7">
        <f t="shared" si="2"/>
        <v>68.75</v>
      </c>
      <c r="O60" s="7">
        <f t="shared" si="3"/>
        <v>87.5</v>
      </c>
      <c r="Q60" s="7" t="s">
        <v>1352</v>
      </c>
      <c r="R60" s="128"/>
    </row>
    <row r="61" spans="1:19" s="7" customFormat="1" hidden="1">
      <c r="A61" s="13">
        <v>330051254</v>
      </c>
      <c r="B61" s="7" t="s">
        <v>1427</v>
      </c>
      <c r="C61" s="150" t="s">
        <v>1181</v>
      </c>
      <c r="D61" s="144" t="s">
        <v>1188</v>
      </c>
      <c r="E61" s="144"/>
      <c r="F61" s="144" t="s">
        <v>1240</v>
      </c>
      <c r="G61" s="144" t="s">
        <v>1203</v>
      </c>
      <c r="H61" s="144"/>
      <c r="I61" s="144"/>
      <c r="J61" s="103" t="str">
        <f t="shared" si="0"/>
        <v xml:space="preserve">立柱底板 S8  2200 SUS304/1.5  </v>
      </c>
      <c r="K61" s="103" t="s">
        <v>1250</v>
      </c>
      <c r="L61" s="144">
        <v>123</v>
      </c>
      <c r="M61" s="7">
        <f t="shared" si="1"/>
        <v>275</v>
      </c>
      <c r="N61" s="7">
        <f t="shared" si="2"/>
        <v>68.75</v>
      </c>
      <c r="O61" s="7">
        <f t="shared" si="3"/>
        <v>87.5</v>
      </c>
      <c r="Q61" s="7" t="s">
        <v>1352</v>
      </c>
      <c r="R61" s="128"/>
    </row>
    <row r="62" spans="1:19" s="7" customFormat="1" hidden="1">
      <c r="A62" s="129">
        <v>330051255</v>
      </c>
      <c r="B62" s="7" t="s">
        <v>1428</v>
      </c>
      <c r="C62" s="124" t="s">
        <v>1181</v>
      </c>
      <c r="D62" s="144" t="s">
        <v>1188</v>
      </c>
      <c r="E62" s="144"/>
      <c r="F62" s="144" t="s">
        <v>1241</v>
      </c>
      <c r="G62" s="144" t="s">
        <v>1203</v>
      </c>
      <c r="H62" s="144"/>
      <c r="I62" s="144"/>
      <c r="J62" s="103" t="str">
        <f t="shared" si="0"/>
        <v xml:space="preserve">立柱底板 S8  2300 SUS304/1.5  </v>
      </c>
      <c r="K62" s="103" t="s">
        <v>1250</v>
      </c>
      <c r="L62" s="144">
        <v>123</v>
      </c>
      <c r="M62" s="7">
        <f t="shared" si="1"/>
        <v>275</v>
      </c>
      <c r="N62" s="7">
        <f t="shared" si="2"/>
        <v>68.75</v>
      </c>
      <c r="O62" s="7">
        <f t="shared" si="3"/>
        <v>87.5</v>
      </c>
      <c r="Q62" s="7" t="s">
        <v>1352</v>
      </c>
      <c r="R62" s="128"/>
    </row>
    <row r="63" spans="1:19" s="7" customFormat="1" hidden="1">
      <c r="A63" s="7">
        <v>200201366</v>
      </c>
      <c r="B63" s="7" t="s">
        <v>1429</v>
      </c>
      <c r="C63" s="147" t="s">
        <v>1191</v>
      </c>
      <c r="D63" s="144" t="s">
        <v>1188</v>
      </c>
      <c r="E63" s="144"/>
      <c r="F63" s="144" t="s">
        <v>1239</v>
      </c>
      <c r="G63" s="144"/>
      <c r="H63" s="144" t="s">
        <v>1233</v>
      </c>
      <c r="I63" s="144"/>
      <c r="J63" s="103" t="str">
        <f t="shared" si="0"/>
        <v xml:space="preserve">立柱底板 S200  2000  右 </v>
      </c>
      <c r="K63" s="103" t="s">
        <v>1250</v>
      </c>
      <c r="L63" s="144">
        <v>123</v>
      </c>
      <c r="M63" s="7">
        <f t="shared" si="1"/>
        <v>275</v>
      </c>
      <c r="N63" s="7">
        <f t="shared" si="2"/>
        <v>68.75</v>
      </c>
      <c r="O63" s="7">
        <f t="shared" si="3"/>
        <v>87.5</v>
      </c>
      <c r="Q63" s="7" t="s">
        <v>1352</v>
      </c>
      <c r="R63" s="128"/>
    </row>
    <row r="64" spans="1:19" s="7" customFormat="1" hidden="1">
      <c r="A64" s="7">
        <v>200201346</v>
      </c>
      <c r="B64" s="7" t="s">
        <v>1430</v>
      </c>
      <c r="C64" s="147" t="s">
        <v>1191</v>
      </c>
      <c r="D64" s="144" t="s">
        <v>1188</v>
      </c>
      <c r="E64" s="144"/>
      <c r="F64" s="144" t="s">
        <v>1239</v>
      </c>
      <c r="G64" s="144"/>
      <c r="H64" s="144" t="s">
        <v>1218</v>
      </c>
      <c r="I64" s="144"/>
      <c r="J64" s="103" t="str">
        <f t="shared" si="0"/>
        <v xml:space="preserve">立柱底板 S200  2000  左 </v>
      </c>
      <c r="K64" s="103" t="s">
        <v>1250</v>
      </c>
      <c r="L64" s="144">
        <v>123</v>
      </c>
      <c r="M64" s="7">
        <f t="shared" si="1"/>
        <v>275</v>
      </c>
      <c r="N64" s="7">
        <f t="shared" si="2"/>
        <v>68.75</v>
      </c>
      <c r="O64" s="7">
        <f t="shared" si="3"/>
        <v>87.5</v>
      </c>
      <c r="Q64" s="7" t="s">
        <v>1352</v>
      </c>
      <c r="R64" s="128"/>
    </row>
    <row r="65" spans="1:19" s="7" customFormat="1" hidden="1">
      <c r="A65" s="7">
        <v>200201367</v>
      </c>
      <c r="B65" s="7" t="s">
        <v>1431</v>
      </c>
      <c r="C65" s="147" t="s">
        <v>1191</v>
      </c>
      <c r="D65" s="144" t="s">
        <v>1188</v>
      </c>
      <c r="E65" s="144"/>
      <c r="F65" s="144" t="s">
        <v>1234</v>
      </c>
      <c r="G65" s="144"/>
      <c r="H65" s="144" t="s">
        <v>1233</v>
      </c>
      <c r="I65" s="144"/>
      <c r="J65" s="103" t="str">
        <f t="shared" si="0"/>
        <v xml:space="preserve">立柱底板 S200  2100  右 </v>
      </c>
      <c r="K65" s="103" t="s">
        <v>1250</v>
      </c>
      <c r="L65" s="144">
        <v>123</v>
      </c>
      <c r="M65" s="7">
        <f t="shared" si="1"/>
        <v>275</v>
      </c>
      <c r="N65" s="7">
        <f t="shared" si="2"/>
        <v>68.75</v>
      </c>
      <c r="O65" s="7">
        <f t="shared" si="3"/>
        <v>87.5</v>
      </c>
      <c r="Q65" s="7" t="s">
        <v>1352</v>
      </c>
      <c r="R65" s="128"/>
    </row>
    <row r="66" spans="1:19" s="7" customFormat="1" hidden="1">
      <c r="A66" s="7">
        <v>200201347</v>
      </c>
      <c r="B66" s="7" t="s">
        <v>1432</v>
      </c>
      <c r="C66" s="147" t="s">
        <v>1191</v>
      </c>
      <c r="D66" s="144" t="s">
        <v>1188</v>
      </c>
      <c r="E66" s="144"/>
      <c r="F66" s="144" t="s">
        <v>1234</v>
      </c>
      <c r="G66" s="144"/>
      <c r="H66" s="144" t="s">
        <v>1218</v>
      </c>
      <c r="I66" s="144"/>
      <c r="J66" s="103" t="str">
        <f t="shared" si="0"/>
        <v xml:space="preserve">立柱底板 S200  2100  左 </v>
      </c>
      <c r="K66" s="103" t="s">
        <v>1250</v>
      </c>
      <c r="L66" s="144">
        <v>123</v>
      </c>
      <c r="M66" s="7">
        <f t="shared" si="1"/>
        <v>275</v>
      </c>
      <c r="N66" s="7">
        <f t="shared" si="2"/>
        <v>68.75</v>
      </c>
      <c r="O66" s="7">
        <f t="shared" si="3"/>
        <v>87.5</v>
      </c>
      <c r="Q66" s="7" t="s">
        <v>1352</v>
      </c>
      <c r="R66" s="128"/>
    </row>
    <row r="67" spans="1:19" s="7" customFormat="1" hidden="1">
      <c r="A67" s="7">
        <v>330050662</v>
      </c>
      <c r="B67" s="7" t="s">
        <v>1433</v>
      </c>
      <c r="C67" s="147" t="s">
        <v>1191</v>
      </c>
      <c r="D67" s="144" t="s">
        <v>1188</v>
      </c>
      <c r="E67" s="144"/>
      <c r="F67" s="144" t="s">
        <v>1234</v>
      </c>
      <c r="G67" s="144" t="s">
        <v>1203</v>
      </c>
      <c r="H67" s="144" t="s">
        <v>1233</v>
      </c>
      <c r="I67" s="144"/>
      <c r="J67" s="103" t="str">
        <f t="shared" ref="J67:J130" si="4">D67&amp;K67&amp;C67&amp;K67&amp;E67&amp;K67&amp;F67&amp;K67&amp;G67&amp;K67&amp;H67&amp;K67&amp;I67</f>
        <v xml:space="preserve">立柱底板 S200  2100 SUS304/1.5 右 </v>
      </c>
      <c r="K67" s="103" t="s">
        <v>1250</v>
      </c>
      <c r="L67" s="144">
        <v>123</v>
      </c>
      <c r="M67" s="7">
        <f t="shared" si="1"/>
        <v>275</v>
      </c>
      <c r="N67" s="7">
        <f t="shared" si="2"/>
        <v>68.75</v>
      </c>
      <c r="O67" s="7">
        <f t="shared" si="3"/>
        <v>87.5</v>
      </c>
      <c r="Q67" s="7" t="s">
        <v>1352</v>
      </c>
      <c r="R67" s="128"/>
    </row>
    <row r="68" spans="1:19" s="7" customFormat="1" hidden="1">
      <c r="A68" s="7">
        <v>200201348</v>
      </c>
      <c r="B68" s="7" t="s">
        <v>1434</v>
      </c>
      <c r="C68" s="147" t="s">
        <v>1191</v>
      </c>
      <c r="D68" s="144" t="s">
        <v>1188</v>
      </c>
      <c r="E68" s="144"/>
      <c r="F68" s="144" t="s">
        <v>1240</v>
      </c>
      <c r="G68" s="144"/>
      <c r="H68" s="144" t="s">
        <v>1233</v>
      </c>
      <c r="I68" s="144"/>
      <c r="J68" s="103" t="str">
        <f t="shared" si="4"/>
        <v xml:space="preserve">立柱底板 S200  2200  右 </v>
      </c>
      <c r="K68" s="103" t="s">
        <v>1250</v>
      </c>
      <c r="L68" s="144">
        <v>123</v>
      </c>
      <c r="M68" s="7">
        <f t="shared" si="1"/>
        <v>275</v>
      </c>
      <c r="N68" s="7">
        <f t="shared" si="2"/>
        <v>68.75</v>
      </c>
      <c r="O68" s="7">
        <f t="shared" si="3"/>
        <v>87.5</v>
      </c>
      <c r="Q68" s="7" t="s">
        <v>1352</v>
      </c>
      <c r="R68" s="128"/>
    </row>
    <row r="69" spans="1:19" s="7" customFormat="1" hidden="1">
      <c r="A69" s="7">
        <v>200201368</v>
      </c>
      <c r="B69" s="7" t="s">
        <v>1435</v>
      </c>
      <c r="C69" s="147" t="s">
        <v>1191</v>
      </c>
      <c r="D69" s="144" t="s">
        <v>1188</v>
      </c>
      <c r="E69" s="144"/>
      <c r="F69" s="144" t="s">
        <v>1240</v>
      </c>
      <c r="G69" s="144"/>
      <c r="H69" s="144" t="s">
        <v>1218</v>
      </c>
      <c r="I69" s="144"/>
      <c r="J69" s="103" t="str">
        <f t="shared" si="4"/>
        <v xml:space="preserve">立柱底板 S200  2200  左 </v>
      </c>
      <c r="K69" s="103" t="s">
        <v>1250</v>
      </c>
      <c r="L69" s="144">
        <v>123</v>
      </c>
      <c r="M69" s="7">
        <f t="shared" si="1"/>
        <v>275</v>
      </c>
      <c r="N69" s="7">
        <f t="shared" si="2"/>
        <v>68.75</v>
      </c>
      <c r="O69" s="7">
        <f t="shared" si="3"/>
        <v>87.5</v>
      </c>
      <c r="Q69" s="7" t="s">
        <v>1352</v>
      </c>
      <c r="R69" s="128"/>
    </row>
    <row r="70" spans="1:19" s="7" customFormat="1" hidden="1">
      <c r="A70" s="7">
        <v>200074899</v>
      </c>
      <c r="B70" s="7" t="s">
        <v>1436</v>
      </c>
      <c r="C70" s="147" t="s">
        <v>1181</v>
      </c>
      <c r="D70" s="144" t="s">
        <v>1188</v>
      </c>
      <c r="E70" s="144"/>
      <c r="F70" s="144" t="s">
        <v>1239</v>
      </c>
      <c r="G70" s="144"/>
      <c r="H70" s="144"/>
      <c r="I70" s="144"/>
      <c r="J70" s="103" t="str">
        <f t="shared" si="4"/>
        <v xml:space="preserve">立柱底板 S8  2000   </v>
      </c>
      <c r="K70" s="103" t="s">
        <v>1250</v>
      </c>
      <c r="L70" s="144">
        <v>123</v>
      </c>
      <c r="M70" s="7">
        <f t="shared" si="1"/>
        <v>275</v>
      </c>
      <c r="N70" s="7">
        <f t="shared" si="2"/>
        <v>68.75</v>
      </c>
      <c r="O70" s="7">
        <f t="shared" si="3"/>
        <v>87.5</v>
      </c>
      <c r="Q70" s="7" t="s">
        <v>1352</v>
      </c>
      <c r="R70" s="128"/>
    </row>
    <row r="71" spans="1:19" s="7" customFormat="1" hidden="1">
      <c r="A71" s="7">
        <v>200030869</v>
      </c>
      <c r="B71" s="7" t="s">
        <v>1437</v>
      </c>
      <c r="C71" s="147" t="s">
        <v>1181</v>
      </c>
      <c r="D71" s="144" t="s">
        <v>1188</v>
      </c>
      <c r="E71" s="144"/>
      <c r="F71" s="144" t="s">
        <v>1234</v>
      </c>
      <c r="G71" s="144"/>
      <c r="H71" s="144"/>
      <c r="I71" s="144"/>
      <c r="J71" s="103" t="str">
        <f t="shared" si="4"/>
        <v xml:space="preserve">立柱底板 S8  2100   </v>
      </c>
      <c r="K71" s="103" t="s">
        <v>1250</v>
      </c>
      <c r="L71" s="144">
        <v>123</v>
      </c>
      <c r="M71" s="7">
        <f t="shared" si="1"/>
        <v>275</v>
      </c>
      <c r="N71" s="7">
        <f t="shared" si="2"/>
        <v>68.75</v>
      </c>
      <c r="O71" s="7">
        <f t="shared" si="3"/>
        <v>87.5</v>
      </c>
      <c r="Q71" s="7" t="s">
        <v>1352</v>
      </c>
      <c r="R71" s="128"/>
    </row>
    <row r="72" spans="1:19" s="7" customFormat="1" hidden="1">
      <c r="A72" s="7">
        <v>200031792</v>
      </c>
      <c r="B72" s="7" t="s">
        <v>1438</v>
      </c>
      <c r="C72" s="147" t="s">
        <v>1209</v>
      </c>
      <c r="D72" s="147" t="s">
        <v>1210</v>
      </c>
      <c r="E72" s="144"/>
      <c r="F72" s="144" t="s">
        <v>1234</v>
      </c>
      <c r="G72" s="144"/>
      <c r="H72" s="144"/>
      <c r="I72" s="144" t="s">
        <v>1211</v>
      </c>
      <c r="J72" s="103" t="str">
        <f t="shared" si="4"/>
        <v>立柱底板 S8  2100   （宽）</v>
      </c>
      <c r="K72" s="103" t="s">
        <v>1250</v>
      </c>
      <c r="L72" s="144">
        <v>123</v>
      </c>
      <c r="M72" s="7">
        <f t="shared" si="1"/>
        <v>275</v>
      </c>
      <c r="N72" s="7">
        <f t="shared" si="2"/>
        <v>68.75</v>
      </c>
      <c r="O72" s="7">
        <f t="shared" si="3"/>
        <v>87.5</v>
      </c>
      <c r="Q72" s="7" t="s">
        <v>1352</v>
      </c>
      <c r="R72" s="128"/>
    </row>
    <row r="73" spans="1:19" s="7" customFormat="1" hidden="1">
      <c r="A73" s="7">
        <v>200074901</v>
      </c>
      <c r="B73" s="7" t="s">
        <v>1439</v>
      </c>
      <c r="C73" s="147" t="s">
        <v>1181</v>
      </c>
      <c r="D73" s="144" t="s">
        <v>1188</v>
      </c>
      <c r="E73" s="144"/>
      <c r="F73" s="144" t="s">
        <v>1240</v>
      </c>
      <c r="G73" s="144"/>
      <c r="H73" s="144"/>
      <c r="I73" s="144"/>
      <c r="J73" s="103" t="str">
        <f t="shared" si="4"/>
        <v xml:space="preserve">立柱底板 S8  2200   </v>
      </c>
      <c r="K73" s="103" t="s">
        <v>1250</v>
      </c>
      <c r="L73" s="144">
        <v>123</v>
      </c>
      <c r="M73" s="7">
        <f t="shared" si="1"/>
        <v>275</v>
      </c>
      <c r="N73" s="7">
        <f t="shared" si="2"/>
        <v>68.75</v>
      </c>
      <c r="O73" s="7">
        <f t="shared" si="3"/>
        <v>87.5</v>
      </c>
      <c r="Q73" s="7" t="s">
        <v>1352</v>
      </c>
      <c r="R73" s="128"/>
    </row>
    <row r="74" spans="1:19" s="7" customFormat="1" hidden="1">
      <c r="A74" s="7">
        <v>200076521</v>
      </c>
      <c r="B74" s="7" t="s">
        <v>1440</v>
      </c>
      <c r="C74" s="147" t="s">
        <v>1209</v>
      </c>
      <c r="D74" s="144" t="s">
        <v>1214</v>
      </c>
      <c r="E74" s="144"/>
      <c r="F74" s="144" t="s">
        <v>1240</v>
      </c>
      <c r="G74" s="144"/>
      <c r="H74" s="144"/>
      <c r="I74" s="144" t="s">
        <v>1211</v>
      </c>
      <c r="J74" s="103" t="str">
        <f t="shared" si="4"/>
        <v>立柱底板 S8  2200   （宽）</v>
      </c>
      <c r="K74" s="103" t="s">
        <v>1250</v>
      </c>
      <c r="L74" s="144">
        <v>123</v>
      </c>
      <c r="M74" s="7">
        <f t="shared" si="1"/>
        <v>275</v>
      </c>
      <c r="N74" s="7">
        <f t="shared" si="2"/>
        <v>68.75</v>
      </c>
      <c r="O74" s="7">
        <f t="shared" si="3"/>
        <v>87.5</v>
      </c>
      <c r="Q74" s="7" t="s">
        <v>1352</v>
      </c>
      <c r="R74" s="128"/>
    </row>
    <row r="75" spans="1:19" s="7" customFormat="1" hidden="1">
      <c r="A75" s="7">
        <v>200074917</v>
      </c>
      <c r="B75" s="7" t="s">
        <v>1441</v>
      </c>
      <c r="C75" s="147" t="s">
        <v>1181</v>
      </c>
      <c r="D75" s="144" t="s">
        <v>1188</v>
      </c>
      <c r="E75" s="144"/>
      <c r="F75" s="144" t="s">
        <v>1241</v>
      </c>
      <c r="G75" s="144"/>
      <c r="H75" s="144"/>
      <c r="I75" s="144"/>
      <c r="J75" s="103" t="str">
        <f t="shared" si="4"/>
        <v xml:space="preserve">立柱底板 S8  2300   </v>
      </c>
      <c r="K75" s="103" t="s">
        <v>1250</v>
      </c>
      <c r="L75" s="144">
        <v>123</v>
      </c>
      <c r="M75" s="7">
        <f t="shared" si="1"/>
        <v>275</v>
      </c>
      <c r="N75" s="7">
        <f t="shared" si="2"/>
        <v>68.75</v>
      </c>
      <c r="O75" s="7">
        <f t="shared" si="3"/>
        <v>87.5</v>
      </c>
      <c r="Q75" s="7" t="s">
        <v>1352</v>
      </c>
      <c r="R75" s="128"/>
    </row>
    <row r="76" spans="1:19" s="7" customFormat="1" hidden="1">
      <c r="A76" s="7">
        <v>200076523</v>
      </c>
      <c r="B76" s="7" t="s">
        <v>1442</v>
      </c>
      <c r="C76" s="147" t="s">
        <v>1181</v>
      </c>
      <c r="D76" s="144" t="s">
        <v>1188</v>
      </c>
      <c r="E76" s="144"/>
      <c r="F76" s="144" t="s">
        <v>1241</v>
      </c>
      <c r="G76" s="144"/>
      <c r="H76" s="144"/>
      <c r="I76" s="144" t="s">
        <v>1219</v>
      </c>
      <c r="J76" s="103" t="str">
        <f t="shared" si="4"/>
        <v>立柱底板 S8  2300   (宽)</v>
      </c>
      <c r="K76" s="103" t="s">
        <v>1250</v>
      </c>
      <c r="L76" s="144">
        <v>123</v>
      </c>
      <c r="M76" s="7">
        <f t="shared" si="1"/>
        <v>275</v>
      </c>
      <c r="N76" s="7">
        <f t="shared" si="2"/>
        <v>68.75</v>
      </c>
      <c r="O76" s="7">
        <f t="shared" si="3"/>
        <v>87.5</v>
      </c>
      <c r="Q76" s="7" t="s">
        <v>1352</v>
      </c>
      <c r="R76" s="128"/>
    </row>
    <row r="77" spans="1:19" s="7" customFormat="1" hidden="1">
      <c r="A77" s="7">
        <v>200074919</v>
      </c>
      <c r="B77" s="7" t="s">
        <v>1443</v>
      </c>
      <c r="C77" s="147" t="s">
        <v>1181</v>
      </c>
      <c r="D77" s="144" t="s">
        <v>1188</v>
      </c>
      <c r="E77" s="144"/>
      <c r="F77" s="144" t="s">
        <v>1242</v>
      </c>
      <c r="G77" s="144"/>
      <c r="H77" s="144"/>
      <c r="I77" s="144"/>
      <c r="J77" s="103" t="str">
        <f t="shared" si="4"/>
        <v xml:space="preserve">立柱底板 S8  2400   </v>
      </c>
      <c r="K77" s="103" t="s">
        <v>1250</v>
      </c>
      <c r="L77" s="144">
        <v>123</v>
      </c>
      <c r="M77" s="133">
        <f t="shared" si="1"/>
        <v>275</v>
      </c>
      <c r="N77" s="7">
        <f t="shared" si="2"/>
        <v>68.75</v>
      </c>
      <c r="O77" s="7">
        <f t="shared" si="3"/>
        <v>87.5</v>
      </c>
      <c r="Q77" s="7" t="s">
        <v>1352</v>
      </c>
      <c r="R77" s="128"/>
    </row>
    <row r="78" spans="1:19" s="7" customFormat="1" hidden="1">
      <c r="A78" s="9">
        <v>200201350</v>
      </c>
      <c r="B78" s="9" t="s">
        <v>1835</v>
      </c>
      <c r="C78" s="147" t="s">
        <v>1191</v>
      </c>
      <c r="D78" s="144" t="s">
        <v>1193</v>
      </c>
      <c r="E78" s="144"/>
      <c r="F78" s="144" t="s">
        <v>1237</v>
      </c>
      <c r="G78" s="144"/>
      <c r="H78" s="144"/>
      <c r="I78" s="144"/>
      <c r="J78" s="103" t="str">
        <f t="shared" si="4"/>
        <v xml:space="preserve">立柱封头(连接板) S200     </v>
      </c>
      <c r="K78" s="103" t="s">
        <v>1250</v>
      </c>
      <c r="L78" s="144"/>
      <c r="Q78" s="7" t="s">
        <v>1352</v>
      </c>
      <c r="R78" s="134"/>
      <c r="S78" s="131"/>
    </row>
    <row r="79" spans="1:19" s="7" customFormat="1" hidden="1">
      <c r="A79" s="7">
        <v>200240475</v>
      </c>
      <c r="B79" s="7" t="s">
        <v>1444</v>
      </c>
      <c r="C79" s="147" t="s">
        <v>1191</v>
      </c>
      <c r="D79" s="144" t="s">
        <v>1197</v>
      </c>
      <c r="E79" s="144"/>
      <c r="F79" s="144" t="s">
        <v>1239</v>
      </c>
      <c r="G79" s="144"/>
      <c r="H79" s="144" t="s">
        <v>1233</v>
      </c>
      <c r="I79" s="144"/>
      <c r="J79" s="103" t="str">
        <f t="shared" si="4"/>
        <v xml:space="preserve">立柱焊接组件 S200  2000  右 </v>
      </c>
      <c r="K79" s="103" t="s">
        <v>1250</v>
      </c>
      <c r="L79" s="144">
        <v>4</v>
      </c>
      <c r="P79" s="7">
        <f t="shared" ref="P79:P84" si="5">720/8</f>
        <v>90</v>
      </c>
      <c r="Q79" s="7" t="s">
        <v>1352</v>
      </c>
    </row>
    <row r="80" spans="1:19" s="7" customFormat="1" hidden="1">
      <c r="A80" s="7">
        <v>200240472</v>
      </c>
      <c r="B80" s="7" t="s">
        <v>1445</v>
      </c>
      <c r="C80" s="147" t="s">
        <v>1191</v>
      </c>
      <c r="D80" s="144" t="s">
        <v>1197</v>
      </c>
      <c r="E80" s="144"/>
      <c r="F80" s="144" t="s">
        <v>1239</v>
      </c>
      <c r="G80" s="144"/>
      <c r="H80" s="144" t="s">
        <v>1218</v>
      </c>
      <c r="I80" s="144"/>
      <c r="J80" s="103" t="str">
        <f t="shared" si="4"/>
        <v xml:space="preserve">立柱焊接组件 S200  2000  左 </v>
      </c>
      <c r="K80" s="103" t="s">
        <v>1250</v>
      </c>
      <c r="L80" s="144">
        <v>4</v>
      </c>
      <c r="P80" s="7">
        <f t="shared" si="5"/>
        <v>90</v>
      </c>
      <c r="Q80" s="7" t="s">
        <v>1352</v>
      </c>
    </row>
    <row r="81" spans="1:19" s="7" customFormat="1" hidden="1">
      <c r="A81" s="7">
        <v>200240476</v>
      </c>
      <c r="B81" s="7" t="s">
        <v>1446</v>
      </c>
      <c r="C81" s="147" t="s">
        <v>1191</v>
      </c>
      <c r="D81" s="144" t="s">
        <v>1197</v>
      </c>
      <c r="E81" s="144"/>
      <c r="F81" s="144" t="s">
        <v>1234</v>
      </c>
      <c r="G81" s="144"/>
      <c r="H81" s="144" t="s">
        <v>1233</v>
      </c>
      <c r="I81" s="144"/>
      <c r="J81" s="103" t="str">
        <f t="shared" si="4"/>
        <v xml:space="preserve">立柱焊接组件 S200  2100  右 </v>
      </c>
      <c r="K81" s="103" t="s">
        <v>1250</v>
      </c>
      <c r="L81" s="144">
        <v>4</v>
      </c>
      <c r="P81" s="7">
        <f t="shared" si="5"/>
        <v>90</v>
      </c>
      <c r="Q81" s="7" t="s">
        <v>1352</v>
      </c>
    </row>
    <row r="82" spans="1:19" s="7" customFormat="1" hidden="1">
      <c r="A82" s="7">
        <v>200240473</v>
      </c>
      <c r="B82" s="7" t="s">
        <v>1447</v>
      </c>
      <c r="C82" s="147" t="s">
        <v>1191</v>
      </c>
      <c r="D82" s="144" t="s">
        <v>1197</v>
      </c>
      <c r="E82" s="144"/>
      <c r="F82" s="144" t="s">
        <v>1234</v>
      </c>
      <c r="G82" s="144"/>
      <c r="H82" s="144" t="s">
        <v>1218</v>
      </c>
      <c r="I82" s="144"/>
      <c r="J82" s="103" t="str">
        <f t="shared" si="4"/>
        <v xml:space="preserve">立柱焊接组件 S200  2100  左 </v>
      </c>
      <c r="K82" s="103" t="s">
        <v>1250</v>
      </c>
      <c r="L82" s="144">
        <v>4</v>
      </c>
      <c r="P82" s="7">
        <f t="shared" si="5"/>
        <v>90</v>
      </c>
      <c r="Q82" s="7" t="s">
        <v>1352</v>
      </c>
    </row>
    <row r="83" spans="1:19" s="7" customFormat="1" hidden="1">
      <c r="A83" s="7">
        <v>200240477</v>
      </c>
      <c r="B83" s="7" t="s">
        <v>1448</v>
      </c>
      <c r="C83" s="147" t="s">
        <v>1191</v>
      </c>
      <c r="D83" s="144" t="s">
        <v>1197</v>
      </c>
      <c r="E83" s="144"/>
      <c r="F83" s="144" t="s">
        <v>1240</v>
      </c>
      <c r="G83" s="144"/>
      <c r="H83" s="144" t="s">
        <v>1233</v>
      </c>
      <c r="I83" s="144"/>
      <c r="J83" s="103" t="str">
        <f t="shared" si="4"/>
        <v xml:space="preserve">立柱焊接组件 S200  2200  右 </v>
      </c>
      <c r="K83" s="103" t="s">
        <v>1250</v>
      </c>
      <c r="L83" s="144">
        <v>4</v>
      </c>
      <c r="P83" s="7">
        <f t="shared" si="5"/>
        <v>90</v>
      </c>
      <c r="Q83" s="7" t="s">
        <v>1352</v>
      </c>
    </row>
    <row r="84" spans="1:19" s="7" customFormat="1" hidden="1">
      <c r="A84" s="7">
        <v>200240474</v>
      </c>
      <c r="B84" s="7" t="s">
        <v>1449</v>
      </c>
      <c r="C84" s="147" t="s">
        <v>1191</v>
      </c>
      <c r="D84" s="144" t="s">
        <v>1197</v>
      </c>
      <c r="E84" s="144"/>
      <c r="F84" s="144" t="s">
        <v>1240</v>
      </c>
      <c r="G84" s="144"/>
      <c r="H84" s="144" t="s">
        <v>1218</v>
      </c>
      <c r="I84" s="144"/>
      <c r="J84" s="103" t="str">
        <f t="shared" si="4"/>
        <v xml:space="preserve">立柱焊接组件 S200  2200  左 </v>
      </c>
      <c r="K84" s="103" t="s">
        <v>1250</v>
      </c>
      <c r="L84" s="144">
        <v>4</v>
      </c>
      <c r="P84" s="7">
        <f t="shared" si="5"/>
        <v>90</v>
      </c>
      <c r="Q84" s="7" t="s">
        <v>1352</v>
      </c>
    </row>
    <row r="85" spans="1:19" s="7" customFormat="1" hidden="1">
      <c r="A85" s="7">
        <v>330080611</v>
      </c>
      <c r="B85" s="7" t="s">
        <v>1450</v>
      </c>
      <c r="C85" s="147" t="s">
        <v>1181</v>
      </c>
      <c r="D85" s="144" t="s">
        <v>1197</v>
      </c>
      <c r="E85" s="144"/>
      <c r="F85" s="144" t="s">
        <v>1239</v>
      </c>
      <c r="G85" s="144"/>
      <c r="H85" s="144"/>
      <c r="I85" s="144"/>
      <c r="J85" s="103" t="str">
        <f t="shared" si="4"/>
        <v xml:space="preserve">立柱焊接组件 S8  2000   </v>
      </c>
      <c r="K85" s="103" t="s">
        <v>1250</v>
      </c>
      <c r="L85" s="144">
        <v>4</v>
      </c>
      <c r="P85" s="7">
        <v>75</v>
      </c>
      <c r="Q85" s="7" t="s">
        <v>1352</v>
      </c>
    </row>
    <row r="86" spans="1:19" s="7" customFormat="1" hidden="1">
      <c r="A86" s="7">
        <v>330060181</v>
      </c>
      <c r="B86" s="7" t="s">
        <v>1451</v>
      </c>
      <c r="C86" s="147" t="s">
        <v>1181</v>
      </c>
      <c r="D86" s="144" t="s">
        <v>1197</v>
      </c>
      <c r="E86" s="144"/>
      <c r="F86" s="144" t="s">
        <v>1234</v>
      </c>
      <c r="G86" s="144"/>
      <c r="H86" s="144"/>
      <c r="I86" s="144"/>
      <c r="J86" s="103" t="str">
        <f t="shared" si="4"/>
        <v xml:space="preserve">立柱焊接组件 S8  2100   </v>
      </c>
      <c r="K86" s="103" t="s">
        <v>1250</v>
      </c>
      <c r="L86" s="144">
        <v>4</v>
      </c>
      <c r="P86" s="7">
        <v>75</v>
      </c>
      <c r="Q86" s="7" t="s">
        <v>1352</v>
      </c>
    </row>
    <row r="87" spans="1:19" s="7" customFormat="1" hidden="1">
      <c r="A87" s="13">
        <v>330060184</v>
      </c>
      <c r="B87" s="7" t="s">
        <v>1452</v>
      </c>
      <c r="C87" s="149" t="s">
        <v>1181</v>
      </c>
      <c r="D87" s="144" t="s">
        <v>1221</v>
      </c>
      <c r="E87" s="144"/>
      <c r="F87" s="144" t="s">
        <v>1234</v>
      </c>
      <c r="G87" s="144"/>
      <c r="H87" s="144"/>
      <c r="I87" s="144" t="s">
        <v>1208</v>
      </c>
      <c r="J87" s="103" t="str">
        <f t="shared" si="4"/>
        <v>立柱焊接组件 S8  2100   （宽）</v>
      </c>
      <c r="K87" s="103" t="s">
        <v>1250</v>
      </c>
      <c r="L87" s="144">
        <v>4</v>
      </c>
      <c r="P87" s="7">
        <v>75</v>
      </c>
      <c r="Q87" s="7" t="s">
        <v>1352</v>
      </c>
    </row>
    <row r="88" spans="1:19" s="7" customFormat="1" hidden="1">
      <c r="A88" s="7">
        <v>330060182</v>
      </c>
      <c r="B88" s="7" t="s">
        <v>1453</v>
      </c>
      <c r="C88" s="147" t="s">
        <v>1181</v>
      </c>
      <c r="D88" s="144" t="s">
        <v>1197</v>
      </c>
      <c r="E88" s="144"/>
      <c r="F88" s="144" t="s">
        <v>1240</v>
      </c>
      <c r="G88" s="144"/>
      <c r="H88" s="144"/>
      <c r="I88" s="144"/>
      <c r="J88" s="103" t="str">
        <f t="shared" si="4"/>
        <v xml:space="preserve">立柱焊接组件 S8  2200   </v>
      </c>
      <c r="K88" s="103" t="s">
        <v>1250</v>
      </c>
      <c r="L88" s="144">
        <v>4</v>
      </c>
      <c r="P88" s="7">
        <v>75</v>
      </c>
      <c r="Q88" s="7" t="s">
        <v>1352</v>
      </c>
    </row>
    <row r="89" spans="1:19" s="7" customFormat="1" hidden="1">
      <c r="A89" s="13">
        <v>330080614</v>
      </c>
      <c r="B89" s="7" t="s">
        <v>1454</v>
      </c>
      <c r="C89" s="149" t="s">
        <v>1181</v>
      </c>
      <c r="D89" s="144" t="s">
        <v>1221</v>
      </c>
      <c r="E89" s="144"/>
      <c r="F89" s="144" t="s">
        <v>1240</v>
      </c>
      <c r="G89" s="144"/>
      <c r="H89" s="144"/>
      <c r="I89" s="144" t="s">
        <v>1208</v>
      </c>
      <c r="J89" s="103" t="str">
        <f t="shared" si="4"/>
        <v>立柱焊接组件 S8  2200   （宽）</v>
      </c>
      <c r="K89" s="103" t="s">
        <v>1250</v>
      </c>
      <c r="L89" s="144">
        <v>4</v>
      </c>
      <c r="P89" s="7">
        <v>75</v>
      </c>
      <c r="Q89" s="7" t="s">
        <v>1352</v>
      </c>
    </row>
    <row r="90" spans="1:19" s="7" customFormat="1" hidden="1">
      <c r="A90" s="13">
        <v>330080612</v>
      </c>
      <c r="B90" s="7" t="s">
        <v>1455</v>
      </c>
      <c r="C90" s="149" t="s">
        <v>1181</v>
      </c>
      <c r="D90" s="144" t="s">
        <v>1197</v>
      </c>
      <c r="E90" s="144"/>
      <c r="F90" s="144" t="s">
        <v>1241</v>
      </c>
      <c r="G90" s="144"/>
      <c r="H90" s="144"/>
      <c r="I90" s="144"/>
      <c r="J90" s="103" t="str">
        <f t="shared" si="4"/>
        <v xml:space="preserve">立柱焊接组件 S8  2300   </v>
      </c>
      <c r="K90" s="103" t="s">
        <v>1250</v>
      </c>
      <c r="L90" s="144">
        <v>4</v>
      </c>
      <c r="P90" s="7">
        <v>75</v>
      </c>
      <c r="Q90" s="7" t="s">
        <v>1352</v>
      </c>
    </row>
    <row r="91" spans="1:19" s="7" customFormat="1" hidden="1">
      <c r="A91" s="7">
        <v>330080615</v>
      </c>
      <c r="B91" s="7" t="s">
        <v>1456</v>
      </c>
      <c r="C91" s="147" t="s">
        <v>1181</v>
      </c>
      <c r="D91" s="144" t="s">
        <v>1197</v>
      </c>
      <c r="E91" s="144"/>
      <c r="F91" s="144" t="s">
        <v>1241</v>
      </c>
      <c r="G91" s="144"/>
      <c r="H91" s="144"/>
      <c r="I91" s="144" t="s">
        <v>1219</v>
      </c>
      <c r="J91" s="103" t="str">
        <f t="shared" si="4"/>
        <v>立柱焊接组件 S8  2300   (宽)</v>
      </c>
      <c r="K91" s="103" t="s">
        <v>1250</v>
      </c>
      <c r="L91" s="144">
        <v>4</v>
      </c>
      <c r="P91" s="7">
        <v>75</v>
      </c>
      <c r="Q91" s="7" t="s">
        <v>1352</v>
      </c>
    </row>
    <row r="92" spans="1:19" s="7" customFormat="1" hidden="1">
      <c r="A92" s="7">
        <v>330060183</v>
      </c>
      <c r="B92" s="7" t="s">
        <v>1457</v>
      </c>
      <c r="C92" s="147" t="s">
        <v>1181</v>
      </c>
      <c r="D92" s="144" t="s">
        <v>1197</v>
      </c>
      <c r="E92" s="144"/>
      <c r="F92" s="144" t="s">
        <v>1242</v>
      </c>
      <c r="G92" s="144"/>
      <c r="H92" s="144"/>
      <c r="I92" s="144"/>
      <c r="J92" s="103" t="str">
        <f t="shared" si="4"/>
        <v xml:space="preserve">立柱焊接组件 S8  2400   </v>
      </c>
      <c r="K92" s="103" t="s">
        <v>1250</v>
      </c>
      <c r="L92" s="144">
        <v>4</v>
      </c>
      <c r="P92" s="7">
        <v>75</v>
      </c>
      <c r="Q92" s="7" t="s">
        <v>1352</v>
      </c>
    </row>
    <row r="93" spans="1:19" s="7" customFormat="1" hidden="1">
      <c r="A93" s="9">
        <v>330088657</v>
      </c>
      <c r="B93" s="9" t="s">
        <v>1458</v>
      </c>
      <c r="C93" s="147"/>
      <c r="D93" s="144" t="s">
        <v>1201</v>
      </c>
      <c r="E93" s="144" t="s">
        <v>1238</v>
      </c>
      <c r="F93" s="144"/>
      <c r="G93" s="144"/>
      <c r="H93" s="144"/>
      <c r="I93" s="144"/>
      <c r="J93" s="103" t="str">
        <f t="shared" si="4"/>
        <v xml:space="preserve">慢门板  1100    </v>
      </c>
      <c r="K93" s="103" t="s">
        <v>1250</v>
      </c>
      <c r="L93" s="144"/>
      <c r="Q93" s="9"/>
      <c r="R93" s="135"/>
      <c r="S93" s="132"/>
    </row>
    <row r="94" spans="1:19" s="7" customFormat="1" hidden="1">
      <c r="A94" s="9">
        <v>330088655</v>
      </c>
      <c r="B94" s="9" t="s">
        <v>1459</v>
      </c>
      <c r="C94" s="147"/>
      <c r="D94" s="144" t="s">
        <v>1232</v>
      </c>
      <c r="E94" s="144" t="s">
        <v>1238</v>
      </c>
      <c r="F94" s="144" t="s">
        <v>1234</v>
      </c>
      <c r="G94" s="144"/>
      <c r="H94" s="144" t="s">
        <v>1218</v>
      </c>
      <c r="I94" s="144"/>
      <c r="J94" s="103" t="str">
        <f t="shared" si="4"/>
        <v xml:space="preserve">慢门板组件  1100 2100  左 </v>
      </c>
      <c r="K94" s="103" t="s">
        <v>1250</v>
      </c>
      <c r="L94" s="144"/>
      <c r="Q94" s="9"/>
      <c r="R94" s="128"/>
    </row>
    <row r="95" spans="1:19" s="7" customFormat="1" hidden="1">
      <c r="A95" s="9">
        <v>200204433</v>
      </c>
      <c r="B95" s="9" t="s">
        <v>1460</v>
      </c>
      <c r="C95" s="147" t="s">
        <v>1191</v>
      </c>
      <c r="D95" s="144" t="s">
        <v>1223</v>
      </c>
      <c r="E95" s="144" t="s">
        <v>1243</v>
      </c>
      <c r="F95" s="144"/>
      <c r="G95" s="144"/>
      <c r="H95" s="144"/>
      <c r="I95" s="144"/>
      <c r="J95" s="103" t="str">
        <f t="shared" si="4"/>
        <v xml:space="preserve">门板封头 S200 1000    </v>
      </c>
      <c r="K95" s="103" t="s">
        <v>1250</v>
      </c>
      <c r="L95" s="144"/>
      <c r="Q95" s="9"/>
      <c r="R95" s="128"/>
    </row>
    <row r="96" spans="1:19" s="7" customFormat="1" hidden="1">
      <c r="A96" s="9">
        <v>200204434</v>
      </c>
      <c r="B96" s="9" t="s">
        <v>1461</v>
      </c>
      <c r="C96" s="147" t="s">
        <v>1191</v>
      </c>
      <c r="D96" s="144" t="s">
        <v>1223</v>
      </c>
      <c r="E96" s="144" t="s">
        <v>1238</v>
      </c>
      <c r="F96" s="144"/>
      <c r="G96" s="144"/>
      <c r="H96" s="144"/>
      <c r="I96" s="144"/>
      <c r="J96" s="103" t="str">
        <f t="shared" si="4"/>
        <v xml:space="preserve">门板封头 S200 1100    </v>
      </c>
      <c r="K96" s="103" t="s">
        <v>1250</v>
      </c>
      <c r="L96" s="144"/>
      <c r="Q96" s="9"/>
      <c r="R96" s="128"/>
    </row>
    <row r="97" spans="1:19" s="7" customFormat="1" hidden="1">
      <c r="A97" s="9">
        <v>200204431</v>
      </c>
      <c r="B97" s="9" t="s">
        <v>1462</v>
      </c>
      <c r="C97" s="147" t="s">
        <v>1191</v>
      </c>
      <c r="D97" s="144" t="s">
        <v>1223</v>
      </c>
      <c r="E97" s="144" t="s">
        <v>1236</v>
      </c>
      <c r="F97" s="144"/>
      <c r="G97" s="144"/>
      <c r="H97" s="144"/>
      <c r="I97" s="144"/>
      <c r="J97" s="103" t="str">
        <f t="shared" si="4"/>
        <v xml:space="preserve">门板封头 S200 800    </v>
      </c>
      <c r="K97" s="103" t="s">
        <v>1250</v>
      </c>
      <c r="L97" s="144"/>
      <c r="Q97" s="9"/>
      <c r="R97" s="128"/>
    </row>
    <row r="98" spans="1:19" s="7" customFormat="1" hidden="1">
      <c r="A98" s="9">
        <v>200204432</v>
      </c>
      <c r="B98" s="9" t="s">
        <v>1463</v>
      </c>
      <c r="C98" s="147" t="s">
        <v>1191</v>
      </c>
      <c r="D98" s="144" t="s">
        <v>1223</v>
      </c>
      <c r="E98" s="144" t="s">
        <v>1235</v>
      </c>
      <c r="F98" s="144"/>
      <c r="G98" s="144"/>
      <c r="H98" s="144"/>
      <c r="I98" s="144"/>
      <c r="J98" s="103" t="str">
        <f t="shared" si="4"/>
        <v xml:space="preserve">门板封头 S200 900    </v>
      </c>
      <c r="K98" s="103" t="s">
        <v>1250</v>
      </c>
      <c r="L98" s="144"/>
      <c r="Q98" s="9"/>
      <c r="R98" s="134"/>
      <c r="S98" s="131"/>
    </row>
    <row r="99" spans="1:19" s="7" customFormat="1" hidden="1">
      <c r="A99" s="7">
        <v>200139819</v>
      </c>
      <c r="B99" s="7" t="s">
        <v>1464</v>
      </c>
      <c r="C99" s="147" t="s">
        <v>1185</v>
      </c>
      <c r="D99" s="144" t="s">
        <v>1182</v>
      </c>
      <c r="E99" s="144" t="s">
        <v>1243</v>
      </c>
      <c r="F99" s="144" t="s">
        <v>1239</v>
      </c>
      <c r="G99" s="144"/>
      <c r="H99" s="144"/>
      <c r="I99" s="144"/>
      <c r="J99" s="103" t="str">
        <f t="shared" si="4"/>
        <v xml:space="preserve">门板焊接组件 K8 1000 2000   </v>
      </c>
      <c r="K99" s="103" t="s">
        <v>1250</v>
      </c>
      <c r="L99" s="144">
        <v>4</v>
      </c>
      <c r="P99" s="7">
        <v>82.5</v>
      </c>
      <c r="Q99" s="7" t="s">
        <v>1353</v>
      </c>
    </row>
    <row r="100" spans="1:19" s="7" customFormat="1" hidden="1">
      <c r="A100" s="7">
        <v>200013094</v>
      </c>
      <c r="B100" s="7" t="s">
        <v>1465</v>
      </c>
      <c r="C100" s="147" t="s">
        <v>1185</v>
      </c>
      <c r="D100" s="144" t="s">
        <v>1182</v>
      </c>
      <c r="E100" s="144" t="s">
        <v>1243</v>
      </c>
      <c r="F100" s="144" t="s">
        <v>1234</v>
      </c>
      <c r="G100" s="144"/>
      <c r="H100" s="144"/>
      <c r="I100" s="144"/>
      <c r="J100" s="103" t="str">
        <f t="shared" si="4"/>
        <v xml:space="preserve">门板焊接组件 K8 1000 2100   </v>
      </c>
      <c r="K100" s="103" t="s">
        <v>1250</v>
      </c>
      <c r="L100" s="144">
        <v>4</v>
      </c>
      <c r="P100" s="7">
        <v>82.5</v>
      </c>
      <c r="Q100" s="7" t="s">
        <v>1353</v>
      </c>
    </row>
    <row r="101" spans="1:19" s="7" customFormat="1" hidden="1">
      <c r="A101" s="7">
        <v>200011117</v>
      </c>
      <c r="B101" s="7" t="s">
        <v>1466</v>
      </c>
      <c r="C101" s="147" t="s">
        <v>1185</v>
      </c>
      <c r="D101" s="144" t="s">
        <v>1182</v>
      </c>
      <c r="E101" s="144" t="s">
        <v>1243</v>
      </c>
      <c r="F101" s="144" t="s">
        <v>1234</v>
      </c>
      <c r="G101" s="144"/>
      <c r="H101" s="144" t="s">
        <v>1233</v>
      </c>
      <c r="I101" s="144" t="s">
        <v>1186</v>
      </c>
      <c r="J101" s="103" t="str">
        <f t="shared" si="4"/>
        <v>门板焊接组件 K8 1000 2100  右 (带安装触板)</v>
      </c>
      <c r="K101" s="103" t="s">
        <v>1250</v>
      </c>
      <c r="L101" s="144">
        <v>4</v>
      </c>
      <c r="P101" s="7">
        <v>82.5</v>
      </c>
      <c r="Q101" s="7" t="s">
        <v>1353</v>
      </c>
    </row>
    <row r="102" spans="1:19" s="7" customFormat="1" hidden="1">
      <c r="A102" s="7">
        <v>200011108</v>
      </c>
      <c r="B102" s="7" t="s">
        <v>1467</v>
      </c>
      <c r="C102" s="147" t="s">
        <v>1185</v>
      </c>
      <c r="D102" s="144" t="s">
        <v>1182</v>
      </c>
      <c r="E102" s="144" t="s">
        <v>1243</v>
      </c>
      <c r="F102" s="144" t="s">
        <v>1234</v>
      </c>
      <c r="G102" s="144"/>
      <c r="H102" s="144" t="s">
        <v>1218</v>
      </c>
      <c r="I102" s="144" t="s">
        <v>1186</v>
      </c>
      <c r="J102" s="103" t="str">
        <f t="shared" si="4"/>
        <v>门板焊接组件 K8 1000 2100  左 (带安装触板)</v>
      </c>
      <c r="K102" s="103" t="s">
        <v>1250</v>
      </c>
      <c r="L102" s="144">
        <v>4</v>
      </c>
      <c r="P102" s="7">
        <v>82.5</v>
      </c>
      <c r="Q102" s="7" t="s">
        <v>1353</v>
      </c>
    </row>
    <row r="103" spans="1:19" s="7" customFormat="1" hidden="1">
      <c r="A103" s="7">
        <v>200139828</v>
      </c>
      <c r="B103" s="7" t="s">
        <v>1468</v>
      </c>
      <c r="C103" s="147" t="s">
        <v>1185</v>
      </c>
      <c r="D103" s="144" t="s">
        <v>1182</v>
      </c>
      <c r="E103" s="144" t="s">
        <v>1243</v>
      </c>
      <c r="F103" s="144" t="s">
        <v>1240</v>
      </c>
      <c r="G103" s="144"/>
      <c r="H103" s="144"/>
      <c r="I103" s="144"/>
      <c r="J103" s="103" t="str">
        <f t="shared" si="4"/>
        <v xml:space="preserve">门板焊接组件 K8 1000 2200   </v>
      </c>
      <c r="K103" s="103" t="s">
        <v>1250</v>
      </c>
      <c r="L103" s="144">
        <v>4</v>
      </c>
      <c r="P103" s="7">
        <v>82.5</v>
      </c>
      <c r="Q103" s="7" t="s">
        <v>1353</v>
      </c>
    </row>
    <row r="104" spans="1:19" s="7" customFormat="1" hidden="1">
      <c r="A104" s="7">
        <v>200139836</v>
      </c>
      <c r="B104" s="7" t="s">
        <v>1469</v>
      </c>
      <c r="C104" s="147" t="s">
        <v>1185</v>
      </c>
      <c r="D104" s="144" t="s">
        <v>1182</v>
      </c>
      <c r="E104" s="144" t="s">
        <v>1243</v>
      </c>
      <c r="F104" s="144" t="s">
        <v>1241</v>
      </c>
      <c r="G104" s="144"/>
      <c r="H104" s="144"/>
      <c r="I104" s="144"/>
      <c r="J104" s="103" t="str">
        <f t="shared" si="4"/>
        <v xml:space="preserve">门板焊接组件 K8 1000 2300   </v>
      </c>
      <c r="K104" s="103" t="s">
        <v>1250</v>
      </c>
      <c r="L104" s="144">
        <v>4</v>
      </c>
      <c r="P104" s="7">
        <v>82.5</v>
      </c>
      <c r="Q104" s="7" t="s">
        <v>1353</v>
      </c>
    </row>
    <row r="105" spans="1:19" s="7" customFormat="1" hidden="1">
      <c r="A105" s="7">
        <v>200160426</v>
      </c>
      <c r="B105" s="7" t="s">
        <v>1470</v>
      </c>
      <c r="C105" s="147" t="s">
        <v>1185</v>
      </c>
      <c r="D105" s="144" t="s">
        <v>1182</v>
      </c>
      <c r="E105" s="144" t="s">
        <v>1243</v>
      </c>
      <c r="F105" s="144" t="s">
        <v>1241</v>
      </c>
      <c r="G105" s="144"/>
      <c r="H105" s="144" t="s">
        <v>1233</v>
      </c>
      <c r="I105" s="144"/>
      <c r="J105" s="103" t="str">
        <f t="shared" si="4"/>
        <v xml:space="preserve">门板焊接组件 K8 1000 2300  右 </v>
      </c>
      <c r="K105" s="103" t="s">
        <v>1250</v>
      </c>
      <c r="L105" s="144">
        <v>4</v>
      </c>
      <c r="P105" s="7">
        <v>82.5</v>
      </c>
      <c r="Q105" s="7" t="s">
        <v>1353</v>
      </c>
    </row>
    <row r="106" spans="1:19" s="7" customFormat="1" hidden="1">
      <c r="A106" s="7">
        <v>200164501</v>
      </c>
      <c r="B106" s="7" t="s">
        <v>1471</v>
      </c>
      <c r="C106" s="147" t="s">
        <v>1185</v>
      </c>
      <c r="D106" s="144" t="s">
        <v>1182</v>
      </c>
      <c r="E106" s="144" t="s">
        <v>1243</v>
      </c>
      <c r="F106" s="144" t="s">
        <v>1241</v>
      </c>
      <c r="G106" s="144"/>
      <c r="H106" s="144" t="s">
        <v>1218</v>
      </c>
      <c r="I106" s="144"/>
      <c r="J106" s="103" t="str">
        <f t="shared" si="4"/>
        <v xml:space="preserve">门板焊接组件 K8 1000 2300  左 </v>
      </c>
      <c r="K106" s="103" t="s">
        <v>1250</v>
      </c>
      <c r="L106" s="144">
        <v>4</v>
      </c>
      <c r="P106" s="7">
        <v>82.5</v>
      </c>
      <c r="Q106" s="7" t="s">
        <v>1353</v>
      </c>
    </row>
    <row r="107" spans="1:19" s="7" customFormat="1" hidden="1">
      <c r="A107" s="7">
        <v>200139845</v>
      </c>
      <c r="B107" s="7" t="s">
        <v>1472</v>
      </c>
      <c r="C107" s="147" t="s">
        <v>1185</v>
      </c>
      <c r="D107" s="144" t="s">
        <v>1182</v>
      </c>
      <c r="E107" s="144" t="s">
        <v>1243</v>
      </c>
      <c r="F107" s="144" t="s">
        <v>1242</v>
      </c>
      <c r="G107" s="144"/>
      <c r="H107" s="144"/>
      <c r="I107" s="144"/>
      <c r="J107" s="103" t="str">
        <f t="shared" si="4"/>
        <v xml:space="preserve">门板焊接组件 K8 1000 2400   </v>
      </c>
      <c r="K107" s="103" t="s">
        <v>1250</v>
      </c>
      <c r="L107" s="144">
        <v>4</v>
      </c>
      <c r="P107" s="7">
        <v>82.5</v>
      </c>
      <c r="Q107" s="7" t="s">
        <v>1353</v>
      </c>
    </row>
    <row r="108" spans="1:19" s="7" customFormat="1" hidden="1">
      <c r="A108" s="7">
        <v>200139820</v>
      </c>
      <c r="B108" s="7" t="s">
        <v>1473</v>
      </c>
      <c r="C108" s="147" t="s">
        <v>1185</v>
      </c>
      <c r="D108" s="144" t="s">
        <v>1182</v>
      </c>
      <c r="E108" s="144" t="s">
        <v>1238</v>
      </c>
      <c r="F108" s="144" t="s">
        <v>1239</v>
      </c>
      <c r="G108" s="144"/>
      <c r="H108" s="144"/>
      <c r="I108" s="144"/>
      <c r="J108" s="103" t="str">
        <f t="shared" si="4"/>
        <v xml:space="preserve">门板焊接组件 K8 1100 2000   </v>
      </c>
      <c r="K108" s="103" t="s">
        <v>1250</v>
      </c>
      <c r="L108" s="144">
        <v>4</v>
      </c>
      <c r="P108" s="7">
        <v>82.5</v>
      </c>
      <c r="Q108" s="7" t="s">
        <v>1353</v>
      </c>
    </row>
    <row r="109" spans="1:19" s="7" customFormat="1" hidden="1">
      <c r="A109" s="7">
        <v>200013098</v>
      </c>
      <c r="B109" s="7" t="s">
        <v>1474</v>
      </c>
      <c r="C109" s="147" t="s">
        <v>1185</v>
      </c>
      <c r="D109" s="144" t="s">
        <v>1182</v>
      </c>
      <c r="E109" s="144" t="s">
        <v>1238</v>
      </c>
      <c r="F109" s="144" t="s">
        <v>1234</v>
      </c>
      <c r="G109" s="144"/>
      <c r="H109" s="144"/>
      <c r="I109" s="144"/>
      <c r="J109" s="103" t="str">
        <f t="shared" si="4"/>
        <v xml:space="preserve">门板焊接组件 K8 1100 2100   </v>
      </c>
      <c r="K109" s="103" t="s">
        <v>1250</v>
      </c>
      <c r="L109" s="144">
        <v>4</v>
      </c>
      <c r="P109" s="7">
        <v>82.5</v>
      </c>
      <c r="Q109" s="7" t="s">
        <v>1353</v>
      </c>
    </row>
    <row r="110" spans="1:19" s="7" customFormat="1" hidden="1">
      <c r="A110" s="7">
        <v>200011118</v>
      </c>
      <c r="B110" s="7" t="s">
        <v>1475</v>
      </c>
      <c r="C110" s="147" t="s">
        <v>1185</v>
      </c>
      <c r="D110" s="144" t="s">
        <v>1182</v>
      </c>
      <c r="E110" s="144" t="s">
        <v>1238</v>
      </c>
      <c r="F110" s="144" t="s">
        <v>1234</v>
      </c>
      <c r="G110" s="144"/>
      <c r="H110" s="144" t="s">
        <v>1233</v>
      </c>
      <c r="I110" s="144" t="s">
        <v>1186</v>
      </c>
      <c r="J110" s="103" t="str">
        <f t="shared" si="4"/>
        <v>门板焊接组件 K8 1100 2100  右 (带安装触板)</v>
      </c>
      <c r="K110" s="103" t="s">
        <v>1250</v>
      </c>
      <c r="L110" s="144">
        <v>4</v>
      </c>
      <c r="P110" s="7">
        <v>82.5</v>
      </c>
      <c r="Q110" s="7" t="s">
        <v>1353</v>
      </c>
    </row>
    <row r="111" spans="1:19" s="7" customFormat="1" hidden="1">
      <c r="A111" s="7">
        <v>200011109</v>
      </c>
      <c r="B111" s="7" t="s">
        <v>1476</v>
      </c>
      <c r="C111" s="147" t="s">
        <v>1185</v>
      </c>
      <c r="D111" s="144" t="s">
        <v>1182</v>
      </c>
      <c r="E111" s="144" t="s">
        <v>1238</v>
      </c>
      <c r="F111" s="144" t="s">
        <v>1234</v>
      </c>
      <c r="G111" s="144"/>
      <c r="H111" s="144" t="s">
        <v>1218</v>
      </c>
      <c r="I111" s="144" t="s">
        <v>1186</v>
      </c>
      <c r="J111" s="103" t="str">
        <f t="shared" si="4"/>
        <v>门板焊接组件 K8 1100 2100  左 (带安装触板)</v>
      </c>
      <c r="K111" s="103" t="s">
        <v>1250</v>
      </c>
      <c r="L111" s="144">
        <v>4</v>
      </c>
      <c r="P111" s="7">
        <v>82.5</v>
      </c>
      <c r="Q111" s="7" t="s">
        <v>1353</v>
      </c>
    </row>
    <row r="112" spans="1:19" s="7" customFormat="1" hidden="1">
      <c r="A112" s="7">
        <v>200139829</v>
      </c>
      <c r="B112" s="7" t="s">
        <v>1477</v>
      </c>
      <c r="C112" s="147" t="s">
        <v>1185</v>
      </c>
      <c r="D112" s="144" t="s">
        <v>1182</v>
      </c>
      <c r="E112" s="144" t="s">
        <v>1238</v>
      </c>
      <c r="F112" s="144" t="s">
        <v>1240</v>
      </c>
      <c r="G112" s="144"/>
      <c r="H112" s="144"/>
      <c r="I112" s="144"/>
      <c r="J112" s="103" t="str">
        <f t="shared" si="4"/>
        <v xml:space="preserve">门板焊接组件 K8 1100 2200   </v>
      </c>
      <c r="K112" s="103" t="s">
        <v>1250</v>
      </c>
      <c r="L112" s="144">
        <v>4</v>
      </c>
      <c r="P112" s="7">
        <v>82.5</v>
      </c>
      <c r="Q112" s="7" t="s">
        <v>1353</v>
      </c>
    </row>
    <row r="113" spans="1:17" s="7" customFormat="1" hidden="1">
      <c r="A113" s="7">
        <v>200139838</v>
      </c>
      <c r="B113" s="7" t="s">
        <v>1478</v>
      </c>
      <c r="C113" s="147" t="s">
        <v>1185</v>
      </c>
      <c r="D113" s="144" t="s">
        <v>1182</v>
      </c>
      <c r="E113" s="144" t="s">
        <v>1238</v>
      </c>
      <c r="F113" s="144" t="s">
        <v>1241</v>
      </c>
      <c r="G113" s="144"/>
      <c r="H113" s="144"/>
      <c r="I113" s="144"/>
      <c r="J113" s="103" t="str">
        <f t="shared" si="4"/>
        <v xml:space="preserve">门板焊接组件 K8 1100 2300   </v>
      </c>
      <c r="K113" s="103" t="s">
        <v>1250</v>
      </c>
      <c r="L113" s="144">
        <v>4</v>
      </c>
      <c r="P113" s="7">
        <v>82.5</v>
      </c>
      <c r="Q113" s="7" t="s">
        <v>1353</v>
      </c>
    </row>
    <row r="114" spans="1:17" s="7" customFormat="1" hidden="1">
      <c r="A114" s="7">
        <v>200139846</v>
      </c>
      <c r="B114" s="7" t="s">
        <v>1479</v>
      </c>
      <c r="C114" s="147" t="s">
        <v>1185</v>
      </c>
      <c r="D114" s="144" t="s">
        <v>1182</v>
      </c>
      <c r="E114" s="144" t="s">
        <v>1238</v>
      </c>
      <c r="F114" s="144" t="s">
        <v>1242</v>
      </c>
      <c r="G114" s="144"/>
      <c r="H114" s="144"/>
      <c r="I114" s="144"/>
      <c r="J114" s="103" t="str">
        <f t="shared" si="4"/>
        <v xml:space="preserve">门板焊接组件 K8 1100 2400   </v>
      </c>
      <c r="K114" s="103" t="s">
        <v>1250</v>
      </c>
      <c r="L114" s="144">
        <v>4</v>
      </c>
      <c r="P114" s="7">
        <v>82.5</v>
      </c>
      <c r="Q114" s="7" t="s">
        <v>1353</v>
      </c>
    </row>
    <row r="115" spans="1:17" s="7" customFormat="1" hidden="1">
      <c r="A115" s="7">
        <v>200013103</v>
      </c>
      <c r="B115" s="7" t="s">
        <v>1480</v>
      </c>
      <c r="C115" s="147" t="s">
        <v>1185</v>
      </c>
      <c r="D115" s="144" t="s">
        <v>1182</v>
      </c>
      <c r="E115" s="144" t="s">
        <v>1244</v>
      </c>
      <c r="F115" s="144" t="s">
        <v>1234</v>
      </c>
      <c r="G115" s="144"/>
      <c r="H115" s="144"/>
      <c r="I115" s="144"/>
      <c r="J115" s="103" t="str">
        <f t="shared" si="4"/>
        <v xml:space="preserve">门板焊接组件 K8 1200 2100   </v>
      </c>
      <c r="K115" s="103" t="s">
        <v>1250</v>
      </c>
      <c r="L115" s="144">
        <v>4</v>
      </c>
      <c r="P115" s="7">
        <v>82.5</v>
      </c>
      <c r="Q115" s="7" t="s">
        <v>1353</v>
      </c>
    </row>
    <row r="116" spans="1:17" s="7" customFormat="1" hidden="1">
      <c r="A116" s="7">
        <v>200011119</v>
      </c>
      <c r="B116" s="7" t="s">
        <v>1481</v>
      </c>
      <c r="C116" s="147" t="s">
        <v>1185</v>
      </c>
      <c r="D116" s="144" t="s">
        <v>1182</v>
      </c>
      <c r="E116" s="144" t="s">
        <v>1244</v>
      </c>
      <c r="F116" s="144" t="s">
        <v>1234</v>
      </c>
      <c r="G116" s="144"/>
      <c r="H116" s="144" t="s">
        <v>1233</v>
      </c>
      <c r="I116" s="144" t="s">
        <v>1186</v>
      </c>
      <c r="J116" s="103" t="str">
        <f t="shared" si="4"/>
        <v>门板焊接组件 K8 1200 2100  右 (带安装触板)</v>
      </c>
      <c r="K116" s="103" t="s">
        <v>1250</v>
      </c>
      <c r="L116" s="144">
        <v>4</v>
      </c>
      <c r="M116" s="132"/>
      <c r="P116" s="7">
        <v>82.5</v>
      </c>
      <c r="Q116" s="7" t="s">
        <v>1353</v>
      </c>
    </row>
    <row r="117" spans="1:17" s="7" customFormat="1" hidden="1">
      <c r="A117" s="7">
        <v>200011110</v>
      </c>
      <c r="B117" s="7" t="s">
        <v>1482</v>
      </c>
      <c r="C117" s="147" t="s">
        <v>1185</v>
      </c>
      <c r="D117" s="144" t="s">
        <v>1182</v>
      </c>
      <c r="E117" s="144" t="s">
        <v>1244</v>
      </c>
      <c r="F117" s="144" t="s">
        <v>1234</v>
      </c>
      <c r="G117" s="144"/>
      <c r="H117" s="144" t="s">
        <v>1218</v>
      </c>
      <c r="I117" s="144" t="s">
        <v>1186</v>
      </c>
      <c r="J117" s="103" t="str">
        <f t="shared" si="4"/>
        <v>门板焊接组件 K8 1200 2100  左 (带安装触板)</v>
      </c>
      <c r="K117" s="103" t="s">
        <v>1250</v>
      </c>
      <c r="L117" s="144">
        <v>4</v>
      </c>
      <c r="P117" s="7">
        <v>82.5</v>
      </c>
      <c r="Q117" s="7" t="s">
        <v>1353</v>
      </c>
    </row>
    <row r="118" spans="1:17" s="7" customFormat="1" hidden="1">
      <c r="A118" s="13">
        <v>200139830</v>
      </c>
      <c r="B118" s="7" t="s">
        <v>1483</v>
      </c>
      <c r="C118" s="149" t="s">
        <v>1185</v>
      </c>
      <c r="D118" s="144" t="s">
        <v>1182</v>
      </c>
      <c r="E118" s="144" t="s">
        <v>1244</v>
      </c>
      <c r="F118" s="144" t="s">
        <v>1240</v>
      </c>
      <c r="G118" s="144"/>
      <c r="H118" s="144"/>
      <c r="I118" s="144"/>
      <c r="J118" s="103" t="str">
        <f t="shared" si="4"/>
        <v xml:space="preserve">门板焊接组件 K8 1200 2200   </v>
      </c>
      <c r="K118" s="103" t="s">
        <v>1250</v>
      </c>
      <c r="L118" s="144">
        <v>4</v>
      </c>
      <c r="P118" s="7">
        <v>82.5</v>
      </c>
      <c r="Q118" s="7" t="s">
        <v>1353</v>
      </c>
    </row>
    <row r="119" spans="1:17" s="7" customFormat="1" hidden="1">
      <c r="A119" s="7">
        <v>200139848</v>
      </c>
      <c r="B119" s="7" t="s">
        <v>1484</v>
      </c>
      <c r="C119" s="147" t="s">
        <v>1185</v>
      </c>
      <c r="D119" s="144" t="s">
        <v>1182</v>
      </c>
      <c r="E119" s="144" t="s">
        <v>1244</v>
      </c>
      <c r="F119" s="144" t="s">
        <v>1242</v>
      </c>
      <c r="G119" s="144"/>
      <c r="H119" s="144"/>
      <c r="I119" s="144"/>
      <c r="J119" s="103" t="str">
        <f t="shared" si="4"/>
        <v xml:space="preserve">门板焊接组件 K8 1200 2400   </v>
      </c>
      <c r="K119" s="103" t="s">
        <v>1250</v>
      </c>
      <c r="L119" s="144">
        <v>4</v>
      </c>
      <c r="P119" s="7">
        <v>82.5</v>
      </c>
      <c r="Q119" s="7" t="s">
        <v>1353</v>
      </c>
    </row>
    <row r="120" spans="1:17" s="7" customFormat="1" hidden="1">
      <c r="A120" s="7">
        <v>200013108</v>
      </c>
      <c r="B120" s="7" t="s">
        <v>1485</v>
      </c>
      <c r="C120" s="147" t="s">
        <v>1185</v>
      </c>
      <c r="D120" s="144" t="s">
        <v>1182</v>
      </c>
      <c r="E120" s="144" t="s">
        <v>1245</v>
      </c>
      <c r="F120" s="144" t="s">
        <v>1234</v>
      </c>
      <c r="G120" s="144"/>
      <c r="H120" s="144"/>
      <c r="I120" s="144"/>
      <c r="J120" s="103" t="str">
        <f t="shared" si="4"/>
        <v xml:space="preserve">门板焊接组件 K8 1300 2100   </v>
      </c>
      <c r="K120" s="103" t="s">
        <v>1250</v>
      </c>
      <c r="L120" s="144">
        <v>4</v>
      </c>
      <c r="P120" s="7">
        <v>82.5</v>
      </c>
      <c r="Q120" s="7" t="s">
        <v>1353</v>
      </c>
    </row>
    <row r="121" spans="1:17" s="7" customFormat="1" hidden="1">
      <c r="A121" s="7">
        <v>200011120</v>
      </c>
      <c r="B121" s="7" t="s">
        <v>1486</v>
      </c>
      <c r="C121" s="147" t="s">
        <v>1185</v>
      </c>
      <c r="D121" s="144" t="s">
        <v>1182</v>
      </c>
      <c r="E121" s="144" t="s">
        <v>1245</v>
      </c>
      <c r="F121" s="144" t="s">
        <v>1234</v>
      </c>
      <c r="G121" s="144"/>
      <c r="H121" s="144" t="s">
        <v>1233</v>
      </c>
      <c r="I121" s="144" t="s">
        <v>1186</v>
      </c>
      <c r="J121" s="103" t="str">
        <f t="shared" si="4"/>
        <v>门板焊接组件 K8 1300 2100  右 (带安装触板)</v>
      </c>
      <c r="K121" s="103" t="s">
        <v>1250</v>
      </c>
      <c r="L121" s="144">
        <v>4</v>
      </c>
      <c r="M121" s="131"/>
      <c r="P121" s="7">
        <v>82.5</v>
      </c>
      <c r="Q121" s="7" t="s">
        <v>1353</v>
      </c>
    </row>
    <row r="122" spans="1:17" s="7" customFormat="1" hidden="1">
      <c r="A122" s="7">
        <v>200011111</v>
      </c>
      <c r="B122" s="7" t="s">
        <v>1487</v>
      </c>
      <c r="C122" s="147" t="s">
        <v>1185</v>
      </c>
      <c r="D122" s="144" t="s">
        <v>1182</v>
      </c>
      <c r="E122" s="144" t="s">
        <v>1245</v>
      </c>
      <c r="F122" s="144" t="s">
        <v>1234</v>
      </c>
      <c r="G122" s="144"/>
      <c r="H122" s="144" t="s">
        <v>1218</v>
      </c>
      <c r="I122" s="144" t="s">
        <v>1186</v>
      </c>
      <c r="J122" s="103" t="str">
        <f t="shared" si="4"/>
        <v>门板焊接组件 K8 1300 2100  左 (带安装触板)</v>
      </c>
      <c r="K122" s="103" t="s">
        <v>1250</v>
      </c>
      <c r="L122" s="144">
        <v>4</v>
      </c>
      <c r="P122" s="7">
        <v>82.5</v>
      </c>
      <c r="Q122" s="7" t="s">
        <v>1353</v>
      </c>
    </row>
    <row r="123" spans="1:17" s="7" customFormat="1" hidden="1">
      <c r="A123" s="7">
        <v>200139831</v>
      </c>
      <c r="B123" s="7" t="s">
        <v>1488</v>
      </c>
      <c r="C123" s="147" t="s">
        <v>1185</v>
      </c>
      <c r="D123" s="144" t="s">
        <v>1182</v>
      </c>
      <c r="E123" s="144" t="s">
        <v>1245</v>
      </c>
      <c r="F123" s="144" t="s">
        <v>1240</v>
      </c>
      <c r="G123" s="144"/>
      <c r="H123" s="144"/>
      <c r="I123" s="144"/>
      <c r="J123" s="103" t="str">
        <f t="shared" si="4"/>
        <v xml:space="preserve">门板焊接组件 K8 1300 2200   </v>
      </c>
      <c r="K123" s="103" t="s">
        <v>1250</v>
      </c>
      <c r="L123" s="144">
        <v>4</v>
      </c>
      <c r="P123" s="7">
        <v>82.5</v>
      </c>
      <c r="Q123" s="7" t="s">
        <v>1353</v>
      </c>
    </row>
    <row r="124" spans="1:17" s="7" customFormat="1" hidden="1">
      <c r="A124" s="13">
        <v>200139840</v>
      </c>
      <c r="B124" s="7" t="s">
        <v>1489</v>
      </c>
      <c r="C124" s="149" t="s">
        <v>1185</v>
      </c>
      <c r="D124" s="144" t="s">
        <v>1182</v>
      </c>
      <c r="E124" s="144" t="s">
        <v>1245</v>
      </c>
      <c r="F124" s="144" t="s">
        <v>1241</v>
      </c>
      <c r="G124" s="144"/>
      <c r="H124" s="144"/>
      <c r="I124" s="144"/>
      <c r="J124" s="103" t="str">
        <f t="shared" si="4"/>
        <v xml:space="preserve">门板焊接组件 K8 1300 2300   </v>
      </c>
      <c r="K124" s="103" t="s">
        <v>1250</v>
      </c>
      <c r="L124" s="144">
        <v>4</v>
      </c>
      <c r="P124" s="7">
        <v>82.5</v>
      </c>
      <c r="Q124" s="7" t="s">
        <v>1353</v>
      </c>
    </row>
    <row r="125" spans="1:17" s="7" customFormat="1" hidden="1">
      <c r="A125" s="7">
        <v>200011121</v>
      </c>
      <c r="B125" s="7" t="s">
        <v>1490</v>
      </c>
      <c r="C125" s="147" t="s">
        <v>1185</v>
      </c>
      <c r="D125" s="144" t="s">
        <v>1182</v>
      </c>
      <c r="E125" s="144" t="s">
        <v>1246</v>
      </c>
      <c r="F125" s="144" t="s">
        <v>1234</v>
      </c>
      <c r="G125" s="144"/>
      <c r="H125" s="144" t="s">
        <v>1233</v>
      </c>
      <c r="I125" s="144" t="s">
        <v>1186</v>
      </c>
      <c r="J125" s="103" t="str">
        <f t="shared" si="4"/>
        <v>门板焊接组件 K8 1400 2100  右 (带安装触板)</v>
      </c>
      <c r="K125" s="103" t="s">
        <v>1250</v>
      </c>
      <c r="L125" s="144">
        <v>4</v>
      </c>
      <c r="P125" s="7">
        <v>82.5</v>
      </c>
      <c r="Q125" s="7" t="s">
        <v>1353</v>
      </c>
    </row>
    <row r="126" spans="1:17" s="7" customFormat="1" hidden="1">
      <c r="A126" s="7">
        <v>200011112</v>
      </c>
      <c r="B126" s="7" t="s">
        <v>1491</v>
      </c>
      <c r="C126" s="147" t="s">
        <v>1185</v>
      </c>
      <c r="D126" s="144" t="s">
        <v>1182</v>
      </c>
      <c r="E126" s="144" t="s">
        <v>1246</v>
      </c>
      <c r="F126" s="144" t="s">
        <v>1234</v>
      </c>
      <c r="G126" s="144"/>
      <c r="H126" s="144" t="s">
        <v>1218</v>
      </c>
      <c r="I126" s="144" t="s">
        <v>1186</v>
      </c>
      <c r="J126" s="103" t="str">
        <f t="shared" si="4"/>
        <v>门板焊接组件 K8 1400 2100  左 (带安装触板)</v>
      </c>
      <c r="K126" s="103" t="s">
        <v>1250</v>
      </c>
      <c r="L126" s="144">
        <v>4</v>
      </c>
      <c r="P126" s="7">
        <v>82.5</v>
      </c>
      <c r="Q126" s="7" t="s">
        <v>1353</v>
      </c>
    </row>
    <row r="127" spans="1:17" s="7" customFormat="1" hidden="1">
      <c r="A127" s="7">
        <v>200139815</v>
      </c>
      <c r="B127" s="7" t="s">
        <v>1492</v>
      </c>
      <c r="C127" s="147" t="s">
        <v>1185</v>
      </c>
      <c r="D127" s="144" t="s">
        <v>1182</v>
      </c>
      <c r="E127" s="144">
        <v>700</v>
      </c>
      <c r="F127" s="144" t="s">
        <v>1239</v>
      </c>
      <c r="G127" s="144"/>
      <c r="H127" s="144"/>
      <c r="I127" s="144"/>
      <c r="J127" s="103" t="str">
        <f t="shared" si="4"/>
        <v xml:space="preserve">门板焊接组件 K8 700 2000   </v>
      </c>
      <c r="K127" s="103" t="s">
        <v>1250</v>
      </c>
      <c r="L127" s="144">
        <v>4</v>
      </c>
      <c r="P127" s="7">
        <v>82.5</v>
      </c>
      <c r="Q127" s="7" t="s">
        <v>1353</v>
      </c>
    </row>
    <row r="128" spans="1:17" s="7" customFormat="1" hidden="1">
      <c r="A128" s="7">
        <v>200013081</v>
      </c>
      <c r="B128" s="7" t="s">
        <v>1493</v>
      </c>
      <c r="C128" s="147" t="s">
        <v>1185</v>
      </c>
      <c r="D128" s="144" t="s">
        <v>1182</v>
      </c>
      <c r="E128" s="144">
        <v>700</v>
      </c>
      <c r="F128" s="144" t="s">
        <v>1234</v>
      </c>
      <c r="G128" s="144"/>
      <c r="H128" s="144"/>
      <c r="I128" s="144"/>
      <c r="J128" s="103" t="str">
        <f t="shared" si="4"/>
        <v xml:space="preserve">门板焊接组件 K8 700 2100   </v>
      </c>
      <c r="K128" s="103" t="s">
        <v>1250</v>
      </c>
      <c r="L128" s="144">
        <v>4</v>
      </c>
      <c r="P128" s="7">
        <v>82.5</v>
      </c>
      <c r="Q128" s="7" t="s">
        <v>1353</v>
      </c>
    </row>
    <row r="129" spans="1:17" s="7" customFormat="1" hidden="1">
      <c r="A129" s="7">
        <v>200011114</v>
      </c>
      <c r="B129" s="7" t="s">
        <v>1494</v>
      </c>
      <c r="C129" s="147" t="s">
        <v>1185</v>
      </c>
      <c r="D129" s="144" t="s">
        <v>1182</v>
      </c>
      <c r="E129" s="144">
        <v>700</v>
      </c>
      <c r="F129" s="144" t="s">
        <v>1234</v>
      </c>
      <c r="G129" s="144"/>
      <c r="H129" s="144" t="s">
        <v>1233</v>
      </c>
      <c r="I129" s="144" t="s">
        <v>1186</v>
      </c>
      <c r="J129" s="103" t="str">
        <f t="shared" si="4"/>
        <v>门板焊接组件 K8 700 2100  右 (带安装触板)</v>
      </c>
      <c r="K129" s="103" t="s">
        <v>1250</v>
      </c>
      <c r="L129" s="144">
        <v>4</v>
      </c>
      <c r="P129" s="7">
        <v>82.5</v>
      </c>
      <c r="Q129" s="7" t="s">
        <v>1353</v>
      </c>
    </row>
    <row r="130" spans="1:17" s="7" customFormat="1" hidden="1">
      <c r="A130" s="7">
        <v>200011105</v>
      </c>
      <c r="B130" s="7" t="s">
        <v>1495</v>
      </c>
      <c r="C130" s="147" t="s">
        <v>1185</v>
      </c>
      <c r="D130" s="144" t="s">
        <v>1182</v>
      </c>
      <c r="E130" s="144">
        <v>700</v>
      </c>
      <c r="F130" s="144" t="s">
        <v>1234</v>
      </c>
      <c r="G130" s="144"/>
      <c r="H130" s="144" t="s">
        <v>1218</v>
      </c>
      <c r="I130" s="144" t="s">
        <v>1186</v>
      </c>
      <c r="J130" s="103" t="str">
        <f t="shared" si="4"/>
        <v>门板焊接组件 K8 700 2100  左 (带安装触板)</v>
      </c>
      <c r="K130" s="103" t="s">
        <v>1250</v>
      </c>
      <c r="L130" s="144">
        <v>4</v>
      </c>
      <c r="P130" s="7">
        <v>82.5</v>
      </c>
      <c r="Q130" s="7" t="s">
        <v>1353</v>
      </c>
    </row>
    <row r="131" spans="1:17" s="7" customFormat="1" hidden="1">
      <c r="A131" s="7">
        <v>200139816</v>
      </c>
      <c r="B131" s="7" t="s">
        <v>1496</v>
      </c>
      <c r="C131" s="147" t="s">
        <v>1185</v>
      </c>
      <c r="D131" s="144" t="s">
        <v>1182</v>
      </c>
      <c r="E131" s="144">
        <v>800</v>
      </c>
      <c r="F131" s="144" t="s">
        <v>1239</v>
      </c>
      <c r="G131" s="144"/>
      <c r="H131" s="144"/>
      <c r="I131" s="144"/>
      <c r="J131" s="103" t="str">
        <f t="shared" ref="J131:J194" si="6">D131&amp;K131&amp;C131&amp;K131&amp;E131&amp;K131&amp;F131&amp;K131&amp;G131&amp;K131&amp;H131&amp;K131&amp;I131</f>
        <v xml:space="preserve">门板焊接组件 K8 800 2000   </v>
      </c>
      <c r="K131" s="103" t="s">
        <v>1250</v>
      </c>
      <c r="L131" s="144">
        <v>4</v>
      </c>
      <c r="P131" s="7">
        <v>82.5</v>
      </c>
      <c r="Q131" s="7" t="s">
        <v>1353</v>
      </c>
    </row>
    <row r="132" spans="1:17" s="7" customFormat="1" hidden="1">
      <c r="A132" s="7">
        <v>200013085</v>
      </c>
      <c r="B132" s="7" t="s">
        <v>1497</v>
      </c>
      <c r="C132" s="147" t="s">
        <v>1185</v>
      </c>
      <c r="D132" s="144" t="s">
        <v>1182</v>
      </c>
      <c r="E132" s="144">
        <v>800</v>
      </c>
      <c r="F132" s="144" t="s">
        <v>1234</v>
      </c>
      <c r="G132" s="144"/>
      <c r="H132" s="144"/>
      <c r="I132" s="144"/>
      <c r="J132" s="103" t="str">
        <f t="shared" si="6"/>
        <v xml:space="preserve">门板焊接组件 K8 800 2100   </v>
      </c>
      <c r="K132" s="103" t="s">
        <v>1250</v>
      </c>
      <c r="L132" s="144">
        <v>4</v>
      </c>
      <c r="P132" s="7">
        <v>82.5</v>
      </c>
      <c r="Q132" s="7" t="s">
        <v>1353</v>
      </c>
    </row>
    <row r="133" spans="1:17" s="7" customFormat="1" hidden="1">
      <c r="A133" s="7">
        <v>200011115</v>
      </c>
      <c r="B133" s="7" t="s">
        <v>1498</v>
      </c>
      <c r="C133" s="147" t="s">
        <v>1185</v>
      </c>
      <c r="D133" s="144" t="s">
        <v>1182</v>
      </c>
      <c r="E133" s="144">
        <v>800</v>
      </c>
      <c r="F133" s="144" t="s">
        <v>1234</v>
      </c>
      <c r="G133" s="144"/>
      <c r="H133" s="144" t="s">
        <v>1233</v>
      </c>
      <c r="I133" s="144" t="s">
        <v>1186</v>
      </c>
      <c r="J133" s="103" t="str">
        <f t="shared" si="6"/>
        <v>门板焊接组件 K8 800 2100  右 (带安装触板)</v>
      </c>
      <c r="K133" s="103" t="s">
        <v>1250</v>
      </c>
      <c r="L133" s="144">
        <v>4</v>
      </c>
      <c r="P133" s="7">
        <v>82.5</v>
      </c>
      <c r="Q133" s="7" t="s">
        <v>1353</v>
      </c>
    </row>
    <row r="134" spans="1:17" s="7" customFormat="1" hidden="1">
      <c r="A134" s="7">
        <v>200011106</v>
      </c>
      <c r="B134" s="7" t="s">
        <v>1499</v>
      </c>
      <c r="C134" s="147" t="s">
        <v>1185</v>
      </c>
      <c r="D134" s="144" t="s">
        <v>1182</v>
      </c>
      <c r="E134" s="144">
        <v>800</v>
      </c>
      <c r="F134" s="144" t="s">
        <v>1234</v>
      </c>
      <c r="G134" s="144"/>
      <c r="H134" s="144" t="s">
        <v>1218</v>
      </c>
      <c r="I134" s="144" t="s">
        <v>1186</v>
      </c>
      <c r="J134" s="103" t="str">
        <f t="shared" si="6"/>
        <v>门板焊接组件 K8 800 2100  左 (带安装触板)</v>
      </c>
      <c r="K134" s="103" t="s">
        <v>1250</v>
      </c>
      <c r="L134" s="144">
        <v>4</v>
      </c>
      <c r="P134" s="7">
        <v>82.5</v>
      </c>
      <c r="Q134" s="7" t="s">
        <v>1353</v>
      </c>
    </row>
    <row r="135" spans="1:17" s="7" customFormat="1" hidden="1">
      <c r="A135" s="7">
        <v>200139825</v>
      </c>
      <c r="B135" s="7" t="s">
        <v>1500</v>
      </c>
      <c r="C135" s="147" t="s">
        <v>1185</v>
      </c>
      <c r="D135" s="144" t="s">
        <v>1182</v>
      </c>
      <c r="E135" s="144">
        <v>800</v>
      </c>
      <c r="F135" s="144" t="s">
        <v>1240</v>
      </c>
      <c r="G135" s="144"/>
      <c r="H135" s="144"/>
      <c r="I135" s="144"/>
      <c r="J135" s="103" t="str">
        <f t="shared" si="6"/>
        <v xml:space="preserve">门板焊接组件 K8 800 2200   </v>
      </c>
      <c r="K135" s="103" t="s">
        <v>1250</v>
      </c>
      <c r="L135" s="144">
        <v>4</v>
      </c>
      <c r="P135" s="7">
        <v>82.5</v>
      </c>
      <c r="Q135" s="7" t="s">
        <v>1353</v>
      </c>
    </row>
    <row r="136" spans="1:17" s="7" customFormat="1" hidden="1">
      <c r="A136" s="7">
        <v>200139834</v>
      </c>
      <c r="B136" s="7" t="s">
        <v>1501</v>
      </c>
      <c r="C136" s="147" t="s">
        <v>1185</v>
      </c>
      <c r="D136" s="144" t="s">
        <v>1182</v>
      </c>
      <c r="E136" s="144">
        <v>800</v>
      </c>
      <c r="F136" s="144" t="s">
        <v>1241</v>
      </c>
      <c r="G136" s="144"/>
      <c r="H136" s="144"/>
      <c r="I136" s="144"/>
      <c r="J136" s="103" t="str">
        <f t="shared" si="6"/>
        <v xml:space="preserve">门板焊接组件 K8 800 2300   </v>
      </c>
      <c r="K136" s="103" t="s">
        <v>1250</v>
      </c>
      <c r="L136" s="144">
        <v>4</v>
      </c>
      <c r="P136" s="7">
        <v>82.5</v>
      </c>
      <c r="Q136" s="7" t="s">
        <v>1353</v>
      </c>
    </row>
    <row r="137" spans="1:17" s="7" customFormat="1" hidden="1">
      <c r="A137" s="7">
        <v>200139843</v>
      </c>
      <c r="B137" s="7" t="s">
        <v>1502</v>
      </c>
      <c r="C137" s="147" t="s">
        <v>1185</v>
      </c>
      <c r="D137" s="144" t="s">
        <v>1182</v>
      </c>
      <c r="E137" s="144">
        <v>800</v>
      </c>
      <c r="F137" s="144" t="s">
        <v>1242</v>
      </c>
      <c r="G137" s="144"/>
      <c r="H137" s="144"/>
      <c r="I137" s="144"/>
      <c r="J137" s="103" t="str">
        <f t="shared" si="6"/>
        <v xml:space="preserve">门板焊接组件 K8 800 2400   </v>
      </c>
      <c r="K137" s="103" t="s">
        <v>1250</v>
      </c>
      <c r="L137" s="144">
        <v>4</v>
      </c>
      <c r="P137" s="7">
        <v>82.5</v>
      </c>
      <c r="Q137" s="7" t="s">
        <v>1353</v>
      </c>
    </row>
    <row r="138" spans="1:17" s="7" customFormat="1" hidden="1">
      <c r="A138" s="7">
        <v>200139818</v>
      </c>
      <c r="B138" s="7" t="s">
        <v>1503</v>
      </c>
      <c r="C138" s="147" t="s">
        <v>1185</v>
      </c>
      <c r="D138" s="144" t="s">
        <v>1182</v>
      </c>
      <c r="E138" s="144">
        <v>900</v>
      </c>
      <c r="F138" s="144" t="s">
        <v>1239</v>
      </c>
      <c r="G138" s="144"/>
      <c r="H138" s="144"/>
      <c r="I138" s="144"/>
      <c r="J138" s="103" t="str">
        <f t="shared" si="6"/>
        <v xml:space="preserve">门板焊接组件 K8 900 2000   </v>
      </c>
      <c r="K138" s="103" t="s">
        <v>1250</v>
      </c>
      <c r="L138" s="144">
        <v>4</v>
      </c>
      <c r="P138" s="7">
        <v>82.5</v>
      </c>
      <c r="Q138" s="7" t="s">
        <v>1353</v>
      </c>
    </row>
    <row r="139" spans="1:17" s="7" customFormat="1" hidden="1">
      <c r="A139" s="7">
        <v>200013089</v>
      </c>
      <c r="B139" s="7" t="s">
        <v>1504</v>
      </c>
      <c r="C139" s="147" t="s">
        <v>1185</v>
      </c>
      <c r="D139" s="144" t="s">
        <v>1182</v>
      </c>
      <c r="E139" s="144">
        <v>900</v>
      </c>
      <c r="F139" s="144" t="s">
        <v>1234</v>
      </c>
      <c r="G139" s="144"/>
      <c r="H139" s="144"/>
      <c r="I139" s="144"/>
      <c r="J139" s="103" t="str">
        <f t="shared" si="6"/>
        <v xml:space="preserve">门板焊接组件 K8 900 2100   </v>
      </c>
      <c r="K139" s="103" t="s">
        <v>1250</v>
      </c>
      <c r="L139" s="144">
        <v>4</v>
      </c>
      <c r="P139" s="7">
        <v>82.5</v>
      </c>
      <c r="Q139" s="7" t="s">
        <v>1353</v>
      </c>
    </row>
    <row r="140" spans="1:17" s="7" customFormat="1" hidden="1">
      <c r="A140" s="7">
        <v>200011116</v>
      </c>
      <c r="B140" s="7" t="s">
        <v>1505</v>
      </c>
      <c r="C140" s="147" t="s">
        <v>1185</v>
      </c>
      <c r="D140" s="144" t="s">
        <v>1182</v>
      </c>
      <c r="E140" s="144">
        <v>900</v>
      </c>
      <c r="F140" s="144" t="s">
        <v>1234</v>
      </c>
      <c r="G140" s="144"/>
      <c r="H140" s="144" t="s">
        <v>1233</v>
      </c>
      <c r="I140" s="144" t="s">
        <v>1186</v>
      </c>
      <c r="J140" s="103" t="str">
        <f t="shared" si="6"/>
        <v>门板焊接组件 K8 900 2100  右 (带安装触板)</v>
      </c>
      <c r="K140" s="103" t="s">
        <v>1250</v>
      </c>
      <c r="L140" s="144">
        <v>4</v>
      </c>
      <c r="P140" s="7">
        <v>82.5</v>
      </c>
      <c r="Q140" s="7" t="s">
        <v>1353</v>
      </c>
    </row>
    <row r="141" spans="1:17" s="7" customFormat="1" hidden="1">
      <c r="A141" s="7">
        <v>200011107</v>
      </c>
      <c r="B141" s="7" t="s">
        <v>1506</v>
      </c>
      <c r="C141" s="147" t="s">
        <v>1185</v>
      </c>
      <c r="D141" s="144" t="s">
        <v>1182</v>
      </c>
      <c r="E141" s="144">
        <v>900</v>
      </c>
      <c r="F141" s="144" t="s">
        <v>1234</v>
      </c>
      <c r="G141" s="144"/>
      <c r="H141" s="144" t="s">
        <v>1218</v>
      </c>
      <c r="I141" s="144" t="s">
        <v>1186</v>
      </c>
      <c r="J141" s="103" t="str">
        <f t="shared" si="6"/>
        <v>门板焊接组件 K8 900 2100  左 (带安装触板)</v>
      </c>
      <c r="K141" s="103" t="s">
        <v>1250</v>
      </c>
      <c r="L141" s="144">
        <v>4</v>
      </c>
      <c r="P141" s="7">
        <v>82.5</v>
      </c>
      <c r="Q141" s="7" t="s">
        <v>1353</v>
      </c>
    </row>
    <row r="142" spans="1:17" s="7" customFormat="1" hidden="1">
      <c r="A142" s="7">
        <v>200139826</v>
      </c>
      <c r="B142" s="7" t="s">
        <v>1507</v>
      </c>
      <c r="C142" s="147" t="s">
        <v>1185</v>
      </c>
      <c r="D142" s="144" t="s">
        <v>1182</v>
      </c>
      <c r="E142" s="144">
        <v>900</v>
      </c>
      <c r="F142" s="144" t="s">
        <v>1240</v>
      </c>
      <c r="G142" s="144"/>
      <c r="H142" s="144"/>
      <c r="I142" s="144"/>
      <c r="J142" s="103" t="str">
        <f t="shared" si="6"/>
        <v xml:space="preserve">门板焊接组件 K8 900 2200   </v>
      </c>
      <c r="K142" s="103" t="s">
        <v>1250</v>
      </c>
      <c r="L142" s="144">
        <v>4</v>
      </c>
      <c r="P142" s="7">
        <v>82.5</v>
      </c>
      <c r="Q142" s="7" t="s">
        <v>1353</v>
      </c>
    </row>
    <row r="143" spans="1:17" s="7" customFormat="1" hidden="1">
      <c r="A143" s="7">
        <v>200139835</v>
      </c>
      <c r="B143" s="7" t="s">
        <v>1508</v>
      </c>
      <c r="C143" s="147" t="s">
        <v>1185</v>
      </c>
      <c r="D143" s="144" t="s">
        <v>1182</v>
      </c>
      <c r="E143" s="144">
        <v>900</v>
      </c>
      <c r="F143" s="144" t="s">
        <v>1241</v>
      </c>
      <c r="G143" s="144"/>
      <c r="H143" s="144"/>
      <c r="I143" s="144"/>
      <c r="J143" s="103" t="str">
        <f t="shared" si="6"/>
        <v xml:space="preserve">门板焊接组件 K8 900 2300   </v>
      </c>
      <c r="K143" s="103" t="s">
        <v>1250</v>
      </c>
      <c r="L143" s="144">
        <v>4</v>
      </c>
      <c r="P143" s="7">
        <v>82.5</v>
      </c>
      <c r="Q143" s="7" t="s">
        <v>1353</v>
      </c>
    </row>
    <row r="144" spans="1:17" s="7" customFormat="1" hidden="1">
      <c r="A144" s="7">
        <v>200139844</v>
      </c>
      <c r="B144" s="7" t="s">
        <v>1509</v>
      </c>
      <c r="C144" s="147" t="s">
        <v>1185</v>
      </c>
      <c r="D144" s="144" t="s">
        <v>1182</v>
      </c>
      <c r="E144" s="144">
        <v>900</v>
      </c>
      <c r="F144" s="144" t="s">
        <v>1242</v>
      </c>
      <c r="G144" s="144"/>
      <c r="H144" s="144"/>
      <c r="I144" s="144"/>
      <c r="J144" s="103" t="str">
        <f t="shared" si="6"/>
        <v xml:space="preserve">门板焊接组件 K8 900 2400   </v>
      </c>
      <c r="K144" s="103" t="s">
        <v>1250</v>
      </c>
      <c r="L144" s="144">
        <v>4</v>
      </c>
      <c r="P144" s="7">
        <v>82.5</v>
      </c>
      <c r="Q144" s="7" t="s">
        <v>1353</v>
      </c>
    </row>
    <row r="145" spans="1:17" s="7" customFormat="1" hidden="1">
      <c r="A145" s="7">
        <v>200127130</v>
      </c>
      <c r="B145" s="7" t="s">
        <v>1510</v>
      </c>
      <c r="C145" s="147" t="s">
        <v>1181</v>
      </c>
      <c r="D145" s="144" t="s">
        <v>1182</v>
      </c>
      <c r="E145" s="144" t="s">
        <v>1243</v>
      </c>
      <c r="F145" s="144" t="s">
        <v>1239</v>
      </c>
      <c r="G145" s="144"/>
      <c r="H145" s="144"/>
      <c r="I145" s="144"/>
      <c r="J145" s="103" t="str">
        <f t="shared" si="6"/>
        <v xml:space="preserve">门板焊接组件 S8 1000 2000   </v>
      </c>
      <c r="K145" s="103" t="s">
        <v>1250</v>
      </c>
      <c r="L145" s="144">
        <v>4</v>
      </c>
      <c r="P145" s="7">
        <v>82.5</v>
      </c>
      <c r="Q145" s="7" t="s">
        <v>1353</v>
      </c>
    </row>
    <row r="146" spans="1:17" s="7" customFormat="1" hidden="1">
      <c r="A146" s="7">
        <v>200010462</v>
      </c>
      <c r="B146" s="7" t="s">
        <v>1511</v>
      </c>
      <c r="C146" s="147" t="s">
        <v>1181</v>
      </c>
      <c r="D146" s="144" t="s">
        <v>1182</v>
      </c>
      <c r="E146" s="144" t="s">
        <v>1243</v>
      </c>
      <c r="F146" s="144" t="s">
        <v>1234</v>
      </c>
      <c r="G146" s="144"/>
      <c r="H146" s="144"/>
      <c r="I146" s="144"/>
      <c r="J146" s="103" t="str">
        <f t="shared" si="6"/>
        <v xml:space="preserve">门板焊接组件 S8 1000 2100   </v>
      </c>
      <c r="K146" s="103" t="s">
        <v>1250</v>
      </c>
      <c r="L146" s="144">
        <v>4</v>
      </c>
      <c r="P146" s="7">
        <v>82.5</v>
      </c>
      <c r="Q146" s="7" t="s">
        <v>1353</v>
      </c>
    </row>
    <row r="147" spans="1:17" s="7" customFormat="1" hidden="1">
      <c r="A147" s="7">
        <v>200127139</v>
      </c>
      <c r="B147" s="7" t="s">
        <v>1512</v>
      </c>
      <c r="C147" s="147" t="s">
        <v>1181</v>
      </c>
      <c r="D147" s="144" t="s">
        <v>1182</v>
      </c>
      <c r="E147" s="144" t="s">
        <v>1243</v>
      </c>
      <c r="F147" s="144" t="s">
        <v>1240</v>
      </c>
      <c r="G147" s="144"/>
      <c r="H147" s="144"/>
      <c r="I147" s="144"/>
      <c r="J147" s="103" t="str">
        <f t="shared" si="6"/>
        <v xml:space="preserve">门板焊接组件 S8 1000 2200   </v>
      </c>
      <c r="K147" s="103" t="s">
        <v>1250</v>
      </c>
      <c r="L147" s="144">
        <v>4</v>
      </c>
      <c r="P147" s="7">
        <v>82.5</v>
      </c>
      <c r="Q147" s="7" t="s">
        <v>1353</v>
      </c>
    </row>
    <row r="148" spans="1:17" s="7" customFormat="1" hidden="1">
      <c r="A148" s="7">
        <v>330113421</v>
      </c>
      <c r="B148" s="7" t="s">
        <v>1264</v>
      </c>
      <c r="C148" s="147" t="s">
        <v>1181</v>
      </c>
      <c r="D148" s="144" t="s">
        <v>1182</v>
      </c>
      <c r="E148" s="144" t="s">
        <v>1243</v>
      </c>
      <c r="F148" s="144" t="s">
        <v>1240</v>
      </c>
      <c r="G148" s="144" t="s">
        <v>1203</v>
      </c>
      <c r="H148" s="144" t="s">
        <v>1233</v>
      </c>
      <c r="I148" s="144"/>
      <c r="J148" s="103" t="str">
        <f t="shared" si="6"/>
        <v xml:space="preserve">门板焊接组件 S8 1000 2200 SUS304/1.5 右 </v>
      </c>
      <c r="K148" s="103" t="s">
        <v>1250</v>
      </c>
      <c r="L148" s="144">
        <v>4</v>
      </c>
      <c r="Q148" s="18" t="s">
        <v>1365</v>
      </c>
    </row>
    <row r="149" spans="1:17" s="7" customFormat="1" hidden="1">
      <c r="A149" s="7">
        <v>330111049</v>
      </c>
      <c r="B149" s="7" t="s">
        <v>1254</v>
      </c>
      <c r="C149" s="147" t="s">
        <v>1181</v>
      </c>
      <c r="D149" s="144" t="s">
        <v>1182</v>
      </c>
      <c r="E149" s="144" t="s">
        <v>1243</v>
      </c>
      <c r="F149" s="144" t="s">
        <v>1240</v>
      </c>
      <c r="G149" s="144" t="s">
        <v>1203</v>
      </c>
      <c r="H149" s="144" t="s">
        <v>1218</v>
      </c>
      <c r="I149" s="144"/>
      <c r="J149" s="103" t="str">
        <f t="shared" si="6"/>
        <v xml:space="preserve">门板焊接组件 S8 1000 2200 SUS304/1.5 左 </v>
      </c>
      <c r="K149" s="103" t="s">
        <v>1250</v>
      </c>
      <c r="L149" s="144">
        <v>4</v>
      </c>
      <c r="Q149" s="18" t="s">
        <v>1365</v>
      </c>
    </row>
    <row r="150" spans="1:17" s="7" customFormat="1" hidden="1">
      <c r="A150" s="7">
        <v>200127148</v>
      </c>
      <c r="B150" s="7" t="s">
        <v>1513</v>
      </c>
      <c r="C150" s="147" t="s">
        <v>1181</v>
      </c>
      <c r="D150" s="144" t="s">
        <v>1182</v>
      </c>
      <c r="E150" s="144" t="s">
        <v>1243</v>
      </c>
      <c r="F150" s="144" t="s">
        <v>1241</v>
      </c>
      <c r="G150" s="144"/>
      <c r="H150" s="144"/>
      <c r="I150" s="144"/>
      <c r="J150" s="103" t="str">
        <f t="shared" si="6"/>
        <v xml:space="preserve">门板焊接组件 S8 1000 2300   </v>
      </c>
      <c r="K150" s="103" t="s">
        <v>1250</v>
      </c>
      <c r="L150" s="144">
        <v>4</v>
      </c>
      <c r="P150" s="7">
        <v>82.5</v>
      </c>
      <c r="Q150" s="7" t="s">
        <v>1353</v>
      </c>
    </row>
    <row r="151" spans="1:17" s="7" customFormat="1" hidden="1">
      <c r="A151" s="103">
        <v>330113415</v>
      </c>
      <c r="B151" s="7" t="s">
        <v>1514</v>
      </c>
      <c r="C151" s="147" t="s">
        <v>1181</v>
      </c>
      <c r="D151" s="144" t="s">
        <v>1225</v>
      </c>
      <c r="E151" s="144" t="s">
        <v>1243</v>
      </c>
      <c r="F151" s="144" t="s">
        <v>1241</v>
      </c>
      <c r="G151" s="144" t="s">
        <v>1203</v>
      </c>
      <c r="H151" s="144"/>
      <c r="I151" s="144"/>
      <c r="J151" s="103" t="str">
        <f t="shared" si="6"/>
        <v xml:space="preserve">门板焊接组件 S8 1000 2300 SUS304/1.5  </v>
      </c>
      <c r="K151" s="103" t="s">
        <v>1250</v>
      </c>
      <c r="L151" s="144">
        <v>4</v>
      </c>
      <c r="Q151" s="18" t="s">
        <v>1365</v>
      </c>
    </row>
    <row r="152" spans="1:17" s="7" customFormat="1" hidden="1">
      <c r="A152" s="103">
        <v>330113422</v>
      </c>
      <c r="B152" s="7" t="s">
        <v>1514</v>
      </c>
      <c r="C152" s="147" t="s">
        <v>1181</v>
      </c>
      <c r="D152" s="144" t="s">
        <v>1225</v>
      </c>
      <c r="E152" s="144" t="s">
        <v>1243</v>
      </c>
      <c r="F152" s="144" t="s">
        <v>1241</v>
      </c>
      <c r="G152" s="144" t="s">
        <v>1203</v>
      </c>
      <c r="H152" s="144"/>
      <c r="I152" s="144"/>
      <c r="J152" s="103" t="str">
        <f t="shared" si="6"/>
        <v xml:space="preserve">门板焊接组件 S8 1000 2300 SUS304/1.5  </v>
      </c>
      <c r="K152" s="103" t="s">
        <v>1250</v>
      </c>
      <c r="L152" s="144">
        <v>4</v>
      </c>
      <c r="Q152" s="18" t="s">
        <v>1365</v>
      </c>
    </row>
    <row r="153" spans="1:17" s="7" customFormat="1" hidden="1">
      <c r="A153" s="7">
        <v>200127156</v>
      </c>
      <c r="B153" s="7" t="s">
        <v>1515</v>
      </c>
      <c r="C153" s="147" t="s">
        <v>1181</v>
      </c>
      <c r="D153" s="144" t="s">
        <v>1182</v>
      </c>
      <c r="E153" s="144" t="s">
        <v>1243</v>
      </c>
      <c r="F153" s="144" t="s">
        <v>1242</v>
      </c>
      <c r="G153" s="144"/>
      <c r="H153" s="144"/>
      <c r="I153" s="144"/>
      <c r="J153" s="103" t="str">
        <f t="shared" si="6"/>
        <v xml:space="preserve">门板焊接组件 S8 1000 2400   </v>
      </c>
      <c r="K153" s="103" t="s">
        <v>1250</v>
      </c>
      <c r="L153" s="144">
        <v>4</v>
      </c>
      <c r="P153" s="7">
        <v>82.5</v>
      </c>
      <c r="Q153" s="7" t="s">
        <v>1353</v>
      </c>
    </row>
    <row r="154" spans="1:17" s="7" customFormat="1" hidden="1">
      <c r="A154" s="7">
        <v>200127131</v>
      </c>
      <c r="B154" s="7" t="s">
        <v>1516</v>
      </c>
      <c r="C154" s="147" t="s">
        <v>1181</v>
      </c>
      <c r="D154" s="144" t="s">
        <v>1182</v>
      </c>
      <c r="E154" s="144" t="s">
        <v>1238</v>
      </c>
      <c r="F154" s="144" t="s">
        <v>1239</v>
      </c>
      <c r="G154" s="144"/>
      <c r="H154" s="144"/>
      <c r="I154" s="144"/>
      <c r="J154" s="103" t="str">
        <f t="shared" si="6"/>
        <v xml:space="preserve">门板焊接组件 S8 1100 2000   </v>
      </c>
      <c r="K154" s="103" t="s">
        <v>1250</v>
      </c>
      <c r="L154" s="144">
        <v>4</v>
      </c>
      <c r="P154" s="7">
        <v>82.5</v>
      </c>
      <c r="Q154" s="7" t="s">
        <v>1353</v>
      </c>
    </row>
    <row r="155" spans="1:17" s="7" customFormat="1" hidden="1">
      <c r="A155" s="7">
        <v>200010464</v>
      </c>
      <c r="B155" s="7" t="s">
        <v>1517</v>
      </c>
      <c r="C155" s="147" t="s">
        <v>1181</v>
      </c>
      <c r="D155" s="144" t="s">
        <v>1182</v>
      </c>
      <c r="E155" s="144" t="s">
        <v>1238</v>
      </c>
      <c r="F155" s="144" t="s">
        <v>1234</v>
      </c>
      <c r="G155" s="144"/>
      <c r="H155" s="144"/>
      <c r="I155" s="144"/>
      <c r="J155" s="103" t="str">
        <f t="shared" si="6"/>
        <v xml:space="preserve">门板焊接组件 S8 1100 2100   </v>
      </c>
      <c r="K155" s="103" t="s">
        <v>1250</v>
      </c>
      <c r="L155" s="144">
        <v>4</v>
      </c>
      <c r="P155" s="7">
        <v>82.5</v>
      </c>
      <c r="Q155" s="7" t="s">
        <v>1353</v>
      </c>
    </row>
    <row r="156" spans="1:17" s="7" customFormat="1" hidden="1">
      <c r="A156" s="7">
        <v>200127140</v>
      </c>
      <c r="B156" s="7" t="s">
        <v>1518</v>
      </c>
      <c r="C156" s="147" t="s">
        <v>1181</v>
      </c>
      <c r="D156" s="144" t="s">
        <v>1182</v>
      </c>
      <c r="E156" s="144" t="s">
        <v>1238</v>
      </c>
      <c r="F156" s="144" t="s">
        <v>1240</v>
      </c>
      <c r="G156" s="144"/>
      <c r="H156" s="144"/>
      <c r="I156" s="144"/>
      <c r="J156" s="103" t="str">
        <f t="shared" si="6"/>
        <v xml:space="preserve">门板焊接组件 S8 1100 2200   </v>
      </c>
      <c r="K156" s="103" t="s">
        <v>1250</v>
      </c>
      <c r="L156" s="144">
        <v>4</v>
      </c>
      <c r="P156" s="7">
        <v>82.5</v>
      </c>
      <c r="Q156" s="7" t="s">
        <v>1353</v>
      </c>
    </row>
    <row r="157" spans="1:17" s="7" customFormat="1" hidden="1">
      <c r="A157" s="7">
        <v>200127149</v>
      </c>
      <c r="B157" s="7" t="s">
        <v>1519</v>
      </c>
      <c r="C157" s="147" t="s">
        <v>1181</v>
      </c>
      <c r="D157" s="144" t="s">
        <v>1182</v>
      </c>
      <c r="E157" s="144" t="s">
        <v>1238</v>
      </c>
      <c r="F157" s="144" t="s">
        <v>1241</v>
      </c>
      <c r="G157" s="144"/>
      <c r="H157" s="144"/>
      <c r="I157" s="144"/>
      <c r="J157" s="103" t="str">
        <f t="shared" si="6"/>
        <v xml:space="preserve">门板焊接组件 S8 1100 2300   </v>
      </c>
      <c r="K157" s="103" t="s">
        <v>1250</v>
      </c>
      <c r="L157" s="144">
        <v>4</v>
      </c>
      <c r="P157" s="7">
        <v>82.5</v>
      </c>
      <c r="Q157" s="7" t="s">
        <v>1353</v>
      </c>
    </row>
    <row r="158" spans="1:17" s="7" customFormat="1" hidden="1">
      <c r="A158" s="7">
        <v>200127158</v>
      </c>
      <c r="B158" s="7" t="s">
        <v>1520</v>
      </c>
      <c r="C158" s="147" t="s">
        <v>1181</v>
      </c>
      <c r="D158" s="144" t="s">
        <v>1182</v>
      </c>
      <c r="E158" s="144" t="s">
        <v>1238</v>
      </c>
      <c r="F158" s="144" t="s">
        <v>1242</v>
      </c>
      <c r="G158" s="144"/>
      <c r="H158" s="144"/>
      <c r="I158" s="144"/>
      <c r="J158" s="103" t="str">
        <f t="shared" si="6"/>
        <v xml:space="preserve">门板焊接组件 S8 1100 2400   </v>
      </c>
      <c r="K158" s="103" t="s">
        <v>1250</v>
      </c>
      <c r="L158" s="144">
        <v>4</v>
      </c>
      <c r="P158" s="7">
        <v>82.5</v>
      </c>
      <c r="Q158" s="7" t="s">
        <v>1353</v>
      </c>
    </row>
    <row r="159" spans="1:17" s="7" customFormat="1" hidden="1">
      <c r="A159" s="7">
        <v>200010466</v>
      </c>
      <c r="B159" s="7" t="s">
        <v>1521</v>
      </c>
      <c r="C159" s="147" t="s">
        <v>1181</v>
      </c>
      <c r="D159" s="144" t="s">
        <v>1182</v>
      </c>
      <c r="E159" s="144" t="s">
        <v>1244</v>
      </c>
      <c r="F159" s="144" t="s">
        <v>1234</v>
      </c>
      <c r="G159" s="144"/>
      <c r="H159" s="144"/>
      <c r="I159" s="144"/>
      <c r="J159" s="103" t="str">
        <f t="shared" si="6"/>
        <v xml:space="preserve">门板焊接组件 S8 1200 2100   </v>
      </c>
      <c r="K159" s="103" t="s">
        <v>1250</v>
      </c>
      <c r="L159" s="144">
        <v>4</v>
      </c>
      <c r="P159" s="7">
        <v>82.5</v>
      </c>
      <c r="Q159" s="7" t="s">
        <v>1353</v>
      </c>
    </row>
    <row r="160" spans="1:17" s="7" customFormat="1" hidden="1">
      <c r="A160" s="7">
        <v>200127159</v>
      </c>
      <c r="B160" s="7" t="s">
        <v>1522</v>
      </c>
      <c r="C160" s="147" t="s">
        <v>1181</v>
      </c>
      <c r="D160" s="144" t="s">
        <v>1182</v>
      </c>
      <c r="E160" s="144" t="s">
        <v>1244</v>
      </c>
      <c r="F160" s="144" t="s">
        <v>1242</v>
      </c>
      <c r="G160" s="144"/>
      <c r="H160" s="144"/>
      <c r="I160" s="144"/>
      <c r="J160" s="103" t="str">
        <f t="shared" si="6"/>
        <v xml:space="preserve">门板焊接组件 S8 1200 2400   </v>
      </c>
      <c r="K160" s="103" t="s">
        <v>1250</v>
      </c>
      <c r="L160" s="144">
        <v>4</v>
      </c>
      <c r="P160" s="7">
        <v>82.5</v>
      </c>
      <c r="Q160" s="7" t="s">
        <v>1353</v>
      </c>
    </row>
    <row r="161" spans="1:17" s="7" customFormat="1" hidden="1">
      <c r="A161" s="7">
        <v>200010478</v>
      </c>
      <c r="B161" s="7" t="s">
        <v>1523</v>
      </c>
      <c r="C161" s="147" t="s">
        <v>1181</v>
      </c>
      <c r="D161" s="144" t="s">
        <v>1182</v>
      </c>
      <c r="E161" s="144" t="s">
        <v>1245</v>
      </c>
      <c r="F161" s="144" t="s">
        <v>1234</v>
      </c>
      <c r="G161" s="144"/>
      <c r="H161" s="144"/>
      <c r="I161" s="144"/>
      <c r="J161" s="103" t="str">
        <f t="shared" si="6"/>
        <v xml:space="preserve">门板焊接组件 S8 1300 2100   </v>
      </c>
      <c r="K161" s="103" t="s">
        <v>1250</v>
      </c>
      <c r="L161" s="144">
        <v>4</v>
      </c>
      <c r="P161" s="7">
        <v>82.5</v>
      </c>
      <c r="Q161" s="7" t="s">
        <v>1353</v>
      </c>
    </row>
    <row r="162" spans="1:17" s="7" customFormat="1" hidden="1">
      <c r="A162" s="7">
        <v>200127142</v>
      </c>
      <c r="B162" s="7" t="s">
        <v>1524</v>
      </c>
      <c r="C162" s="147" t="s">
        <v>1181</v>
      </c>
      <c r="D162" s="144" t="s">
        <v>1182</v>
      </c>
      <c r="E162" s="144" t="s">
        <v>1245</v>
      </c>
      <c r="F162" s="144" t="s">
        <v>1240</v>
      </c>
      <c r="G162" s="144"/>
      <c r="H162" s="144"/>
      <c r="I162" s="144"/>
      <c r="J162" s="103" t="str">
        <f t="shared" si="6"/>
        <v xml:space="preserve">门板焊接组件 S8 1300 2200   </v>
      </c>
      <c r="K162" s="103" t="s">
        <v>1250</v>
      </c>
      <c r="L162" s="144">
        <v>4</v>
      </c>
      <c r="P162" s="7">
        <v>82.5</v>
      </c>
      <c r="Q162" s="7" t="s">
        <v>1353</v>
      </c>
    </row>
    <row r="163" spans="1:17" s="7" customFormat="1" hidden="1">
      <c r="A163" s="7">
        <v>200127126</v>
      </c>
      <c r="B163" s="7" t="s">
        <v>1525</v>
      </c>
      <c r="C163" s="147" t="s">
        <v>1181</v>
      </c>
      <c r="D163" s="144" t="s">
        <v>1182</v>
      </c>
      <c r="E163" s="144">
        <v>700</v>
      </c>
      <c r="F163" s="144" t="s">
        <v>1239</v>
      </c>
      <c r="G163" s="144"/>
      <c r="H163" s="144"/>
      <c r="I163" s="144"/>
      <c r="J163" s="103" t="str">
        <f t="shared" si="6"/>
        <v xml:space="preserve">门板焊接组件 S8 700 2000   </v>
      </c>
      <c r="K163" s="103" t="s">
        <v>1250</v>
      </c>
      <c r="L163" s="144">
        <v>4</v>
      </c>
      <c r="P163" s="7">
        <v>82.5</v>
      </c>
      <c r="Q163" s="7" t="s">
        <v>1353</v>
      </c>
    </row>
    <row r="164" spans="1:17" s="7" customFormat="1" hidden="1">
      <c r="A164" s="7">
        <v>200010453</v>
      </c>
      <c r="B164" s="7" t="s">
        <v>1526</v>
      </c>
      <c r="C164" s="147" t="s">
        <v>1181</v>
      </c>
      <c r="D164" s="144" t="s">
        <v>1182</v>
      </c>
      <c r="E164" s="144">
        <v>700</v>
      </c>
      <c r="F164" s="144" t="s">
        <v>1234</v>
      </c>
      <c r="G164" s="144"/>
      <c r="H164" s="144"/>
      <c r="I164" s="144"/>
      <c r="J164" s="103" t="str">
        <f t="shared" si="6"/>
        <v xml:space="preserve">门板焊接组件 S8 700 2100   </v>
      </c>
      <c r="K164" s="103" t="s">
        <v>1250</v>
      </c>
      <c r="L164" s="144">
        <v>4</v>
      </c>
      <c r="P164" s="7">
        <v>82.5</v>
      </c>
      <c r="Q164" s="7" t="s">
        <v>1353</v>
      </c>
    </row>
    <row r="165" spans="1:17" s="7" customFormat="1" hidden="1">
      <c r="A165" s="7">
        <v>200127128</v>
      </c>
      <c r="B165" s="7" t="s">
        <v>1527</v>
      </c>
      <c r="C165" s="147" t="s">
        <v>1181</v>
      </c>
      <c r="D165" s="144" t="s">
        <v>1182</v>
      </c>
      <c r="E165" s="144">
        <v>800</v>
      </c>
      <c r="F165" s="144" t="s">
        <v>1239</v>
      </c>
      <c r="G165" s="144"/>
      <c r="H165" s="144"/>
      <c r="I165" s="144"/>
      <c r="J165" s="103" t="str">
        <f t="shared" si="6"/>
        <v xml:space="preserve">门板焊接组件 S8 800 2000   </v>
      </c>
      <c r="K165" s="103" t="s">
        <v>1250</v>
      </c>
      <c r="L165" s="144">
        <v>4</v>
      </c>
      <c r="P165" s="7">
        <v>82.5</v>
      </c>
      <c r="Q165" s="7" t="s">
        <v>1353</v>
      </c>
    </row>
    <row r="166" spans="1:17" s="7" customFormat="1" hidden="1">
      <c r="A166" s="7">
        <v>200010455</v>
      </c>
      <c r="B166" s="7" t="s">
        <v>1528</v>
      </c>
      <c r="C166" s="147" t="s">
        <v>1181</v>
      </c>
      <c r="D166" s="144" t="s">
        <v>1182</v>
      </c>
      <c r="E166" s="144">
        <v>800</v>
      </c>
      <c r="F166" s="144" t="s">
        <v>1234</v>
      </c>
      <c r="G166" s="144"/>
      <c r="H166" s="144"/>
      <c r="I166" s="144"/>
      <c r="J166" s="103" t="str">
        <f t="shared" si="6"/>
        <v xml:space="preserve">门板焊接组件 S8 800 2100   </v>
      </c>
      <c r="K166" s="103" t="s">
        <v>1250</v>
      </c>
      <c r="L166" s="144">
        <v>4</v>
      </c>
      <c r="P166" s="7">
        <v>82.5</v>
      </c>
      <c r="Q166" s="7" t="s">
        <v>1353</v>
      </c>
    </row>
    <row r="167" spans="1:17" s="7" customFormat="1" hidden="1">
      <c r="A167" s="7">
        <v>330051223</v>
      </c>
      <c r="B167" s="7" t="s">
        <v>1263</v>
      </c>
      <c r="C167" s="147" t="s">
        <v>1181</v>
      </c>
      <c r="D167" s="144" t="s">
        <v>1182</v>
      </c>
      <c r="E167" s="144">
        <v>800</v>
      </c>
      <c r="F167" s="144" t="s">
        <v>1234</v>
      </c>
      <c r="G167" s="144" t="s">
        <v>1203</v>
      </c>
      <c r="H167" s="144" t="s">
        <v>1233</v>
      </c>
      <c r="I167" s="144"/>
      <c r="J167" s="103" t="str">
        <f t="shared" si="6"/>
        <v xml:space="preserve">门板焊接组件 S8 800 2100 SUS304/1.5 右 </v>
      </c>
      <c r="K167" s="103" t="s">
        <v>1250</v>
      </c>
      <c r="L167" s="144">
        <v>4</v>
      </c>
      <c r="Q167" s="18" t="s">
        <v>1365</v>
      </c>
    </row>
    <row r="168" spans="1:17" s="7" customFormat="1" hidden="1">
      <c r="A168" s="7">
        <v>330051131</v>
      </c>
      <c r="B168" s="7" t="s">
        <v>1253</v>
      </c>
      <c r="C168" s="147" t="s">
        <v>1181</v>
      </c>
      <c r="D168" s="144" t="s">
        <v>1182</v>
      </c>
      <c r="E168" s="144">
        <v>800</v>
      </c>
      <c r="F168" s="144" t="s">
        <v>1234</v>
      </c>
      <c r="G168" s="144" t="s">
        <v>1203</v>
      </c>
      <c r="H168" s="144" t="s">
        <v>1218</v>
      </c>
      <c r="I168" s="144"/>
      <c r="J168" s="103" t="str">
        <f t="shared" si="6"/>
        <v xml:space="preserve">门板焊接组件 S8 800 2100 SUS304/1.5 左 </v>
      </c>
      <c r="K168" s="103" t="s">
        <v>1250</v>
      </c>
      <c r="L168" s="144">
        <v>4</v>
      </c>
      <c r="Q168" s="18" t="s">
        <v>1365</v>
      </c>
    </row>
    <row r="169" spans="1:17" s="7" customFormat="1" hidden="1">
      <c r="A169" s="7">
        <v>200127136</v>
      </c>
      <c r="B169" s="7" t="s">
        <v>1529</v>
      </c>
      <c r="C169" s="147" t="s">
        <v>1181</v>
      </c>
      <c r="D169" s="144" t="s">
        <v>1182</v>
      </c>
      <c r="E169" s="144">
        <v>800</v>
      </c>
      <c r="F169" s="144" t="s">
        <v>1240</v>
      </c>
      <c r="G169" s="144"/>
      <c r="H169" s="144"/>
      <c r="I169" s="144"/>
      <c r="J169" s="103" t="str">
        <f t="shared" si="6"/>
        <v xml:space="preserve">门板焊接组件 S8 800 2200   </v>
      </c>
      <c r="K169" s="103" t="s">
        <v>1250</v>
      </c>
      <c r="L169" s="144">
        <v>4</v>
      </c>
      <c r="P169" s="7">
        <v>82.5</v>
      </c>
      <c r="Q169" s="7" t="s">
        <v>1353</v>
      </c>
    </row>
    <row r="170" spans="1:17" s="7" customFormat="1" hidden="1">
      <c r="A170" s="7">
        <v>200127145</v>
      </c>
      <c r="B170" s="7" t="s">
        <v>1530</v>
      </c>
      <c r="C170" s="147" t="s">
        <v>1181</v>
      </c>
      <c r="D170" s="144" t="s">
        <v>1182</v>
      </c>
      <c r="E170" s="144">
        <v>800</v>
      </c>
      <c r="F170" s="144" t="s">
        <v>1241</v>
      </c>
      <c r="G170" s="144"/>
      <c r="H170" s="144"/>
      <c r="I170" s="144"/>
      <c r="J170" s="103" t="str">
        <f t="shared" si="6"/>
        <v xml:space="preserve">门板焊接组件 S8 800 2300   </v>
      </c>
      <c r="K170" s="103" t="s">
        <v>1250</v>
      </c>
      <c r="L170" s="144">
        <v>4</v>
      </c>
      <c r="P170" s="7">
        <v>82.5</v>
      </c>
      <c r="Q170" s="7" t="s">
        <v>1353</v>
      </c>
    </row>
    <row r="171" spans="1:17" s="7" customFormat="1" hidden="1">
      <c r="A171" s="7">
        <v>200127154</v>
      </c>
      <c r="B171" s="7" t="s">
        <v>1531</v>
      </c>
      <c r="C171" s="147" t="s">
        <v>1181</v>
      </c>
      <c r="D171" s="144" t="s">
        <v>1182</v>
      </c>
      <c r="E171" s="144">
        <v>800</v>
      </c>
      <c r="F171" s="144" t="s">
        <v>1242</v>
      </c>
      <c r="G171" s="144"/>
      <c r="H171" s="144"/>
      <c r="I171" s="144"/>
      <c r="J171" s="103" t="str">
        <f t="shared" si="6"/>
        <v xml:space="preserve">门板焊接组件 S8 800 2400   </v>
      </c>
      <c r="K171" s="103" t="s">
        <v>1250</v>
      </c>
      <c r="L171" s="144">
        <v>4</v>
      </c>
      <c r="M171" s="103"/>
      <c r="N171" s="103"/>
      <c r="O171" s="103"/>
      <c r="P171" s="7">
        <v>82.5</v>
      </c>
      <c r="Q171" s="7" t="s">
        <v>1353</v>
      </c>
    </row>
    <row r="172" spans="1:17" s="7" customFormat="1" hidden="1">
      <c r="A172" s="7">
        <v>200127129</v>
      </c>
      <c r="B172" s="7" t="s">
        <v>1532</v>
      </c>
      <c r="C172" s="147" t="s">
        <v>1181</v>
      </c>
      <c r="D172" s="144" t="s">
        <v>1182</v>
      </c>
      <c r="E172" s="144">
        <v>900</v>
      </c>
      <c r="F172" s="144" t="s">
        <v>1239</v>
      </c>
      <c r="G172" s="144"/>
      <c r="H172" s="144"/>
      <c r="I172" s="144"/>
      <c r="J172" s="103" t="str">
        <f t="shared" si="6"/>
        <v xml:space="preserve">门板焊接组件 S8 900 2000   </v>
      </c>
      <c r="K172" s="103" t="s">
        <v>1250</v>
      </c>
      <c r="L172" s="144">
        <v>4</v>
      </c>
      <c r="P172" s="7">
        <v>82.5</v>
      </c>
      <c r="Q172" s="7" t="s">
        <v>1353</v>
      </c>
    </row>
    <row r="173" spans="1:17" s="7" customFormat="1" hidden="1">
      <c r="A173" s="7">
        <v>200010458</v>
      </c>
      <c r="B173" s="7" t="s">
        <v>1533</v>
      </c>
      <c r="C173" s="147" t="s">
        <v>1181</v>
      </c>
      <c r="D173" s="144" t="s">
        <v>1182</v>
      </c>
      <c r="E173" s="144">
        <v>900</v>
      </c>
      <c r="F173" s="144" t="s">
        <v>1234</v>
      </c>
      <c r="G173" s="144"/>
      <c r="H173" s="144"/>
      <c r="I173" s="144"/>
      <c r="J173" s="103" t="str">
        <f t="shared" si="6"/>
        <v xml:space="preserve">门板焊接组件 S8 900 2100   </v>
      </c>
      <c r="K173" s="103" t="s">
        <v>1250</v>
      </c>
      <c r="L173" s="144">
        <v>4</v>
      </c>
      <c r="P173" s="7">
        <v>82.5</v>
      </c>
      <c r="Q173" s="7" t="s">
        <v>1353</v>
      </c>
    </row>
    <row r="174" spans="1:17" s="7" customFormat="1" hidden="1">
      <c r="A174" s="7">
        <v>330051132</v>
      </c>
      <c r="B174" s="7" t="s">
        <v>1534</v>
      </c>
      <c r="C174" s="147" t="s">
        <v>1181</v>
      </c>
      <c r="D174" s="144" t="s">
        <v>1225</v>
      </c>
      <c r="E174" s="144">
        <v>900</v>
      </c>
      <c r="F174" s="144" t="s">
        <v>1234</v>
      </c>
      <c r="G174" s="144" t="s">
        <v>1203</v>
      </c>
      <c r="H174" s="144"/>
      <c r="I174" s="144"/>
      <c r="J174" s="103" t="str">
        <f t="shared" si="6"/>
        <v xml:space="preserve">门板焊接组件 S8 900 2100 SUS304/1.5  </v>
      </c>
      <c r="K174" s="103" t="s">
        <v>1250</v>
      </c>
      <c r="L174" s="144">
        <v>4</v>
      </c>
      <c r="Q174" s="18" t="s">
        <v>1365</v>
      </c>
    </row>
    <row r="175" spans="1:17" s="7" customFormat="1" hidden="1">
      <c r="A175" s="7">
        <v>200127138</v>
      </c>
      <c r="B175" s="7" t="s">
        <v>1535</v>
      </c>
      <c r="C175" s="147" t="s">
        <v>1181</v>
      </c>
      <c r="D175" s="144" t="s">
        <v>1182</v>
      </c>
      <c r="E175" s="144">
        <v>900</v>
      </c>
      <c r="F175" s="144" t="s">
        <v>1240</v>
      </c>
      <c r="G175" s="144"/>
      <c r="H175" s="144"/>
      <c r="I175" s="144"/>
      <c r="J175" s="103" t="str">
        <f t="shared" si="6"/>
        <v xml:space="preserve">门板焊接组件 S8 900 2200   </v>
      </c>
      <c r="K175" s="103" t="s">
        <v>1250</v>
      </c>
      <c r="L175" s="144">
        <v>4</v>
      </c>
      <c r="P175" s="7">
        <v>82.5</v>
      </c>
      <c r="Q175" s="7" t="s">
        <v>1353</v>
      </c>
    </row>
    <row r="176" spans="1:17" s="7" customFormat="1" hidden="1">
      <c r="A176" s="13">
        <v>330077172</v>
      </c>
      <c r="B176" s="7" t="s">
        <v>1536</v>
      </c>
      <c r="C176" s="149" t="s">
        <v>1181</v>
      </c>
      <c r="D176" s="144" t="s">
        <v>1225</v>
      </c>
      <c r="E176" s="144">
        <v>900</v>
      </c>
      <c r="F176" s="144" t="s">
        <v>1240</v>
      </c>
      <c r="G176" s="144" t="s">
        <v>1203</v>
      </c>
      <c r="H176" s="144"/>
      <c r="I176" s="144"/>
      <c r="J176" s="103" t="str">
        <f t="shared" si="6"/>
        <v xml:space="preserve">门板焊接组件 S8 900 2200 SUS304/1.5  </v>
      </c>
      <c r="K176" s="103" t="s">
        <v>1250</v>
      </c>
      <c r="L176" s="144">
        <v>4</v>
      </c>
      <c r="Q176" s="18" t="s">
        <v>1365</v>
      </c>
    </row>
    <row r="177" spans="1:19" s="7" customFormat="1" hidden="1">
      <c r="A177" s="13">
        <v>330077169</v>
      </c>
      <c r="B177" s="7" t="s">
        <v>1537</v>
      </c>
      <c r="C177" s="149" t="s">
        <v>1181</v>
      </c>
      <c r="D177" s="144" t="s">
        <v>1225</v>
      </c>
      <c r="E177" s="144">
        <v>900</v>
      </c>
      <c r="F177" s="144" t="s">
        <v>1240</v>
      </c>
      <c r="G177" s="144" t="s">
        <v>1203</v>
      </c>
      <c r="H177" s="144"/>
      <c r="I177" s="144" t="s">
        <v>1190</v>
      </c>
      <c r="J177" s="103" t="str">
        <f t="shared" si="6"/>
        <v>门板焊接组件 S8 900 2200 SUS304/1.5  900*2200</v>
      </c>
      <c r="K177" s="103" t="s">
        <v>1250</v>
      </c>
      <c r="L177" s="144">
        <v>4</v>
      </c>
      <c r="Q177" s="18" t="s">
        <v>1365</v>
      </c>
    </row>
    <row r="178" spans="1:19" s="7" customFormat="1" hidden="1">
      <c r="A178" s="7">
        <v>200127146</v>
      </c>
      <c r="B178" s="7" t="s">
        <v>1538</v>
      </c>
      <c r="C178" s="147" t="s">
        <v>1181</v>
      </c>
      <c r="D178" s="144" t="s">
        <v>1182</v>
      </c>
      <c r="E178" s="144">
        <v>900</v>
      </c>
      <c r="F178" s="144" t="s">
        <v>1241</v>
      </c>
      <c r="G178" s="144"/>
      <c r="H178" s="144"/>
      <c r="I178" s="144"/>
      <c r="J178" s="103" t="str">
        <f t="shared" si="6"/>
        <v xml:space="preserve">门板焊接组件 S8 900 2300   </v>
      </c>
      <c r="K178" s="103" t="s">
        <v>1250</v>
      </c>
      <c r="L178" s="144">
        <v>4</v>
      </c>
      <c r="P178" s="7">
        <v>82.5</v>
      </c>
      <c r="Q178" s="7" t="s">
        <v>1353</v>
      </c>
    </row>
    <row r="179" spans="1:19" s="7" customFormat="1" hidden="1">
      <c r="A179" s="7">
        <v>200127155</v>
      </c>
      <c r="B179" s="7" t="s">
        <v>1539</v>
      </c>
      <c r="C179" s="147" t="s">
        <v>1181</v>
      </c>
      <c r="D179" s="144" t="s">
        <v>1182</v>
      </c>
      <c r="E179" s="144">
        <v>900</v>
      </c>
      <c r="F179" s="144" t="s">
        <v>1242</v>
      </c>
      <c r="G179" s="144"/>
      <c r="H179" s="144"/>
      <c r="I179" s="144"/>
      <c r="J179" s="103" t="str">
        <f t="shared" si="6"/>
        <v xml:space="preserve">门板焊接组件 S8 900 2400   </v>
      </c>
      <c r="K179" s="103" t="s">
        <v>1250</v>
      </c>
      <c r="L179" s="144">
        <v>4</v>
      </c>
      <c r="P179" s="7">
        <v>82.5</v>
      </c>
      <c r="Q179" s="7" t="s">
        <v>1353</v>
      </c>
    </row>
    <row r="180" spans="1:19" s="7" customFormat="1" hidden="1">
      <c r="A180" s="7">
        <v>200013149</v>
      </c>
      <c r="B180" s="7" t="s">
        <v>1540</v>
      </c>
      <c r="C180" s="147" t="s">
        <v>1185</v>
      </c>
      <c r="D180" s="144" t="s">
        <v>1184</v>
      </c>
      <c r="E180" s="144" t="s">
        <v>1243</v>
      </c>
      <c r="F180" s="144" t="s">
        <v>1234</v>
      </c>
      <c r="G180" s="144"/>
      <c r="H180" s="144"/>
      <c r="I180" s="144" t="s">
        <v>1186</v>
      </c>
      <c r="J180" s="103" t="str">
        <f t="shared" si="6"/>
        <v>门底板 K8 1000 2100   (带安装触板)</v>
      </c>
      <c r="K180" s="103" t="s">
        <v>1250</v>
      </c>
      <c r="L180" s="144">
        <v>23</v>
      </c>
      <c r="N180" s="7">
        <v>96.2</v>
      </c>
      <c r="O180" s="7">
        <v>77.3</v>
      </c>
      <c r="Q180" s="7" t="s">
        <v>1353</v>
      </c>
      <c r="R180" s="135"/>
      <c r="S180" s="132"/>
    </row>
    <row r="181" spans="1:19" s="7" customFormat="1" hidden="1">
      <c r="A181" s="7">
        <v>330111043</v>
      </c>
      <c r="B181" s="7" t="s">
        <v>1541</v>
      </c>
      <c r="C181" s="147" t="s">
        <v>1185</v>
      </c>
      <c r="D181" s="144" t="s">
        <v>1184</v>
      </c>
      <c r="E181" s="144" t="s">
        <v>1243</v>
      </c>
      <c r="F181" s="144" t="s">
        <v>1240</v>
      </c>
      <c r="G181" s="144" t="s">
        <v>1203</v>
      </c>
      <c r="H181" s="144"/>
      <c r="I181" s="144"/>
      <c r="J181" s="103" t="str">
        <f t="shared" si="6"/>
        <v xml:space="preserve">门底板 K8 1000 2200 SUS304/1.5  </v>
      </c>
      <c r="K181" s="103" t="s">
        <v>1250</v>
      </c>
      <c r="L181" s="144">
        <v>1234</v>
      </c>
      <c r="Q181" s="7" t="s">
        <v>1353</v>
      </c>
      <c r="R181" s="128"/>
    </row>
    <row r="182" spans="1:19" s="7" customFormat="1" hidden="1">
      <c r="A182" s="7">
        <v>200164451</v>
      </c>
      <c r="B182" s="7" t="s">
        <v>1542</v>
      </c>
      <c r="C182" s="147" t="s">
        <v>1185</v>
      </c>
      <c r="D182" s="144" t="s">
        <v>1220</v>
      </c>
      <c r="E182" s="144" t="s">
        <v>1243</v>
      </c>
      <c r="F182" s="144" t="s">
        <v>1241</v>
      </c>
      <c r="G182" s="144"/>
      <c r="H182" s="144"/>
      <c r="I182" s="144"/>
      <c r="J182" s="103" t="str">
        <f t="shared" si="6"/>
        <v xml:space="preserve">门底板 K8 1000 2300   </v>
      </c>
      <c r="K182" s="103" t="s">
        <v>1250</v>
      </c>
      <c r="L182" s="144">
        <v>23</v>
      </c>
      <c r="N182" s="7">
        <v>96.2</v>
      </c>
      <c r="O182" s="7">
        <v>77.3</v>
      </c>
      <c r="Q182" s="7" t="s">
        <v>1353</v>
      </c>
      <c r="R182" s="128"/>
    </row>
    <row r="183" spans="1:19" s="7" customFormat="1" hidden="1">
      <c r="A183" s="7">
        <v>330111044</v>
      </c>
      <c r="B183" s="7" t="s">
        <v>1543</v>
      </c>
      <c r="C183" s="147" t="s">
        <v>1185</v>
      </c>
      <c r="D183" s="144" t="s">
        <v>1184</v>
      </c>
      <c r="E183" s="144" t="s">
        <v>1243</v>
      </c>
      <c r="F183" s="144" t="s">
        <v>1241</v>
      </c>
      <c r="G183" s="144" t="s">
        <v>1203</v>
      </c>
      <c r="H183" s="144"/>
      <c r="I183" s="144"/>
      <c r="J183" s="103" t="str">
        <f t="shared" si="6"/>
        <v xml:space="preserve">门底板 K8 1000 2300 SUS304/1.5  </v>
      </c>
      <c r="K183" s="103" t="s">
        <v>1250</v>
      </c>
      <c r="L183" s="144">
        <v>1234</v>
      </c>
      <c r="Q183" s="7" t="s">
        <v>1353</v>
      </c>
      <c r="R183" s="128"/>
    </row>
    <row r="184" spans="1:19" s="7" customFormat="1" hidden="1">
      <c r="A184" s="7">
        <v>200013151</v>
      </c>
      <c r="B184" s="7" t="s">
        <v>1544</v>
      </c>
      <c r="C184" s="147" t="s">
        <v>1185</v>
      </c>
      <c r="D184" s="144" t="s">
        <v>1184</v>
      </c>
      <c r="E184" s="144" t="s">
        <v>1238</v>
      </c>
      <c r="F184" s="144" t="s">
        <v>1234</v>
      </c>
      <c r="G184" s="144"/>
      <c r="H184" s="144"/>
      <c r="I184" s="144" t="s">
        <v>1186</v>
      </c>
      <c r="J184" s="103" t="str">
        <f t="shared" si="6"/>
        <v>门底板 K8 1100 2100   (带安装触板)</v>
      </c>
      <c r="K184" s="103" t="s">
        <v>1250</v>
      </c>
      <c r="L184" s="144">
        <v>23</v>
      </c>
      <c r="N184" s="7">
        <v>96.2</v>
      </c>
      <c r="O184" s="7">
        <v>77.3</v>
      </c>
      <c r="Q184" s="7" t="s">
        <v>1353</v>
      </c>
      <c r="R184" s="128"/>
    </row>
    <row r="185" spans="1:19" s="7" customFormat="1" hidden="1">
      <c r="A185" s="7">
        <v>330051062</v>
      </c>
      <c r="B185" s="7" t="s">
        <v>1545</v>
      </c>
      <c r="C185" s="147" t="s">
        <v>1185</v>
      </c>
      <c r="D185" s="144" t="s">
        <v>1184</v>
      </c>
      <c r="E185" s="137" t="s">
        <v>1238</v>
      </c>
      <c r="F185" s="144" t="s">
        <v>1234</v>
      </c>
      <c r="G185" s="144" t="s">
        <v>1203</v>
      </c>
      <c r="H185" s="144"/>
      <c r="I185" s="144"/>
      <c r="J185" s="103" t="str">
        <f t="shared" si="6"/>
        <v xml:space="preserve">门底板 K8 1100 2100 SUS304/1.5  </v>
      </c>
      <c r="K185" s="103" t="s">
        <v>1250</v>
      </c>
      <c r="L185" s="144">
        <v>123</v>
      </c>
      <c r="Q185" s="7" t="s">
        <v>1353</v>
      </c>
      <c r="R185" s="128"/>
    </row>
    <row r="186" spans="1:19" s="7" customFormat="1" hidden="1">
      <c r="A186" s="7">
        <v>200164452</v>
      </c>
      <c r="B186" s="7" t="s">
        <v>1546</v>
      </c>
      <c r="C186" s="147" t="s">
        <v>1185</v>
      </c>
      <c r="D186" s="144" t="s">
        <v>1184</v>
      </c>
      <c r="E186" s="144" t="s">
        <v>1238</v>
      </c>
      <c r="F186" s="144" t="s">
        <v>1241</v>
      </c>
      <c r="G186" s="144"/>
      <c r="H186" s="144"/>
      <c r="I186" s="144"/>
      <c r="J186" s="103" t="str">
        <f t="shared" si="6"/>
        <v xml:space="preserve">门底板 K8 1100 2300   </v>
      </c>
      <c r="K186" s="103" t="s">
        <v>1250</v>
      </c>
      <c r="L186" s="144">
        <v>23</v>
      </c>
      <c r="N186" s="7">
        <v>96.2</v>
      </c>
      <c r="O186" s="7">
        <v>77.3</v>
      </c>
      <c r="Q186" s="7" t="s">
        <v>1353</v>
      </c>
      <c r="R186" s="128"/>
    </row>
    <row r="187" spans="1:19" s="7" customFormat="1" hidden="1">
      <c r="A187" s="7">
        <v>200013153</v>
      </c>
      <c r="B187" s="7" t="s">
        <v>1547</v>
      </c>
      <c r="C187" s="147" t="s">
        <v>1185</v>
      </c>
      <c r="D187" s="144" t="s">
        <v>1184</v>
      </c>
      <c r="E187" s="144" t="s">
        <v>1244</v>
      </c>
      <c r="F187" s="144" t="s">
        <v>1234</v>
      </c>
      <c r="G187" s="144"/>
      <c r="H187" s="144"/>
      <c r="I187" s="144" t="s">
        <v>1186</v>
      </c>
      <c r="J187" s="103" t="str">
        <f t="shared" si="6"/>
        <v>门底板 K8 1200 2100   (带安装触板)</v>
      </c>
      <c r="K187" s="103" t="s">
        <v>1250</v>
      </c>
      <c r="L187" s="144">
        <v>23</v>
      </c>
      <c r="N187" s="7">
        <v>96.2</v>
      </c>
      <c r="O187" s="7">
        <v>77.3</v>
      </c>
      <c r="Q187" s="7" t="s">
        <v>1353</v>
      </c>
      <c r="R187" s="128"/>
    </row>
    <row r="188" spans="1:19" s="7" customFormat="1" hidden="1">
      <c r="A188" s="7">
        <v>200013155</v>
      </c>
      <c r="B188" s="7" t="s">
        <v>1548</v>
      </c>
      <c r="C188" s="147" t="s">
        <v>1185</v>
      </c>
      <c r="D188" s="144" t="s">
        <v>1184</v>
      </c>
      <c r="E188" s="144" t="s">
        <v>1245</v>
      </c>
      <c r="F188" s="144" t="s">
        <v>1234</v>
      </c>
      <c r="G188" s="144"/>
      <c r="H188" s="144"/>
      <c r="I188" s="144" t="s">
        <v>1186</v>
      </c>
      <c r="J188" s="103" t="str">
        <f t="shared" si="6"/>
        <v>门底板 K8 1300 2100   (带安装触板)</v>
      </c>
      <c r="K188" s="103" t="s">
        <v>1250</v>
      </c>
      <c r="L188" s="144">
        <v>23</v>
      </c>
      <c r="N188" s="7">
        <v>96.2</v>
      </c>
      <c r="O188" s="7">
        <v>77.3</v>
      </c>
      <c r="Q188" s="7" t="s">
        <v>1353</v>
      </c>
      <c r="R188" s="128"/>
    </row>
    <row r="189" spans="1:19" s="7" customFormat="1" hidden="1">
      <c r="A189" s="7">
        <v>200013158</v>
      </c>
      <c r="B189" s="7" t="s">
        <v>1549</v>
      </c>
      <c r="C189" s="147" t="s">
        <v>1185</v>
      </c>
      <c r="D189" s="144" t="s">
        <v>1184</v>
      </c>
      <c r="E189" s="144" t="s">
        <v>1246</v>
      </c>
      <c r="F189" s="144" t="s">
        <v>1234</v>
      </c>
      <c r="G189" s="144"/>
      <c r="H189" s="144"/>
      <c r="I189" s="144" t="s">
        <v>1186</v>
      </c>
      <c r="J189" s="103" t="str">
        <f t="shared" si="6"/>
        <v>门底板 K8 1400 2100   (带安装触板)</v>
      </c>
      <c r="K189" s="103" t="s">
        <v>1250</v>
      </c>
      <c r="L189" s="144">
        <v>23</v>
      </c>
      <c r="N189" s="7">
        <v>96.2</v>
      </c>
      <c r="O189" s="7">
        <v>77.3</v>
      </c>
      <c r="Q189" s="7" t="s">
        <v>1353</v>
      </c>
      <c r="R189" s="128"/>
    </row>
    <row r="190" spans="1:19" s="7" customFormat="1" hidden="1">
      <c r="A190" s="7">
        <v>200013142</v>
      </c>
      <c r="B190" s="7" t="s">
        <v>1550</v>
      </c>
      <c r="C190" s="147" t="s">
        <v>1185</v>
      </c>
      <c r="D190" s="144" t="s">
        <v>1184</v>
      </c>
      <c r="E190" s="144">
        <v>700</v>
      </c>
      <c r="F190" s="144" t="s">
        <v>1234</v>
      </c>
      <c r="G190" s="144"/>
      <c r="H190" s="144"/>
      <c r="I190" s="144" t="s">
        <v>1186</v>
      </c>
      <c r="J190" s="103" t="str">
        <f t="shared" si="6"/>
        <v>门底板 K8 700 2100   (带安装触板)</v>
      </c>
      <c r="K190" s="103" t="s">
        <v>1250</v>
      </c>
      <c r="L190" s="144">
        <v>23</v>
      </c>
      <c r="N190" s="7">
        <v>96.2</v>
      </c>
      <c r="O190" s="7">
        <v>77.3</v>
      </c>
      <c r="Q190" s="7" t="s">
        <v>1353</v>
      </c>
      <c r="R190" s="128"/>
    </row>
    <row r="191" spans="1:19" s="7" customFormat="1" hidden="1">
      <c r="A191" s="7">
        <v>200013144</v>
      </c>
      <c r="B191" s="7" t="s">
        <v>1551</v>
      </c>
      <c r="C191" s="147" t="s">
        <v>1185</v>
      </c>
      <c r="D191" s="144" t="s">
        <v>1184</v>
      </c>
      <c r="E191" s="144">
        <v>800</v>
      </c>
      <c r="F191" s="144" t="s">
        <v>1234</v>
      </c>
      <c r="G191" s="144"/>
      <c r="H191" s="144"/>
      <c r="I191" s="144" t="s">
        <v>1186</v>
      </c>
      <c r="J191" s="103" t="str">
        <f t="shared" si="6"/>
        <v>门底板 K8 800 2100   (带安装触板)</v>
      </c>
      <c r="K191" s="103" t="s">
        <v>1250</v>
      </c>
      <c r="L191" s="144">
        <v>23</v>
      </c>
      <c r="N191" s="7">
        <v>96.2</v>
      </c>
      <c r="O191" s="7">
        <v>77.3</v>
      </c>
      <c r="Q191" s="7" t="s">
        <v>1353</v>
      </c>
      <c r="R191" s="128"/>
    </row>
    <row r="192" spans="1:19" s="7" customFormat="1" hidden="1">
      <c r="A192" s="7">
        <v>200013147</v>
      </c>
      <c r="B192" s="7" t="s">
        <v>1552</v>
      </c>
      <c r="C192" s="147" t="s">
        <v>1185</v>
      </c>
      <c r="D192" s="144" t="s">
        <v>1184</v>
      </c>
      <c r="E192" s="144">
        <v>900</v>
      </c>
      <c r="F192" s="144" t="s">
        <v>1234</v>
      </c>
      <c r="G192" s="144"/>
      <c r="H192" s="144"/>
      <c r="I192" s="144" t="s">
        <v>1186</v>
      </c>
      <c r="J192" s="103" t="str">
        <f t="shared" si="6"/>
        <v>门底板 K8 900 2100   (带安装触板)</v>
      </c>
      <c r="K192" s="103" t="s">
        <v>1250</v>
      </c>
      <c r="L192" s="144">
        <v>23</v>
      </c>
      <c r="N192" s="7">
        <v>96.2</v>
      </c>
      <c r="O192" s="7">
        <v>77.3</v>
      </c>
      <c r="Q192" s="7" t="s">
        <v>1353</v>
      </c>
      <c r="R192" s="128"/>
    </row>
    <row r="193" spans="1:19" hidden="1">
      <c r="A193" s="7">
        <v>330051060</v>
      </c>
      <c r="B193" s="7" t="s">
        <v>1553</v>
      </c>
      <c r="C193" s="147" t="s">
        <v>1185</v>
      </c>
      <c r="D193" s="144" t="s">
        <v>1184</v>
      </c>
      <c r="E193" s="144">
        <v>900</v>
      </c>
      <c r="F193" s="144" t="s">
        <v>1234</v>
      </c>
      <c r="G193" s="144" t="s">
        <v>1203</v>
      </c>
      <c r="J193" s="103" t="str">
        <f t="shared" si="6"/>
        <v xml:space="preserve">门底板 K8 900 2100 SUS304/1.5  </v>
      </c>
      <c r="K193" s="103" t="s">
        <v>1250</v>
      </c>
      <c r="L193" s="144">
        <v>1234</v>
      </c>
      <c r="Q193" s="7" t="s">
        <v>1353</v>
      </c>
      <c r="R193" s="2"/>
      <c r="S193" s="2"/>
    </row>
    <row r="194" spans="1:19" hidden="1">
      <c r="A194" s="7">
        <v>200201375</v>
      </c>
      <c r="B194" s="7" t="s">
        <v>1554</v>
      </c>
      <c r="C194" s="147" t="s">
        <v>1191</v>
      </c>
      <c r="D194" s="144" t="s">
        <v>1184</v>
      </c>
      <c r="E194" s="144" t="s">
        <v>1243</v>
      </c>
      <c r="F194" s="144" t="s">
        <v>1239</v>
      </c>
      <c r="H194" s="144" t="s">
        <v>1233</v>
      </c>
      <c r="J194" s="103" t="str">
        <f t="shared" si="6"/>
        <v xml:space="preserve">门底板 S200 1000 2000  右 </v>
      </c>
      <c r="K194" s="103" t="s">
        <v>1250</v>
      </c>
      <c r="L194" s="144">
        <v>3</v>
      </c>
      <c r="O194" s="7">
        <v>83.6</v>
      </c>
      <c r="Q194" s="7" t="s">
        <v>1353</v>
      </c>
      <c r="R194" s="2"/>
      <c r="S194" s="2"/>
    </row>
    <row r="195" spans="1:19" s="4" customFormat="1" hidden="1">
      <c r="A195" s="7">
        <v>200204448</v>
      </c>
      <c r="B195" s="7" t="s">
        <v>1555</v>
      </c>
      <c r="C195" s="147" t="s">
        <v>1191</v>
      </c>
      <c r="D195" s="144" t="s">
        <v>1184</v>
      </c>
      <c r="E195" s="144" t="s">
        <v>1243</v>
      </c>
      <c r="F195" s="144" t="s">
        <v>1239</v>
      </c>
      <c r="G195" s="144"/>
      <c r="H195" s="144" t="s">
        <v>1218</v>
      </c>
      <c r="I195" s="144"/>
      <c r="J195" s="103" t="str">
        <f t="shared" ref="J195:J258" si="7">D195&amp;K195&amp;C195&amp;K195&amp;E195&amp;K195&amp;F195&amp;K195&amp;G195&amp;K195&amp;H195&amp;K195&amp;I195</f>
        <v xml:space="preserve">门底板 S200 1000 2000  左 </v>
      </c>
      <c r="K195" s="103" t="s">
        <v>1250</v>
      </c>
      <c r="L195" s="144">
        <v>3</v>
      </c>
      <c r="M195" s="7"/>
      <c r="N195" s="7"/>
      <c r="O195" s="7">
        <v>83.6</v>
      </c>
      <c r="P195" s="7"/>
      <c r="Q195" s="7" t="s">
        <v>1353</v>
      </c>
    </row>
    <row r="196" spans="1:19" hidden="1">
      <c r="A196" s="7">
        <v>200201376</v>
      </c>
      <c r="B196" s="7" t="s">
        <v>1556</v>
      </c>
      <c r="C196" s="147" t="s">
        <v>1191</v>
      </c>
      <c r="D196" s="144" t="s">
        <v>1184</v>
      </c>
      <c r="E196" s="144" t="s">
        <v>1243</v>
      </c>
      <c r="F196" s="144" t="s">
        <v>1234</v>
      </c>
      <c r="H196" s="144" t="s">
        <v>1233</v>
      </c>
      <c r="J196" s="103" t="str">
        <f t="shared" si="7"/>
        <v xml:space="preserve">门底板 S200 1000 2100  右 </v>
      </c>
      <c r="K196" s="103" t="s">
        <v>1250</v>
      </c>
      <c r="L196" s="144">
        <v>3</v>
      </c>
      <c r="O196" s="7">
        <v>83.6</v>
      </c>
      <c r="Q196" s="7" t="s">
        <v>1353</v>
      </c>
      <c r="R196" s="2"/>
      <c r="S196" s="2"/>
    </row>
    <row r="197" spans="1:19" s="7" customFormat="1" hidden="1">
      <c r="A197" s="7">
        <v>200204449</v>
      </c>
      <c r="B197" s="7" t="s">
        <v>1557</v>
      </c>
      <c r="C197" s="147" t="s">
        <v>1191</v>
      </c>
      <c r="D197" s="144" t="s">
        <v>1184</v>
      </c>
      <c r="E197" s="144" t="s">
        <v>1243</v>
      </c>
      <c r="F197" s="144" t="s">
        <v>1234</v>
      </c>
      <c r="G197" s="144"/>
      <c r="H197" s="144" t="s">
        <v>1218</v>
      </c>
      <c r="I197" s="144"/>
      <c r="J197" s="103" t="str">
        <f t="shared" si="7"/>
        <v xml:space="preserve">门底板 S200 1000 2100  左 </v>
      </c>
      <c r="K197" s="103" t="s">
        <v>1250</v>
      </c>
      <c r="L197" s="144">
        <v>3</v>
      </c>
      <c r="O197" s="7">
        <v>83.6</v>
      </c>
      <c r="Q197" s="7" t="s">
        <v>1353</v>
      </c>
      <c r="R197" s="128"/>
    </row>
    <row r="198" spans="1:19" s="7" customFormat="1" hidden="1">
      <c r="A198" s="7">
        <v>330052217</v>
      </c>
      <c r="B198" s="7" t="s">
        <v>1271</v>
      </c>
      <c r="C198" s="147" t="s">
        <v>1191</v>
      </c>
      <c r="D198" s="144" t="s">
        <v>1184</v>
      </c>
      <c r="E198" s="144" t="s">
        <v>1243</v>
      </c>
      <c r="F198" s="144" t="s">
        <v>1234</v>
      </c>
      <c r="G198" s="144" t="s">
        <v>1203</v>
      </c>
      <c r="H198" s="144" t="s">
        <v>1233</v>
      </c>
      <c r="I198" s="144"/>
      <c r="J198" s="103" t="str">
        <f t="shared" si="7"/>
        <v xml:space="preserve">门底板 S200 1000 2100 SUS304/1.5 右 </v>
      </c>
      <c r="K198" s="103" t="s">
        <v>1250</v>
      </c>
      <c r="L198" s="144">
        <v>1234</v>
      </c>
      <c r="Q198" s="7" t="s">
        <v>1353</v>
      </c>
      <c r="R198" s="128"/>
    </row>
    <row r="199" spans="1:19" s="7" customFormat="1" hidden="1">
      <c r="A199" s="7">
        <v>330052307</v>
      </c>
      <c r="B199" s="7" t="s">
        <v>1261</v>
      </c>
      <c r="C199" s="147" t="s">
        <v>1191</v>
      </c>
      <c r="D199" s="144" t="s">
        <v>1184</v>
      </c>
      <c r="E199" s="144" t="s">
        <v>1243</v>
      </c>
      <c r="F199" s="144" t="s">
        <v>1234</v>
      </c>
      <c r="G199" s="144" t="s">
        <v>1203</v>
      </c>
      <c r="H199" s="144" t="s">
        <v>1218</v>
      </c>
      <c r="I199" s="144"/>
      <c r="J199" s="103" t="str">
        <f t="shared" si="7"/>
        <v xml:space="preserve">门底板 S200 1000 2100 SUS304/1.5 左 </v>
      </c>
      <c r="K199" s="103" t="s">
        <v>1250</v>
      </c>
      <c r="L199" s="144">
        <v>1234</v>
      </c>
      <c r="Q199" s="7" t="s">
        <v>1353</v>
      </c>
      <c r="R199" s="128"/>
    </row>
    <row r="200" spans="1:19" s="7" customFormat="1" hidden="1">
      <c r="A200" s="7">
        <v>200201377</v>
      </c>
      <c r="B200" s="7" t="s">
        <v>1558</v>
      </c>
      <c r="C200" s="147" t="s">
        <v>1191</v>
      </c>
      <c r="D200" s="144" t="s">
        <v>1184</v>
      </c>
      <c r="E200" s="144" t="s">
        <v>1243</v>
      </c>
      <c r="F200" s="144" t="s">
        <v>1240</v>
      </c>
      <c r="G200" s="144"/>
      <c r="H200" s="144" t="s">
        <v>1233</v>
      </c>
      <c r="I200" s="144"/>
      <c r="J200" s="103" t="str">
        <f t="shared" si="7"/>
        <v xml:space="preserve">门底板 S200 1000 2200  右 </v>
      </c>
      <c r="K200" s="103" t="s">
        <v>1250</v>
      </c>
      <c r="L200" s="144">
        <v>3</v>
      </c>
      <c r="O200" s="7">
        <v>83.6</v>
      </c>
      <c r="Q200" s="7" t="s">
        <v>1353</v>
      </c>
      <c r="R200" s="128"/>
    </row>
    <row r="201" spans="1:19" s="7" customFormat="1" hidden="1">
      <c r="A201" s="7">
        <v>200204450</v>
      </c>
      <c r="B201" s="7" t="s">
        <v>1559</v>
      </c>
      <c r="C201" s="147" t="s">
        <v>1191</v>
      </c>
      <c r="D201" s="144" t="s">
        <v>1184</v>
      </c>
      <c r="E201" s="144" t="s">
        <v>1243</v>
      </c>
      <c r="F201" s="144" t="s">
        <v>1240</v>
      </c>
      <c r="G201" s="144"/>
      <c r="H201" s="144" t="s">
        <v>1218</v>
      </c>
      <c r="I201" s="144"/>
      <c r="J201" s="103" t="str">
        <f t="shared" si="7"/>
        <v xml:space="preserve">门底板 S200 1000 2200  左 </v>
      </c>
      <c r="K201" s="103" t="s">
        <v>1250</v>
      </c>
      <c r="L201" s="144">
        <v>3</v>
      </c>
      <c r="O201" s="7">
        <v>83.6</v>
      </c>
      <c r="Q201" s="7" t="s">
        <v>1353</v>
      </c>
      <c r="R201" s="128"/>
    </row>
    <row r="202" spans="1:19" s="7" customFormat="1" hidden="1">
      <c r="A202" s="7">
        <v>200201378</v>
      </c>
      <c r="B202" s="7" t="s">
        <v>1560</v>
      </c>
      <c r="C202" s="147" t="s">
        <v>1191</v>
      </c>
      <c r="D202" s="144" t="s">
        <v>1184</v>
      </c>
      <c r="E202" s="144" t="s">
        <v>1238</v>
      </c>
      <c r="F202" s="144" t="s">
        <v>1239</v>
      </c>
      <c r="G202" s="144"/>
      <c r="H202" s="144" t="s">
        <v>1233</v>
      </c>
      <c r="I202" s="144"/>
      <c r="J202" s="103" t="str">
        <f t="shared" si="7"/>
        <v xml:space="preserve">门底板 S200 1100 2000  右 </v>
      </c>
      <c r="K202" s="103" t="s">
        <v>1250</v>
      </c>
      <c r="L202" s="144">
        <v>3</v>
      </c>
      <c r="O202" s="7">
        <v>83.6</v>
      </c>
      <c r="Q202" s="7" t="s">
        <v>1353</v>
      </c>
      <c r="R202" s="128"/>
    </row>
    <row r="203" spans="1:19" s="7" customFormat="1" hidden="1">
      <c r="A203" s="7">
        <v>200204451</v>
      </c>
      <c r="B203" s="7" t="s">
        <v>1561</v>
      </c>
      <c r="C203" s="147" t="s">
        <v>1191</v>
      </c>
      <c r="D203" s="144" t="s">
        <v>1184</v>
      </c>
      <c r="E203" s="144" t="s">
        <v>1238</v>
      </c>
      <c r="F203" s="144" t="s">
        <v>1239</v>
      </c>
      <c r="G203" s="144"/>
      <c r="H203" s="144" t="s">
        <v>1218</v>
      </c>
      <c r="I203" s="144"/>
      <c r="J203" s="103" t="str">
        <f t="shared" si="7"/>
        <v xml:space="preserve">门底板 S200 1100 2000  左 </v>
      </c>
      <c r="K203" s="103" t="s">
        <v>1250</v>
      </c>
      <c r="L203" s="144">
        <v>3</v>
      </c>
      <c r="O203" s="7">
        <v>83.6</v>
      </c>
      <c r="Q203" s="7" t="s">
        <v>1353</v>
      </c>
      <c r="R203" s="128"/>
    </row>
    <row r="204" spans="1:19" s="7" customFormat="1" hidden="1">
      <c r="A204" s="7">
        <v>200201379</v>
      </c>
      <c r="B204" s="7" t="s">
        <v>1562</v>
      </c>
      <c r="C204" s="147" t="s">
        <v>1191</v>
      </c>
      <c r="D204" s="144" t="s">
        <v>1184</v>
      </c>
      <c r="E204" s="144" t="s">
        <v>1238</v>
      </c>
      <c r="F204" s="144" t="s">
        <v>1234</v>
      </c>
      <c r="G204" s="144"/>
      <c r="H204" s="144" t="s">
        <v>1233</v>
      </c>
      <c r="I204" s="144"/>
      <c r="J204" s="103" t="str">
        <f t="shared" si="7"/>
        <v xml:space="preserve">门底板 S200 1100 2100  右 </v>
      </c>
      <c r="K204" s="103" t="s">
        <v>1250</v>
      </c>
      <c r="L204" s="144">
        <v>3</v>
      </c>
      <c r="O204" s="7">
        <v>83.6</v>
      </c>
      <c r="Q204" s="7" t="s">
        <v>1353</v>
      </c>
      <c r="R204" s="128"/>
    </row>
    <row r="205" spans="1:19" s="7" customFormat="1" hidden="1">
      <c r="A205" s="7">
        <v>200204452</v>
      </c>
      <c r="B205" s="7" t="s">
        <v>1563</v>
      </c>
      <c r="C205" s="147" t="s">
        <v>1191</v>
      </c>
      <c r="D205" s="144" t="s">
        <v>1184</v>
      </c>
      <c r="E205" s="144" t="s">
        <v>1238</v>
      </c>
      <c r="F205" s="144" t="s">
        <v>1234</v>
      </c>
      <c r="G205" s="144"/>
      <c r="H205" s="144" t="s">
        <v>1218</v>
      </c>
      <c r="I205" s="144"/>
      <c r="J205" s="103" t="str">
        <f t="shared" si="7"/>
        <v xml:space="preserve">门底板 S200 1100 2100  左 </v>
      </c>
      <c r="K205" s="103" t="s">
        <v>1250</v>
      </c>
      <c r="L205" s="144">
        <v>3</v>
      </c>
      <c r="O205" s="7">
        <v>83.6</v>
      </c>
      <c r="Q205" s="7" t="s">
        <v>1353</v>
      </c>
      <c r="R205" s="128"/>
    </row>
    <row r="206" spans="1:19" s="7" customFormat="1" hidden="1">
      <c r="A206" s="7">
        <v>330052220</v>
      </c>
      <c r="B206" s="7" t="s">
        <v>1268</v>
      </c>
      <c r="C206" s="147" t="s">
        <v>1191</v>
      </c>
      <c r="D206" s="144" t="s">
        <v>1184</v>
      </c>
      <c r="E206" s="144" t="s">
        <v>1238</v>
      </c>
      <c r="F206" s="144" t="s">
        <v>1234</v>
      </c>
      <c r="G206" s="144" t="s">
        <v>1203</v>
      </c>
      <c r="H206" s="144" t="s">
        <v>1233</v>
      </c>
      <c r="I206" s="144"/>
      <c r="J206" s="103" t="str">
        <f t="shared" si="7"/>
        <v xml:space="preserve">门底板 S200 1100 2100 SUS304/1.5 右 </v>
      </c>
      <c r="K206" s="103" t="s">
        <v>1250</v>
      </c>
      <c r="L206" s="144">
        <v>1234</v>
      </c>
      <c r="Q206" s="7" t="s">
        <v>1353</v>
      </c>
      <c r="R206" s="128"/>
    </row>
    <row r="207" spans="1:19" s="7" customFormat="1" hidden="1">
      <c r="A207" s="7">
        <v>330052310</v>
      </c>
      <c r="B207" s="7" t="s">
        <v>1258</v>
      </c>
      <c r="C207" s="147" t="s">
        <v>1191</v>
      </c>
      <c r="D207" s="144" t="s">
        <v>1184</v>
      </c>
      <c r="E207" s="144" t="s">
        <v>1238</v>
      </c>
      <c r="F207" s="144" t="s">
        <v>1234</v>
      </c>
      <c r="G207" s="144" t="s">
        <v>1203</v>
      </c>
      <c r="H207" s="144" t="s">
        <v>1218</v>
      </c>
      <c r="I207" s="144"/>
      <c r="J207" s="103" t="str">
        <f t="shared" si="7"/>
        <v xml:space="preserve">门底板 S200 1100 2100 SUS304/1.5 左 </v>
      </c>
      <c r="K207" s="103" t="s">
        <v>1250</v>
      </c>
      <c r="L207" s="144">
        <v>1234</v>
      </c>
      <c r="Q207" s="7" t="s">
        <v>1353</v>
      </c>
      <c r="R207" s="128"/>
    </row>
    <row r="208" spans="1:19" s="7" customFormat="1" hidden="1">
      <c r="A208" s="7">
        <v>200201380</v>
      </c>
      <c r="B208" s="7" t="s">
        <v>1564</v>
      </c>
      <c r="C208" s="147" t="s">
        <v>1191</v>
      </c>
      <c r="D208" s="144" t="s">
        <v>1184</v>
      </c>
      <c r="E208" s="144" t="s">
        <v>1238</v>
      </c>
      <c r="F208" s="144" t="s">
        <v>1240</v>
      </c>
      <c r="G208" s="144"/>
      <c r="H208" s="144" t="s">
        <v>1233</v>
      </c>
      <c r="I208" s="144"/>
      <c r="J208" s="103" t="str">
        <f t="shared" si="7"/>
        <v xml:space="preserve">门底板 S200 1100 2200  右 </v>
      </c>
      <c r="K208" s="103" t="s">
        <v>1250</v>
      </c>
      <c r="L208" s="144">
        <v>3</v>
      </c>
      <c r="O208" s="7">
        <v>83.6</v>
      </c>
      <c r="Q208" s="7" t="s">
        <v>1353</v>
      </c>
      <c r="R208" s="128"/>
    </row>
    <row r="209" spans="1:18" s="7" customFormat="1" hidden="1">
      <c r="A209" s="7">
        <v>200204453</v>
      </c>
      <c r="B209" s="7" t="s">
        <v>1565</v>
      </c>
      <c r="C209" s="147" t="s">
        <v>1191</v>
      </c>
      <c r="D209" s="144" t="s">
        <v>1184</v>
      </c>
      <c r="E209" s="144" t="s">
        <v>1238</v>
      </c>
      <c r="F209" s="144" t="s">
        <v>1240</v>
      </c>
      <c r="G209" s="144"/>
      <c r="H209" s="144" t="s">
        <v>1218</v>
      </c>
      <c r="I209" s="144"/>
      <c r="J209" s="103" t="str">
        <f t="shared" si="7"/>
        <v xml:space="preserve">门底板 S200 1100 2200  左 </v>
      </c>
      <c r="K209" s="103" t="s">
        <v>1250</v>
      </c>
      <c r="L209" s="144">
        <v>3</v>
      </c>
      <c r="O209" s="7">
        <v>83.6</v>
      </c>
      <c r="Q209" s="7" t="s">
        <v>1353</v>
      </c>
      <c r="R209" s="128"/>
    </row>
    <row r="210" spans="1:18" s="7" customFormat="1" hidden="1">
      <c r="A210" s="7">
        <v>330075057</v>
      </c>
      <c r="B210" s="7" t="s">
        <v>1566</v>
      </c>
      <c r="C210" s="147" t="s">
        <v>1191</v>
      </c>
      <c r="D210" s="144" t="s">
        <v>1184</v>
      </c>
      <c r="E210" s="144">
        <v>700</v>
      </c>
      <c r="F210" s="144" t="s">
        <v>1234</v>
      </c>
      <c r="G210" s="144"/>
      <c r="H210" s="144" t="s">
        <v>1233</v>
      </c>
      <c r="I210" s="144"/>
      <c r="J210" s="103" t="str">
        <f t="shared" si="7"/>
        <v xml:space="preserve">门底板 S200 700 2100  右 </v>
      </c>
      <c r="K210" s="103" t="s">
        <v>1250</v>
      </c>
      <c r="L210" s="144">
        <v>23</v>
      </c>
      <c r="O210" s="7">
        <v>83.6</v>
      </c>
      <c r="Q210" s="7" t="s">
        <v>1353</v>
      </c>
      <c r="R210" s="128"/>
    </row>
    <row r="211" spans="1:18" s="7" customFormat="1" hidden="1">
      <c r="A211" s="7">
        <v>330075054</v>
      </c>
      <c r="B211" s="7" t="s">
        <v>1567</v>
      </c>
      <c r="C211" s="147" t="s">
        <v>1191</v>
      </c>
      <c r="D211" s="144" t="s">
        <v>1184</v>
      </c>
      <c r="E211" s="144">
        <v>700</v>
      </c>
      <c r="F211" s="144" t="s">
        <v>1234</v>
      </c>
      <c r="G211" s="144"/>
      <c r="H211" s="144" t="s">
        <v>1218</v>
      </c>
      <c r="I211" s="144"/>
      <c r="J211" s="103" t="str">
        <f t="shared" si="7"/>
        <v xml:space="preserve">门底板 S200 700 2100  左 </v>
      </c>
      <c r="K211" s="103" t="s">
        <v>1250</v>
      </c>
      <c r="L211" s="144">
        <v>23</v>
      </c>
      <c r="O211" s="7">
        <v>83.6</v>
      </c>
      <c r="Q211" s="7" t="s">
        <v>1353</v>
      </c>
      <c r="R211" s="128"/>
    </row>
    <row r="212" spans="1:18" s="7" customFormat="1" hidden="1">
      <c r="A212" s="7">
        <v>200201369</v>
      </c>
      <c r="B212" s="7" t="s">
        <v>1568</v>
      </c>
      <c r="C212" s="147" t="s">
        <v>1191</v>
      </c>
      <c r="D212" s="144" t="s">
        <v>1184</v>
      </c>
      <c r="E212" s="144">
        <v>800</v>
      </c>
      <c r="F212" s="144" t="s">
        <v>1239</v>
      </c>
      <c r="G212" s="144"/>
      <c r="H212" s="144" t="s">
        <v>1233</v>
      </c>
      <c r="I212" s="144"/>
      <c r="J212" s="103" t="str">
        <f t="shared" si="7"/>
        <v xml:space="preserve">门底板 S200 800 2000  右 </v>
      </c>
      <c r="K212" s="103" t="s">
        <v>1250</v>
      </c>
      <c r="L212" s="144">
        <v>3</v>
      </c>
      <c r="O212" s="7">
        <v>83.6</v>
      </c>
      <c r="Q212" s="7" t="s">
        <v>1353</v>
      </c>
      <c r="R212" s="128"/>
    </row>
    <row r="213" spans="1:18" s="7" customFormat="1" hidden="1">
      <c r="A213" s="7">
        <v>200204442</v>
      </c>
      <c r="B213" s="7" t="s">
        <v>1569</v>
      </c>
      <c r="C213" s="147" t="s">
        <v>1191</v>
      </c>
      <c r="D213" s="144" t="s">
        <v>1184</v>
      </c>
      <c r="E213" s="144">
        <v>800</v>
      </c>
      <c r="F213" s="144" t="s">
        <v>1239</v>
      </c>
      <c r="G213" s="144"/>
      <c r="H213" s="144" t="s">
        <v>1218</v>
      </c>
      <c r="I213" s="144"/>
      <c r="J213" s="103" t="str">
        <f t="shared" si="7"/>
        <v xml:space="preserve">门底板 S200 800 2000  左 </v>
      </c>
      <c r="K213" s="103" t="s">
        <v>1250</v>
      </c>
      <c r="L213" s="144">
        <v>3</v>
      </c>
      <c r="O213" s="7">
        <v>83.6</v>
      </c>
      <c r="Q213" s="7" t="s">
        <v>1353</v>
      </c>
      <c r="R213" s="128"/>
    </row>
    <row r="214" spans="1:18" s="7" customFormat="1" hidden="1">
      <c r="A214" s="7">
        <v>200201370</v>
      </c>
      <c r="B214" s="7" t="s">
        <v>1570</v>
      </c>
      <c r="C214" s="147" t="s">
        <v>1191</v>
      </c>
      <c r="D214" s="144" t="s">
        <v>1184</v>
      </c>
      <c r="E214" s="144">
        <v>800</v>
      </c>
      <c r="F214" s="144" t="s">
        <v>1234</v>
      </c>
      <c r="G214" s="144"/>
      <c r="H214" s="144" t="s">
        <v>1233</v>
      </c>
      <c r="I214" s="144"/>
      <c r="J214" s="103" t="str">
        <f t="shared" si="7"/>
        <v xml:space="preserve">门底板 S200 800 2100  右 </v>
      </c>
      <c r="K214" s="103" t="s">
        <v>1250</v>
      </c>
      <c r="L214" s="144">
        <v>3</v>
      </c>
      <c r="O214" s="7">
        <v>83.6</v>
      </c>
      <c r="Q214" s="7" t="s">
        <v>1353</v>
      </c>
      <c r="R214" s="128"/>
    </row>
    <row r="215" spans="1:18" s="7" customFormat="1" hidden="1">
      <c r="A215" s="7">
        <v>200204443</v>
      </c>
      <c r="B215" s="7" t="s">
        <v>1571</v>
      </c>
      <c r="C215" s="147" t="s">
        <v>1191</v>
      </c>
      <c r="D215" s="144" t="s">
        <v>1184</v>
      </c>
      <c r="E215" s="144">
        <v>800</v>
      </c>
      <c r="F215" s="144" t="s">
        <v>1234</v>
      </c>
      <c r="G215" s="144"/>
      <c r="H215" s="144" t="s">
        <v>1218</v>
      </c>
      <c r="I215" s="144"/>
      <c r="J215" s="103" t="str">
        <f t="shared" si="7"/>
        <v xml:space="preserve">门底板 S200 800 2100  左 </v>
      </c>
      <c r="K215" s="103" t="s">
        <v>1250</v>
      </c>
      <c r="L215" s="144">
        <v>3</v>
      </c>
      <c r="O215" s="7">
        <v>83.6</v>
      </c>
      <c r="Q215" s="7" t="s">
        <v>1353</v>
      </c>
      <c r="R215" s="128"/>
    </row>
    <row r="216" spans="1:18" s="7" customFormat="1" hidden="1">
      <c r="A216" s="7">
        <v>330052211</v>
      </c>
      <c r="B216" s="7" t="s">
        <v>1270</v>
      </c>
      <c r="C216" s="147" t="s">
        <v>1191</v>
      </c>
      <c r="D216" s="144" t="s">
        <v>1184</v>
      </c>
      <c r="E216" s="144">
        <v>800</v>
      </c>
      <c r="F216" s="144" t="s">
        <v>1234</v>
      </c>
      <c r="G216" s="144" t="s">
        <v>1203</v>
      </c>
      <c r="H216" s="144" t="s">
        <v>1233</v>
      </c>
      <c r="I216" s="144"/>
      <c r="J216" s="103" t="str">
        <f t="shared" si="7"/>
        <v xml:space="preserve">门底板 S200 800 2100 SUS304/1.5 右 </v>
      </c>
      <c r="K216" s="103" t="s">
        <v>1250</v>
      </c>
      <c r="L216" s="144">
        <v>1234</v>
      </c>
      <c r="Q216" s="7" t="s">
        <v>1353</v>
      </c>
      <c r="R216" s="128"/>
    </row>
    <row r="217" spans="1:18" s="7" customFormat="1" hidden="1">
      <c r="A217" s="7">
        <v>330052301</v>
      </c>
      <c r="B217" s="7" t="s">
        <v>1260</v>
      </c>
      <c r="C217" s="147" t="s">
        <v>1191</v>
      </c>
      <c r="D217" s="144" t="s">
        <v>1184</v>
      </c>
      <c r="E217" s="144">
        <v>800</v>
      </c>
      <c r="F217" s="144" t="s">
        <v>1234</v>
      </c>
      <c r="G217" s="144" t="s">
        <v>1203</v>
      </c>
      <c r="H217" s="144" t="s">
        <v>1218</v>
      </c>
      <c r="I217" s="144"/>
      <c r="J217" s="103" t="str">
        <f t="shared" si="7"/>
        <v xml:space="preserve">门底板 S200 800 2100 SUS304/1.5 左 </v>
      </c>
      <c r="K217" s="103" t="s">
        <v>1250</v>
      </c>
      <c r="L217" s="144">
        <v>1234</v>
      </c>
      <c r="Q217" s="7" t="s">
        <v>1353</v>
      </c>
      <c r="R217" s="128"/>
    </row>
    <row r="218" spans="1:18" s="7" customFormat="1" hidden="1">
      <c r="A218" s="7">
        <v>200201371</v>
      </c>
      <c r="B218" s="7" t="s">
        <v>1572</v>
      </c>
      <c r="C218" s="147" t="s">
        <v>1191</v>
      </c>
      <c r="D218" s="144" t="s">
        <v>1184</v>
      </c>
      <c r="E218" s="144">
        <v>800</v>
      </c>
      <c r="F218" s="144" t="s">
        <v>1240</v>
      </c>
      <c r="G218" s="144"/>
      <c r="H218" s="144" t="s">
        <v>1233</v>
      </c>
      <c r="I218" s="144"/>
      <c r="J218" s="103" t="str">
        <f t="shared" si="7"/>
        <v xml:space="preserve">门底板 S200 800 2200  右 </v>
      </c>
      <c r="K218" s="103" t="s">
        <v>1250</v>
      </c>
      <c r="L218" s="144">
        <v>3</v>
      </c>
      <c r="O218" s="7">
        <v>83.6</v>
      </c>
      <c r="Q218" s="7" t="s">
        <v>1353</v>
      </c>
      <c r="R218" s="128"/>
    </row>
    <row r="219" spans="1:18" s="7" customFormat="1" hidden="1">
      <c r="A219" s="7">
        <v>200204444</v>
      </c>
      <c r="B219" s="7" t="s">
        <v>1573</v>
      </c>
      <c r="C219" s="147" t="s">
        <v>1191</v>
      </c>
      <c r="D219" s="144" t="s">
        <v>1184</v>
      </c>
      <c r="E219" s="144">
        <v>800</v>
      </c>
      <c r="F219" s="144" t="s">
        <v>1240</v>
      </c>
      <c r="G219" s="144"/>
      <c r="H219" s="144" t="s">
        <v>1218</v>
      </c>
      <c r="I219" s="144"/>
      <c r="J219" s="103" t="str">
        <f t="shared" si="7"/>
        <v xml:space="preserve">门底板 S200 800 2200  左 </v>
      </c>
      <c r="K219" s="103" t="s">
        <v>1250</v>
      </c>
      <c r="L219" s="144">
        <v>3</v>
      </c>
      <c r="O219" s="7">
        <v>83.6</v>
      </c>
      <c r="Q219" s="7" t="s">
        <v>1353</v>
      </c>
      <c r="R219" s="128"/>
    </row>
    <row r="220" spans="1:18" s="7" customFormat="1" hidden="1">
      <c r="A220" s="7">
        <v>200201372</v>
      </c>
      <c r="B220" s="7" t="s">
        <v>1574</v>
      </c>
      <c r="C220" s="147" t="s">
        <v>1191</v>
      </c>
      <c r="D220" s="144" t="s">
        <v>1184</v>
      </c>
      <c r="E220" s="144">
        <v>900</v>
      </c>
      <c r="F220" s="144" t="s">
        <v>1239</v>
      </c>
      <c r="G220" s="144"/>
      <c r="H220" s="144" t="s">
        <v>1233</v>
      </c>
      <c r="I220" s="144"/>
      <c r="J220" s="103" t="str">
        <f t="shared" si="7"/>
        <v xml:space="preserve">门底板 S200 900 2000  右 </v>
      </c>
      <c r="K220" s="103" t="s">
        <v>1250</v>
      </c>
      <c r="L220" s="144">
        <v>3</v>
      </c>
      <c r="O220" s="7">
        <v>83.6</v>
      </c>
      <c r="Q220" s="7" t="s">
        <v>1353</v>
      </c>
      <c r="R220" s="128"/>
    </row>
    <row r="221" spans="1:18" s="7" customFormat="1" hidden="1">
      <c r="A221" s="7">
        <v>200204445</v>
      </c>
      <c r="B221" s="7" t="s">
        <v>1575</v>
      </c>
      <c r="C221" s="147" t="s">
        <v>1191</v>
      </c>
      <c r="D221" s="144" t="s">
        <v>1184</v>
      </c>
      <c r="E221" s="144">
        <v>900</v>
      </c>
      <c r="F221" s="144" t="s">
        <v>1239</v>
      </c>
      <c r="G221" s="144"/>
      <c r="H221" s="144" t="s">
        <v>1218</v>
      </c>
      <c r="I221" s="144"/>
      <c r="J221" s="103" t="str">
        <f t="shared" si="7"/>
        <v xml:space="preserve">门底板 S200 900 2000  左 </v>
      </c>
      <c r="K221" s="103" t="s">
        <v>1250</v>
      </c>
      <c r="L221" s="144">
        <v>3</v>
      </c>
      <c r="O221" s="7">
        <v>83.6</v>
      </c>
      <c r="Q221" s="7" t="s">
        <v>1353</v>
      </c>
      <c r="R221" s="128"/>
    </row>
    <row r="222" spans="1:18" s="7" customFormat="1" hidden="1">
      <c r="A222" s="7">
        <v>200201373</v>
      </c>
      <c r="B222" s="7" t="s">
        <v>1576</v>
      </c>
      <c r="C222" s="147" t="s">
        <v>1191</v>
      </c>
      <c r="D222" s="144" t="s">
        <v>1184</v>
      </c>
      <c r="E222" s="144">
        <v>900</v>
      </c>
      <c r="F222" s="144" t="s">
        <v>1234</v>
      </c>
      <c r="G222" s="144"/>
      <c r="H222" s="144" t="s">
        <v>1233</v>
      </c>
      <c r="I222" s="144"/>
      <c r="J222" s="103" t="str">
        <f t="shared" si="7"/>
        <v xml:space="preserve">门底板 S200 900 2100  右 </v>
      </c>
      <c r="K222" s="103" t="s">
        <v>1250</v>
      </c>
      <c r="L222" s="144">
        <v>3</v>
      </c>
      <c r="O222" s="7">
        <v>83.6</v>
      </c>
      <c r="Q222" s="7" t="s">
        <v>1353</v>
      </c>
      <c r="R222" s="128"/>
    </row>
    <row r="223" spans="1:18" s="7" customFormat="1" hidden="1">
      <c r="A223" s="7">
        <v>200204446</v>
      </c>
      <c r="B223" s="7" t="s">
        <v>1577</v>
      </c>
      <c r="C223" s="147" t="s">
        <v>1191</v>
      </c>
      <c r="D223" s="144" t="s">
        <v>1184</v>
      </c>
      <c r="E223" s="144">
        <v>900</v>
      </c>
      <c r="F223" s="144" t="s">
        <v>1234</v>
      </c>
      <c r="G223" s="144"/>
      <c r="H223" s="144" t="s">
        <v>1218</v>
      </c>
      <c r="I223" s="144"/>
      <c r="J223" s="103" t="str">
        <f t="shared" si="7"/>
        <v xml:space="preserve">门底板 S200 900 2100  左 </v>
      </c>
      <c r="K223" s="103" t="s">
        <v>1250</v>
      </c>
      <c r="L223" s="144">
        <v>3</v>
      </c>
      <c r="O223" s="7">
        <v>83.6</v>
      </c>
      <c r="Q223" s="7" t="s">
        <v>1353</v>
      </c>
      <c r="R223" s="128"/>
    </row>
    <row r="224" spans="1:18" s="7" customFormat="1" hidden="1">
      <c r="A224" s="7">
        <v>330052214</v>
      </c>
      <c r="B224" s="7" t="s">
        <v>1269</v>
      </c>
      <c r="C224" s="147" t="s">
        <v>1191</v>
      </c>
      <c r="D224" s="144" t="s">
        <v>1184</v>
      </c>
      <c r="E224" s="144">
        <v>900</v>
      </c>
      <c r="F224" s="144" t="s">
        <v>1234</v>
      </c>
      <c r="G224" s="144" t="s">
        <v>1203</v>
      </c>
      <c r="H224" s="144" t="s">
        <v>1233</v>
      </c>
      <c r="I224" s="144"/>
      <c r="J224" s="103" t="str">
        <f t="shared" si="7"/>
        <v xml:space="preserve">门底板 S200 900 2100 SUS304/1.5 右 </v>
      </c>
      <c r="K224" s="103" t="s">
        <v>1250</v>
      </c>
      <c r="L224" s="144">
        <v>1234</v>
      </c>
      <c r="Q224" s="7" t="s">
        <v>1353</v>
      </c>
      <c r="R224" s="128"/>
    </row>
    <row r="225" spans="1:18" s="7" customFormat="1" hidden="1">
      <c r="A225" s="7">
        <v>330052304</v>
      </c>
      <c r="B225" s="7" t="s">
        <v>1259</v>
      </c>
      <c r="C225" s="147" t="s">
        <v>1191</v>
      </c>
      <c r="D225" s="144" t="s">
        <v>1184</v>
      </c>
      <c r="E225" s="144">
        <v>900</v>
      </c>
      <c r="F225" s="144" t="s">
        <v>1234</v>
      </c>
      <c r="G225" s="144" t="s">
        <v>1203</v>
      </c>
      <c r="H225" s="144" t="s">
        <v>1218</v>
      </c>
      <c r="I225" s="144"/>
      <c r="J225" s="103" t="str">
        <f t="shared" si="7"/>
        <v xml:space="preserve">门底板 S200 900 2100 SUS304/1.5 左 </v>
      </c>
      <c r="K225" s="103" t="s">
        <v>1250</v>
      </c>
      <c r="L225" s="144">
        <v>1234</v>
      </c>
      <c r="Q225" s="7" t="s">
        <v>1353</v>
      </c>
      <c r="R225" s="128"/>
    </row>
    <row r="226" spans="1:18" s="7" customFormat="1" hidden="1">
      <c r="A226" s="7">
        <v>200201374</v>
      </c>
      <c r="B226" s="7" t="s">
        <v>1578</v>
      </c>
      <c r="C226" s="147" t="s">
        <v>1191</v>
      </c>
      <c r="D226" s="144" t="s">
        <v>1184</v>
      </c>
      <c r="E226" s="144">
        <v>900</v>
      </c>
      <c r="F226" s="144" t="s">
        <v>1240</v>
      </c>
      <c r="G226" s="144"/>
      <c r="H226" s="144" t="s">
        <v>1233</v>
      </c>
      <c r="I226" s="144"/>
      <c r="J226" s="103" t="str">
        <f t="shared" si="7"/>
        <v xml:space="preserve">门底板 S200 900 2200  右 </v>
      </c>
      <c r="K226" s="103" t="s">
        <v>1250</v>
      </c>
      <c r="L226" s="144">
        <v>3</v>
      </c>
      <c r="O226" s="7">
        <v>83.6</v>
      </c>
      <c r="Q226" s="7" t="s">
        <v>1353</v>
      </c>
      <c r="R226" s="128"/>
    </row>
    <row r="227" spans="1:18" s="7" customFormat="1" hidden="1">
      <c r="A227" s="7">
        <v>200204447</v>
      </c>
      <c r="B227" s="7" t="s">
        <v>1579</v>
      </c>
      <c r="C227" s="147" t="s">
        <v>1191</v>
      </c>
      <c r="D227" s="144" t="s">
        <v>1184</v>
      </c>
      <c r="E227" s="144">
        <v>900</v>
      </c>
      <c r="F227" s="144" t="s">
        <v>1240</v>
      </c>
      <c r="G227" s="144"/>
      <c r="H227" s="144" t="s">
        <v>1218</v>
      </c>
      <c r="I227" s="144"/>
      <c r="J227" s="103" t="str">
        <f t="shared" si="7"/>
        <v xml:space="preserve">门底板 S200 900 2200  左 </v>
      </c>
      <c r="K227" s="103" t="s">
        <v>1250</v>
      </c>
      <c r="L227" s="144">
        <v>3</v>
      </c>
      <c r="O227" s="7">
        <v>83.6</v>
      </c>
      <c r="Q227" s="7" t="s">
        <v>1353</v>
      </c>
      <c r="R227" s="128"/>
    </row>
    <row r="228" spans="1:18" s="7" customFormat="1" hidden="1">
      <c r="A228" s="7">
        <v>330113423</v>
      </c>
      <c r="B228" s="7" t="s">
        <v>1267</v>
      </c>
      <c r="C228" s="147" t="s">
        <v>1181</v>
      </c>
      <c r="D228" s="144" t="s">
        <v>1184</v>
      </c>
      <c r="E228" s="144" t="s">
        <v>1243</v>
      </c>
      <c r="F228" s="144" t="s">
        <v>1240</v>
      </c>
      <c r="G228" s="144" t="s">
        <v>1203</v>
      </c>
      <c r="H228" s="144" t="s">
        <v>1233</v>
      </c>
      <c r="I228" s="144"/>
      <c r="J228" s="103" t="str">
        <f t="shared" si="7"/>
        <v xml:space="preserve">门底板 S8 1000 2200 SUS304/1.5 右 </v>
      </c>
      <c r="K228" s="103" t="s">
        <v>1250</v>
      </c>
      <c r="L228" s="144">
        <v>1234</v>
      </c>
      <c r="Q228" s="18" t="s">
        <v>1365</v>
      </c>
      <c r="R228" s="128"/>
    </row>
    <row r="229" spans="1:18" s="7" customFormat="1" hidden="1">
      <c r="A229" s="7">
        <v>330113416</v>
      </c>
      <c r="B229" s="7" t="s">
        <v>1257</v>
      </c>
      <c r="C229" s="147" t="s">
        <v>1181</v>
      </c>
      <c r="D229" s="144" t="s">
        <v>1184</v>
      </c>
      <c r="E229" s="144" t="s">
        <v>1243</v>
      </c>
      <c r="F229" s="144" t="s">
        <v>1240</v>
      </c>
      <c r="G229" s="144" t="s">
        <v>1203</v>
      </c>
      <c r="H229" s="144" t="s">
        <v>1218</v>
      </c>
      <c r="I229" s="144"/>
      <c r="J229" s="103" t="str">
        <f t="shared" si="7"/>
        <v xml:space="preserve">门底板 S8 1000 2200 SUS304/1.5 左 </v>
      </c>
      <c r="K229" s="103" t="s">
        <v>1250</v>
      </c>
      <c r="L229" s="144">
        <v>1234</v>
      </c>
      <c r="Q229" s="18" t="s">
        <v>1365</v>
      </c>
      <c r="R229" s="128"/>
    </row>
    <row r="230" spans="1:18" s="7" customFormat="1" hidden="1">
      <c r="A230" s="7">
        <v>330113424</v>
      </c>
      <c r="B230" s="7" t="s">
        <v>1266</v>
      </c>
      <c r="C230" s="147" t="s">
        <v>1181</v>
      </c>
      <c r="D230" s="144" t="s">
        <v>1184</v>
      </c>
      <c r="E230" s="144" t="s">
        <v>1243</v>
      </c>
      <c r="F230" s="144" t="s">
        <v>1241</v>
      </c>
      <c r="G230" s="144" t="s">
        <v>1203</v>
      </c>
      <c r="H230" s="144" t="s">
        <v>1233</v>
      </c>
      <c r="I230" s="144"/>
      <c r="J230" s="103" t="str">
        <f t="shared" si="7"/>
        <v xml:space="preserve">门底板 S8 1000 2300 SUS304/1.5 右 </v>
      </c>
      <c r="K230" s="103" t="s">
        <v>1250</v>
      </c>
      <c r="L230" s="144">
        <v>1234</v>
      </c>
      <c r="Q230" s="18" t="s">
        <v>1365</v>
      </c>
      <c r="R230" s="128"/>
    </row>
    <row r="231" spans="1:18" s="7" customFormat="1" hidden="1">
      <c r="A231" s="7">
        <v>330113417</v>
      </c>
      <c r="B231" s="7" t="s">
        <v>1256</v>
      </c>
      <c r="C231" s="147" t="s">
        <v>1181</v>
      </c>
      <c r="D231" s="144" t="s">
        <v>1184</v>
      </c>
      <c r="E231" s="144" t="s">
        <v>1243</v>
      </c>
      <c r="F231" s="144" t="s">
        <v>1241</v>
      </c>
      <c r="G231" s="144" t="s">
        <v>1203</v>
      </c>
      <c r="H231" s="144" t="s">
        <v>1218</v>
      </c>
      <c r="I231" s="144"/>
      <c r="J231" s="103" t="str">
        <f t="shared" si="7"/>
        <v xml:space="preserve">门底板 S8 1000 2300 SUS304/1.5 左 </v>
      </c>
      <c r="K231" s="103" t="s">
        <v>1250</v>
      </c>
      <c r="L231" s="144">
        <v>1234</v>
      </c>
      <c r="Q231" s="18" t="s">
        <v>1365</v>
      </c>
      <c r="R231" s="128"/>
    </row>
    <row r="232" spans="1:18" s="7" customFormat="1">
      <c r="A232" s="7">
        <v>330051239</v>
      </c>
      <c r="B232" s="7" t="s">
        <v>1265</v>
      </c>
      <c r="C232" s="147" t="s">
        <v>1181</v>
      </c>
      <c r="D232" s="144" t="s">
        <v>1184</v>
      </c>
      <c r="E232" s="144">
        <v>800</v>
      </c>
      <c r="F232" s="144" t="s">
        <v>1234</v>
      </c>
      <c r="G232" s="144" t="s">
        <v>1203</v>
      </c>
      <c r="H232" s="144" t="s">
        <v>1233</v>
      </c>
      <c r="I232" s="144"/>
      <c r="J232" s="103" t="str">
        <f t="shared" si="7"/>
        <v xml:space="preserve">门底板 S8 800 2100 SUS304/1.5 右 </v>
      </c>
      <c r="K232" s="103" t="s">
        <v>1250</v>
      </c>
      <c r="L232" s="144">
        <v>1234</v>
      </c>
      <c r="Q232" s="18" t="s">
        <v>1365</v>
      </c>
      <c r="R232" s="128"/>
    </row>
    <row r="233" spans="1:18" s="7" customFormat="1">
      <c r="A233" s="7">
        <v>330051207</v>
      </c>
      <c r="B233" s="7" t="s">
        <v>1255</v>
      </c>
      <c r="C233" s="147" t="s">
        <v>1181</v>
      </c>
      <c r="D233" s="144" t="s">
        <v>1184</v>
      </c>
      <c r="E233" s="144">
        <v>800</v>
      </c>
      <c r="F233" s="144" t="s">
        <v>1234</v>
      </c>
      <c r="G233" s="144" t="s">
        <v>1203</v>
      </c>
      <c r="H233" s="144" t="s">
        <v>1218</v>
      </c>
      <c r="I233" s="144"/>
      <c r="J233" s="103" t="str">
        <f t="shared" si="7"/>
        <v xml:space="preserve">门底板 S8 800 2100 SUS304/1.5 左 </v>
      </c>
      <c r="K233" s="103" t="s">
        <v>1250</v>
      </c>
      <c r="L233" s="144">
        <v>1234</v>
      </c>
      <c r="Q233" s="18" t="s">
        <v>1365</v>
      </c>
      <c r="R233" s="128"/>
    </row>
    <row r="234" spans="1:18" s="7" customFormat="1">
      <c r="A234" s="7">
        <v>330051240</v>
      </c>
      <c r="B234" s="7" t="s">
        <v>1272</v>
      </c>
      <c r="C234" s="147" t="s">
        <v>1181</v>
      </c>
      <c r="D234" s="144" t="s">
        <v>1184</v>
      </c>
      <c r="E234" s="144">
        <v>900</v>
      </c>
      <c r="F234" s="144" t="s">
        <v>1234</v>
      </c>
      <c r="G234" s="144" t="s">
        <v>1203</v>
      </c>
      <c r="H234" s="144" t="s">
        <v>1233</v>
      </c>
      <c r="I234" s="144"/>
      <c r="J234" s="103" t="str">
        <f t="shared" si="7"/>
        <v xml:space="preserve">门底板 S8 900 2100 SUS304/1.5 右 </v>
      </c>
      <c r="K234" s="103" t="s">
        <v>1250</v>
      </c>
      <c r="L234" s="144">
        <v>1234</v>
      </c>
      <c r="Q234" s="18" t="s">
        <v>1365</v>
      </c>
      <c r="R234" s="128"/>
    </row>
    <row r="235" spans="1:18" s="7" customFormat="1">
      <c r="A235" s="7">
        <v>330051208</v>
      </c>
      <c r="B235" s="7" t="s">
        <v>1262</v>
      </c>
      <c r="C235" s="147" t="s">
        <v>1181</v>
      </c>
      <c r="D235" s="144" t="s">
        <v>1184</v>
      </c>
      <c r="E235" s="144">
        <v>900</v>
      </c>
      <c r="F235" s="144" t="s">
        <v>1234</v>
      </c>
      <c r="G235" s="144" t="s">
        <v>1203</v>
      </c>
      <c r="H235" s="144" t="s">
        <v>1218</v>
      </c>
      <c r="I235" s="144"/>
      <c r="J235" s="103" t="str">
        <f t="shared" si="7"/>
        <v xml:space="preserve">门底板 S8 900 2100 SUS304/1.5 左 </v>
      </c>
      <c r="K235" s="103" t="s">
        <v>1250</v>
      </c>
      <c r="L235" s="144">
        <v>1234</v>
      </c>
      <c r="Q235" s="18" t="s">
        <v>1365</v>
      </c>
      <c r="R235" s="128"/>
    </row>
    <row r="236" spans="1:18" s="7" customFormat="1" hidden="1">
      <c r="A236" s="7">
        <v>330077170</v>
      </c>
      <c r="B236" s="7" t="s">
        <v>1580</v>
      </c>
      <c r="C236" s="147" t="s">
        <v>1181</v>
      </c>
      <c r="D236" s="144" t="s">
        <v>1220</v>
      </c>
      <c r="E236" s="144">
        <v>900</v>
      </c>
      <c r="F236" s="144" t="s">
        <v>1240</v>
      </c>
      <c r="G236" s="144" t="s">
        <v>1203</v>
      </c>
      <c r="H236" s="144"/>
      <c r="I236" s="144"/>
      <c r="J236" s="103" t="str">
        <f t="shared" si="7"/>
        <v xml:space="preserve">门底板 S8 900 2200 SUS304/1.5  </v>
      </c>
      <c r="K236" s="103" t="s">
        <v>1250</v>
      </c>
      <c r="L236" s="144">
        <v>1234</v>
      </c>
      <c r="Q236" s="18" t="s">
        <v>1365</v>
      </c>
      <c r="R236" s="128"/>
    </row>
    <row r="237" spans="1:18" s="7" customFormat="1" hidden="1">
      <c r="A237" s="7">
        <v>330077173</v>
      </c>
      <c r="B237" s="7" t="s">
        <v>1580</v>
      </c>
      <c r="C237" s="147" t="s">
        <v>1181</v>
      </c>
      <c r="D237" s="144" t="s">
        <v>1220</v>
      </c>
      <c r="E237" s="144">
        <v>900</v>
      </c>
      <c r="F237" s="144" t="s">
        <v>1240</v>
      </c>
      <c r="G237" s="144" t="s">
        <v>1203</v>
      </c>
      <c r="H237" s="144"/>
      <c r="I237" s="144"/>
      <c r="J237" s="103" t="str">
        <f t="shared" si="7"/>
        <v xml:space="preserve">门底板 S8 900 2200 SUS304/1.5  </v>
      </c>
      <c r="K237" s="103" t="s">
        <v>1250</v>
      </c>
      <c r="L237" s="144">
        <v>1234</v>
      </c>
      <c r="Q237" s="18" t="s">
        <v>1365</v>
      </c>
      <c r="R237" s="128"/>
    </row>
    <row r="238" spans="1:18" s="7" customFormat="1" hidden="1">
      <c r="A238" s="7">
        <v>200127456</v>
      </c>
      <c r="B238" s="7" t="s">
        <v>1581</v>
      </c>
      <c r="C238" s="147" t="s">
        <v>1183</v>
      </c>
      <c r="D238" s="144" t="s">
        <v>1184</v>
      </c>
      <c r="E238" s="144" t="s">
        <v>1243</v>
      </c>
      <c r="F238" s="144" t="s">
        <v>1239</v>
      </c>
      <c r="G238" s="144"/>
      <c r="H238" s="144"/>
      <c r="I238" s="144"/>
      <c r="J238" s="103" t="str">
        <f t="shared" si="7"/>
        <v xml:space="preserve">门底板 S8/K8 1000 2000   </v>
      </c>
      <c r="K238" s="103" t="s">
        <v>1250</v>
      </c>
      <c r="L238" s="144">
        <v>23</v>
      </c>
      <c r="N238" s="7">
        <v>96.2</v>
      </c>
      <c r="O238" s="7">
        <v>77.3</v>
      </c>
      <c r="Q238" s="7" t="s">
        <v>1353</v>
      </c>
      <c r="R238" s="128"/>
    </row>
    <row r="239" spans="1:18" s="7" customFormat="1" hidden="1">
      <c r="A239" s="7">
        <v>200010473</v>
      </c>
      <c r="B239" s="7" t="s">
        <v>1582</v>
      </c>
      <c r="C239" s="147" t="s">
        <v>1183</v>
      </c>
      <c r="D239" s="144" t="s">
        <v>1184</v>
      </c>
      <c r="E239" s="144" t="s">
        <v>1243</v>
      </c>
      <c r="F239" s="144" t="s">
        <v>1234</v>
      </c>
      <c r="G239" s="144"/>
      <c r="H239" s="144"/>
      <c r="I239" s="144"/>
      <c r="J239" s="103" t="str">
        <f t="shared" si="7"/>
        <v xml:space="preserve">门底板 S8/K8 1000 2100   </v>
      </c>
      <c r="K239" s="103" t="s">
        <v>1250</v>
      </c>
      <c r="L239" s="144">
        <v>23</v>
      </c>
      <c r="N239" s="7">
        <v>96.2</v>
      </c>
      <c r="O239" s="7">
        <v>77.3</v>
      </c>
      <c r="Q239" s="7" t="s">
        <v>1353</v>
      </c>
      <c r="R239" s="128"/>
    </row>
    <row r="240" spans="1:18" s="7" customFormat="1" hidden="1">
      <c r="A240" s="7">
        <v>200127465</v>
      </c>
      <c r="B240" s="7" t="s">
        <v>1583</v>
      </c>
      <c r="C240" s="147" t="s">
        <v>1183</v>
      </c>
      <c r="D240" s="144" t="s">
        <v>1184</v>
      </c>
      <c r="E240" s="144" t="s">
        <v>1243</v>
      </c>
      <c r="F240" s="144" t="s">
        <v>1240</v>
      </c>
      <c r="G240" s="144"/>
      <c r="H240" s="144"/>
      <c r="I240" s="144"/>
      <c r="J240" s="103" t="str">
        <f t="shared" si="7"/>
        <v xml:space="preserve">门底板 S8/K8 1000 2200   </v>
      </c>
      <c r="K240" s="103" t="s">
        <v>1250</v>
      </c>
      <c r="L240" s="144">
        <v>23</v>
      </c>
      <c r="N240" s="7">
        <v>96.2</v>
      </c>
      <c r="O240" s="7">
        <v>77.3</v>
      </c>
      <c r="Q240" s="7" t="s">
        <v>1353</v>
      </c>
      <c r="R240" s="128"/>
    </row>
    <row r="241" spans="1:18" s="7" customFormat="1" hidden="1">
      <c r="A241" s="11">
        <v>200132902</v>
      </c>
      <c r="B241" s="7" t="s">
        <v>1584</v>
      </c>
      <c r="C241" s="147" t="s">
        <v>1183</v>
      </c>
      <c r="D241" s="144" t="s">
        <v>1184</v>
      </c>
      <c r="E241" s="144" t="s">
        <v>1243</v>
      </c>
      <c r="F241" s="144" t="s">
        <v>1241</v>
      </c>
      <c r="G241" s="144"/>
      <c r="H241" s="144"/>
      <c r="I241" s="144"/>
      <c r="J241" s="103" t="str">
        <f t="shared" si="7"/>
        <v xml:space="preserve">门底板 S8/K8 1000 2300   </v>
      </c>
      <c r="K241" s="103" t="s">
        <v>1250</v>
      </c>
      <c r="L241" s="144">
        <v>23</v>
      </c>
      <c r="N241" s="7">
        <v>96.2</v>
      </c>
      <c r="O241" s="7">
        <v>77.3</v>
      </c>
      <c r="Q241" s="7" t="s">
        <v>1353</v>
      </c>
      <c r="R241" s="128"/>
    </row>
    <row r="242" spans="1:18" s="7" customFormat="1" hidden="1">
      <c r="A242" s="11">
        <v>200132911</v>
      </c>
      <c r="B242" s="7" t="s">
        <v>1585</v>
      </c>
      <c r="C242" s="147" t="s">
        <v>1183</v>
      </c>
      <c r="D242" s="144" t="s">
        <v>1184</v>
      </c>
      <c r="E242" s="144" t="s">
        <v>1243</v>
      </c>
      <c r="F242" s="144" t="s">
        <v>1242</v>
      </c>
      <c r="G242" s="144"/>
      <c r="H242" s="144"/>
      <c r="I242" s="144"/>
      <c r="J242" s="103" t="str">
        <f t="shared" si="7"/>
        <v xml:space="preserve">门底板 S8/K8 1000 2400   </v>
      </c>
      <c r="K242" s="103" t="s">
        <v>1250</v>
      </c>
      <c r="L242" s="144">
        <v>23</v>
      </c>
      <c r="N242" s="7">
        <v>96.2</v>
      </c>
      <c r="O242" s="7">
        <v>77.3</v>
      </c>
      <c r="Q242" s="7" t="s">
        <v>1353</v>
      </c>
      <c r="R242" s="128"/>
    </row>
    <row r="243" spans="1:18" s="7" customFormat="1" hidden="1">
      <c r="A243" s="7">
        <v>200127458</v>
      </c>
      <c r="B243" s="7" t="s">
        <v>1586</v>
      </c>
      <c r="C243" s="147" t="s">
        <v>1183</v>
      </c>
      <c r="D243" s="144" t="s">
        <v>1184</v>
      </c>
      <c r="E243" s="144" t="s">
        <v>1238</v>
      </c>
      <c r="F243" s="144" t="s">
        <v>1239</v>
      </c>
      <c r="G243" s="144"/>
      <c r="H243" s="144"/>
      <c r="I243" s="144"/>
      <c r="J243" s="103" t="str">
        <f t="shared" si="7"/>
        <v xml:space="preserve">门底板 S8/K8 1100 2000   </v>
      </c>
      <c r="K243" s="103" t="s">
        <v>1250</v>
      </c>
      <c r="L243" s="144">
        <v>23</v>
      </c>
      <c r="N243" s="7">
        <v>96.2</v>
      </c>
      <c r="O243" s="7">
        <v>77.3</v>
      </c>
      <c r="Q243" s="7" t="s">
        <v>1353</v>
      </c>
      <c r="R243" s="128"/>
    </row>
    <row r="244" spans="1:18" s="7" customFormat="1" hidden="1">
      <c r="A244" s="7">
        <v>200010474</v>
      </c>
      <c r="B244" s="7" t="s">
        <v>1587</v>
      </c>
      <c r="C244" s="147" t="s">
        <v>1183</v>
      </c>
      <c r="D244" s="144" t="s">
        <v>1184</v>
      </c>
      <c r="E244" s="144" t="s">
        <v>1238</v>
      </c>
      <c r="F244" s="144" t="s">
        <v>1234</v>
      </c>
      <c r="G244" s="144"/>
      <c r="H244" s="144"/>
      <c r="I244" s="144"/>
      <c r="J244" s="103" t="str">
        <f t="shared" si="7"/>
        <v xml:space="preserve">门底板 S8/K8 1100 2100   </v>
      </c>
      <c r="K244" s="103" t="s">
        <v>1250</v>
      </c>
      <c r="L244" s="144">
        <v>23</v>
      </c>
      <c r="N244" s="7">
        <v>96.2</v>
      </c>
      <c r="O244" s="7">
        <v>77.3</v>
      </c>
      <c r="Q244" s="7" t="s">
        <v>1353</v>
      </c>
      <c r="R244" s="128"/>
    </row>
    <row r="245" spans="1:18" s="7" customFormat="1" hidden="1">
      <c r="A245" s="7">
        <v>200127466</v>
      </c>
      <c r="B245" s="7" t="s">
        <v>1588</v>
      </c>
      <c r="C245" s="147" t="s">
        <v>1183</v>
      </c>
      <c r="D245" s="144" t="s">
        <v>1184</v>
      </c>
      <c r="E245" s="144" t="s">
        <v>1238</v>
      </c>
      <c r="F245" s="144" t="s">
        <v>1240</v>
      </c>
      <c r="G245" s="144"/>
      <c r="H245" s="144"/>
      <c r="I245" s="144"/>
      <c r="J245" s="103" t="str">
        <f t="shared" si="7"/>
        <v xml:space="preserve">门底板 S8/K8 1100 2200   </v>
      </c>
      <c r="K245" s="103" t="s">
        <v>1250</v>
      </c>
      <c r="L245" s="144">
        <v>23</v>
      </c>
      <c r="N245" s="7">
        <v>96.2</v>
      </c>
      <c r="O245" s="7">
        <v>77.3</v>
      </c>
      <c r="Q245" s="7" t="s">
        <v>1353</v>
      </c>
      <c r="R245" s="128"/>
    </row>
    <row r="246" spans="1:18" s="7" customFormat="1" hidden="1">
      <c r="A246" s="7">
        <v>200132903</v>
      </c>
      <c r="B246" s="7" t="s">
        <v>1589</v>
      </c>
      <c r="C246" s="147" t="s">
        <v>1183</v>
      </c>
      <c r="D246" s="144" t="s">
        <v>1184</v>
      </c>
      <c r="E246" s="144" t="s">
        <v>1238</v>
      </c>
      <c r="F246" s="144" t="s">
        <v>1241</v>
      </c>
      <c r="G246" s="144"/>
      <c r="H246" s="144"/>
      <c r="I246" s="144"/>
      <c r="J246" s="103" t="str">
        <f t="shared" si="7"/>
        <v xml:space="preserve">门底板 S8/K8 1100 2300   </v>
      </c>
      <c r="K246" s="103" t="s">
        <v>1250</v>
      </c>
      <c r="L246" s="144">
        <v>23</v>
      </c>
      <c r="N246" s="7">
        <v>96.2</v>
      </c>
      <c r="O246" s="7">
        <v>77.3</v>
      </c>
      <c r="Q246" s="7" t="s">
        <v>1353</v>
      </c>
      <c r="R246" s="128"/>
    </row>
    <row r="247" spans="1:18" s="7" customFormat="1" hidden="1">
      <c r="A247" s="7">
        <v>200132912</v>
      </c>
      <c r="B247" s="7" t="s">
        <v>1590</v>
      </c>
      <c r="C247" s="147" t="s">
        <v>1183</v>
      </c>
      <c r="D247" s="144" t="s">
        <v>1184</v>
      </c>
      <c r="E247" s="144" t="s">
        <v>1238</v>
      </c>
      <c r="F247" s="144" t="s">
        <v>1242</v>
      </c>
      <c r="G247" s="144"/>
      <c r="H247" s="144"/>
      <c r="I247" s="144"/>
      <c r="J247" s="103" t="str">
        <f t="shared" si="7"/>
        <v xml:space="preserve">门底板 S8/K8 1100 2400   </v>
      </c>
      <c r="K247" s="103" t="s">
        <v>1250</v>
      </c>
      <c r="L247" s="144">
        <v>23</v>
      </c>
      <c r="N247" s="7">
        <v>96.2</v>
      </c>
      <c r="O247" s="7">
        <v>77.3</v>
      </c>
      <c r="Q247" s="7" t="s">
        <v>1353</v>
      </c>
      <c r="R247" s="128"/>
    </row>
    <row r="248" spans="1:18" s="7" customFormat="1" hidden="1">
      <c r="A248" s="7">
        <v>200010475</v>
      </c>
      <c r="B248" s="7" t="s">
        <v>1591</v>
      </c>
      <c r="C248" s="147" t="s">
        <v>1183</v>
      </c>
      <c r="D248" s="144" t="s">
        <v>1184</v>
      </c>
      <c r="E248" s="144" t="s">
        <v>1244</v>
      </c>
      <c r="F248" s="144" t="s">
        <v>1234</v>
      </c>
      <c r="G248" s="144"/>
      <c r="H248" s="144"/>
      <c r="I248" s="144"/>
      <c r="J248" s="103" t="str">
        <f t="shared" si="7"/>
        <v xml:space="preserve">门底板 S8/K8 1200 2100   </v>
      </c>
      <c r="K248" s="103" t="s">
        <v>1250</v>
      </c>
      <c r="L248" s="144">
        <v>23</v>
      </c>
      <c r="N248" s="7">
        <v>96.2</v>
      </c>
      <c r="O248" s="7">
        <v>77.3</v>
      </c>
      <c r="Q248" s="7" t="s">
        <v>1353</v>
      </c>
      <c r="R248" s="128"/>
    </row>
    <row r="249" spans="1:18" s="7" customFormat="1" hidden="1">
      <c r="A249" s="13">
        <v>200127468</v>
      </c>
      <c r="B249" s="7" t="s">
        <v>1592</v>
      </c>
      <c r="C249" s="149" t="s">
        <v>1183</v>
      </c>
      <c r="D249" s="144" t="s">
        <v>1184</v>
      </c>
      <c r="E249" s="144" t="s">
        <v>1244</v>
      </c>
      <c r="F249" s="144" t="s">
        <v>1240</v>
      </c>
      <c r="G249" s="144"/>
      <c r="H249" s="144"/>
      <c r="I249" s="144"/>
      <c r="J249" s="103" t="str">
        <f t="shared" si="7"/>
        <v xml:space="preserve">门底板 S8/K8 1200 2200   </v>
      </c>
      <c r="K249" s="103" t="s">
        <v>1250</v>
      </c>
      <c r="L249" s="144">
        <v>23</v>
      </c>
      <c r="N249" s="7">
        <v>96.2</v>
      </c>
      <c r="O249" s="7">
        <v>77.3</v>
      </c>
      <c r="Q249" s="7" t="s">
        <v>1353</v>
      </c>
      <c r="R249" s="128"/>
    </row>
    <row r="250" spans="1:18" s="7" customFormat="1" hidden="1">
      <c r="A250" s="13">
        <v>200132904</v>
      </c>
      <c r="B250" s="7" t="s">
        <v>1593</v>
      </c>
      <c r="C250" s="149" t="s">
        <v>1183</v>
      </c>
      <c r="D250" s="144" t="s">
        <v>1184</v>
      </c>
      <c r="E250" s="144" t="s">
        <v>1244</v>
      </c>
      <c r="F250" s="144" t="s">
        <v>1241</v>
      </c>
      <c r="G250" s="144"/>
      <c r="H250" s="144"/>
      <c r="I250" s="144"/>
      <c r="J250" s="103" t="str">
        <f t="shared" si="7"/>
        <v xml:space="preserve">门底板 S8/K8 1200 2300   </v>
      </c>
      <c r="K250" s="103" t="s">
        <v>1250</v>
      </c>
      <c r="L250" s="144">
        <v>23</v>
      </c>
      <c r="N250" s="7">
        <v>96.2</v>
      </c>
      <c r="O250" s="7">
        <v>77.3</v>
      </c>
      <c r="Q250" s="7" t="s">
        <v>1353</v>
      </c>
      <c r="R250" s="128"/>
    </row>
    <row r="251" spans="1:18" s="7" customFormat="1" hidden="1">
      <c r="A251" s="7">
        <v>200132913</v>
      </c>
      <c r="B251" s="7" t="s">
        <v>1594</v>
      </c>
      <c r="C251" s="147" t="s">
        <v>1183</v>
      </c>
      <c r="D251" s="144" t="s">
        <v>1184</v>
      </c>
      <c r="E251" s="144" t="s">
        <v>1244</v>
      </c>
      <c r="F251" s="144" t="s">
        <v>1242</v>
      </c>
      <c r="G251" s="144"/>
      <c r="H251" s="144"/>
      <c r="I251" s="144"/>
      <c r="J251" s="103" t="str">
        <f t="shared" si="7"/>
        <v xml:space="preserve">门底板 S8/K8 1200 2400   </v>
      </c>
      <c r="K251" s="103" t="s">
        <v>1250</v>
      </c>
      <c r="L251" s="144">
        <v>23</v>
      </c>
      <c r="N251" s="7">
        <v>96.2</v>
      </c>
      <c r="O251" s="7">
        <v>77.3</v>
      </c>
      <c r="Q251" s="7" t="s">
        <v>1353</v>
      </c>
      <c r="R251" s="128"/>
    </row>
    <row r="252" spans="1:18" s="7" customFormat="1" hidden="1">
      <c r="A252" s="7">
        <v>200010476</v>
      </c>
      <c r="B252" s="7" t="s">
        <v>1595</v>
      </c>
      <c r="C252" s="147" t="s">
        <v>1183</v>
      </c>
      <c r="D252" s="144" t="s">
        <v>1184</v>
      </c>
      <c r="E252" s="144" t="s">
        <v>1245</v>
      </c>
      <c r="F252" s="144" t="s">
        <v>1234</v>
      </c>
      <c r="G252" s="144"/>
      <c r="H252" s="144"/>
      <c r="I252" s="144"/>
      <c r="J252" s="103" t="str">
        <f t="shared" si="7"/>
        <v xml:space="preserve">门底板 S8/K8 1300 2100   </v>
      </c>
      <c r="K252" s="103" t="s">
        <v>1250</v>
      </c>
      <c r="L252" s="144">
        <v>23</v>
      </c>
      <c r="N252" s="7">
        <v>96.2</v>
      </c>
      <c r="O252" s="7">
        <v>77.3</v>
      </c>
      <c r="Q252" s="7" t="s">
        <v>1353</v>
      </c>
      <c r="R252" s="128"/>
    </row>
    <row r="253" spans="1:18" s="7" customFormat="1" hidden="1">
      <c r="A253" s="7">
        <v>200127469</v>
      </c>
      <c r="B253" s="7" t="s">
        <v>1596</v>
      </c>
      <c r="C253" s="147" t="s">
        <v>1183</v>
      </c>
      <c r="D253" s="144" t="s">
        <v>1184</v>
      </c>
      <c r="E253" s="144" t="s">
        <v>1245</v>
      </c>
      <c r="F253" s="144" t="s">
        <v>1240</v>
      </c>
      <c r="G253" s="144"/>
      <c r="H253" s="144"/>
      <c r="I253" s="144"/>
      <c r="J253" s="103" t="str">
        <f t="shared" si="7"/>
        <v xml:space="preserve">门底板 S8/K8 1300 2200   </v>
      </c>
      <c r="K253" s="103" t="s">
        <v>1250</v>
      </c>
      <c r="L253" s="144">
        <v>23</v>
      </c>
      <c r="N253" s="7">
        <v>96.2</v>
      </c>
      <c r="O253" s="7">
        <v>77.3</v>
      </c>
      <c r="Q253" s="7" t="s">
        <v>1353</v>
      </c>
      <c r="R253" s="128"/>
    </row>
    <row r="254" spans="1:18" s="7" customFormat="1" hidden="1">
      <c r="A254" s="13">
        <v>200132905</v>
      </c>
      <c r="B254" s="7" t="s">
        <v>1597</v>
      </c>
      <c r="C254" s="149" t="s">
        <v>1183</v>
      </c>
      <c r="D254" s="144" t="s">
        <v>1184</v>
      </c>
      <c r="E254" s="144" t="s">
        <v>1245</v>
      </c>
      <c r="F254" s="144" t="s">
        <v>1241</v>
      </c>
      <c r="G254" s="144"/>
      <c r="H254" s="144"/>
      <c r="I254" s="144"/>
      <c r="J254" s="103" t="str">
        <f t="shared" si="7"/>
        <v xml:space="preserve">门底板 S8/K8 1300 2300   </v>
      </c>
      <c r="K254" s="103" t="s">
        <v>1250</v>
      </c>
      <c r="L254" s="144">
        <v>23</v>
      </c>
      <c r="N254" s="7">
        <v>96.2</v>
      </c>
      <c r="O254" s="7">
        <v>77.3</v>
      </c>
      <c r="Q254" s="7" t="s">
        <v>1353</v>
      </c>
      <c r="R254" s="128"/>
    </row>
    <row r="255" spans="1:18" s="7" customFormat="1" hidden="1">
      <c r="A255" s="7">
        <v>200127453</v>
      </c>
      <c r="B255" s="7" t="s">
        <v>1598</v>
      </c>
      <c r="C255" s="147" t="s">
        <v>1183</v>
      </c>
      <c r="D255" s="144" t="s">
        <v>1184</v>
      </c>
      <c r="E255" s="144">
        <v>700</v>
      </c>
      <c r="F255" s="144" t="s">
        <v>1239</v>
      </c>
      <c r="G255" s="144"/>
      <c r="H255" s="144"/>
      <c r="I255" s="144"/>
      <c r="J255" s="103" t="str">
        <f t="shared" si="7"/>
        <v xml:space="preserve">门底板 S8/K8 700 2000   </v>
      </c>
      <c r="K255" s="103" t="s">
        <v>1250</v>
      </c>
      <c r="L255" s="144">
        <v>23</v>
      </c>
      <c r="N255" s="7">
        <v>96.2</v>
      </c>
      <c r="O255" s="7">
        <v>77.3</v>
      </c>
      <c r="Q255" s="7" t="s">
        <v>1353</v>
      </c>
      <c r="R255" s="128"/>
    </row>
    <row r="256" spans="1:18" s="7" customFormat="1" hidden="1">
      <c r="A256" s="7">
        <v>200032116</v>
      </c>
      <c r="B256" s="7" t="s">
        <v>1599</v>
      </c>
      <c r="C256" s="147" t="s">
        <v>1212</v>
      </c>
      <c r="D256" s="144" t="s">
        <v>1213</v>
      </c>
      <c r="E256" s="144">
        <v>700</v>
      </c>
      <c r="F256" s="144" t="s">
        <v>1234</v>
      </c>
      <c r="G256" s="144"/>
      <c r="H256" s="144"/>
      <c r="I256" s="144"/>
      <c r="J256" s="103" t="str">
        <f t="shared" si="7"/>
        <v xml:space="preserve">门底板 S8/K8 700 2100   </v>
      </c>
      <c r="K256" s="103" t="s">
        <v>1250</v>
      </c>
      <c r="L256" s="144">
        <v>23</v>
      </c>
      <c r="N256" s="7">
        <v>96.2</v>
      </c>
      <c r="O256" s="7">
        <v>77.3</v>
      </c>
      <c r="Q256" s="7" t="s">
        <v>1353</v>
      </c>
      <c r="R256" s="128"/>
    </row>
    <row r="257" spans="1:19" s="7" customFormat="1" hidden="1">
      <c r="A257" s="7">
        <v>200127454</v>
      </c>
      <c r="B257" s="7" t="s">
        <v>1600</v>
      </c>
      <c r="C257" s="147" t="s">
        <v>1183</v>
      </c>
      <c r="D257" s="144" t="s">
        <v>1184</v>
      </c>
      <c r="E257" s="144">
        <v>800</v>
      </c>
      <c r="F257" s="144" t="s">
        <v>1239</v>
      </c>
      <c r="G257" s="144"/>
      <c r="H257" s="144"/>
      <c r="I257" s="144"/>
      <c r="J257" s="103" t="str">
        <f t="shared" si="7"/>
        <v xml:space="preserve">门底板 S8/K8 800 2000   </v>
      </c>
      <c r="K257" s="103" t="s">
        <v>1250</v>
      </c>
      <c r="L257" s="144">
        <v>23</v>
      </c>
      <c r="N257" s="7">
        <v>96.2</v>
      </c>
      <c r="O257" s="7">
        <v>77.3</v>
      </c>
      <c r="Q257" s="7" t="s">
        <v>1353</v>
      </c>
      <c r="R257" s="128"/>
    </row>
    <row r="258" spans="1:19" s="7" customFormat="1" hidden="1">
      <c r="A258" s="7">
        <v>200010471</v>
      </c>
      <c r="B258" s="7" t="s">
        <v>1601</v>
      </c>
      <c r="C258" s="147" t="s">
        <v>1183</v>
      </c>
      <c r="D258" s="144" t="s">
        <v>1184</v>
      </c>
      <c r="E258" s="144">
        <v>800</v>
      </c>
      <c r="F258" s="144" t="s">
        <v>1234</v>
      </c>
      <c r="G258" s="144"/>
      <c r="H258" s="144"/>
      <c r="I258" s="144"/>
      <c r="J258" s="103" t="str">
        <f t="shared" si="7"/>
        <v xml:space="preserve">门底板 S8/K8 800 2100   </v>
      </c>
      <c r="K258" s="103" t="s">
        <v>1250</v>
      </c>
      <c r="L258" s="144">
        <v>23</v>
      </c>
      <c r="N258" s="7">
        <v>96.2</v>
      </c>
      <c r="O258" s="7">
        <v>77.3</v>
      </c>
      <c r="Q258" s="7" t="s">
        <v>1353</v>
      </c>
      <c r="R258" s="128"/>
    </row>
    <row r="259" spans="1:19" s="7" customFormat="1" hidden="1">
      <c r="A259" s="7">
        <v>200127463</v>
      </c>
      <c r="B259" s="7" t="s">
        <v>1602</v>
      </c>
      <c r="C259" s="147" t="s">
        <v>1183</v>
      </c>
      <c r="D259" s="144" t="s">
        <v>1184</v>
      </c>
      <c r="E259" s="144">
        <v>800</v>
      </c>
      <c r="F259" s="144" t="s">
        <v>1240</v>
      </c>
      <c r="G259" s="144"/>
      <c r="H259" s="144"/>
      <c r="I259" s="144"/>
      <c r="J259" s="103" t="str">
        <f t="shared" ref="J259:J322" si="8">D259&amp;K259&amp;C259&amp;K259&amp;E259&amp;K259&amp;F259&amp;K259&amp;G259&amp;K259&amp;H259&amp;K259&amp;I259</f>
        <v xml:space="preserve">门底板 S8/K8 800 2200   </v>
      </c>
      <c r="K259" s="103" t="s">
        <v>1250</v>
      </c>
      <c r="L259" s="144">
        <v>23</v>
      </c>
      <c r="N259" s="7">
        <v>96.2</v>
      </c>
      <c r="O259" s="7">
        <v>77.3</v>
      </c>
      <c r="Q259" s="7" t="s">
        <v>1353</v>
      </c>
      <c r="R259" s="128"/>
    </row>
    <row r="260" spans="1:19" s="7" customFormat="1" hidden="1">
      <c r="A260" s="7">
        <v>200132900</v>
      </c>
      <c r="B260" s="7" t="s">
        <v>1603</v>
      </c>
      <c r="C260" s="147" t="s">
        <v>1183</v>
      </c>
      <c r="D260" s="144" t="s">
        <v>1184</v>
      </c>
      <c r="E260" s="144">
        <v>800</v>
      </c>
      <c r="F260" s="144" t="s">
        <v>1241</v>
      </c>
      <c r="G260" s="144"/>
      <c r="H260" s="144"/>
      <c r="I260" s="144"/>
      <c r="J260" s="103" t="str">
        <f t="shared" si="8"/>
        <v xml:space="preserve">门底板 S8/K8 800 2300   </v>
      </c>
      <c r="K260" s="103" t="s">
        <v>1250</v>
      </c>
      <c r="L260" s="144">
        <v>23</v>
      </c>
      <c r="N260" s="7">
        <v>96.2</v>
      </c>
      <c r="O260" s="7">
        <v>77.3</v>
      </c>
      <c r="Q260" s="7" t="s">
        <v>1353</v>
      </c>
      <c r="R260" s="128"/>
    </row>
    <row r="261" spans="1:19" s="7" customFormat="1" hidden="1">
      <c r="A261" s="7">
        <v>200132909</v>
      </c>
      <c r="B261" s="7" t="s">
        <v>1604</v>
      </c>
      <c r="C261" s="147" t="s">
        <v>1183</v>
      </c>
      <c r="D261" s="144" t="s">
        <v>1184</v>
      </c>
      <c r="E261" s="144">
        <v>800</v>
      </c>
      <c r="F261" s="144" t="s">
        <v>1242</v>
      </c>
      <c r="G261" s="144"/>
      <c r="H261" s="144"/>
      <c r="I261" s="144"/>
      <c r="J261" s="103" t="str">
        <f t="shared" si="8"/>
        <v xml:space="preserve">门底板 S8/K8 800 2400   </v>
      </c>
      <c r="K261" s="103" t="s">
        <v>1250</v>
      </c>
      <c r="L261" s="144">
        <v>23</v>
      </c>
      <c r="N261" s="7">
        <v>96.2</v>
      </c>
      <c r="O261" s="7">
        <v>77.3</v>
      </c>
      <c r="Q261" s="7" t="s">
        <v>1353</v>
      </c>
      <c r="R261" s="128"/>
    </row>
    <row r="262" spans="1:19" s="7" customFormat="1" hidden="1">
      <c r="A262" s="7">
        <v>200127455</v>
      </c>
      <c r="B262" s="7" t="s">
        <v>1605</v>
      </c>
      <c r="C262" s="147" t="s">
        <v>1183</v>
      </c>
      <c r="D262" s="144" t="s">
        <v>1184</v>
      </c>
      <c r="E262" s="144">
        <v>900</v>
      </c>
      <c r="F262" s="144" t="s">
        <v>1239</v>
      </c>
      <c r="G262" s="144"/>
      <c r="H262" s="144"/>
      <c r="I262" s="144"/>
      <c r="J262" s="103" t="str">
        <f t="shared" si="8"/>
        <v xml:space="preserve">门底板 S8/K8 900 2000   </v>
      </c>
      <c r="K262" s="103" t="s">
        <v>1250</v>
      </c>
      <c r="L262" s="144">
        <v>23</v>
      </c>
      <c r="N262" s="7">
        <v>96.2</v>
      </c>
      <c r="O262" s="7">
        <v>77.3</v>
      </c>
      <c r="Q262" s="7" t="s">
        <v>1353</v>
      </c>
      <c r="R262" s="128"/>
    </row>
    <row r="263" spans="1:19" s="7" customFormat="1" hidden="1">
      <c r="A263" s="7">
        <v>200010472</v>
      </c>
      <c r="B263" s="7" t="s">
        <v>1606</v>
      </c>
      <c r="C263" s="147" t="s">
        <v>1183</v>
      </c>
      <c r="D263" s="144" t="s">
        <v>1184</v>
      </c>
      <c r="E263" s="144">
        <v>900</v>
      </c>
      <c r="F263" s="144" t="s">
        <v>1234</v>
      </c>
      <c r="G263" s="144"/>
      <c r="H263" s="144"/>
      <c r="I263" s="144"/>
      <c r="J263" s="103" t="str">
        <f t="shared" si="8"/>
        <v xml:space="preserve">门底板 S8/K8 900 2100   </v>
      </c>
      <c r="K263" s="103" t="s">
        <v>1250</v>
      </c>
      <c r="L263" s="144">
        <v>23</v>
      </c>
      <c r="N263" s="7">
        <v>96.2</v>
      </c>
      <c r="O263" s="7">
        <v>77.3</v>
      </c>
      <c r="Q263" s="7" t="s">
        <v>1353</v>
      </c>
      <c r="R263" s="128"/>
    </row>
    <row r="264" spans="1:19" s="7" customFormat="1" hidden="1">
      <c r="A264" s="7">
        <v>200127464</v>
      </c>
      <c r="B264" s="7" t="s">
        <v>1607</v>
      </c>
      <c r="C264" s="147" t="s">
        <v>1183</v>
      </c>
      <c r="D264" s="144" t="s">
        <v>1184</v>
      </c>
      <c r="E264" s="144">
        <v>900</v>
      </c>
      <c r="F264" s="144" t="s">
        <v>1240</v>
      </c>
      <c r="G264" s="144"/>
      <c r="H264" s="144"/>
      <c r="I264" s="144"/>
      <c r="J264" s="103" t="str">
        <f t="shared" si="8"/>
        <v xml:space="preserve">门底板 S8/K8 900 2200   </v>
      </c>
      <c r="K264" s="103" t="s">
        <v>1250</v>
      </c>
      <c r="L264" s="144">
        <v>23</v>
      </c>
      <c r="N264" s="7">
        <v>96.2</v>
      </c>
      <c r="O264" s="7">
        <v>77.3</v>
      </c>
      <c r="Q264" s="7" t="s">
        <v>1353</v>
      </c>
      <c r="R264" s="128"/>
    </row>
    <row r="265" spans="1:19" s="7" customFormat="1" hidden="1">
      <c r="A265" s="7">
        <v>200132901</v>
      </c>
      <c r="B265" s="7" t="s">
        <v>1608</v>
      </c>
      <c r="C265" s="147" t="s">
        <v>1183</v>
      </c>
      <c r="D265" s="144" t="s">
        <v>1184</v>
      </c>
      <c r="E265" s="144">
        <v>900</v>
      </c>
      <c r="F265" s="144" t="s">
        <v>1241</v>
      </c>
      <c r="G265" s="144"/>
      <c r="H265" s="144"/>
      <c r="I265" s="144"/>
      <c r="J265" s="103" t="str">
        <f t="shared" si="8"/>
        <v xml:space="preserve">门底板 S8/K8 900 2300   </v>
      </c>
      <c r="K265" s="103" t="s">
        <v>1250</v>
      </c>
      <c r="L265" s="144">
        <v>23</v>
      </c>
      <c r="N265" s="7">
        <v>96.2</v>
      </c>
      <c r="O265" s="7">
        <v>77.3</v>
      </c>
      <c r="Q265" s="7" t="s">
        <v>1353</v>
      </c>
      <c r="R265" s="128"/>
    </row>
    <row r="266" spans="1:19" s="7" customFormat="1" hidden="1">
      <c r="A266" s="7">
        <v>200164450</v>
      </c>
      <c r="B266" s="7" t="s">
        <v>1608</v>
      </c>
      <c r="C266" s="147" t="s">
        <v>1183</v>
      </c>
      <c r="D266" s="144" t="s">
        <v>1184</v>
      </c>
      <c r="E266" s="144">
        <v>900</v>
      </c>
      <c r="F266" s="144" t="s">
        <v>1241</v>
      </c>
      <c r="G266" s="144"/>
      <c r="H266" s="144"/>
      <c r="I266" s="144"/>
      <c r="J266" s="103" t="str">
        <f t="shared" si="8"/>
        <v xml:space="preserve">门底板 S8/K8 900 2300   </v>
      </c>
      <c r="K266" s="103" t="s">
        <v>1250</v>
      </c>
      <c r="L266" s="144">
        <v>23</v>
      </c>
      <c r="N266" s="7">
        <v>96.2</v>
      </c>
      <c r="O266" s="7">
        <v>77.3</v>
      </c>
      <c r="Q266" s="7" t="s">
        <v>1353</v>
      </c>
      <c r="R266" s="128"/>
    </row>
    <row r="267" spans="1:19" s="7" customFormat="1" hidden="1">
      <c r="A267" s="7">
        <v>200132910</v>
      </c>
      <c r="B267" s="7" t="s">
        <v>1609</v>
      </c>
      <c r="C267" s="147" t="s">
        <v>1183</v>
      </c>
      <c r="D267" s="144" t="s">
        <v>1184</v>
      </c>
      <c r="E267" s="144">
        <v>900</v>
      </c>
      <c r="F267" s="144" t="s">
        <v>1242</v>
      </c>
      <c r="G267" s="144"/>
      <c r="H267" s="144"/>
      <c r="I267" s="144"/>
      <c r="J267" s="103" t="str">
        <f t="shared" si="8"/>
        <v xml:space="preserve">门底板 S8/K8 900 2400   </v>
      </c>
      <c r="K267" s="103" t="s">
        <v>1250</v>
      </c>
      <c r="L267" s="144">
        <v>23</v>
      </c>
      <c r="N267" s="7">
        <v>96.2</v>
      </c>
      <c r="O267" s="7">
        <v>77.3</v>
      </c>
      <c r="Q267" s="7" t="s">
        <v>1353</v>
      </c>
      <c r="R267" s="134"/>
      <c r="S267" s="131"/>
    </row>
    <row r="268" spans="1:19" s="7" customFormat="1" hidden="1">
      <c r="A268" s="7">
        <v>200160428</v>
      </c>
      <c r="B268" s="7" t="s">
        <v>1610</v>
      </c>
      <c r="C268" s="147" t="s">
        <v>1185</v>
      </c>
      <c r="D268" s="144" t="s">
        <v>1182</v>
      </c>
      <c r="E268" s="144" t="s">
        <v>1238</v>
      </c>
      <c r="F268" s="144" t="s">
        <v>1241</v>
      </c>
      <c r="G268" s="144"/>
      <c r="H268" s="144" t="s">
        <v>1233</v>
      </c>
      <c r="I268" s="144" t="s">
        <v>1186</v>
      </c>
      <c r="J268" s="103" t="str">
        <f t="shared" si="8"/>
        <v>门板焊接组件 K8 1100 2300  右 (带安装触板)</v>
      </c>
      <c r="K268" s="103" t="s">
        <v>1250</v>
      </c>
      <c r="L268" s="144">
        <v>4</v>
      </c>
      <c r="P268" s="7">
        <v>82.5</v>
      </c>
      <c r="Q268" s="7" t="s">
        <v>1353</v>
      </c>
    </row>
    <row r="269" spans="1:19" s="7" customFormat="1" hidden="1">
      <c r="A269" s="7">
        <v>200164502</v>
      </c>
      <c r="B269" s="7" t="s">
        <v>1611</v>
      </c>
      <c r="C269" s="147" t="s">
        <v>1185</v>
      </c>
      <c r="D269" s="144" t="s">
        <v>1182</v>
      </c>
      <c r="E269" s="144" t="s">
        <v>1238</v>
      </c>
      <c r="F269" s="144" t="s">
        <v>1241</v>
      </c>
      <c r="G269" s="144"/>
      <c r="H269" s="144" t="s">
        <v>1218</v>
      </c>
      <c r="I269" s="144" t="s">
        <v>1186</v>
      </c>
      <c r="J269" s="103" t="str">
        <f t="shared" si="8"/>
        <v>门板焊接组件 K8 1100 2300  左 (带安装触板)</v>
      </c>
      <c r="K269" s="103" t="s">
        <v>1250</v>
      </c>
      <c r="L269" s="144">
        <v>4</v>
      </c>
      <c r="P269" s="7">
        <v>82.5</v>
      </c>
      <c r="Q269" s="7" t="s">
        <v>1353</v>
      </c>
    </row>
    <row r="270" spans="1:19" s="7" customFormat="1" hidden="1">
      <c r="A270" s="7">
        <v>200160425</v>
      </c>
      <c r="B270" s="7" t="s">
        <v>1612</v>
      </c>
      <c r="C270" s="147" t="s">
        <v>1185</v>
      </c>
      <c r="D270" s="144" t="s">
        <v>1182</v>
      </c>
      <c r="E270" s="144">
        <v>900</v>
      </c>
      <c r="F270" s="144" t="s">
        <v>1241</v>
      </c>
      <c r="G270" s="144"/>
      <c r="H270" s="144" t="s">
        <v>1233</v>
      </c>
      <c r="I270" s="144" t="s">
        <v>1186</v>
      </c>
      <c r="J270" s="103" t="str">
        <f t="shared" si="8"/>
        <v>门板焊接组件 K8 900 2300  右 (带安装触板)</v>
      </c>
      <c r="K270" s="103" t="s">
        <v>1250</v>
      </c>
      <c r="L270" s="144">
        <v>4</v>
      </c>
      <c r="P270" s="7">
        <v>82.5</v>
      </c>
      <c r="Q270" s="7" t="s">
        <v>1353</v>
      </c>
    </row>
    <row r="271" spans="1:19" s="7" customFormat="1" hidden="1">
      <c r="A271" s="7">
        <v>200164500</v>
      </c>
      <c r="B271" s="7" t="s">
        <v>1613</v>
      </c>
      <c r="C271" s="147" t="s">
        <v>1185</v>
      </c>
      <c r="D271" s="144" t="s">
        <v>1182</v>
      </c>
      <c r="E271" s="144">
        <v>900</v>
      </c>
      <c r="F271" s="144" t="s">
        <v>1241</v>
      </c>
      <c r="G271" s="144"/>
      <c r="H271" s="144" t="s">
        <v>1218</v>
      </c>
      <c r="I271" s="144" t="s">
        <v>1186</v>
      </c>
      <c r="J271" s="103" t="str">
        <f t="shared" si="8"/>
        <v>门板焊接组件 K8 900 2300  左 (带安装触板)</v>
      </c>
      <c r="K271" s="103" t="s">
        <v>1250</v>
      </c>
      <c r="L271" s="144">
        <v>4</v>
      </c>
      <c r="P271" s="7">
        <v>82.5</v>
      </c>
      <c r="Q271" s="7" t="s">
        <v>1353</v>
      </c>
    </row>
    <row r="272" spans="1:19" s="7" customFormat="1" hidden="1">
      <c r="A272" s="7">
        <v>330025970</v>
      </c>
      <c r="B272" s="7" t="s">
        <v>1614</v>
      </c>
      <c r="C272" s="147" t="s">
        <v>1191</v>
      </c>
      <c r="D272" s="144" t="s">
        <v>1182</v>
      </c>
      <c r="E272" s="144" t="s">
        <v>1243</v>
      </c>
      <c r="F272" s="144" t="s">
        <v>1239</v>
      </c>
      <c r="G272" s="144"/>
      <c r="H272" s="144" t="s">
        <v>1233</v>
      </c>
      <c r="I272" s="144"/>
      <c r="J272" s="103" t="str">
        <f t="shared" si="8"/>
        <v xml:space="preserve">门板焊接组件 S200 1000 2000  右 </v>
      </c>
      <c r="K272" s="103" t="s">
        <v>1250</v>
      </c>
      <c r="L272" s="144">
        <v>4</v>
      </c>
      <c r="P272" s="7">
        <v>82.5</v>
      </c>
      <c r="Q272" s="7" t="s">
        <v>1353</v>
      </c>
    </row>
    <row r="273" spans="1:17" s="7" customFormat="1" hidden="1">
      <c r="A273" s="7">
        <v>330025982</v>
      </c>
      <c r="B273" s="7" t="s">
        <v>1615</v>
      </c>
      <c r="C273" s="147" t="s">
        <v>1191</v>
      </c>
      <c r="D273" s="144" t="s">
        <v>1182</v>
      </c>
      <c r="E273" s="144" t="s">
        <v>1243</v>
      </c>
      <c r="F273" s="144" t="s">
        <v>1239</v>
      </c>
      <c r="G273" s="144"/>
      <c r="H273" s="144" t="s">
        <v>1218</v>
      </c>
      <c r="I273" s="144"/>
      <c r="J273" s="103" t="str">
        <f t="shared" si="8"/>
        <v xml:space="preserve">门板焊接组件 S200 1000 2000  左 </v>
      </c>
      <c r="K273" s="103" t="s">
        <v>1250</v>
      </c>
      <c r="L273" s="144">
        <v>4</v>
      </c>
      <c r="P273" s="7">
        <v>82.5</v>
      </c>
      <c r="Q273" s="7" t="s">
        <v>1353</v>
      </c>
    </row>
    <row r="274" spans="1:17" s="7" customFormat="1" hidden="1">
      <c r="A274" s="7">
        <v>330025971</v>
      </c>
      <c r="B274" s="7" t="s">
        <v>1616</v>
      </c>
      <c r="C274" s="147" t="s">
        <v>1191</v>
      </c>
      <c r="D274" s="144" t="s">
        <v>1182</v>
      </c>
      <c r="E274" s="144" t="s">
        <v>1243</v>
      </c>
      <c r="F274" s="144" t="s">
        <v>1234</v>
      </c>
      <c r="G274" s="144"/>
      <c r="H274" s="144" t="s">
        <v>1233</v>
      </c>
      <c r="I274" s="144"/>
      <c r="J274" s="103" t="str">
        <f t="shared" si="8"/>
        <v xml:space="preserve">门板焊接组件 S200 1000 2100  右 </v>
      </c>
      <c r="K274" s="103" t="s">
        <v>1250</v>
      </c>
      <c r="L274" s="144">
        <v>4</v>
      </c>
      <c r="P274" s="7">
        <v>82.5</v>
      </c>
      <c r="Q274" s="7" t="s">
        <v>1353</v>
      </c>
    </row>
    <row r="275" spans="1:17" s="7" customFormat="1" hidden="1">
      <c r="A275" s="7">
        <v>200240217</v>
      </c>
      <c r="B275" s="7" t="s">
        <v>1617</v>
      </c>
      <c r="C275" s="147" t="s">
        <v>1191</v>
      </c>
      <c r="D275" s="144" t="s">
        <v>1182</v>
      </c>
      <c r="E275" s="144" t="s">
        <v>1243</v>
      </c>
      <c r="F275" s="144" t="s">
        <v>1234</v>
      </c>
      <c r="G275" s="144"/>
      <c r="H275" s="144" t="s">
        <v>1233</v>
      </c>
      <c r="I275" s="144" t="s">
        <v>1226</v>
      </c>
      <c r="J275" s="103" t="str">
        <f t="shared" si="8"/>
        <v>门板焊接组件 S200 1000 2100  右 (防火)</v>
      </c>
      <c r="K275" s="103" t="s">
        <v>1250</v>
      </c>
      <c r="L275" s="144">
        <v>4</v>
      </c>
      <c r="P275" s="7">
        <v>82.5</v>
      </c>
      <c r="Q275" s="7" t="s">
        <v>1353</v>
      </c>
    </row>
    <row r="276" spans="1:17" s="7" customFormat="1" hidden="1">
      <c r="A276" s="7">
        <v>330025983</v>
      </c>
      <c r="B276" s="7" t="s">
        <v>1618</v>
      </c>
      <c r="C276" s="147" t="s">
        <v>1191</v>
      </c>
      <c r="D276" s="144" t="s">
        <v>1182</v>
      </c>
      <c r="E276" s="144" t="s">
        <v>1243</v>
      </c>
      <c r="F276" s="144" t="s">
        <v>1234</v>
      </c>
      <c r="G276" s="144"/>
      <c r="H276" s="144" t="s">
        <v>1218</v>
      </c>
      <c r="I276" s="144"/>
      <c r="J276" s="103" t="str">
        <f t="shared" si="8"/>
        <v xml:space="preserve">门板焊接组件 S200 1000 2100  左 </v>
      </c>
      <c r="K276" s="103" t="s">
        <v>1250</v>
      </c>
      <c r="L276" s="144">
        <v>4</v>
      </c>
      <c r="P276" s="7">
        <v>82.5</v>
      </c>
      <c r="Q276" s="7" t="s">
        <v>1353</v>
      </c>
    </row>
    <row r="277" spans="1:17" s="7" customFormat="1" hidden="1">
      <c r="A277" s="7">
        <v>200240235</v>
      </c>
      <c r="B277" s="7" t="s">
        <v>1619</v>
      </c>
      <c r="C277" s="147" t="s">
        <v>1191</v>
      </c>
      <c r="D277" s="144" t="s">
        <v>1182</v>
      </c>
      <c r="E277" s="144" t="s">
        <v>1243</v>
      </c>
      <c r="F277" s="144" t="s">
        <v>1234</v>
      </c>
      <c r="G277" s="144"/>
      <c r="H277" s="144" t="s">
        <v>1218</v>
      </c>
      <c r="I277" s="144" t="s">
        <v>1226</v>
      </c>
      <c r="J277" s="103" t="str">
        <f t="shared" si="8"/>
        <v>门板焊接组件 S200 1000 2100  左 (防火)</v>
      </c>
      <c r="K277" s="103" t="s">
        <v>1250</v>
      </c>
      <c r="L277" s="144">
        <v>4</v>
      </c>
      <c r="P277" s="7">
        <v>82.5</v>
      </c>
      <c r="Q277" s="7" t="s">
        <v>1353</v>
      </c>
    </row>
    <row r="278" spans="1:17" hidden="1">
      <c r="A278" s="7">
        <v>330025972</v>
      </c>
      <c r="B278" s="7" t="s">
        <v>1620</v>
      </c>
      <c r="C278" s="147" t="s">
        <v>1191</v>
      </c>
      <c r="D278" s="144" t="s">
        <v>1182</v>
      </c>
      <c r="E278" s="144" t="s">
        <v>1243</v>
      </c>
      <c r="F278" s="144" t="s">
        <v>1240</v>
      </c>
      <c r="H278" s="144" t="s">
        <v>1233</v>
      </c>
      <c r="J278" s="103" t="str">
        <f t="shared" si="8"/>
        <v xml:space="preserve">门板焊接组件 S200 1000 2200  右 </v>
      </c>
      <c r="K278" s="103" t="s">
        <v>1250</v>
      </c>
      <c r="L278" s="144">
        <v>4</v>
      </c>
      <c r="P278" s="7">
        <v>82.5</v>
      </c>
      <c r="Q278" s="7" t="s">
        <v>1353</v>
      </c>
    </row>
    <row r="279" spans="1:17" hidden="1">
      <c r="A279" s="7">
        <v>330025984</v>
      </c>
      <c r="B279" s="7" t="s">
        <v>1621</v>
      </c>
      <c r="C279" s="147" t="s">
        <v>1191</v>
      </c>
      <c r="D279" s="144" t="s">
        <v>1182</v>
      </c>
      <c r="E279" s="144" t="s">
        <v>1243</v>
      </c>
      <c r="F279" s="144" t="s">
        <v>1240</v>
      </c>
      <c r="H279" s="144" t="s">
        <v>1218</v>
      </c>
      <c r="J279" s="103" t="str">
        <f t="shared" si="8"/>
        <v xml:space="preserve">门板焊接组件 S200 1000 2200  左 </v>
      </c>
      <c r="K279" s="103" t="s">
        <v>1250</v>
      </c>
      <c r="L279" s="144">
        <v>4</v>
      </c>
      <c r="P279" s="7">
        <v>82.5</v>
      </c>
      <c r="Q279" s="7" t="s">
        <v>1353</v>
      </c>
    </row>
    <row r="280" spans="1:17" hidden="1">
      <c r="A280" s="7">
        <v>330025973</v>
      </c>
      <c r="B280" s="7" t="s">
        <v>1622</v>
      </c>
      <c r="C280" s="147" t="s">
        <v>1191</v>
      </c>
      <c r="D280" s="144" t="s">
        <v>1182</v>
      </c>
      <c r="E280" s="144" t="s">
        <v>1238</v>
      </c>
      <c r="F280" s="144" t="s">
        <v>1239</v>
      </c>
      <c r="H280" s="144" t="s">
        <v>1233</v>
      </c>
      <c r="J280" s="103" t="str">
        <f t="shared" si="8"/>
        <v xml:space="preserve">门板焊接组件 S200 1100 2000  右 </v>
      </c>
      <c r="K280" s="103" t="s">
        <v>1250</v>
      </c>
      <c r="L280" s="144">
        <v>4</v>
      </c>
      <c r="P280" s="7">
        <v>82.5</v>
      </c>
      <c r="Q280" s="7" t="s">
        <v>1353</v>
      </c>
    </row>
    <row r="281" spans="1:17" hidden="1">
      <c r="A281" s="7">
        <v>330025985</v>
      </c>
      <c r="B281" s="7" t="s">
        <v>1623</v>
      </c>
      <c r="C281" s="147" t="s">
        <v>1191</v>
      </c>
      <c r="D281" s="144" t="s">
        <v>1182</v>
      </c>
      <c r="E281" s="144" t="s">
        <v>1238</v>
      </c>
      <c r="F281" s="144" t="s">
        <v>1239</v>
      </c>
      <c r="H281" s="144" t="s">
        <v>1218</v>
      </c>
      <c r="J281" s="103" t="str">
        <f t="shared" si="8"/>
        <v xml:space="preserve">门板焊接组件 S200 1100 2000  左 </v>
      </c>
      <c r="K281" s="103" t="s">
        <v>1250</v>
      </c>
      <c r="L281" s="144">
        <v>4</v>
      </c>
      <c r="P281" s="7">
        <v>82.5</v>
      </c>
      <c r="Q281" s="7" t="s">
        <v>1353</v>
      </c>
    </row>
    <row r="282" spans="1:17" hidden="1">
      <c r="A282" s="7">
        <v>330025974</v>
      </c>
      <c r="B282" s="7" t="s">
        <v>1624</v>
      </c>
      <c r="C282" s="147" t="s">
        <v>1191</v>
      </c>
      <c r="D282" s="144" t="s">
        <v>1182</v>
      </c>
      <c r="E282" s="144" t="s">
        <v>1238</v>
      </c>
      <c r="F282" s="144" t="s">
        <v>1234</v>
      </c>
      <c r="H282" s="144" t="s">
        <v>1233</v>
      </c>
      <c r="J282" s="103" t="str">
        <f t="shared" si="8"/>
        <v xml:space="preserve">门板焊接组件 S200 1100 2100  右 </v>
      </c>
      <c r="K282" s="103" t="s">
        <v>1250</v>
      </c>
      <c r="L282" s="144">
        <v>4</v>
      </c>
      <c r="P282" s="7">
        <v>82.5</v>
      </c>
      <c r="Q282" s="7" t="s">
        <v>1353</v>
      </c>
    </row>
    <row r="283" spans="1:17" hidden="1">
      <c r="A283" s="7">
        <v>200240220</v>
      </c>
      <c r="B283" s="7" t="s">
        <v>1625</v>
      </c>
      <c r="C283" s="147" t="s">
        <v>1191</v>
      </c>
      <c r="D283" s="144" t="s">
        <v>1182</v>
      </c>
      <c r="E283" s="144" t="s">
        <v>1238</v>
      </c>
      <c r="F283" s="144" t="s">
        <v>1234</v>
      </c>
      <c r="H283" s="144" t="s">
        <v>1233</v>
      </c>
      <c r="I283" s="144" t="s">
        <v>1226</v>
      </c>
      <c r="J283" s="103" t="str">
        <f t="shared" si="8"/>
        <v>门板焊接组件 S200 1100 2100  右 (防火)</v>
      </c>
      <c r="K283" s="103" t="s">
        <v>1250</v>
      </c>
      <c r="L283" s="144">
        <v>4</v>
      </c>
      <c r="P283" s="7">
        <v>82.5</v>
      </c>
      <c r="Q283" s="7" t="s">
        <v>1353</v>
      </c>
    </row>
    <row r="284" spans="1:17" hidden="1">
      <c r="A284" s="7">
        <v>330025986</v>
      </c>
      <c r="B284" s="7" t="s">
        <v>1626</v>
      </c>
      <c r="C284" s="147" t="s">
        <v>1191</v>
      </c>
      <c r="D284" s="144" t="s">
        <v>1182</v>
      </c>
      <c r="E284" s="144" t="s">
        <v>1238</v>
      </c>
      <c r="F284" s="144" t="s">
        <v>1234</v>
      </c>
      <c r="H284" s="144" t="s">
        <v>1218</v>
      </c>
      <c r="J284" s="103" t="str">
        <f t="shared" si="8"/>
        <v xml:space="preserve">门板焊接组件 S200 1100 2100  左 </v>
      </c>
      <c r="K284" s="103" t="s">
        <v>1250</v>
      </c>
      <c r="L284" s="144">
        <v>4</v>
      </c>
      <c r="P284" s="7">
        <v>82.5</v>
      </c>
      <c r="Q284" s="7" t="s">
        <v>1353</v>
      </c>
    </row>
    <row r="285" spans="1:17" hidden="1">
      <c r="A285" s="7">
        <v>200240238</v>
      </c>
      <c r="B285" s="7" t="s">
        <v>1627</v>
      </c>
      <c r="C285" s="147" t="s">
        <v>1191</v>
      </c>
      <c r="D285" s="144" t="s">
        <v>1182</v>
      </c>
      <c r="E285" s="144" t="s">
        <v>1238</v>
      </c>
      <c r="F285" s="144" t="s">
        <v>1234</v>
      </c>
      <c r="H285" s="144" t="s">
        <v>1218</v>
      </c>
      <c r="I285" s="144" t="s">
        <v>1226</v>
      </c>
      <c r="J285" s="103" t="str">
        <f t="shared" si="8"/>
        <v>门板焊接组件 S200 1100 2100  左 (防火)</v>
      </c>
      <c r="K285" s="103" t="s">
        <v>1250</v>
      </c>
      <c r="L285" s="144">
        <v>4</v>
      </c>
      <c r="P285" s="7">
        <v>82.5</v>
      </c>
      <c r="Q285" s="7" t="s">
        <v>1353</v>
      </c>
    </row>
    <row r="286" spans="1:17" hidden="1">
      <c r="A286" s="7">
        <v>330025975</v>
      </c>
      <c r="B286" s="7" t="s">
        <v>1628</v>
      </c>
      <c r="C286" s="147" t="s">
        <v>1191</v>
      </c>
      <c r="D286" s="144" t="s">
        <v>1182</v>
      </c>
      <c r="E286" s="144" t="s">
        <v>1238</v>
      </c>
      <c r="F286" s="144" t="s">
        <v>1240</v>
      </c>
      <c r="H286" s="144" t="s">
        <v>1233</v>
      </c>
      <c r="J286" s="103" t="str">
        <f t="shared" si="8"/>
        <v xml:space="preserve">门板焊接组件 S200 1100 2200  右 </v>
      </c>
      <c r="K286" s="103" t="s">
        <v>1250</v>
      </c>
      <c r="L286" s="144">
        <v>4</v>
      </c>
      <c r="P286" s="7">
        <v>82.5</v>
      </c>
      <c r="Q286" s="7" t="s">
        <v>1353</v>
      </c>
    </row>
    <row r="287" spans="1:17" s="7" customFormat="1" hidden="1">
      <c r="A287" s="7">
        <v>330025987</v>
      </c>
      <c r="B287" s="7" t="s">
        <v>1629</v>
      </c>
      <c r="C287" s="147" t="s">
        <v>1191</v>
      </c>
      <c r="D287" s="144" t="s">
        <v>1182</v>
      </c>
      <c r="E287" s="144" t="s">
        <v>1238</v>
      </c>
      <c r="F287" s="144" t="s">
        <v>1240</v>
      </c>
      <c r="G287" s="144"/>
      <c r="H287" s="144" t="s">
        <v>1218</v>
      </c>
      <c r="I287" s="144"/>
      <c r="J287" s="103" t="str">
        <f t="shared" si="8"/>
        <v xml:space="preserve">门板焊接组件 S200 1100 2200  左 </v>
      </c>
      <c r="K287" s="103" t="s">
        <v>1250</v>
      </c>
      <c r="L287" s="144">
        <v>4</v>
      </c>
      <c r="P287" s="7">
        <v>82.5</v>
      </c>
      <c r="Q287" s="7" t="s">
        <v>1353</v>
      </c>
    </row>
    <row r="288" spans="1:17" s="7" customFormat="1" hidden="1">
      <c r="A288" s="7">
        <v>330075127</v>
      </c>
      <c r="B288" s="7" t="s">
        <v>1630</v>
      </c>
      <c r="C288" s="147" t="s">
        <v>1191</v>
      </c>
      <c r="D288" s="144" t="s">
        <v>1182</v>
      </c>
      <c r="E288" s="144">
        <v>700</v>
      </c>
      <c r="F288" s="144" t="s">
        <v>1234</v>
      </c>
      <c r="G288" s="144"/>
      <c r="H288" s="144" t="s">
        <v>1233</v>
      </c>
      <c r="I288" s="144"/>
      <c r="J288" s="103" t="str">
        <f t="shared" si="8"/>
        <v xml:space="preserve">门板焊接组件 S200 700 2100  右 </v>
      </c>
      <c r="K288" s="103" t="s">
        <v>1250</v>
      </c>
      <c r="L288" s="144">
        <v>4</v>
      </c>
      <c r="P288" s="7">
        <v>82.5</v>
      </c>
      <c r="Q288" s="7" t="s">
        <v>1353</v>
      </c>
    </row>
    <row r="289" spans="1:17" s="7" customFormat="1" hidden="1">
      <c r="A289" s="7">
        <v>330075121</v>
      </c>
      <c r="B289" s="7" t="s">
        <v>1631</v>
      </c>
      <c r="C289" s="147" t="s">
        <v>1191</v>
      </c>
      <c r="D289" s="144" t="s">
        <v>1182</v>
      </c>
      <c r="E289" s="144">
        <v>700</v>
      </c>
      <c r="F289" s="144" t="s">
        <v>1234</v>
      </c>
      <c r="G289" s="144"/>
      <c r="H289" s="144" t="s">
        <v>1218</v>
      </c>
      <c r="I289" s="144"/>
      <c r="J289" s="103" t="str">
        <f t="shared" si="8"/>
        <v xml:space="preserve">门板焊接组件 S200 700 2100  左 </v>
      </c>
      <c r="K289" s="103" t="s">
        <v>1250</v>
      </c>
      <c r="L289" s="144">
        <v>4</v>
      </c>
      <c r="P289" s="7">
        <v>82.5</v>
      </c>
      <c r="Q289" s="7" t="s">
        <v>1353</v>
      </c>
    </row>
    <row r="290" spans="1:17" s="7" customFormat="1" hidden="1">
      <c r="A290" s="7">
        <v>330025964</v>
      </c>
      <c r="B290" s="7" t="s">
        <v>1632</v>
      </c>
      <c r="C290" s="147" t="s">
        <v>1191</v>
      </c>
      <c r="D290" s="144" t="s">
        <v>1182</v>
      </c>
      <c r="E290" s="144">
        <v>800</v>
      </c>
      <c r="F290" s="144" t="s">
        <v>1239</v>
      </c>
      <c r="G290" s="144"/>
      <c r="H290" s="144" t="s">
        <v>1233</v>
      </c>
      <c r="I290" s="144"/>
      <c r="J290" s="103" t="str">
        <f t="shared" si="8"/>
        <v xml:space="preserve">门板焊接组件 S200 800 2000  右 </v>
      </c>
      <c r="K290" s="103" t="s">
        <v>1250</v>
      </c>
      <c r="L290" s="144">
        <v>4</v>
      </c>
      <c r="P290" s="7">
        <v>82.5</v>
      </c>
      <c r="Q290" s="7" t="s">
        <v>1353</v>
      </c>
    </row>
    <row r="291" spans="1:17" s="7" customFormat="1" hidden="1">
      <c r="A291" s="7">
        <v>330025976</v>
      </c>
      <c r="B291" s="7" t="s">
        <v>1633</v>
      </c>
      <c r="C291" s="147" t="s">
        <v>1191</v>
      </c>
      <c r="D291" s="144" t="s">
        <v>1182</v>
      </c>
      <c r="E291" s="144">
        <v>800</v>
      </c>
      <c r="F291" s="144" t="s">
        <v>1239</v>
      </c>
      <c r="G291" s="144"/>
      <c r="H291" s="144" t="s">
        <v>1218</v>
      </c>
      <c r="I291" s="144"/>
      <c r="J291" s="103" t="str">
        <f t="shared" si="8"/>
        <v xml:space="preserve">门板焊接组件 S200 800 2000  左 </v>
      </c>
      <c r="K291" s="103" t="s">
        <v>1250</v>
      </c>
      <c r="L291" s="144">
        <v>4</v>
      </c>
      <c r="P291" s="7">
        <v>82.5</v>
      </c>
      <c r="Q291" s="7" t="s">
        <v>1353</v>
      </c>
    </row>
    <row r="292" spans="1:17" s="7" customFormat="1" hidden="1">
      <c r="A292" s="7">
        <v>330025965</v>
      </c>
      <c r="B292" s="7" t="s">
        <v>1634</v>
      </c>
      <c r="C292" s="147" t="s">
        <v>1191</v>
      </c>
      <c r="D292" s="144" t="s">
        <v>1182</v>
      </c>
      <c r="E292" s="144">
        <v>800</v>
      </c>
      <c r="F292" s="144" t="s">
        <v>1234</v>
      </c>
      <c r="G292" s="144"/>
      <c r="H292" s="144" t="s">
        <v>1233</v>
      </c>
      <c r="I292" s="144"/>
      <c r="J292" s="103" t="str">
        <f t="shared" si="8"/>
        <v xml:space="preserve">门板焊接组件 S200 800 2100  右 </v>
      </c>
      <c r="K292" s="103" t="s">
        <v>1250</v>
      </c>
      <c r="L292" s="144">
        <v>4</v>
      </c>
      <c r="P292" s="7">
        <v>82.5</v>
      </c>
      <c r="Q292" s="7" t="s">
        <v>1353</v>
      </c>
    </row>
    <row r="293" spans="1:17" s="7" customFormat="1" hidden="1">
      <c r="A293" s="7">
        <v>200240211</v>
      </c>
      <c r="B293" s="7" t="s">
        <v>1635</v>
      </c>
      <c r="C293" s="147" t="s">
        <v>1191</v>
      </c>
      <c r="D293" s="144" t="s">
        <v>1907</v>
      </c>
      <c r="E293" s="144">
        <v>800</v>
      </c>
      <c r="F293" s="144" t="s">
        <v>1234</v>
      </c>
      <c r="G293" s="144"/>
      <c r="H293" s="144" t="s">
        <v>1233</v>
      </c>
      <c r="I293" s="144" t="s">
        <v>1226</v>
      </c>
      <c r="J293" s="103" t="str">
        <f t="shared" si="8"/>
        <v>门板焊接组件 S200 800 2100  右 (防火)</v>
      </c>
      <c r="K293" s="103" t="s">
        <v>1250</v>
      </c>
      <c r="L293" s="144">
        <v>4</v>
      </c>
      <c r="P293" s="7">
        <v>82.5</v>
      </c>
      <c r="Q293" s="7" t="s">
        <v>1353</v>
      </c>
    </row>
    <row r="294" spans="1:17" hidden="1">
      <c r="A294" s="7">
        <v>330025977</v>
      </c>
      <c r="B294" s="7" t="s">
        <v>1636</v>
      </c>
      <c r="C294" s="147" t="s">
        <v>1191</v>
      </c>
      <c r="D294" s="144" t="s">
        <v>1182</v>
      </c>
      <c r="E294" s="144">
        <v>800</v>
      </c>
      <c r="F294" s="144" t="s">
        <v>1234</v>
      </c>
      <c r="H294" s="144" t="s">
        <v>1218</v>
      </c>
      <c r="J294" s="103" t="str">
        <f t="shared" si="8"/>
        <v xml:space="preserve">门板焊接组件 S200 800 2100  左 </v>
      </c>
      <c r="K294" s="103" t="s">
        <v>1250</v>
      </c>
      <c r="L294" s="144">
        <v>4</v>
      </c>
      <c r="P294" s="7">
        <v>82.5</v>
      </c>
      <c r="Q294" s="7" t="s">
        <v>1353</v>
      </c>
    </row>
    <row r="295" spans="1:17" hidden="1">
      <c r="A295" s="7">
        <v>200240229</v>
      </c>
      <c r="B295" s="7" t="s">
        <v>1637</v>
      </c>
      <c r="C295" s="147" t="s">
        <v>1191</v>
      </c>
      <c r="D295" s="144" t="s">
        <v>1182</v>
      </c>
      <c r="E295" s="144">
        <v>800</v>
      </c>
      <c r="F295" s="144" t="s">
        <v>1234</v>
      </c>
      <c r="H295" s="144" t="s">
        <v>1218</v>
      </c>
      <c r="I295" s="144" t="s">
        <v>1226</v>
      </c>
      <c r="J295" s="103" t="str">
        <f t="shared" si="8"/>
        <v>门板焊接组件 S200 800 2100  左 (防火)</v>
      </c>
      <c r="K295" s="103" t="s">
        <v>1250</v>
      </c>
      <c r="L295" s="144">
        <v>4</v>
      </c>
      <c r="P295" s="7">
        <v>82.5</v>
      </c>
      <c r="Q295" s="7" t="s">
        <v>1353</v>
      </c>
    </row>
    <row r="296" spans="1:17" hidden="1">
      <c r="A296" s="7">
        <v>330025966</v>
      </c>
      <c r="B296" s="7" t="s">
        <v>1638</v>
      </c>
      <c r="C296" s="147" t="s">
        <v>1191</v>
      </c>
      <c r="D296" s="144" t="s">
        <v>1182</v>
      </c>
      <c r="E296" s="144">
        <v>800</v>
      </c>
      <c r="F296" s="144" t="s">
        <v>1240</v>
      </c>
      <c r="H296" s="144" t="s">
        <v>1233</v>
      </c>
      <c r="J296" s="103" t="str">
        <f t="shared" si="8"/>
        <v xml:space="preserve">门板焊接组件 S200 800 2200  右 </v>
      </c>
      <c r="K296" s="103" t="s">
        <v>1250</v>
      </c>
      <c r="L296" s="144">
        <v>4</v>
      </c>
      <c r="P296" s="7">
        <v>82.5</v>
      </c>
      <c r="Q296" s="7" t="s">
        <v>1353</v>
      </c>
    </row>
    <row r="297" spans="1:17" hidden="1">
      <c r="A297" s="7">
        <v>330025978</v>
      </c>
      <c r="B297" s="7" t="s">
        <v>1639</v>
      </c>
      <c r="C297" s="147" t="s">
        <v>1191</v>
      </c>
      <c r="D297" s="144" t="s">
        <v>1182</v>
      </c>
      <c r="E297" s="144">
        <v>800</v>
      </c>
      <c r="F297" s="144" t="s">
        <v>1240</v>
      </c>
      <c r="H297" s="144" t="s">
        <v>1218</v>
      </c>
      <c r="J297" s="103" t="str">
        <f t="shared" si="8"/>
        <v xml:space="preserve">门板焊接组件 S200 800 2200  左 </v>
      </c>
      <c r="K297" s="103" t="s">
        <v>1250</v>
      </c>
      <c r="L297" s="144">
        <v>4</v>
      </c>
      <c r="P297" s="7">
        <v>82.5</v>
      </c>
      <c r="Q297" s="7" t="s">
        <v>1353</v>
      </c>
    </row>
    <row r="298" spans="1:17" s="7" customFormat="1" hidden="1">
      <c r="A298" s="7">
        <v>330025967</v>
      </c>
      <c r="B298" s="7" t="s">
        <v>1640</v>
      </c>
      <c r="C298" s="147" t="s">
        <v>1191</v>
      </c>
      <c r="D298" s="144" t="s">
        <v>1182</v>
      </c>
      <c r="E298" s="144">
        <v>900</v>
      </c>
      <c r="F298" s="144" t="s">
        <v>1239</v>
      </c>
      <c r="G298" s="144"/>
      <c r="H298" s="144" t="s">
        <v>1233</v>
      </c>
      <c r="I298" s="144"/>
      <c r="J298" s="103" t="str">
        <f t="shared" si="8"/>
        <v xml:space="preserve">门板焊接组件 S200 900 2000  右 </v>
      </c>
      <c r="K298" s="103" t="s">
        <v>1250</v>
      </c>
      <c r="L298" s="144">
        <v>4</v>
      </c>
      <c r="P298" s="7">
        <v>82.5</v>
      </c>
      <c r="Q298" s="7" t="s">
        <v>1353</v>
      </c>
    </row>
    <row r="299" spans="1:17" s="7" customFormat="1" ht="13" hidden="1" customHeight="1">
      <c r="A299" s="7">
        <v>330025979</v>
      </c>
      <c r="B299" s="7" t="s">
        <v>1641</v>
      </c>
      <c r="C299" s="147" t="s">
        <v>1191</v>
      </c>
      <c r="D299" s="144" t="s">
        <v>1182</v>
      </c>
      <c r="E299" s="144">
        <v>900</v>
      </c>
      <c r="F299" s="144" t="s">
        <v>1239</v>
      </c>
      <c r="G299" s="144"/>
      <c r="H299" s="144" t="s">
        <v>1218</v>
      </c>
      <c r="I299" s="144"/>
      <c r="J299" s="103" t="str">
        <f t="shared" si="8"/>
        <v xml:space="preserve">门板焊接组件 S200 900 2000  左 </v>
      </c>
      <c r="K299" s="103" t="s">
        <v>1250</v>
      </c>
      <c r="L299" s="144">
        <v>4</v>
      </c>
      <c r="P299" s="7">
        <v>82.5</v>
      </c>
      <c r="Q299" s="7" t="s">
        <v>1353</v>
      </c>
    </row>
    <row r="300" spans="1:17" s="7" customFormat="1" ht="13" hidden="1" customHeight="1">
      <c r="A300" s="7">
        <v>330025968</v>
      </c>
      <c r="B300" s="7" t="s">
        <v>1642</v>
      </c>
      <c r="C300" s="147" t="s">
        <v>1191</v>
      </c>
      <c r="D300" s="144" t="s">
        <v>1182</v>
      </c>
      <c r="E300" s="144">
        <v>900</v>
      </c>
      <c r="F300" s="144" t="s">
        <v>1234</v>
      </c>
      <c r="G300" s="144"/>
      <c r="H300" s="144" t="s">
        <v>1233</v>
      </c>
      <c r="I300" s="144"/>
      <c r="J300" s="103" t="str">
        <f t="shared" si="8"/>
        <v xml:space="preserve">门板焊接组件 S200 900 2100  右 </v>
      </c>
      <c r="K300" s="103" t="s">
        <v>1250</v>
      </c>
      <c r="L300" s="144">
        <v>4</v>
      </c>
      <c r="P300" s="7">
        <v>82.5</v>
      </c>
      <c r="Q300" s="7" t="s">
        <v>1353</v>
      </c>
    </row>
    <row r="301" spans="1:17" ht="13" hidden="1" customHeight="1">
      <c r="A301" s="7">
        <v>200240214</v>
      </c>
      <c r="B301" s="7" t="s">
        <v>1643</v>
      </c>
      <c r="C301" s="147" t="s">
        <v>1191</v>
      </c>
      <c r="D301" s="144" t="s">
        <v>1182</v>
      </c>
      <c r="E301" s="144">
        <v>900</v>
      </c>
      <c r="F301" s="144" t="s">
        <v>1234</v>
      </c>
      <c r="H301" s="144" t="s">
        <v>1233</v>
      </c>
      <c r="I301" s="144" t="s">
        <v>1226</v>
      </c>
      <c r="J301" s="103" t="str">
        <f t="shared" si="8"/>
        <v>门板焊接组件 S200 900 2100  右 (防火)</v>
      </c>
      <c r="K301" s="103" t="s">
        <v>1250</v>
      </c>
      <c r="L301" s="144">
        <v>4</v>
      </c>
      <c r="P301" s="7">
        <v>82.5</v>
      </c>
      <c r="Q301" s="7" t="s">
        <v>1353</v>
      </c>
    </row>
    <row r="302" spans="1:17" hidden="1">
      <c r="A302" s="7">
        <v>330025980</v>
      </c>
      <c r="B302" s="7" t="s">
        <v>1644</v>
      </c>
      <c r="C302" s="147" t="s">
        <v>1191</v>
      </c>
      <c r="D302" s="144" t="s">
        <v>1182</v>
      </c>
      <c r="E302" s="144">
        <v>900</v>
      </c>
      <c r="F302" s="144" t="s">
        <v>1234</v>
      </c>
      <c r="H302" s="144" t="s">
        <v>1218</v>
      </c>
      <c r="J302" s="103" t="str">
        <f t="shared" si="8"/>
        <v xml:space="preserve">门板焊接组件 S200 900 2100  左 </v>
      </c>
      <c r="K302" s="103" t="s">
        <v>1250</v>
      </c>
      <c r="L302" s="144">
        <v>4</v>
      </c>
      <c r="P302" s="7">
        <v>82.5</v>
      </c>
      <c r="Q302" s="7" t="s">
        <v>1353</v>
      </c>
    </row>
    <row r="303" spans="1:17" hidden="1">
      <c r="A303" s="7">
        <v>200240232</v>
      </c>
      <c r="B303" s="7" t="s">
        <v>1645</v>
      </c>
      <c r="C303" s="147" t="s">
        <v>1191</v>
      </c>
      <c r="D303" s="144" t="s">
        <v>1182</v>
      </c>
      <c r="E303" s="144">
        <v>900</v>
      </c>
      <c r="F303" s="144" t="s">
        <v>1234</v>
      </c>
      <c r="H303" s="144" t="s">
        <v>1218</v>
      </c>
      <c r="I303" s="144" t="s">
        <v>1226</v>
      </c>
      <c r="J303" s="103" t="str">
        <f t="shared" si="8"/>
        <v>门板焊接组件 S200 900 2100  左 (防火)</v>
      </c>
      <c r="K303" s="103" t="s">
        <v>1250</v>
      </c>
      <c r="L303" s="144">
        <v>4</v>
      </c>
      <c r="P303" s="7">
        <v>82.5</v>
      </c>
      <c r="Q303" s="7" t="s">
        <v>1353</v>
      </c>
    </row>
    <row r="304" spans="1:17" s="7" customFormat="1" hidden="1">
      <c r="A304" s="7">
        <v>330025969</v>
      </c>
      <c r="B304" s="7" t="s">
        <v>1646</v>
      </c>
      <c r="C304" s="147" t="s">
        <v>1191</v>
      </c>
      <c r="D304" s="144" t="s">
        <v>1182</v>
      </c>
      <c r="E304" s="144">
        <v>900</v>
      </c>
      <c r="F304" s="144" t="s">
        <v>1240</v>
      </c>
      <c r="G304" s="144"/>
      <c r="H304" s="144" t="s">
        <v>1233</v>
      </c>
      <c r="I304" s="144"/>
      <c r="J304" s="103" t="str">
        <f t="shared" si="8"/>
        <v xml:space="preserve">门板焊接组件 S200 900 2200  右 </v>
      </c>
      <c r="K304" s="103" t="s">
        <v>1250</v>
      </c>
      <c r="L304" s="144">
        <v>4</v>
      </c>
      <c r="P304" s="7">
        <v>82.5</v>
      </c>
      <c r="Q304" s="7" t="s">
        <v>1353</v>
      </c>
    </row>
    <row r="305" spans="1:19" s="7" customFormat="1" hidden="1">
      <c r="A305" s="7">
        <v>330025981</v>
      </c>
      <c r="B305" s="7" t="s">
        <v>1647</v>
      </c>
      <c r="C305" s="147" t="s">
        <v>1191</v>
      </c>
      <c r="D305" s="144" t="s">
        <v>1182</v>
      </c>
      <c r="E305" s="144">
        <v>900</v>
      </c>
      <c r="F305" s="144" t="s">
        <v>1240</v>
      </c>
      <c r="G305" s="144"/>
      <c r="H305" s="144" t="s">
        <v>1218</v>
      </c>
      <c r="I305" s="144"/>
      <c r="J305" s="103" t="str">
        <f t="shared" si="8"/>
        <v xml:space="preserve">门板焊接组件 S200 900 2200  左 </v>
      </c>
      <c r="K305" s="103" t="s">
        <v>1250</v>
      </c>
      <c r="L305" s="144">
        <v>4</v>
      </c>
      <c r="P305" s="7">
        <v>82.5</v>
      </c>
      <c r="Q305" s="7" t="s">
        <v>1353</v>
      </c>
    </row>
    <row r="306" spans="1:19" s="7" customFormat="1" hidden="1">
      <c r="A306" s="130">
        <v>330050645</v>
      </c>
      <c r="B306" s="9" t="s">
        <v>1648</v>
      </c>
      <c r="C306" s="149" t="s">
        <v>1191</v>
      </c>
      <c r="D306" s="144" t="s">
        <v>1222</v>
      </c>
      <c r="E306" s="144" t="s">
        <v>1243</v>
      </c>
      <c r="F306" s="144"/>
      <c r="G306" s="144" t="s">
        <v>1203</v>
      </c>
      <c r="H306" s="144"/>
      <c r="I306" s="144"/>
      <c r="J306" s="103" t="str">
        <f t="shared" si="8"/>
        <v xml:space="preserve">门楣 S200 1000  SUS304/1.5  </v>
      </c>
      <c r="K306" s="103" t="s">
        <v>1250</v>
      </c>
      <c r="L306" s="144">
        <v>123</v>
      </c>
      <c r="Q306" s="9" t="s">
        <v>1352</v>
      </c>
      <c r="R306" s="135"/>
      <c r="S306" s="132"/>
    </row>
    <row r="307" spans="1:19" s="7" customFormat="1" hidden="1">
      <c r="A307" s="130">
        <v>330050646</v>
      </c>
      <c r="B307" s="9" t="s">
        <v>1649</v>
      </c>
      <c r="C307" s="149" t="s">
        <v>1191</v>
      </c>
      <c r="D307" s="144" t="s">
        <v>1222</v>
      </c>
      <c r="E307" s="144" t="s">
        <v>1238</v>
      </c>
      <c r="F307" s="144"/>
      <c r="G307" s="144" t="s">
        <v>1203</v>
      </c>
      <c r="H307" s="144"/>
      <c r="I307" s="144"/>
      <c r="J307" s="103" t="str">
        <f t="shared" si="8"/>
        <v xml:space="preserve">门楣 S200 1100  SUS304/1.5  </v>
      </c>
      <c r="K307" s="103" t="s">
        <v>1250</v>
      </c>
      <c r="L307" s="144">
        <v>123</v>
      </c>
      <c r="Q307" s="9" t="s">
        <v>1352</v>
      </c>
      <c r="R307" s="128"/>
    </row>
    <row r="308" spans="1:19" s="7" customFormat="1" hidden="1">
      <c r="A308" s="130">
        <v>330050643</v>
      </c>
      <c r="B308" s="9" t="s">
        <v>1650</v>
      </c>
      <c r="C308" s="149" t="s">
        <v>1191</v>
      </c>
      <c r="D308" s="144" t="s">
        <v>1222</v>
      </c>
      <c r="E308" s="144" t="s">
        <v>1236</v>
      </c>
      <c r="F308" s="144"/>
      <c r="G308" s="144" t="s">
        <v>1203</v>
      </c>
      <c r="H308" s="144"/>
      <c r="I308" s="144"/>
      <c r="J308" s="103" t="str">
        <f t="shared" si="8"/>
        <v xml:space="preserve">门楣 S200 800  SUS304/1.5  </v>
      </c>
      <c r="K308" s="103" t="s">
        <v>1250</v>
      </c>
      <c r="L308" s="144">
        <v>123</v>
      </c>
      <c r="Q308" s="9" t="s">
        <v>1352</v>
      </c>
      <c r="R308" s="128"/>
    </row>
    <row r="309" spans="1:19" s="7" customFormat="1" hidden="1">
      <c r="A309" s="9">
        <v>330050644</v>
      </c>
      <c r="B309" s="9" t="s">
        <v>1651</v>
      </c>
      <c r="C309" s="147" t="s">
        <v>1191</v>
      </c>
      <c r="D309" s="144" t="s">
        <v>1196</v>
      </c>
      <c r="E309" s="144" t="s">
        <v>1235</v>
      </c>
      <c r="F309" s="144"/>
      <c r="G309" s="144" t="s">
        <v>1203</v>
      </c>
      <c r="H309" s="144"/>
      <c r="I309" s="144"/>
      <c r="J309" s="103" t="str">
        <f t="shared" si="8"/>
        <v xml:space="preserve">门楣 S200 900  SUS304/1.5  </v>
      </c>
      <c r="K309" s="103" t="s">
        <v>1250</v>
      </c>
      <c r="L309" s="144">
        <v>123</v>
      </c>
      <c r="Q309" s="9" t="s">
        <v>1352</v>
      </c>
      <c r="R309" s="128"/>
    </row>
    <row r="310" spans="1:19" s="7" customFormat="1" hidden="1">
      <c r="A310" s="9">
        <v>200201315</v>
      </c>
      <c r="B310" s="9" t="s">
        <v>1652</v>
      </c>
      <c r="C310" s="147" t="s">
        <v>1191</v>
      </c>
      <c r="D310" s="144" t="s">
        <v>1224</v>
      </c>
      <c r="E310" s="144" t="s">
        <v>1243</v>
      </c>
      <c r="F310" s="144"/>
      <c r="G310" s="144"/>
      <c r="H310" s="144"/>
      <c r="I310" s="144"/>
      <c r="J310" s="103" t="str">
        <f t="shared" si="8"/>
        <v xml:space="preserve">门楣底板 S200 1000    </v>
      </c>
      <c r="K310" s="103" t="s">
        <v>1250</v>
      </c>
      <c r="L310" s="144">
        <v>123</v>
      </c>
      <c r="Q310" s="9" t="s">
        <v>1352</v>
      </c>
      <c r="R310" s="128"/>
    </row>
    <row r="311" spans="1:19" s="7" customFormat="1" hidden="1">
      <c r="A311" s="9">
        <v>200201316</v>
      </c>
      <c r="B311" s="9" t="s">
        <v>1653</v>
      </c>
      <c r="C311" s="147" t="s">
        <v>1191</v>
      </c>
      <c r="D311" s="144" t="s">
        <v>1224</v>
      </c>
      <c r="E311" s="144" t="s">
        <v>1238</v>
      </c>
      <c r="F311" s="144"/>
      <c r="G311" s="144"/>
      <c r="H311" s="144"/>
      <c r="I311" s="144"/>
      <c r="J311" s="103" t="str">
        <f t="shared" si="8"/>
        <v xml:space="preserve">门楣底板 S200 1100    </v>
      </c>
      <c r="K311" s="103" t="s">
        <v>1250</v>
      </c>
      <c r="L311" s="144">
        <v>123</v>
      </c>
      <c r="Q311" s="9" t="s">
        <v>1352</v>
      </c>
      <c r="R311" s="128"/>
    </row>
    <row r="312" spans="1:19" hidden="1">
      <c r="A312" s="9">
        <v>330075180</v>
      </c>
      <c r="B312" s="9" t="s">
        <v>1654</v>
      </c>
      <c r="C312" s="147" t="s">
        <v>1191</v>
      </c>
      <c r="D312" s="144" t="s">
        <v>1224</v>
      </c>
      <c r="E312" s="144" t="s">
        <v>1247</v>
      </c>
      <c r="J312" s="103" t="str">
        <f t="shared" si="8"/>
        <v xml:space="preserve">门楣底板 S200 700    </v>
      </c>
      <c r="K312" s="103" t="s">
        <v>1250</v>
      </c>
      <c r="L312" s="144">
        <v>123</v>
      </c>
      <c r="Q312" s="9" t="s">
        <v>1352</v>
      </c>
      <c r="R312" s="2"/>
      <c r="S312" s="2"/>
    </row>
    <row r="313" spans="1:19" hidden="1">
      <c r="A313" s="9">
        <v>200201313</v>
      </c>
      <c r="B313" s="9" t="s">
        <v>1655</v>
      </c>
      <c r="C313" s="147" t="s">
        <v>1191</v>
      </c>
      <c r="D313" s="144" t="s">
        <v>1224</v>
      </c>
      <c r="E313" s="144" t="s">
        <v>1236</v>
      </c>
      <c r="J313" s="103" t="str">
        <f t="shared" si="8"/>
        <v xml:space="preserve">门楣底板 S200 800    </v>
      </c>
      <c r="K313" s="103" t="s">
        <v>1250</v>
      </c>
      <c r="L313" s="144">
        <v>123</v>
      </c>
      <c r="Q313" s="9" t="s">
        <v>1352</v>
      </c>
      <c r="R313" s="2"/>
      <c r="S313" s="2"/>
    </row>
    <row r="314" spans="1:19" hidden="1">
      <c r="A314" s="9">
        <v>200201314</v>
      </c>
      <c r="B314" s="9" t="s">
        <v>1656</v>
      </c>
      <c r="C314" s="147" t="s">
        <v>1191</v>
      </c>
      <c r="D314" s="144" t="s">
        <v>1224</v>
      </c>
      <c r="E314" s="144" t="s">
        <v>1235</v>
      </c>
      <c r="J314" s="103" t="str">
        <f t="shared" si="8"/>
        <v xml:space="preserve">门楣底板 S200 900    </v>
      </c>
      <c r="K314" s="103" t="s">
        <v>1250</v>
      </c>
      <c r="L314" s="144">
        <v>123</v>
      </c>
      <c r="Q314" s="9" t="s">
        <v>1352</v>
      </c>
      <c r="R314" s="2"/>
      <c r="S314" s="2"/>
    </row>
    <row r="315" spans="1:19" hidden="1">
      <c r="A315" s="9">
        <v>200201312</v>
      </c>
      <c r="B315" s="9" t="s">
        <v>1836</v>
      </c>
      <c r="C315" s="147" t="s">
        <v>1191</v>
      </c>
      <c r="D315" s="144" t="s">
        <v>1192</v>
      </c>
      <c r="F315" s="144" t="s">
        <v>1237</v>
      </c>
      <c r="J315" s="103" t="str">
        <f t="shared" si="8"/>
        <v xml:space="preserve">门楣封头 S200     </v>
      </c>
      <c r="K315" s="103" t="s">
        <v>1250</v>
      </c>
      <c r="Q315" s="9" t="s">
        <v>1352</v>
      </c>
      <c r="R315" s="2"/>
      <c r="S315" s="2"/>
    </row>
    <row r="316" spans="1:19" hidden="1">
      <c r="A316" s="7">
        <v>200240468</v>
      </c>
      <c r="B316" s="7" t="s">
        <v>1657</v>
      </c>
      <c r="C316" s="147" t="s">
        <v>1191</v>
      </c>
      <c r="D316" s="144" t="s">
        <v>1194</v>
      </c>
      <c r="E316" s="144" t="s">
        <v>1243</v>
      </c>
      <c r="J316" s="103" t="str">
        <f t="shared" si="8"/>
        <v xml:space="preserve">门楣焊接组件 S200 1000    </v>
      </c>
      <c r="K316" s="103" t="s">
        <v>1250</v>
      </c>
      <c r="L316" s="144">
        <v>4</v>
      </c>
      <c r="P316" s="126"/>
      <c r="Q316" s="9" t="s">
        <v>1352</v>
      </c>
    </row>
    <row r="317" spans="1:19" hidden="1">
      <c r="A317" s="7">
        <v>330051780</v>
      </c>
      <c r="B317" s="7" t="s">
        <v>1658</v>
      </c>
      <c r="C317" s="147" t="s">
        <v>1191</v>
      </c>
      <c r="D317" s="144" t="s">
        <v>1194</v>
      </c>
      <c r="E317" s="144" t="s">
        <v>1243</v>
      </c>
      <c r="G317" s="144" t="s">
        <v>1203</v>
      </c>
      <c r="J317" s="103" t="str">
        <f t="shared" si="8"/>
        <v xml:space="preserve">门楣焊接组件 S200 1000  SUS304/1.5  </v>
      </c>
      <c r="K317" s="103" t="s">
        <v>1250</v>
      </c>
      <c r="L317" s="144">
        <v>4</v>
      </c>
      <c r="P317" s="126"/>
      <c r="Q317" s="9" t="s">
        <v>1352</v>
      </c>
    </row>
    <row r="318" spans="1:19" hidden="1">
      <c r="A318" s="7">
        <v>200240469</v>
      </c>
      <c r="B318" s="7" t="s">
        <v>1659</v>
      </c>
      <c r="C318" s="147" t="s">
        <v>1191</v>
      </c>
      <c r="D318" s="144" t="s">
        <v>1194</v>
      </c>
      <c r="E318" s="144" t="s">
        <v>1238</v>
      </c>
      <c r="J318" s="103" t="str">
        <f t="shared" si="8"/>
        <v xml:space="preserve">门楣焊接组件 S200 1100    </v>
      </c>
      <c r="K318" s="103" t="s">
        <v>1250</v>
      </c>
      <c r="L318" s="144">
        <v>4</v>
      </c>
      <c r="P318" s="126"/>
      <c r="Q318" s="9" t="s">
        <v>1352</v>
      </c>
    </row>
    <row r="319" spans="1:19" hidden="1">
      <c r="A319" s="7">
        <v>330051781</v>
      </c>
      <c r="B319" s="7" t="s">
        <v>1660</v>
      </c>
      <c r="C319" s="147" t="s">
        <v>1191</v>
      </c>
      <c r="D319" s="144" t="s">
        <v>1194</v>
      </c>
      <c r="E319" s="144" t="s">
        <v>1238</v>
      </c>
      <c r="G319" s="144" t="s">
        <v>1203</v>
      </c>
      <c r="J319" s="103" t="str">
        <f t="shared" si="8"/>
        <v xml:space="preserve">门楣焊接组件 S200 1100  SUS304/1.5  </v>
      </c>
      <c r="K319" s="103" t="s">
        <v>1250</v>
      </c>
      <c r="L319" s="144">
        <v>4</v>
      </c>
      <c r="P319" s="126"/>
      <c r="Q319" s="9" t="s">
        <v>1352</v>
      </c>
    </row>
    <row r="320" spans="1:19" hidden="1">
      <c r="A320" s="7">
        <v>330075181</v>
      </c>
      <c r="B320" s="7" t="s">
        <v>1661</v>
      </c>
      <c r="C320" s="147" t="s">
        <v>1191</v>
      </c>
      <c r="D320" s="144" t="s">
        <v>1194</v>
      </c>
      <c r="E320" s="144" t="s">
        <v>1247</v>
      </c>
      <c r="J320" s="103" t="str">
        <f t="shared" si="8"/>
        <v xml:space="preserve">门楣焊接组件 S200 700    </v>
      </c>
      <c r="K320" s="103" t="s">
        <v>1250</v>
      </c>
      <c r="L320" s="144">
        <v>4</v>
      </c>
      <c r="P320" s="126"/>
      <c r="Q320" s="9" t="s">
        <v>1352</v>
      </c>
    </row>
    <row r="321" spans="1:19" hidden="1">
      <c r="A321" s="7">
        <v>200240466</v>
      </c>
      <c r="B321" s="7" t="s">
        <v>1662</v>
      </c>
      <c r="C321" s="147" t="s">
        <v>1191</v>
      </c>
      <c r="D321" s="144" t="s">
        <v>1194</v>
      </c>
      <c r="E321" s="144" t="s">
        <v>1236</v>
      </c>
      <c r="J321" s="103" t="str">
        <f t="shared" si="8"/>
        <v xml:space="preserve">门楣焊接组件 S200 800    </v>
      </c>
      <c r="K321" s="103" t="s">
        <v>1250</v>
      </c>
      <c r="L321" s="144">
        <v>4</v>
      </c>
      <c r="P321" s="126"/>
      <c r="Q321" s="9" t="s">
        <v>1352</v>
      </c>
    </row>
    <row r="322" spans="1:19" hidden="1">
      <c r="A322" s="7">
        <v>330051778</v>
      </c>
      <c r="B322" s="7" t="s">
        <v>1663</v>
      </c>
      <c r="C322" s="147" t="s">
        <v>1191</v>
      </c>
      <c r="D322" s="144" t="s">
        <v>1194</v>
      </c>
      <c r="E322" s="144" t="s">
        <v>1236</v>
      </c>
      <c r="G322" s="144" t="s">
        <v>1203</v>
      </c>
      <c r="J322" s="103" t="str">
        <f t="shared" si="8"/>
        <v xml:space="preserve">门楣焊接组件 S200 800  SUS304/1.5  </v>
      </c>
      <c r="K322" s="103" t="s">
        <v>1250</v>
      </c>
      <c r="L322" s="144">
        <v>4</v>
      </c>
      <c r="P322" s="126"/>
      <c r="Q322" s="9" t="s">
        <v>1352</v>
      </c>
    </row>
    <row r="323" spans="1:19" hidden="1">
      <c r="A323" s="7">
        <v>200240467</v>
      </c>
      <c r="B323" s="7" t="s">
        <v>1664</v>
      </c>
      <c r="C323" s="147" t="s">
        <v>1191</v>
      </c>
      <c r="D323" s="144" t="s">
        <v>1194</v>
      </c>
      <c r="E323" s="144" t="s">
        <v>1235</v>
      </c>
      <c r="J323" s="103" t="str">
        <f t="shared" ref="J323:J386" si="9">D323&amp;K323&amp;C323&amp;K323&amp;E323&amp;K323&amp;F323&amp;K323&amp;G323&amp;K323&amp;H323&amp;K323&amp;I323</f>
        <v xml:space="preserve">门楣焊接组件 S200 900    </v>
      </c>
      <c r="K323" s="103" t="s">
        <v>1250</v>
      </c>
      <c r="L323" s="144">
        <v>4</v>
      </c>
      <c r="P323" s="126"/>
      <c r="Q323" s="9" t="s">
        <v>1352</v>
      </c>
    </row>
    <row r="324" spans="1:19" hidden="1">
      <c r="A324" s="7">
        <v>330051779</v>
      </c>
      <c r="B324" s="7" t="s">
        <v>1665</v>
      </c>
      <c r="C324" s="147" t="s">
        <v>1191</v>
      </c>
      <c r="D324" s="144" t="s">
        <v>1194</v>
      </c>
      <c r="E324" s="144" t="s">
        <v>1235</v>
      </c>
      <c r="G324" s="144" t="s">
        <v>1203</v>
      </c>
      <c r="J324" s="103" t="str">
        <f t="shared" si="9"/>
        <v xml:space="preserve">门楣焊接组件 S200 900  SUS304/1.5  </v>
      </c>
      <c r="K324" s="103" t="s">
        <v>1250</v>
      </c>
      <c r="L324" s="144">
        <v>4</v>
      </c>
      <c r="P324" s="126"/>
      <c r="Q324" s="9" t="s">
        <v>1352</v>
      </c>
    </row>
    <row r="325" spans="1:19" hidden="1">
      <c r="A325" s="9">
        <v>330021046</v>
      </c>
      <c r="B325" s="9" t="s">
        <v>1666</v>
      </c>
      <c r="C325" s="137" t="s">
        <v>1191</v>
      </c>
      <c r="D325" s="144" t="s">
        <v>583</v>
      </c>
      <c r="E325" s="144" t="s">
        <v>1236</v>
      </c>
      <c r="G325" s="147" t="s">
        <v>1249</v>
      </c>
      <c r="H325" s="147"/>
      <c r="I325" s="144" t="s">
        <v>1204</v>
      </c>
      <c r="J325" s="103" t="str">
        <f t="shared" si="9"/>
        <v>装饰板 S200 800  FS441  非防火（带门封条）</v>
      </c>
      <c r="K325" s="103" t="s">
        <v>1250</v>
      </c>
      <c r="Q325" s="20" t="s">
        <v>1351</v>
      </c>
      <c r="R325" s="2"/>
      <c r="S325" s="2"/>
    </row>
    <row r="326" spans="1:19" hidden="1">
      <c r="A326" s="7">
        <v>200201361</v>
      </c>
      <c r="B326" s="7" t="s">
        <v>1667</v>
      </c>
      <c r="C326" s="147" t="s">
        <v>1191</v>
      </c>
      <c r="D326" s="144" t="s">
        <v>1327</v>
      </c>
      <c r="F326" s="144" t="s">
        <v>1234</v>
      </c>
      <c r="G326" s="144" t="s">
        <v>1187</v>
      </c>
      <c r="H326" s="144" t="s">
        <v>1233</v>
      </c>
      <c r="J326" s="103" t="str">
        <f t="shared" si="9"/>
        <v xml:space="preserve">装饰板(立柱) S200  2100 FS441 右 </v>
      </c>
      <c r="K326" s="103" t="s">
        <v>1250</v>
      </c>
      <c r="L326" s="144">
        <v>1234</v>
      </c>
      <c r="M326" s="9">
        <v>300</v>
      </c>
      <c r="N326" s="7">
        <v>120</v>
      </c>
      <c r="O326" s="7">
        <v>150</v>
      </c>
      <c r="P326" s="7">
        <f t="shared" ref="P326:P333" si="10">440/8</f>
        <v>55</v>
      </c>
      <c r="Q326" s="7" t="s">
        <v>1352</v>
      </c>
      <c r="R326" s="2"/>
      <c r="S326" s="2"/>
    </row>
    <row r="327" spans="1:19" hidden="1">
      <c r="A327" s="7">
        <v>200201341</v>
      </c>
      <c r="B327" s="7" t="s">
        <v>1668</v>
      </c>
      <c r="C327" s="147" t="s">
        <v>1191</v>
      </c>
      <c r="D327" s="144" t="s">
        <v>1327</v>
      </c>
      <c r="F327" s="144" t="s">
        <v>1234</v>
      </c>
      <c r="G327" s="144" t="s">
        <v>1187</v>
      </c>
      <c r="H327" s="144" t="s">
        <v>1218</v>
      </c>
      <c r="J327" s="103" t="str">
        <f t="shared" si="9"/>
        <v xml:space="preserve">装饰板(立柱) S200  2100 FS441 左 </v>
      </c>
      <c r="K327" s="103" t="s">
        <v>1250</v>
      </c>
      <c r="L327" s="144">
        <v>1234</v>
      </c>
      <c r="M327" s="9">
        <v>300</v>
      </c>
      <c r="N327" s="7">
        <v>120</v>
      </c>
      <c r="O327" s="7">
        <v>150</v>
      </c>
      <c r="P327" s="7">
        <f t="shared" si="10"/>
        <v>55</v>
      </c>
      <c r="Q327" s="7" t="s">
        <v>1352</v>
      </c>
      <c r="R327" s="2"/>
      <c r="S327" s="2"/>
    </row>
    <row r="328" spans="1:19" hidden="1">
      <c r="A328" s="7">
        <v>200201358</v>
      </c>
      <c r="B328" s="7" t="s">
        <v>1669</v>
      </c>
      <c r="C328" s="147" t="s">
        <v>1191</v>
      </c>
      <c r="D328" s="144" t="s">
        <v>1327</v>
      </c>
      <c r="F328" s="144" t="s">
        <v>1234</v>
      </c>
      <c r="G328" s="144" t="s">
        <v>1189</v>
      </c>
      <c r="H328" s="144" t="s">
        <v>1233</v>
      </c>
      <c r="J328" s="103" t="str">
        <f t="shared" si="9"/>
        <v xml:space="preserve">装饰板(立柱) S200  2100 SUS304 右 </v>
      </c>
      <c r="K328" s="103" t="s">
        <v>1250</v>
      </c>
      <c r="L328" s="144">
        <v>1234</v>
      </c>
      <c r="M328" s="9">
        <v>300</v>
      </c>
      <c r="N328" s="7">
        <v>120</v>
      </c>
      <c r="O328" s="7">
        <v>150</v>
      </c>
      <c r="P328" s="7">
        <f t="shared" si="10"/>
        <v>55</v>
      </c>
      <c r="Q328" s="7" t="s">
        <v>1352</v>
      </c>
      <c r="R328" s="2"/>
      <c r="S328" s="2"/>
    </row>
    <row r="329" spans="1:19" hidden="1">
      <c r="A329" s="7">
        <v>200201338</v>
      </c>
      <c r="B329" s="7" t="s">
        <v>1670</v>
      </c>
      <c r="C329" s="147" t="s">
        <v>1191</v>
      </c>
      <c r="D329" s="144" t="s">
        <v>1327</v>
      </c>
      <c r="F329" s="144" t="s">
        <v>1234</v>
      </c>
      <c r="G329" s="144" t="s">
        <v>1189</v>
      </c>
      <c r="H329" s="144" t="s">
        <v>1218</v>
      </c>
      <c r="J329" s="103" t="str">
        <f t="shared" si="9"/>
        <v xml:space="preserve">装饰板(立柱) S200  2100 SUS304 左 </v>
      </c>
      <c r="K329" s="103" t="s">
        <v>1250</v>
      </c>
      <c r="L329" s="144">
        <v>1234</v>
      </c>
      <c r="M329" s="9">
        <v>300</v>
      </c>
      <c r="N329" s="7">
        <v>120</v>
      </c>
      <c r="O329" s="7">
        <v>150</v>
      </c>
      <c r="P329" s="7">
        <f t="shared" si="10"/>
        <v>55</v>
      </c>
      <c r="Q329" s="7" t="s">
        <v>1352</v>
      </c>
      <c r="R329" s="2"/>
      <c r="S329" s="2"/>
    </row>
    <row r="330" spans="1:19" hidden="1">
      <c r="A330" s="7">
        <v>200201362</v>
      </c>
      <c r="B330" s="7" t="s">
        <v>1671</v>
      </c>
      <c r="C330" s="147" t="s">
        <v>1191</v>
      </c>
      <c r="D330" s="144" t="s">
        <v>1327</v>
      </c>
      <c r="F330" s="144" t="s">
        <v>1240</v>
      </c>
      <c r="G330" s="144" t="s">
        <v>1187</v>
      </c>
      <c r="H330" s="144" t="s">
        <v>1233</v>
      </c>
      <c r="J330" s="103" t="str">
        <f t="shared" si="9"/>
        <v xml:space="preserve">装饰板(立柱) S200  2200 FS441 右 </v>
      </c>
      <c r="K330" s="103" t="s">
        <v>1250</v>
      </c>
      <c r="L330" s="144">
        <v>1234</v>
      </c>
      <c r="M330" s="9">
        <v>300</v>
      </c>
      <c r="N330" s="7">
        <v>120</v>
      </c>
      <c r="O330" s="7">
        <v>150</v>
      </c>
      <c r="P330" s="7">
        <f t="shared" si="10"/>
        <v>55</v>
      </c>
      <c r="Q330" s="7" t="s">
        <v>1352</v>
      </c>
      <c r="R330" s="2"/>
      <c r="S330" s="2"/>
    </row>
    <row r="331" spans="1:19" hidden="1">
      <c r="A331" s="7">
        <v>200201342</v>
      </c>
      <c r="B331" s="7" t="s">
        <v>1672</v>
      </c>
      <c r="C331" s="147" t="s">
        <v>1191</v>
      </c>
      <c r="D331" s="144" t="s">
        <v>1327</v>
      </c>
      <c r="F331" s="144" t="s">
        <v>1240</v>
      </c>
      <c r="G331" s="144" t="s">
        <v>1187</v>
      </c>
      <c r="H331" s="144" t="s">
        <v>1218</v>
      </c>
      <c r="J331" s="103" t="str">
        <f t="shared" si="9"/>
        <v xml:space="preserve">装饰板(立柱) S200  2200 FS441 左 </v>
      </c>
      <c r="K331" s="103" t="s">
        <v>1250</v>
      </c>
      <c r="L331" s="144">
        <v>1234</v>
      </c>
      <c r="M331" s="9">
        <v>300</v>
      </c>
      <c r="N331" s="7">
        <v>120</v>
      </c>
      <c r="O331" s="7">
        <v>150</v>
      </c>
      <c r="P331" s="7">
        <f t="shared" si="10"/>
        <v>55</v>
      </c>
      <c r="Q331" s="7" t="s">
        <v>1352</v>
      </c>
      <c r="R331" s="2"/>
      <c r="S331" s="2"/>
    </row>
    <row r="332" spans="1:19" hidden="1">
      <c r="A332" s="7">
        <v>200201359</v>
      </c>
      <c r="B332" s="7" t="s">
        <v>1673</v>
      </c>
      <c r="C332" s="147" t="s">
        <v>1191</v>
      </c>
      <c r="D332" s="144" t="s">
        <v>1327</v>
      </c>
      <c r="F332" s="144" t="s">
        <v>1240</v>
      </c>
      <c r="G332" s="144" t="s">
        <v>1189</v>
      </c>
      <c r="H332" s="144" t="s">
        <v>1233</v>
      </c>
      <c r="J332" s="103" t="str">
        <f t="shared" si="9"/>
        <v xml:space="preserve">装饰板(立柱) S200  2200 SUS304 右 </v>
      </c>
      <c r="K332" s="103" t="s">
        <v>1250</v>
      </c>
      <c r="L332" s="144">
        <v>1234</v>
      </c>
      <c r="M332" s="9">
        <v>300</v>
      </c>
      <c r="N332" s="7">
        <v>120</v>
      </c>
      <c r="O332" s="7">
        <v>150</v>
      </c>
      <c r="P332" s="7">
        <f t="shared" si="10"/>
        <v>55</v>
      </c>
      <c r="Q332" s="7" t="s">
        <v>1352</v>
      </c>
      <c r="R332" s="2"/>
      <c r="S332" s="2"/>
    </row>
    <row r="333" spans="1:19" hidden="1">
      <c r="A333" s="7">
        <v>200201339</v>
      </c>
      <c r="B333" s="7" t="s">
        <v>1674</v>
      </c>
      <c r="C333" s="147" t="s">
        <v>1191</v>
      </c>
      <c r="D333" s="144" t="s">
        <v>1327</v>
      </c>
      <c r="F333" s="144" t="s">
        <v>1240</v>
      </c>
      <c r="G333" s="144" t="s">
        <v>1189</v>
      </c>
      <c r="H333" s="144" t="s">
        <v>1218</v>
      </c>
      <c r="J333" s="103" t="str">
        <f t="shared" si="9"/>
        <v xml:space="preserve">装饰板(立柱) S200  2200 SUS304 左 </v>
      </c>
      <c r="K333" s="103" t="s">
        <v>1250</v>
      </c>
      <c r="L333" s="144">
        <v>1234</v>
      </c>
      <c r="M333" s="9">
        <v>300</v>
      </c>
      <c r="N333" s="7">
        <v>120</v>
      </c>
      <c r="O333" s="7">
        <v>150</v>
      </c>
      <c r="P333" s="7">
        <f t="shared" si="10"/>
        <v>55</v>
      </c>
      <c r="Q333" s="7" t="s">
        <v>1352</v>
      </c>
      <c r="R333" s="2"/>
      <c r="S333" s="2"/>
    </row>
    <row r="334" spans="1:19" hidden="1">
      <c r="A334" s="7">
        <v>200076508</v>
      </c>
      <c r="B334" s="7" t="s">
        <v>1675</v>
      </c>
      <c r="C334" s="147" t="s">
        <v>1181</v>
      </c>
      <c r="D334" s="144" t="s">
        <v>1327</v>
      </c>
      <c r="F334" s="144" t="s">
        <v>1239</v>
      </c>
      <c r="G334" s="144" t="s">
        <v>1187</v>
      </c>
      <c r="J334" s="103" t="str">
        <f t="shared" si="9"/>
        <v xml:space="preserve">装饰板(立柱) S8  2000 FS441  </v>
      </c>
      <c r="K334" s="103" t="s">
        <v>1250</v>
      </c>
      <c r="L334" s="144">
        <v>1234</v>
      </c>
      <c r="M334" s="9">
        <v>300</v>
      </c>
      <c r="N334" s="7">
        <v>120</v>
      </c>
      <c r="O334" s="7">
        <v>150</v>
      </c>
      <c r="P334" s="7">
        <f t="shared" ref="P334:P349" si="11">340/8</f>
        <v>42.5</v>
      </c>
      <c r="Q334" s="7" t="s">
        <v>1352</v>
      </c>
      <c r="R334" s="2"/>
      <c r="S334" s="2"/>
    </row>
    <row r="335" spans="1:19" hidden="1">
      <c r="A335" s="7">
        <v>200127448</v>
      </c>
      <c r="B335" s="7" t="s">
        <v>1676</v>
      </c>
      <c r="C335" s="147" t="s">
        <v>1181</v>
      </c>
      <c r="D335" s="144" t="s">
        <v>1327</v>
      </c>
      <c r="F335" s="144" t="s">
        <v>1239</v>
      </c>
      <c r="G335" s="144" t="s">
        <v>1189</v>
      </c>
      <c r="J335" s="103" t="str">
        <f t="shared" si="9"/>
        <v xml:space="preserve">装饰板(立柱) S8  2000 SUS304  </v>
      </c>
      <c r="K335" s="103" t="s">
        <v>1250</v>
      </c>
      <c r="L335" s="144">
        <v>1234</v>
      </c>
      <c r="M335" s="9">
        <v>300</v>
      </c>
      <c r="N335" s="7">
        <v>120</v>
      </c>
      <c r="O335" s="7">
        <v>150</v>
      </c>
      <c r="P335" s="7">
        <f t="shared" si="11"/>
        <v>42.5</v>
      </c>
      <c r="Q335" s="7" t="s">
        <v>1352</v>
      </c>
      <c r="R335" s="2"/>
      <c r="S335" s="2"/>
    </row>
    <row r="336" spans="1:19">
      <c r="A336" s="7">
        <v>200013384</v>
      </c>
      <c r="B336" s="7" t="s">
        <v>1677</v>
      </c>
      <c r="C336" s="147" t="s">
        <v>1181</v>
      </c>
      <c r="D336" s="144" t="s">
        <v>1327</v>
      </c>
      <c r="F336" s="144" t="s">
        <v>1234</v>
      </c>
      <c r="G336" s="144" t="s">
        <v>1187</v>
      </c>
      <c r="J336" s="103" t="str">
        <f t="shared" si="9"/>
        <v xml:space="preserve">装饰板(立柱) S8  2100 FS441  </v>
      </c>
      <c r="K336" s="103" t="s">
        <v>1250</v>
      </c>
      <c r="L336" s="144">
        <v>1234</v>
      </c>
      <c r="M336" s="9">
        <v>300</v>
      </c>
      <c r="N336" s="7">
        <v>120</v>
      </c>
      <c r="O336" s="7">
        <v>150</v>
      </c>
      <c r="P336" s="7">
        <f t="shared" si="11"/>
        <v>42.5</v>
      </c>
      <c r="Q336" s="7" t="s">
        <v>1352</v>
      </c>
      <c r="R336" s="2"/>
      <c r="S336" s="2"/>
    </row>
    <row r="337" spans="1:19">
      <c r="A337" s="7">
        <v>200013976</v>
      </c>
      <c r="B337" s="7" t="s">
        <v>1930</v>
      </c>
      <c r="C337" s="147" t="s">
        <v>1181</v>
      </c>
      <c r="D337" s="144" t="s">
        <v>1327</v>
      </c>
      <c r="F337" s="144" t="s">
        <v>1234</v>
      </c>
      <c r="G337" s="144" t="s">
        <v>1187</v>
      </c>
      <c r="I337" s="144" t="s">
        <v>1211</v>
      </c>
      <c r="J337" s="103" t="str">
        <f t="shared" si="9"/>
        <v>装饰板(立柱) S8  2100 FS441  （宽）</v>
      </c>
      <c r="K337" s="103" t="s">
        <v>1250</v>
      </c>
      <c r="L337" s="144">
        <v>1234</v>
      </c>
      <c r="M337" s="9">
        <v>300</v>
      </c>
      <c r="N337" s="7">
        <v>120</v>
      </c>
      <c r="O337" s="7">
        <v>150</v>
      </c>
      <c r="P337" s="7">
        <f t="shared" si="11"/>
        <v>42.5</v>
      </c>
      <c r="Q337" s="7" t="s">
        <v>1352</v>
      </c>
      <c r="R337" s="2"/>
      <c r="S337" s="2"/>
    </row>
    <row r="338" spans="1:19">
      <c r="A338" s="7">
        <v>200093026</v>
      </c>
      <c r="B338" s="7" t="s">
        <v>1678</v>
      </c>
      <c r="C338" s="147" t="s">
        <v>1181</v>
      </c>
      <c r="D338" s="144" t="s">
        <v>1327</v>
      </c>
      <c r="F338" s="144" t="s">
        <v>1234</v>
      </c>
      <c r="G338" s="144" t="s">
        <v>1189</v>
      </c>
      <c r="J338" s="103" t="str">
        <f t="shared" si="9"/>
        <v xml:space="preserve">装饰板(立柱) S8  2100 SUS304  </v>
      </c>
      <c r="K338" s="103" t="s">
        <v>1250</v>
      </c>
      <c r="L338" s="144">
        <v>1234</v>
      </c>
      <c r="M338" s="9">
        <v>300</v>
      </c>
      <c r="N338" s="7">
        <v>120</v>
      </c>
      <c r="O338" s="7">
        <v>150</v>
      </c>
      <c r="P338" s="7">
        <f t="shared" si="11"/>
        <v>42.5</v>
      </c>
      <c r="Q338" s="7" t="s">
        <v>1352</v>
      </c>
      <c r="R338" s="2"/>
      <c r="S338" s="2"/>
    </row>
    <row r="339" spans="1:19">
      <c r="A339" s="7">
        <v>200093203</v>
      </c>
      <c r="B339" s="7" t="s">
        <v>1929</v>
      </c>
      <c r="C339" s="147" t="s">
        <v>1181</v>
      </c>
      <c r="D339" s="144" t="s">
        <v>1327</v>
      </c>
      <c r="F339" s="144" t="s">
        <v>1234</v>
      </c>
      <c r="G339" s="144" t="s">
        <v>1189</v>
      </c>
      <c r="I339" s="144" t="s">
        <v>1211</v>
      </c>
      <c r="J339" s="103" t="str">
        <f t="shared" si="9"/>
        <v>装饰板(立柱) S8  2100 SUS304  （宽）</v>
      </c>
      <c r="K339" s="103" t="s">
        <v>1250</v>
      </c>
      <c r="L339" s="144">
        <v>1234</v>
      </c>
      <c r="M339" s="9">
        <v>300</v>
      </c>
      <c r="N339" s="7">
        <v>120</v>
      </c>
      <c r="O339" s="7">
        <v>150</v>
      </c>
      <c r="P339" s="7">
        <f t="shared" si="11"/>
        <v>42.5</v>
      </c>
      <c r="Q339" s="7" t="s">
        <v>1352</v>
      </c>
      <c r="R339" s="2"/>
      <c r="S339" s="2"/>
    </row>
    <row r="340" spans="1:19" hidden="1">
      <c r="A340" s="7">
        <v>200076509</v>
      </c>
      <c r="B340" s="7" t="s">
        <v>1679</v>
      </c>
      <c r="C340" s="147" t="s">
        <v>1181</v>
      </c>
      <c r="D340" s="144" t="s">
        <v>1327</v>
      </c>
      <c r="F340" s="144" t="s">
        <v>1240</v>
      </c>
      <c r="G340" s="144" t="s">
        <v>1187</v>
      </c>
      <c r="J340" s="103" t="str">
        <f t="shared" si="9"/>
        <v xml:space="preserve">装饰板(立柱) S8  2200 FS441  </v>
      </c>
      <c r="K340" s="103" t="s">
        <v>1250</v>
      </c>
      <c r="L340" s="144">
        <v>1234</v>
      </c>
      <c r="M340" s="9">
        <v>300</v>
      </c>
      <c r="N340" s="7">
        <v>120</v>
      </c>
      <c r="O340" s="7">
        <v>150</v>
      </c>
      <c r="P340" s="7">
        <f t="shared" si="11"/>
        <v>42.5</v>
      </c>
      <c r="Q340" s="7" t="s">
        <v>1352</v>
      </c>
      <c r="R340" s="2"/>
      <c r="S340" s="2"/>
    </row>
    <row r="341" spans="1:19" hidden="1">
      <c r="A341" s="7">
        <v>200076559</v>
      </c>
      <c r="B341" s="7" t="s">
        <v>1680</v>
      </c>
      <c r="C341" s="147" t="s">
        <v>1181</v>
      </c>
      <c r="D341" s="144" t="s">
        <v>1327</v>
      </c>
      <c r="F341" s="144" t="s">
        <v>1240</v>
      </c>
      <c r="G341" s="144" t="s">
        <v>1187</v>
      </c>
      <c r="I341" s="144" t="s">
        <v>1211</v>
      </c>
      <c r="J341" s="103" t="str">
        <f t="shared" si="9"/>
        <v>装饰板(立柱) S8  2200 FS441  （宽）</v>
      </c>
      <c r="K341" s="103" t="s">
        <v>1250</v>
      </c>
      <c r="L341" s="144">
        <v>1234</v>
      </c>
      <c r="M341" s="9">
        <v>300</v>
      </c>
      <c r="N341" s="7">
        <v>120</v>
      </c>
      <c r="O341" s="7">
        <v>150</v>
      </c>
      <c r="P341" s="7">
        <f t="shared" si="11"/>
        <v>42.5</v>
      </c>
      <c r="Q341" s="7" t="s">
        <v>1352</v>
      </c>
      <c r="R341" s="2"/>
      <c r="S341" s="2"/>
    </row>
    <row r="342" spans="1:19" hidden="1">
      <c r="A342" s="7">
        <v>200127449</v>
      </c>
      <c r="B342" s="7" t="s">
        <v>1681</v>
      </c>
      <c r="C342" s="147" t="s">
        <v>1181</v>
      </c>
      <c r="D342" s="144" t="s">
        <v>1327</v>
      </c>
      <c r="F342" s="144" t="s">
        <v>1240</v>
      </c>
      <c r="G342" s="144" t="s">
        <v>1189</v>
      </c>
      <c r="J342" s="103" t="str">
        <f t="shared" si="9"/>
        <v xml:space="preserve">装饰板(立柱) S8  2200 SUS304  </v>
      </c>
      <c r="K342" s="103" t="s">
        <v>1250</v>
      </c>
      <c r="L342" s="144">
        <v>1234</v>
      </c>
      <c r="M342" s="9">
        <v>300</v>
      </c>
      <c r="N342" s="7">
        <v>120</v>
      </c>
      <c r="O342" s="7">
        <v>150</v>
      </c>
      <c r="P342" s="7">
        <f t="shared" si="11"/>
        <v>42.5</v>
      </c>
      <c r="Q342" s="7" t="s">
        <v>1352</v>
      </c>
      <c r="R342" s="2"/>
      <c r="S342" s="2"/>
    </row>
    <row r="343" spans="1:19" hidden="1">
      <c r="A343" s="7">
        <v>200139320</v>
      </c>
      <c r="B343" s="7" t="s">
        <v>1682</v>
      </c>
      <c r="C343" s="147" t="s">
        <v>1181</v>
      </c>
      <c r="D343" s="144" t="s">
        <v>1327</v>
      </c>
      <c r="F343" s="144" t="s">
        <v>1240</v>
      </c>
      <c r="G343" s="144" t="s">
        <v>1189</v>
      </c>
      <c r="I343" s="144" t="s">
        <v>1208</v>
      </c>
      <c r="J343" s="103" t="str">
        <f t="shared" si="9"/>
        <v>装饰板(立柱) S8  2200 SUS304  （宽）</v>
      </c>
      <c r="K343" s="103" t="s">
        <v>1250</v>
      </c>
      <c r="L343" s="144">
        <v>1234</v>
      </c>
      <c r="M343" s="9">
        <v>300</v>
      </c>
      <c r="N343" s="7">
        <v>120</v>
      </c>
      <c r="O343" s="7">
        <v>150</v>
      </c>
      <c r="P343" s="7">
        <f t="shared" si="11"/>
        <v>42.5</v>
      </c>
      <c r="Q343" s="7" t="s">
        <v>1352</v>
      </c>
      <c r="R343" s="2"/>
      <c r="S343" s="2"/>
    </row>
    <row r="344" spans="1:19" hidden="1">
      <c r="A344" s="7">
        <v>200076510</v>
      </c>
      <c r="B344" s="7" t="s">
        <v>1683</v>
      </c>
      <c r="C344" s="147" t="s">
        <v>1181</v>
      </c>
      <c r="D344" s="144" t="s">
        <v>1327</v>
      </c>
      <c r="F344" s="144" t="s">
        <v>1241</v>
      </c>
      <c r="G344" s="144" t="s">
        <v>1187</v>
      </c>
      <c r="J344" s="103" t="str">
        <f t="shared" si="9"/>
        <v xml:space="preserve">装饰板(立柱) S8  2300 FS441  </v>
      </c>
      <c r="K344" s="103" t="s">
        <v>1250</v>
      </c>
      <c r="L344" s="144">
        <v>1234</v>
      </c>
      <c r="M344" s="9">
        <v>300</v>
      </c>
      <c r="N344" s="7">
        <v>120</v>
      </c>
      <c r="O344" s="7">
        <v>150</v>
      </c>
      <c r="P344" s="7">
        <f t="shared" si="11"/>
        <v>42.5</v>
      </c>
      <c r="Q344" s="7" t="s">
        <v>1352</v>
      </c>
      <c r="R344" s="2"/>
      <c r="S344" s="2"/>
    </row>
    <row r="345" spans="1:19" hidden="1">
      <c r="A345" s="7">
        <v>200076560</v>
      </c>
      <c r="B345" s="7" t="s">
        <v>1684</v>
      </c>
      <c r="C345" s="147" t="s">
        <v>1181</v>
      </c>
      <c r="D345" s="144" t="s">
        <v>1327</v>
      </c>
      <c r="F345" s="144" t="s">
        <v>1241</v>
      </c>
      <c r="G345" s="144" t="s">
        <v>1187</v>
      </c>
      <c r="I345" s="144" t="s">
        <v>1219</v>
      </c>
      <c r="J345" s="103" t="str">
        <f t="shared" si="9"/>
        <v>装饰板(立柱) S8  2300 FS441  (宽)</v>
      </c>
      <c r="K345" s="103" t="s">
        <v>1250</v>
      </c>
      <c r="L345" s="144">
        <v>1234</v>
      </c>
      <c r="M345" s="9">
        <v>300</v>
      </c>
      <c r="N345" s="7">
        <v>120</v>
      </c>
      <c r="O345" s="7">
        <v>150</v>
      </c>
      <c r="P345" s="7">
        <f t="shared" si="11"/>
        <v>42.5</v>
      </c>
      <c r="Q345" s="7" t="s">
        <v>1352</v>
      </c>
      <c r="R345" s="2"/>
      <c r="S345" s="2"/>
    </row>
    <row r="346" spans="1:19" hidden="1">
      <c r="A346" s="7">
        <v>200127450</v>
      </c>
      <c r="B346" s="7" t="s">
        <v>1685</v>
      </c>
      <c r="C346" s="147" t="s">
        <v>1181</v>
      </c>
      <c r="D346" s="144" t="s">
        <v>1327</v>
      </c>
      <c r="F346" s="144" t="s">
        <v>1241</v>
      </c>
      <c r="G346" s="144" t="s">
        <v>1189</v>
      </c>
      <c r="J346" s="103" t="str">
        <f t="shared" si="9"/>
        <v xml:space="preserve">装饰板(立柱) S8  2300 SUS304  </v>
      </c>
      <c r="K346" s="103" t="s">
        <v>1250</v>
      </c>
      <c r="L346" s="144">
        <v>1234</v>
      </c>
      <c r="M346" s="9">
        <v>300</v>
      </c>
      <c r="N346" s="7">
        <v>120</v>
      </c>
      <c r="O346" s="7">
        <v>150</v>
      </c>
      <c r="P346" s="7">
        <f t="shared" si="11"/>
        <v>42.5</v>
      </c>
      <c r="Q346" s="7" t="s">
        <v>1352</v>
      </c>
      <c r="R346" s="2"/>
      <c r="S346" s="2"/>
    </row>
    <row r="347" spans="1:19" hidden="1">
      <c r="A347" s="7">
        <v>200139321</v>
      </c>
      <c r="B347" s="7" t="s">
        <v>1686</v>
      </c>
      <c r="C347" s="147" t="s">
        <v>1181</v>
      </c>
      <c r="D347" s="144" t="s">
        <v>1327</v>
      </c>
      <c r="F347" s="144" t="s">
        <v>1241</v>
      </c>
      <c r="G347" s="144" t="s">
        <v>1189</v>
      </c>
      <c r="I347" s="144" t="s">
        <v>1219</v>
      </c>
      <c r="J347" s="103" t="str">
        <f t="shared" si="9"/>
        <v>装饰板(立柱) S8  2300 SUS304  (宽)</v>
      </c>
      <c r="K347" s="103" t="s">
        <v>1250</v>
      </c>
      <c r="L347" s="144">
        <v>1234</v>
      </c>
      <c r="M347" s="9">
        <v>300</v>
      </c>
      <c r="N347" s="7">
        <v>120</v>
      </c>
      <c r="O347" s="7">
        <v>150</v>
      </c>
      <c r="P347" s="7">
        <f t="shared" si="11"/>
        <v>42.5</v>
      </c>
      <c r="Q347" s="7" t="s">
        <v>1352</v>
      </c>
      <c r="R347" s="2"/>
      <c r="S347" s="2"/>
    </row>
    <row r="348" spans="1:19" hidden="1">
      <c r="A348" s="7">
        <v>200076511</v>
      </c>
      <c r="B348" s="7" t="s">
        <v>1687</v>
      </c>
      <c r="C348" s="147" t="s">
        <v>1181</v>
      </c>
      <c r="D348" s="144" t="s">
        <v>1327</v>
      </c>
      <c r="F348" s="144" t="s">
        <v>1242</v>
      </c>
      <c r="G348" s="144" t="s">
        <v>1187</v>
      </c>
      <c r="J348" s="103" t="str">
        <f t="shared" si="9"/>
        <v xml:space="preserve">装饰板(立柱) S8  2400 FS441  </v>
      </c>
      <c r="K348" s="103" t="s">
        <v>1250</v>
      </c>
      <c r="L348" s="144">
        <v>1234</v>
      </c>
      <c r="M348" s="9">
        <v>300</v>
      </c>
      <c r="N348" s="7">
        <v>120</v>
      </c>
      <c r="O348" s="7">
        <v>150</v>
      </c>
      <c r="P348" s="7">
        <f t="shared" si="11"/>
        <v>42.5</v>
      </c>
      <c r="Q348" s="7" t="s">
        <v>1352</v>
      </c>
      <c r="R348" s="2"/>
      <c r="S348" s="2"/>
    </row>
    <row r="349" spans="1:19" hidden="1">
      <c r="A349" s="7">
        <v>200127451</v>
      </c>
      <c r="B349" s="7" t="s">
        <v>1688</v>
      </c>
      <c r="C349" s="147" t="s">
        <v>1181</v>
      </c>
      <c r="D349" s="144" t="s">
        <v>1327</v>
      </c>
      <c r="F349" s="144" t="s">
        <v>1242</v>
      </c>
      <c r="G349" s="144" t="s">
        <v>1189</v>
      </c>
      <c r="J349" s="103" t="str">
        <f t="shared" si="9"/>
        <v xml:space="preserve">装饰板(立柱) S8  2400 SUS304  </v>
      </c>
      <c r="K349" s="103" t="s">
        <v>1250</v>
      </c>
      <c r="L349" s="144">
        <v>1234</v>
      </c>
      <c r="M349" s="9">
        <v>300</v>
      </c>
      <c r="N349" s="7">
        <v>120</v>
      </c>
      <c r="O349" s="7">
        <v>150</v>
      </c>
      <c r="P349" s="7">
        <f t="shared" si="11"/>
        <v>42.5</v>
      </c>
      <c r="Q349" s="7" t="s">
        <v>1352</v>
      </c>
      <c r="R349" s="2"/>
      <c r="S349" s="2"/>
    </row>
    <row r="350" spans="1:19" hidden="1">
      <c r="A350" s="7">
        <v>330088646</v>
      </c>
      <c r="B350" s="7" t="s">
        <v>1689</v>
      </c>
      <c r="D350" s="144" t="s">
        <v>1273</v>
      </c>
      <c r="E350" s="144" t="s">
        <v>1238</v>
      </c>
      <c r="F350" s="144" t="s">
        <v>1234</v>
      </c>
      <c r="G350" s="144" t="s">
        <v>1248</v>
      </c>
      <c r="J350" s="103" t="str">
        <f t="shared" si="9"/>
        <v xml:space="preserve">装饰板(门板)  1100 2100 SUS441  </v>
      </c>
      <c r="K350" s="103" t="s">
        <v>1250</v>
      </c>
      <c r="L350" s="144">
        <v>23</v>
      </c>
      <c r="Q350" s="18" t="s">
        <v>1351</v>
      </c>
      <c r="R350" s="2"/>
      <c r="S350" s="2"/>
    </row>
    <row r="351" spans="1:19" hidden="1">
      <c r="A351" s="7">
        <v>200139329</v>
      </c>
      <c r="B351" s="7" t="s">
        <v>1690</v>
      </c>
      <c r="C351" s="147" t="s">
        <v>1185</v>
      </c>
      <c r="D351" s="144" t="s">
        <v>1273</v>
      </c>
      <c r="E351" s="144" t="s">
        <v>1243</v>
      </c>
      <c r="F351" s="144" t="s">
        <v>1239</v>
      </c>
      <c r="G351" s="144" t="s">
        <v>1187</v>
      </c>
      <c r="J351" s="103" t="str">
        <f t="shared" si="9"/>
        <v xml:space="preserve">装饰板(门板) K8 1000 2000 FS441  </v>
      </c>
      <c r="K351" s="103" t="s">
        <v>1250</v>
      </c>
      <c r="L351" s="144">
        <v>23</v>
      </c>
      <c r="N351" s="7">
        <v>51</v>
      </c>
      <c r="O351" s="7">
        <v>37.799999999999997</v>
      </c>
      <c r="Q351" s="18" t="s">
        <v>1351</v>
      </c>
      <c r="R351" s="2"/>
      <c r="S351" s="2"/>
    </row>
    <row r="352" spans="1:19" hidden="1">
      <c r="A352" s="7">
        <v>200139346</v>
      </c>
      <c r="B352" s="7" t="s">
        <v>1691</v>
      </c>
      <c r="C352" s="147" t="s">
        <v>1185</v>
      </c>
      <c r="D352" s="144" t="s">
        <v>1273</v>
      </c>
      <c r="E352" s="144" t="s">
        <v>1243</v>
      </c>
      <c r="F352" s="144" t="s">
        <v>1239</v>
      </c>
      <c r="G352" s="144" t="s">
        <v>1189</v>
      </c>
      <c r="J352" s="103" t="str">
        <f t="shared" si="9"/>
        <v xml:space="preserve">装饰板(门板) K8 1000 2000 SUS304  </v>
      </c>
      <c r="K352" s="103" t="s">
        <v>1250</v>
      </c>
      <c r="L352" s="144">
        <v>23</v>
      </c>
      <c r="N352" s="7">
        <v>51</v>
      </c>
      <c r="O352" s="7">
        <v>37.799999999999997</v>
      </c>
      <c r="Q352" s="18" t="s">
        <v>1351</v>
      </c>
      <c r="R352" s="2"/>
      <c r="S352" s="2"/>
    </row>
    <row r="353" spans="1:19" hidden="1">
      <c r="A353" s="7">
        <v>200011209</v>
      </c>
      <c r="B353" s="7" t="s">
        <v>1692</v>
      </c>
      <c r="C353" s="147" t="s">
        <v>1185</v>
      </c>
      <c r="D353" s="144" t="s">
        <v>1273</v>
      </c>
      <c r="E353" s="144" t="s">
        <v>1243</v>
      </c>
      <c r="F353" s="144" t="s">
        <v>1234</v>
      </c>
      <c r="G353" s="144" t="s">
        <v>1187</v>
      </c>
      <c r="J353" s="103" t="str">
        <f t="shared" si="9"/>
        <v xml:space="preserve">装饰板(门板) K8 1000 2100 FS441  </v>
      </c>
      <c r="K353" s="103" t="s">
        <v>1250</v>
      </c>
      <c r="L353" s="144">
        <v>23</v>
      </c>
      <c r="N353" s="7">
        <v>51</v>
      </c>
      <c r="O353" s="7">
        <v>37.799999999999997</v>
      </c>
      <c r="Q353" s="18" t="s">
        <v>1351</v>
      </c>
      <c r="R353" s="2"/>
      <c r="S353" s="2"/>
    </row>
    <row r="354" spans="1:19" hidden="1">
      <c r="A354" s="7">
        <v>200011351</v>
      </c>
      <c r="B354" s="7" t="s">
        <v>1693</v>
      </c>
      <c r="C354" s="147" t="s">
        <v>1185</v>
      </c>
      <c r="D354" s="144" t="s">
        <v>1273</v>
      </c>
      <c r="E354" s="144" t="s">
        <v>1243</v>
      </c>
      <c r="F354" s="144" t="s">
        <v>1234</v>
      </c>
      <c r="G354" s="144" t="s">
        <v>1187</v>
      </c>
      <c r="I354" s="144" t="s">
        <v>1186</v>
      </c>
      <c r="J354" s="103" t="str">
        <f t="shared" si="9"/>
        <v>装饰板(门板) K8 1000 2100 FS441  (带安装触板)</v>
      </c>
      <c r="K354" s="103" t="s">
        <v>1250</v>
      </c>
      <c r="L354" s="144">
        <v>23</v>
      </c>
      <c r="N354" s="7">
        <v>51</v>
      </c>
      <c r="O354" s="7">
        <v>37.799999999999997</v>
      </c>
      <c r="Q354" s="18" t="s">
        <v>1351</v>
      </c>
      <c r="R354" s="2"/>
      <c r="S354" s="2"/>
    </row>
    <row r="355" spans="1:19" hidden="1">
      <c r="A355" s="7">
        <v>200093078</v>
      </c>
      <c r="B355" s="7" t="s">
        <v>1694</v>
      </c>
      <c r="C355" s="147" t="s">
        <v>1185</v>
      </c>
      <c r="D355" s="144" t="s">
        <v>1273</v>
      </c>
      <c r="E355" s="144" t="s">
        <v>1243</v>
      </c>
      <c r="F355" s="144" t="s">
        <v>1234</v>
      </c>
      <c r="G355" s="144" t="s">
        <v>1189</v>
      </c>
      <c r="J355" s="103" t="str">
        <f t="shared" si="9"/>
        <v xml:space="preserve">装饰板(门板) K8 1000 2100 SUS304  </v>
      </c>
      <c r="K355" s="103" t="s">
        <v>1250</v>
      </c>
      <c r="L355" s="144">
        <v>23</v>
      </c>
      <c r="N355" s="7">
        <v>51</v>
      </c>
      <c r="O355" s="7">
        <v>37.799999999999997</v>
      </c>
      <c r="Q355" s="18" t="s">
        <v>1351</v>
      </c>
      <c r="R355" s="2"/>
      <c r="S355" s="2"/>
    </row>
    <row r="356" spans="1:19" hidden="1">
      <c r="A356" s="7">
        <v>200164424</v>
      </c>
      <c r="B356" s="7" t="s">
        <v>1695</v>
      </c>
      <c r="C356" s="147" t="s">
        <v>1185</v>
      </c>
      <c r="D356" s="144" t="s">
        <v>1273</v>
      </c>
      <c r="E356" s="144" t="s">
        <v>1243</v>
      </c>
      <c r="F356" s="144" t="s">
        <v>1234</v>
      </c>
      <c r="G356" s="144" t="s">
        <v>1189</v>
      </c>
      <c r="I356" s="144" t="s">
        <v>1186</v>
      </c>
      <c r="J356" s="103" t="str">
        <f t="shared" si="9"/>
        <v>装饰板(门板) K8 1000 2100 SUS304  (带安装触板)</v>
      </c>
      <c r="K356" s="103" t="s">
        <v>1250</v>
      </c>
      <c r="L356" s="144">
        <v>23</v>
      </c>
      <c r="N356" s="7">
        <v>51</v>
      </c>
      <c r="O356" s="7">
        <v>37.799999999999997</v>
      </c>
      <c r="Q356" s="18" t="s">
        <v>1351</v>
      </c>
      <c r="R356" s="2"/>
      <c r="S356" s="2"/>
    </row>
    <row r="357" spans="1:19" hidden="1">
      <c r="A357" s="7">
        <v>200139373</v>
      </c>
      <c r="B357" s="7" t="s">
        <v>1696</v>
      </c>
      <c r="C357" s="147" t="s">
        <v>1185</v>
      </c>
      <c r="D357" s="144" t="s">
        <v>1273</v>
      </c>
      <c r="E357" s="144" t="s">
        <v>1243</v>
      </c>
      <c r="F357" s="144" t="s">
        <v>1240</v>
      </c>
      <c r="G357" s="144" t="s">
        <v>1187</v>
      </c>
      <c r="J357" s="103" t="str">
        <f t="shared" si="9"/>
        <v xml:space="preserve">装饰板(门板) K8 1000 2200 FS441  </v>
      </c>
      <c r="K357" s="103" t="s">
        <v>1250</v>
      </c>
      <c r="L357" s="144">
        <v>23</v>
      </c>
      <c r="N357" s="7">
        <v>51</v>
      </c>
      <c r="O357" s="7">
        <v>37.799999999999997</v>
      </c>
      <c r="Q357" s="18" t="s">
        <v>1351</v>
      </c>
      <c r="R357" s="2"/>
      <c r="S357" s="2"/>
    </row>
    <row r="358" spans="1:19" hidden="1">
      <c r="A358" s="7">
        <v>200139391</v>
      </c>
      <c r="B358" s="7" t="s">
        <v>1697</v>
      </c>
      <c r="C358" s="147" t="s">
        <v>1185</v>
      </c>
      <c r="D358" s="144" t="s">
        <v>1273</v>
      </c>
      <c r="E358" s="144" t="s">
        <v>1243</v>
      </c>
      <c r="F358" s="144" t="s">
        <v>1240</v>
      </c>
      <c r="G358" s="144" t="s">
        <v>1189</v>
      </c>
      <c r="J358" s="103" t="str">
        <f t="shared" si="9"/>
        <v xml:space="preserve">装饰板(门板) K8 1000 2200 SUS304  </v>
      </c>
      <c r="K358" s="103" t="s">
        <v>1250</v>
      </c>
      <c r="L358" s="144">
        <v>23</v>
      </c>
      <c r="N358" s="7">
        <v>51</v>
      </c>
      <c r="O358" s="7">
        <v>37.799999999999997</v>
      </c>
      <c r="Q358" s="18" t="s">
        <v>1351</v>
      </c>
      <c r="R358" s="2"/>
      <c r="S358" s="2"/>
    </row>
    <row r="359" spans="1:19" hidden="1">
      <c r="A359" s="7">
        <v>200139418</v>
      </c>
      <c r="B359" s="7" t="s">
        <v>1698</v>
      </c>
      <c r="C359" s="147" t="s">
        <v>1185</v>
      </c>
      <c r="D359" s="144" t="s">
        <v>1273</v>
      </c>
      <c r="E359" s="144" t="s">
        <v>1243</v>
      </c>
      <c r="F359" s="144" t="s">
        <v>1241</v>
      </c>
      <c r="G359" s="144" t="s">
        <v>1187</v>
      </c>
      <c r="J359" s="103" t="str">
        <f t="shared" si="9"/>
        <v xml:space="preserve">装饰板(门板) K8 1000 2300 FS441  </v>
      </c>
      <c r="K359" s="103" t="s">
        <v>1250</v>
      </c>
      <c r="L359" s="144">
        <v>23</v>
      </c>
      <c r="N359" s="7">
        <v>51</v>
      </c>
      <c r="O359" s="7">
        <v>37.799999999999997</v>
      </c>
      <c r="Q359" s="18" t="s">
        <v>1351</v>
      </c>
      <c r="R359" s="2"/>
      <c r="S359" s="2"/>
    </row>
    <row r="360" spans="1:19" hidden="1">
      <c r="A360" s="7">
        <v>200139435</v>
      </c>
      <c r="B360" s="7" t="s">
        <v>1699</v>
      </c>
      <c r="C360" s="147" t="s">
        <v>1185</v>
      </c>
      <c r="D360" s="144" t="s">
        <v>1273</v>
      </c>
      <c r="E360" s="144" t="s">
        <v>1243</v>
      </c>
      <c r="F360" s="144" t="s">
        <v>1241</v>
      </c>
      <c r="G360" s="144" t="s">
        <v>1189</v>
      </c>
      <c r="J360" s="103" t="str">
        <f t="shared" si="9"/>
        <v xml:space="preserve">装饰板(门板) K8 1000 2300 SUS304  </v>
      </c>
      <c r="K360" s="103" t="s">
        <v>1250</v>
      </c>
      <c r="L360" s="144">
        <v>23</v>
      </c>
      <c r="N360" s="7">
        <v>51</v>
      </c>
      <c r="O360" s="7">
        <v>37.799999999999997</v>
      </c>
      <c r="Q360" s="18" t="s">
        <v>1351</v>
      </c>
      <c r="R360" s="2"/>
      <c r="S360" s="2"/>
    </row>
    <row r="361" spans="1:19" hidden="1">
      <c r="A361" s="7">
        <v>200164328</v>
      </c>
      <c r="B361" s="7" t="s">
        <v>1699</v>
      </c>
      <c r="C361" s="147" t="s">
        <v>1185</v>
      </c>
      <c r="D361" s="144" t="s">
        <v>1273</v>
      </c>
      <c r="E361" s="144" t="s">
        <v>1243</v>
      </c>
      <c r="F361" s="144" t="s">
        <v>1241</v>
      </c>
      <c r="G361" s="144" t="s">
        <v>1189</v>
      </c>
      <c r="J361" s="103" t="str">
        <f t="shared" si="9"/>
        <v xml:space="preserve">装饰板(门板) K8 1000 2300 SUS304  </v>
      </c>
      <c r="K361" s="103" t="s">
        <v>1250</v>
      </c>
      <c r="L361" s="144">
        <v>23</v>
      </c>
      <c r="N361" s="7">
        <v>51</v>
      </c>
      <c r="O361" s="7">
        <v>37.799999999999997</v>
      </c>
      <c r="Q361" s="18" t="s">
        <v>1351</v>
      </c>
      <c r="R361" s="2"/>
      <c r="S361" s="2"/>
    </row>
    <row r="362" spans="1:19" hidden="1">
      <c r="A362" s="7">
        <v>200139462</v>
      </c>
      <c r="B362" s="7" t="s">
        <v>1700</v>
      </c>
      <c r="C362" s="147" t="s">
        <v>1185</v>
      </c>
      <c r="D362" s="144" t="s">
        <v>1273</v>
      </c>
      <c r="E362" s="144" t="s">
        <v>1243</v>
      </c>
      <c r="F362" s="144" t="s">
        <v>1242</v>
      </c>
      <c r="G362" s="144" t="s">
        <v>1187</v>
      </c>
      <c r="J362" s="103" t="str">
        <f t="shared" si="9"/>
        <v xml:space="preserve">装饰板(门板) K8 1000 2400 FS441  </v>
      </c>
      <c r="K362" s="103" t="s">
        <v>1250</v>
      </c>
      <c r="L362" s="144">
        <v>23</v>
      </c>
      <c r="N362" s="7">
        <v>51</v>
      </c>
      <c r="O362" s="7">
        <v>37.799999999999997</v>
      </c>
      <c r="Q362" s="18" t="s">
        <v>1351</v>
      </c>
      <c r="R362" s="2"/>
      <c r="S362" s="2"/>
    </row>
    <row r="363" spans="1:19" hidden="1">
      <c r="A363" s="7">
        <v>200160001</v>
      </c>
      <c r="B363" s="7" t="s">
        <v>1701</v>
      </c>
      <c r="C363" s="147" t="s">
        <v>1185</v>
      </c>
      <c r="D363" s="144" t="s">
        <v>1273</v>
      </c>
      <c r="E363" s="144" t="s">
        <v>1243</v>
      </c>
      <c r="F363" s="144" t="s">
        <v>1242</v>
      </c>
      <c r="G363" s="144" t="s">
        <v>1189</v>
      </c>
      <c r="J363" s="103" t="str">
        <f t="shared" si="9"/>
        <v xml:space="preserve">装饰板(门板) K8 1000 2400 SUS304  </v>
      </c>
      <c r="K363" s="103" t="s">
        <v>1250</v>
      </c>
      <c r="L363" s="144">
        <v>23</v>
      </c>
      <c r="N363" s="7">
        <v>51</v>
      </c>
      <c r="O363" s="7">
        <v>37.799999999999997</v>
      </c>
      <c r="Q363" s="18" t="s">
        <v>1351</v>
      </c>
      <c r="R363" s="2"/>
      <c r="S363" s="2"/>
    </row>
    <row r="364" spans="1:19" hidden="1">
      <c r="A364" s="7">
        <v>200139330</v>
      </c>
      <c r="B364" s="7" t="s">
        <v>1702</v>
      </c>
      <c r="C364" s="147" t="s">
        <v>1185</v>
      </c>
      <c r="D364" s="144" t="s">
        <v>1273</v>
      </c>
      <c r="E364" s="144" t="s">
        <v>1238</v>
      </c>
      <c r="F364" s="144" t="s">
        <v>1239</v>
      </c>
      <c r="G364" s="144" t="s">
        <v>1187</v>
      </c>
      <c r="J364" s="103" t="str">
        <f t="shared" si="9"/>
        <v xml:space="preserve">装饰板(门板) K8 1100 2000 FS441  </v>
      </c>
      <c r="K364" s="103" t="s">
        <v>1250</v>
      </c>
      <c r="L364" s="144">
        <v>23</v>
      </c>
      <c r="N364" s="7">
        <v>51</v>
      </c>
      <c r="O364" s="7">
        <v>37.799999999999997</v>
      </c>
      <c r="Q364" s="18" t="s">
        <v>1351</v>
      </c>
      <c r="R364" s="2"/>
      <c r="S364" s="2"/>
    </row>
    <row r="365" spans="1:19" hidden="1">
      <c r="A365" s="7">
        <v>200139348</v>
      </c>
      <c r="B365" s="7" t="s">
        <v>1703</v>
      </c>
      <c r="C365" s="147" t="s">
        <v>1185</v>
      </c>
      <c r="D365" s="144" t="s">
        <v>1273</v>
      </c>
      <c r="E365" s="144" t="s">
        <v>1238</v>
      </c>
      <c r="F365" s="144" t="s">
        <v>1239</v>
      </c>
      <c r="G365" s="144" t="s">
        <v>1189</v>
      </c>
      <c r="J365" s="103" t="str">
        <f t="shared" si="9"/>
        <v xml:space="preserve">装饰板(门板) K8 1100 2000 SUS304  </v>
      </c>
      <c r="K365" s="103" t="s">
        <v>1250</v>
      </c>
      <c r="L365" s="144">
        <v>23</v>
      </c>
      <c r="N365" s="7">
        <v>51</v>
      </c>
      <c r="O365" s="7">
        <v>37.799999999999997</v>
      </c>
      <c r="Q365" s="18" t="s">
        <v>1351</v>
      </c>
      <c r="R365" s="2"/>
      <c r="S365" s="2"/>
    </row>
    <row r="366" spans="1:19" hidden="1">
      <c r="A366" s="7">
        <v>200011210</v>
      </c>
      <c r="B366" s="7" t="s">
        <v>1704</v>
      </c>
      <c r="C366" s="147" t="s">
        <v>1185</v>
      </c>
      <c r="D366" s="144" t="s">
        <v>1273</v>
      </c>
      <c r="E366" s="144" t="s">
        <v>1238</v>
      </c>
      <c r="F366" s="144" t="s">
        <v>1234</v>
      </c>
      <c r="G366" s="144" t="s">
        <v>1187</v>
      </c>
      <c r="J366" s="103" t="str">
        <f t="shared" si="9"/>
        <v xml:space="preserve">装饰板(门板) K8 1100 2100 FS441  </v>
      </c>
      <c r="K366" s="103" t="s">
        <v>1250</v>
      </c>
      <c r="L366" s="144">
        <v>23</v>
      </c>
      <c r="N366" s="7">
        <v>51</v>
      </c>
      <c r="O366" s="7">
        <v>37.799999999999997</v>
      </c>
      <c r="Q366" s="18" t="s">
        <v>1351</v>
      </c>
      <c r="R366" s="2"/>
      <c r="S366" s="2"/>
    </row>
    <row r="367" spans="1:19" hidden="1">
      <c r="A367" s="7">
        <v>200011352</v>
      </c>
      <c r="B367" s="7" t="s">
        <v>1705</v>
      </c>
      <c r="C367" s="147" t="s">
        <v>1185</v>
      </c>
      <c r="D367" s="144" t="s">
        <v>1273</v>
      </c>
      <c r="E367" s="144" t="s">
        <v>1238</v>
      </c>
      <c r="F367" s="144" t="s">
        <v>1234</v>
      </c>
      <c r="G367" s="144" t="s">
        <v>1187</v>
      </c>
      <c r="I367" s="144" t="s">
        <v>1186</v>
      </c>
      <c r="J367" s="103" t="str">
        <f t="shared" si="9"/>
        <v>装饰板(门板) K8 1100 2100 FS441  (带安装触板)</v>
      </c>
      <c r="K367" s="103" t="s">
        <v>1250</v>
      </c>
      <c r="L367" s="144">
        <v>23</v>
      </c>
      <c r="N367" s="7">
        <v>51</v>
      </c>
      <c r="O367" s="7">
        <v>37.799999999999997</v>
      </c>
      <c r="Q367" s="18" t="s">
        <v>1351</v>
      </c>
      <c r="R367" s="2"/>
      <c r="S367" s="2"/>
    </row>
    <row r="368" spans="1:19" hidden="1">
      <c r="A368" s="7">
        <v>200093079</v>
      </c>
      <c r="B368" s="7" t="s">
        <v>1706</v>
      </c>
      <c r="C368" s="147" t="s">
        <v>1185</v>
      </c>
      <c r="D368" s="144" t="s">
        <v>1273</v>
      </c>
      <c r="E368" s="144" t="s">
        <v>1238</v>
      </c>
      <c r="F368" s="144" t="s">
        <v>1234</v>
      </c>
      <c r="G368" s="144" t="s">
        <v>1189</v>
      </c>
      <c r="J368" s="103" t="str">
        <f t="shared" si="9"/>
        <v xml:space="preserve">装饰板(门板) K8 1100 2100 SUS304  </v>
      </c>
      <c r="K368" s="103" t="s">
        <v>1250</v>
      </c>
      <c r="L368" s="144">
        <v>23</v>
      </c>
      <c r="N368" s="7">
        <v>51</v>
      </c>
      <c r="O368" s="7">
        <v>37.799999999999997</v>
      </c>
      <c r="Q368" s="18" t="s">
        <v>1351</v>
      </c>
      <c r="R368" s="2"/>
      <c r="S368" s="2"/>
    </row>
    <row r="369" spans="1:19" hidden="1">
      <c r="A369" s="7">
        <v>200164425</v>
      </c>
      <c r="B369" s="7" t="s">
        <v>1707</v>
      </c>
      <c r="C369" s="147" t="s">
        <v>1185</v>
      </c>
      <c r="D369" s="144" t="s">
        <v>1273</v>
      </c>
      <c r="E369" s="144" t="s">
        <v>1238</v>
      </c>
      <c r="F369" s="144" t="s">
        <v>1234</v>
      </c>
      <c r="G369" s="144" t="s">
        <v>1189</v>
      </c>
      <c r="I369" s="144" t="s">
        <v>1186</v>
      </c>
      <c r="J369" s="103" t="str">
        <f t="shared" si="9"/>
        <v>装饰板(门板) K8 1100 2100 SUS304  (带安装触板)</v>
      </c>
      <c r="K369" s="103" t="s">
        <v>1250</v>
      </c>
      <c r="L369" s="144">
        <v>23</v>
      </c>
      <c r="N369" s="7">
        <v>51</v>
      </c>
      <c r="O369" s="7">
        <v>37.799999999999997</v>
      </c>
      <c r="Q369" s="18" t="s">
        <v>1351</v>
      </c>
      <c r="R369" s="2"/>
      <c r="S369" s="2"/>
    </row>
    <row r="370" spans="1:19" hidden="1">
      <c r="A370" s="7">
        <v>200139374</v>
      </c>
      <c r="B370" s="7" t="s">
        <v>1708</v>
      </c>
      <c r="C370" s="147" t="s">
        <v>1185</v>
      </c>
      <c r="D370" s="144" t="s">
        <v>1273</v>
      </c>
      <c r="E370" s="144" t="s">
        <v>1238</v>
      </c>
      <c r="F370" s="144" t="s">
        <v>1240</v>
      </c>
      <c r="G370" s="144" t="s">
        <v>1187</v>
      </c>
      <c r="J370" s="103" t="str">
        <f t="shared" si="9"/>
        <v xml:space="preserve">装饰板(门板) K8 1100 2200 FS441  </v>
      </c>
      <c r="K370" s="103" t="s">
        <v>1250</v>
      </c>
      <c r="L370" s="144">
        <v>23</v>
      </c>
      <c r="N370" s="7">
        <v>51</v>
      </c>
      <c r="O370" s="7">
        <v>37.799999999999997</v>
      </c>
      <c r="Q370" s="18" t="s">
        <v>1351</v>
      </c>
      <c r="R370" s="2"/>
      <c r="S370" s="2"/>
    </row>
    <row r="371" spans="1:19" hidden="1">
      <c r="A371" s="7">
        <v>200139392</v>
      </c>
      <c r="B371" s="7" t="s">
        <v>1709</v>
      </c>
      <c r="C371" s="147" t="s">
        <v>1185</v>
      </c>
      <c r="D371" s="144" t="s">
        <v>1273</v>
      </c>
      <c r="E371" s="144" t="s">
        <v>1238</v>
      </c>
      <c r="F371" s="144" t="s">
        <v>1240</v>
      </c>
      <c r="G371" s="144" t="s">
        <v>1189</v>
      </c>
      <c r="J371" s="103" t="str">
        <f t="shared" si="9"/>
        <v xml:space="preserve">装饰板(门板) K8 1100 2200 SUS304  </v>
      </c>
      <c r="K371" s="103" t="s">
        <v>1250</v>
      </c>
      <c r="L371" s="144">
        <v>23</v>
      </c>
      <c r="N371" s="7">
        <v>51</v>
      </c>
      <c r="O371" s="7">
        <v>37.799999999999997</v>
      </c>
      <c r="Q371" s="18" t="s">
        <v>1351</v>
      </c>
      <c r="R371" s="2"/>
      <c r="S371" s="2"/>
    </row>
    <row r="372" spans="1:19" hidden="1">
      <c r="A372" s="7">
        <v>200139419</v>
      </c>
      <c r="B372" s="7" t="s">
        <v>1710</v>
      </c>
      <c r="C372" s="147" t="s">
        <v>1185</v>
      </c>
      <c r="D372" s="144" t="s">
        <v>1273</v>
      </c>
      <c r="E372" s="144" t="s">
        <v>1238</v>
      </c>
      <c r="F372" s="144" t="s">
        <v>1241</v>
      </c>
      <c r="G372" s="144" t="s">
        <v>1187</v>
      </c>
      <c r="J372" s="103" t="str">
        <f t="shared" si="9"/>
        <v xml:space="preserve">装饰板(门板) K8 1100 2300 FS441  </v>
      </c>
      <c r="K372" s="103" t="s">
        <v>1250</v>
      </c>
      <c r="L372" s="144">
        <v>23</v>
      </c>
      <c r="N372" s="7">
        <v>51</v>
      </c>
      <c r="O372" s="7">
        <v>37.799999999999997</v>
      </c>
      <c r="Q372" s="18" t="s">
        <v>1351</v>
      </c>
      <c r="R372" s="2"/>
      <c r="S372" s="2"/>
    </row>
    <row r="373" spans="1:19" hidden="1">
      <c r="A373" s="7">
        <v>200164311</v>
      </c>
      <c r="B373" s="7" t="s">
        <v>1710</v>
      </c>
      <c r="C373" s="147" t="s">
        <v>1185</v>
      </c>
      <c r="D373" s="144" t="s">
        <v>1273</v>
      </c>
      <c r="E373" s="144" t="s">
        <v>1238</v>
      </c>
      <c r="F373" s="144" t="s">
        <v>1241</v>
      </c>
      <c r="G373" s="144" t="s">
        <v>1187</v>
      </c>
      <c r="J373" s="103" t="str">
        <f t="shared" si="9"/>
        <v xml:space="preserve">装饰板(门板) K8 1100 2300 FS441  </v>
      </c>
      <c r="K373" s="103" t="s">
        <v>1250</v>
      </c>
      <c r="L373" s="144">
        <v>23</v>
      </c>
      <c r="N373" s="7">
        <v>51</v>
      </c>
      <c r="O373" s="7">
        <v>37.799999999999997</v>
      </c>
      <c r="Q373" s="18" t="s">
        <v>1351</v>
      </c>
      <c r="R373" s="2"/>
      <c r="S373" s="2"/>
    </row>
    <row r="374" spans="1:19" hidden="1">
      <c r="A374" s="7">
        <v>200139436</v>
      </c>
      <c r="B374" s="7" t="s">
        <v>1711</v>
      </c>
      <c r="C374" s="147" t="s">
        <v>1185</v>
      </c>
      <c r="D374" s="144" t="s">
        <v>1273</v>
      </c>
      <c r="E374" s="144" t="s">
        <v>1238</v>
      </c>
      <c r="F374" s="144" t="s">
        <v>1241</v>
      </c>
      <c r="G374" s="144" t="s">
        <v>1189</v>
      </c>
      <c r="J374" s="103" t="str">
        <f t="shared" si="9"/>
        <v xml:space="preserve">装饰板(门板) K8 1100 2300 SUS304  </v>
      </c>
      <c r="K374" s="103" t="s">
        <v>1250</v>
      </c>
      <c r="L374" s="144">
        <v>23</v>
      </c>
      <c r="N374" s="7">
        <v>51</v>
      </c>
      <c r="O374" s="7">
        <v>37.799999999999997</v>
      </c>
      <c r="Q374" s="18" t="s">
        <v>1351</v>
      </c>
      <c r="R374" s="2"/>
      <c r="S374" s="2"/>
    </row>
    <row r="375" spans="1:19" hidden="1">
      <c r="A375" s="7">
        <v>200164329</v>
      </c>
      <c r="B375" s="7" t="s">
        <v>1711</v>
      </c>
      <c r="C375" s="147" t="s">
        <v>1185</v>
      </c>
      <c r="D375" s="144" t="s">
        <v>1273</v>
      </c>
      <c r="E375" s="144" t="s">
        <v>1238</v>
      </c>
      <c r="F375" s="144" t="s">
        <v>1241</v>
      </c>
      <c r="G375" s="144" t="s">
        <v>1189</v>
      </c>
      <c r="J375" s="103" t="str">
        <f t="shared" si="9"/>
        <v xml:space="preserve">装饰板(门板) K8 1100 2300 SUS304  </v>
      </c>
      <c r="K375" s="103" t="s">
        <v>1250</v>
      </c>
      <c r="L375" s="144">
        <v>23</v>
      </c>
      <c r="N375" s="7">
        <v>51</v>
      </c>
      <c r="O375" s="7">
        <v>37.799999999999997</v>
      </c>
      <c r="Q375" s="18" t="s">
        <v>1351</v>
      </c>
      <c r="R375" s="2"/>
      <c r="S375" s="2"/>
    </row>
    <row r="376" spans="1:19" hidden="1">
      <c r="A376" s="7">
        <v>200139463</v>
      </c>
      <c r="B376" s="7" t="s">
        <v>1712</v>
      </c>
      <c r="C376" s="147" t="s">
        <v>1185</v>
      </c>
      <c r="D376" s="144" t="s">
        <v>1273</v>
      </c>
      <c r="E376" s="144" t="s">
        <v>1238</v>
      </c>
      <c r="F376" s="144" t="s">
        <v>1242</v>
      </c>
      <c r="G376" s="144" t="s">
        <v>1187</v>
      </c>
      <c r="J376" s="103" t="str">
        <f t="shared" si="9"/>
        <v xml:space="preserve">装饰板(门板) K8 1100 2400 FS441  </v>
      </c>
      <c r="K376" s="103" t="s">
        <v>1250</v>
      </c>
      <c r="L376" s="144">
        <v>23</v>
      </c>
      <c r="N376" s="7">
        <v>51</v>
      </c>
      <c r="O376" s="7">
        <v>37.799999999999997</v>
      </c>
      <c r="Q376" s="18" t="s">
        <v>1351</v>
      </c>
      <c r="R376" s="2"/>
      <c r="S376" s="2"/>
    </row>
    <row r="377" spans="1:19" hidden="1">
      <c r="A377" s="7">
        <v>200160002</v>
      </c>
      <c r="B377" s="7" t="s">
        <v>1713</v>
      </c>
      <c r="C377" s="147" t="s">
        <v>1185</v>
      </c>
      <c r="D377" s="144" t="s">
        <v>1273</v>
      </c>
      <c r="E377" s="144" t="s">
        <v>1238</v>
      </c>
      <c r="F377" s="144" t="s">
        <v>1242</v>
      </c>
      <c r="G377" s="144" t="s">
        <v>1189</v>
      </c>
      <c r="J377" s="103" t="str">
        <f t="shared" si="9"/>
        <v xml:space="preserve">装饰板(门板) K8 1100 2400 SUS304  </v>
      </c>
      <c r="K377" s="103" t="s">
        <v>1250</v>
      </c>
      <c r="L377" s="144">
        <v>23</v>
      </c>
      <c r="N377" s="7">
        <v>51</v>
      </c>
      <c r="O377" s="7">
        <v>37.799999999999997</v>
      </c>
      <c r="Q377" s="18" t="s">
        <v>1351</v>
      </c>
      <c r="R377" s="2"/>
      <c r="S377" s="2"/>
    </row>
    <row r="378" spans="1:19" hidden="1">
      <c r="A378" s="7">
        <v>200011211</v>
      </c>
      <c r="B378" s="7" t="s">
        <v>1714</v>
      </c>
      <c r="C378" s="147" t="s">
        <v>1185</v>
      </c>
      <c r="D378" s="144" t="s">
        <v>1273</v>
      </c>
      <c r="E378" s="144" t="s">
        <v>1244</v>
      </c>
      <c r="F378" s="144" t="s">
        <v>1234</v>
      </c>
      <c r="G378" s="144" t="s">
        <v>1187</v>
      </c>
      <c r="J378" s="103" t="str">
        <f t="shared" si="9"/>
        <v xml:space="preserve">装饰板(门板) K8 1200 2100 FS441  </v>
      </c>
      <c r="K378" s="103" t="s">
        <v>1250</v>
      </c>
      <c r="L378" s="144">
        <v>23</v>
      </c>
      <c r="N378" s="7">
        <v>51</v>
      </c>
      <c r="O378" s="7">
        <v>37.799999999999997</v>
      </c>
      <c r="Q378" s="18" t="s">
        <v>1351</v>
      </c>
      <c r="R378" s="2"/>
      <c r="S378" s="2"/>
    </row>
    <row r="379" spans="1:19" hidden="1">
      <c r="A379" s="7">
        <v>200011353</v>
      </c>
      <c r="B379" s="7" t="s">
        <v>1715</v>
      </c>
      <c r="C379" s="147" t="s">
        <v>1185</v>
      </c>
      <c r="D379" s="144" t="s">
        <v>1273</v>
      </c>
      <c r="E379" s="144" t="s">
        <v>1244</v>
      </c>
      <c r="F379" s="144" t="s">
        <v>1234</v>
      </c>
      <c r="G379" s="144" t="s">
        <v>1187</v>
      </c>
      <c r="I379" s="144" t="s">
        <v>1186</v>
      </c>
      <c r="J379" s="103" t="str">
        <f t="shared" si="9"/>
        <v>装饰板(门板) K8 1200 2100 FS441  (带安装触板)</v>
      </c>
      <c r="K379" s="103" t="s">
        <v>1250</v>
      </c>
      <c r="L379" s="144">
        <v>23</v>
      </c>
      <c r="N379" s="7">
        <v>51</v>
      </c>
      <c r="O379" s="7">
        <v>37.799999999999997</v>
      </c>
      <c r="Q379" s="18" t="s">
        <v>1351</v>
      </c>
      <c r="R379" s="2"/>
      <c r="S379" s="2"/>
    </row>
    <row r="380" spans="1:19" hidden="1">
      <c r="A380" s="7">
        <v>200093080</v>
      </c>
      <c r="B380" s="7" t="s">
        <v>1716</v>
      </c>
      <c r="C380" s="147" t="s">
        <v>1185</v>
      </c>
      <c r="D380" s="144" t="s">
        <v>1273</v>
      </c>
      <c r="E380" s="144" t="s">
        <v>1244</v>
      </c>
      <c r="F380" s="144" t="s">
        <v>1234</v>
      </c>
      <c r="G380" s="144" t="s">
        <v>1189</v>
      </c>
      <c r="J380" s="103" t="str">
        <f t="shared" si="9"/>
        <v xml:space="preserve">装饰板(门板) K8 1200 2100 SUS304  </v>
      </c>
      <c r="K380" s="103" t="s">
        <v>1250</v>
      </c>
      <c r="L380" s="144">
        <v>23</v>
      </c>
      <c r="N380" s="7">
        <v>51</v>
      </c>
      <c r="O380" s="7">
        <v>37.799999999999997</v>
      </c>
      <c r="Q380" s="18" t="s">
        <v>1351</v>
      </c>
      <c r="R380" s="2"/>
      <c r="S380" s="2"/>
    </row>
    <row r="381" spans="1:19" hidden="1">
      <c r="A381" s="7">
        <v>200164426</v>
      </c>
      <c r="B381" s="7" t="s">
        <v>1717</v>
      </c>
      <c r="C381" s="147" t="s">
        <v>1185</v>
      </c>
      <c r="D381" s="144" t="s">
        <v>1273</v>
      </c>
      <c r="E381" s="144" t="s">
        <v>1244</v>
      </c>
      <c r="F381" s="144" t="s">
        <v>1234</v>
      </c>
      <c r="G381" s="144" t="s">
        <v>1189</v>
      </c>
      <c r="I381" s="144" t="s">
        <v>1186</v>
      </c>
      <c r="J381" s="103" t="str">
        <f t="shared" si="9"/>
        <v>装饰板(门板) K8 1200 2100 SUS304  (带安装触板)</v>
      </c>
      <c r="K381" s="103" t="s">
        <v>1250</v>
      </c>
      <c r="L381" s="144">
        <v>23</v>
      </c>
      <c r="N381" s="7">
        <v>51</v>
      </c>
      <c r="O381" s="7">
        <v>37.799999999999997</v>
      </c>
      <c r="Q381" s="18" t="s">
        <v>1351</v>
      </c>
      <c r="R381" s="2"/>
      <c r="S381" s="2"/>
    </row>
    <row r="382" spans="1:19" hidden="1">
      <c r="A382" s="7">
        <v>200139375</v>
      </c>
      <c r="B382" s="7" t="s">
        <v>1718</v>
      </c>
      <c r="C382" s="147" t="s">
        <v>1185</v>
      </c>
      <c r="D382" s="144" t="s">
        <v>1273</v>
      </c>
      <c r="E382" s="144" t="s">
        <v>1244</v>
      </c>
      <c r="F382" s="144" t="s">
        <v>1240</v>
      </c>
      <c r="G382" s="144" t="s">
        <v>1187</v>
      </c>
      <c r="J382" s="103" t="str">
        <f t="shared" si="9"/>
        <v xml:space="preserve">装饰板(门板) K8 1200 2200 FS441  </v>
      </c>
      <c r="K382" s="103" t="s">
        <v>1250</v>
      </c>
      <c r="L382" s="144">
        <v>23</v>
      </c>
      <c r="N382" s="7">
        <v>51</v>
      </c>
      <c r="O382" s="7">
        <v>37.799999999999997</v>
      </c>
      <c r="Q382" s="18" t="s">
        <v>1351</v>
      </c>
      <c r="R382" s="2"/>
      <c r="S382" s="2"/>
    </row>
    <row r="383" spans="1:19" hidden="1">
      <c r="A383" s="7">
        <v>200139393</v>
      </c>
      <c r="B383" s="7" t="s">
        <v>1719</v>
      </c>
      <c r="C383" s="147" t="s">
        <v>1185</v>
      </c>
      <c r="D383" s="144" t="s">
        <v>1273</v>
      </c>
      <c r="E383" s="144" t="s">
        <v>1244</v>
      </c>
      <c r="F383" s="144" t="s">
        <v>1240</v>
      </c>
      <c r="G383" s="144" t="s">
        <v>1189</v>
      </c>
      <c r="J383" s="103" t="str">
        <f t="shared" si="9"/>
        <v xml:space="preserve">装饰板(门板) K8 1200 2200 SUS304  </v>
      </c>
      <c r="K383" s="103" t="s">
        <v>1250</v>
      </c>
      <c r="L383" s="144">
        <v>23</v>
      </c>
      <c r="N383" s="7">
        <v>51</v>
      </c>
      <c r="O383" s="7">
        <v>37.799999999999997</v>
      </c>
      <c r="Q383" s="18" t="s">
        <v>1351</v>
      </c>
      <c r="R383" s="2"/>
      <c r="S383" s="2"/>
    </row>
    <row r="384" spans="1:19" hidden="1">
      <c r="A384" s="7">
        <v>200139464</v>
      </c>
      <c r="B384" s="7" t="s">
        <v>1720</v>
      </c>
      <c r="C384" s="147" t="s">
        <v>1185</v>
      </c>
      <c r="D384" s="144" t="s">
        <v>1273</v>
      </c>
      <c r="E384" s="144" t="s">
        <v>1244</v>
      </c>
      <c r="F384" s="144" t="s">
        <v>1242</v>
      </c>
      <c r="G384" s="144" t="s">
        <v>1187</v>
      </c>
      <c r="J384" s="103" t="str">
        <f t="shared" si="9"/>
        <v xml:space="preserve">装饰板(门板) K8 1200 2400 FS441  </v>
      </c>
      <c r="K384" s="103" t="s">
        <v>1250</v>
      </c>
      <c r="L384" s="144">
        <v>23</v>
      </c>
      <c r="N384" s="7">
        <v>51</v>
      </c>
      <c r="O384" s="7">
        <v>37.799999999999997</v>
      </c>
      <c r="Q384" s="18" t="s">
        <v>1351</v>
      </c>
      <c r="R384" s="2"/>
      <c r="S384" s="2"/>
    </row>
    <row r="385" spans="1:19" hidden="1">
      <c r="A385" s="7">
        <v>200160003</v>
      </c>
      <c r="B385" s="7" t="s">
        <v>1721</v>
      </c>
      <c r="C385" s="147" t="s">
        <v>1185</v>
      </c>
      <c r="D385" s="144" t="s">
        <v>1273</v>
      </c>
      <c r="E385" s="144" t="s">
        <v>1244</v>
      </c>
      <c r="F385" s="144" t="s">
        <v>1242</v>
      </c>
      <c r="G385" s="144" t="s">
        <v>1189</v>
      </c>
      <c r="J385" s="103" t="str">
        <f t="shared" si="9"/>
        <v xml:space="preserve">装饰板(门板) K8 1200 2400 SUS304  </v>
      </c>
      <c r="K385" s="103" t="s">
        <v>1250</v>
      </c>
      <c r="L385" s="144">
        <v>23</v>
      </c>
      <c r="N385" s="7">
        <v>51</v>
      </c>
      <c r="O385" s="7">
        <v>37.799999999999997</v>
      </c>
      <c r="Q385" s="18" t="s">
        <v>1351</v>
      </c>
      <c r="R385" s="2"/>
      <c r="S385" s="2"/>
    </row>
    <row r="386" spans="1:19" hidden="1">
      <c r="A386" s="7">
        <v>200011212</v>
      </c>
      <c r="B386" s="7" t="s">
        <v>1722</v>
      </c>
      <c r="C386" s="147" t="s">
        <v>1185</v>
      </c>
      <c r="D386" s="144" t="s">
        <v>1273</v>
      </c>
      <c r="E386" s="144" t="s">
        <v>1245</v>
      </c>
      <c r="F386" s="144" t="s">
        <v>1234</v>
      </c>
      <c r="G386" s="144" t="s">
        <v>1187</v>
      </c>
      <c r="J386" s="103" t="str">
        <f t="shared" si="9"/>
        <v xml:space="preserve">装饰板(门板) K8 1300 2100 FS441  </v>
      </c>
      <c r="K386" s="103" t="s">
        <v>1250</v>
      </c>
      <c r="L386" s="144">
        <v>23</v>
      </c>
      <c r="N386" s="7">
        <v>51</v>
      </c>
      <c r="O386" s="7">
        <v>37.799999999999997</v>
      </c>
      <c r="Q386" s="18" t="s">
        <v>1351</v>
      </c>
      <c r="R386" s="2"/>
      <c r="S386" s="2"/>
    </row>
    <row r="387" spans="1:19" hidden="1">
      <c r="A387" s="7">
        <v>200011354</v>
      </c>
      <c r="B387" s="7" t="s">
        <v>1723</v>
      </c>
      <c r="C387" s="147" t="s">
        <v>1185</v>
      </c>
      <c r="D387" s="144" t="s">
        <v>1273</v>
      </c>
      <c r="E387" s="144" t="s">
        <v>1245</v>
      </c>
      <c r="F387" s="144" t="s">
        <v>1234</v>
      </c>
      <c r="G387" s="144" t="s">
        <v>1187</v>
      </c>
      <c r="I387" s="144" t="s">
        <v>1186</v>
      </c>
      <c r="J387" s="103" t="str">
        <f t="shared" ref="J387:J450" si="12">D387&amp;K387&amp;C387&amp;K387&amp;E387&amp;K387&amp;F387&amp;K387&amp;G387&amp;K387&amp;H387&amp;K387&amp;I387</f>
        <v>装饰板(门板) K8 1300 2100 FS441  (带安装触板)</v>
      </c>
      <c r="K387" s="103" t="s">
        <v>1250</v>
      </c>
      <c r="L387" s="144">
        <v>23</v>
      </c>
      <c r="N387" s="7">
        <v>51</v>
      </c>
      <c r="O387" s="7">
        <v>37.799999999999997</v>
      </c>
      <c r="Q387" s="18" t="s">
        <v>1351</v>
      </c>
      <c r="R387" s="2"/>
      <c r="S387" s="2"/>
    </row>
    <row r="388" spans="1:19" hidden="1">
      <c r="A388" s="7">
        <v>200093081</v>
      </c>
      <c r="B388" s="7" t="s">
        <v>1724</v>
      </c>
      <c r="C388" s="147" t="s">
        <v>1185</v>
      </c>
      <c r="D388" s="144" t="s">
        <v>1273</v>
      </c>
      <c r="E388" s="144" t="s">
        <v>1245</v>
      </c>
      <c r="F388" s="144" t="s">
        <v>1234</v>
      </c>
      <c r="G388" s="144" t="s">
        <v>1189</v>
      </c>
      <c r="J388" s="103" t="str">
        <f t="shared" si="12"/>
        <v xml:space="preserve">装饰板(门板) K8 1300 2100 SUS304  </v>
      </c>
      <c r="K388" s="103" t="s">
        <v>1250</v>
      </c>
      <c r="L388" s="144">
        <v>23</v>
      </c>
      <c r="N388" s="7">
        <v>51</v>
      </c>
      <c r="O388" s="7">
        <v>37.799999999999997</v>
      </c>
      <c r="Q388" s="18" t="s">
        <v>1351</v>
      </c>
      <c r="R388" s="2"/>
      <c r="S388" s="2"/>
    </row>
    <row r="389" spans="1:19" hidden="1">
      <c r="A389" s="7">
        <v>200164428</v>
      </c>
      <c r="B389" s="7" t="s">
        <v>1725</v>
      </c>
      <c r="C389" s="147" t="s">
        <v>1185</v>
      </c>
      <c r="D389" s="144" t="s">
        <v>1273</v>
      </c>
      <c r="E389" s="144" t="s">
        <v>1245</v>
      </c>
      <c r="F389" s="144" t="s">
        <v>1234</v>
      </c>
      <c r="G389" s="144" t="s">
        <v>1189</v>
      </c>
      <c r="I389" s="144" t="s">
        <v>1186</v>
      </c>
      <c r="J389" s="103" t="str">
        <f t="shared" si="12"/>
        <v>装饰板(门板) K8 1300 2100 SUS304  (带安装触板)</v>
      </c>
      <c r="K389" s="103" t="s">
        <v>1250</v>
      </c>
      <c r="L389" s="144">
        <v>23</v>
      </c>
      <c r="N389" s="7">
        <v>51</v>
      </c>
      <c r="O389" s="7">
        <v>37.799999999999997</v>
      </c>
      <c r="Q389" s="18" t="s">
        <v>1351</v>
      </c>
      <c r="R389" s="2"/>
      <c r="S389" s="2"/>
    </row>
    <row r="390" spans="1:19" hidden="1">
      <c r="A390" s="7">
        <v>200139376</v>
      </c>
      <c r="B390" s="7" t="s">
        <v>1726</v>
      </c>
      <c r="C390" s="147" t="s">
        <v>1185</v>
      </c>
      <c r="D390" s="144" t="s">
        <v>1273</v>
      </c>
      <c r="E390" s="144" t="s">
        <v>1245</v>
      </c>
      <c r="F390" s="144" t="s">
        <v>1240</v>
      </c>
      <c r="G390" s="144" t="s">
        <v>1187</v>
      </c>
      <c r="J390" s="103" t="str">
        <f t="shared" si="12"/>
        <v xml:space="preserve">装饰板(门板) K8 1300 2200 FS441  </v>
      </c>
      <c r="K390" s="103" t="s">
        <v>1250</v>
      </c>
      <c r="L390" s="144">
        <v>23</v>
      </c>
      <c r="N390" s="7">
        <v>51</v>
      </c>
      <c r="O390" s="7">
        <v>37.799999999999997</v>
      </c>
      <c r="Q390" s="18" t="s">
        <v>1351</v>
      </c>
      <c r="R390" s="2"/>
      <c r="S390" s="2"/>
    </row>
    <row r="391" spans="1:19" hidden="1">
      <c r="A391" s="7">
        <v>200139394</v>
      </c>
      <c r="B391" s="7" t="s">
        <v>1727</v>
      </c>
      <c r="C391" s="147" t="s">
        <v>1185</v>
      </c>
      <c r="D391" s="144" t="s">
        <v>1273</v>
      </c>
      <c r="E391" s="144" t="s">
        <v>1245</v>
      </c>
      <c r="F391" s="144" t="s">
        <v>1240</v>
      </c>
      <c r="G391" s="144" t="s">
        <v>1189</v>
      </c>
      <c r="J391" s="103" t="str">
        <f t="shared" si="12"/>
        <v xml:space="preserve">装饰板(门板) K8 1300 2200 SUS304  </v>
      </c>
      <c r="K391" s="103" t="s">
        <v>1250</v>
      </c>
      <c r="L391" s="144">
        <v>23</v>
      </c>
      <c r="N391" s="7">
        <v>51</v>
      </c>
      <c r="O391" s="7">
        <v>37.799999999999997</v>
      </c>
      <c r="Q391" s="18" t="s">
        <v>1351</v>
      </c>
      <c r="R391" s="2"/>
      <c r="S391" s="2"/>
    </row>
    <row r="392" spans="1:19" hidden="1">
      <c r="A392" s="7">
        <v>200139421</v>
      </c>
      <c r="B392" s="7" t="s">
        <v>1728</v>
      </c>
      <c r="C392" s="147" t="s">
        <v>1185</v>
      </c>
      <c r="D392" s="144" t="s">
        <v>1273</v>
      </c>
      <c r="E392" s="144" t="s">
        <v>1245</v>
      </c>
      <c r="F392" s="144" t="s">
        <v>1241</v>
      </c>
      <c r="G392" s="144" t="s">
        <v>1187</v>
      </c>
      <c r="J392" s="103" t="str">
        <f t="shared" si="12"/>
        <v xml:space="preserve">装饰板(门板) K8 1300 2300 FS441  </v>
      </c>
      <c r="K392" s="103" t="s">
        <v>1250</v>
      </c>
      <c r="L392" s="144">
        <v>23</v>
      </c>
      <c r="N392" s="7">
        <v>51</v>
      </c>
      <c r="O392" s="7">
        <v>37.799999999999997</v>
      </c>
      <c r="Q392" s="18" t="s">
        <v>1351</v>
      </c>
      <c r="R392" s="2"/>
      <c r="S392" s="2"/>
    </row>
    <row r="393" spans="1:19" hidden="1">
      <c r="A393" s="7">
        <v>200139439</v>
      </c>
      <c r="B393" s="7" t="s">
        <v>1729</v>
      </c>
      <c r="C393" s="147" t="s">
        <v>1185</v>
      </c>
      <c r="D393" s="144" t="s">
        <v>1273</v>
      </c>
      <c r="E393" s="144" t="s">
        <v>1245</v>
      </c>
      <c r="F393" s="144" t="s">
        <v>1241</v>
      </c>
      <c r="G393" s="144" t="s">
        <v>1189</v>
      </c>
      <c r="J393" s="103" t="str">
        <f t="shared" si="12"/>
        <v xml:space="preserve">装饰板(门板) K8 1300 2300 SUS304  </v>
      </c>
      <c r="K393" s="103" t="s">
        <v>1250</v>
      </c>
      <c r="L393" s="144">
        <v>23</v>
      </c>
      <c r="N393" s="7">
        <v>51</v>
      </c>
      <c r="O393" s="7">
        <v>37.799999999999997</v>
      </c>
      <c r="Q393" s="18" t="s">
        <v>1351</v>
      </c>
      <c r="R393" s="2"/>
      <c r="S393" s="2"/>
    </row>
    <row r="394" spans="1:19" hidden="1">
      <c r="A394" s="7">
        <v>200011355</v>
      </c>
      <c r="B394" s="7" t="s">
        <v>1730</v>
      </c>
      <c r="C394" s="147" t="s">
        <v>1185</v>
      </c>
      <c r="D394" s="144" t="s">
        <v>1273</v>
      </c>
      <c r="E394" s="144" t="s">
        <v>1246</v>
      </c>
      <c r="F394" s="144" t="s">
        <v>1234</v>
      </c>
      <c r="G394" s="144" t="s">
        <v>1187</v>
      </c>
      <c r="I394" s="144" t="s">
        <v>1186</v>
      </c>
      <c r="J394" s="103" t="str">
        <f t="shared" si="12"/>
        <v>装饰板(门板) K8 1400 2100 FS441  (带安装触板)</v>
      </c>
      <c r="K394" s="103" t="s">
        <v>1250</v>
      </c>
      <c r="L394" s="144">
        <v>23</v>
      </c>
      <c r="N394" s="7">
        <v>51</v>
      </c>
      <c r="O394" s="7">
        <v>37.799999999999997</v>
      </c>
      <c r="Q394" s="18" t="s">
        <v>1351</v>
      </c>
      <c r="R394" s="2"/>
      <c r="S394" s="2"/>
    </row>
    <row r="395" spans="1:19" hidden="1">
      <c r="A395" s="7">
        <v>200164429</v>
      </c>
      <c r="B395" s="7" t="s">
        <v>1731</v>
      </c>
      <c r="C395" s="147" t="s">
        <v>1185</v>
      </c>
      <c r="D395" s="144" t="s">
        <v>1273</v>
      </c>
      <c r="E395" s="144" t="s">
        <v>1246</v>
      </c>
      <c r="F395" s="144" t="s">
        <v>1234</v>
      </c>
      <c r="G395" s="144" t="s">
        <v>1189</v>
      </c>
      <c r="I395" s="144" t="s">
        <v>1186</v>
      </c>
      <c r="J395" s="103" t="str">
        <f t="shared" si="12"/>
        <v>装饰板(门板) K8 1400 2100 SUS304  (带安装触板)</v>
      </c>
      <c r="K395" s="103" t="s">
        <v>1250</v>
      </c>
      <c r="L395" s="144">
        <v>23</v>
      </c>
      <c r="N395" s="7">
        <v>51</v>
      </c>
      <c r="O395" s="7">
        <v>37.799999999999997</v>
      </c>
      <c r="Q395" s="18" t="s">
        <v>1351</v>
      </c>
      <c r="R395" s="2"/>
      <c r="S395" s="2"/>
    </row>
    <row r="396" spans="1:19" hidden="1">
      <c r="A396" s="7">
        <v>200139325</v>
      </c>
      <c r="B396" s="7" t="s">
        <v>1732</v>
      </c>
      <c r="C396" s="147" t="s">
        <v>1185</v>
      </c>
      <c r="D396" s="144" t="s">
        <v>1273</v>
      </c>
      <c r="E396" s="144">
        <v>700</v>
      </c>
      <c r="F396" s="144" t="s">
        <v>1239</v>
      </c>
      <c r="G396" s="144" t="s">
        <v>1187</v>
      </c>
      <c r="J396" s="103" t="str">
        <f t="shared" si="12"/>
        <v xml:space="preserve">装饰板(门板) K8 700 2000 FS441  </v>
      </c>
      <c r="K396" s="103" t="s">
        <v>1250</v>
      </c>
      <c r="L396" s="144">
        <v>23</v>
      </c>
      <c r="N396" s="7">
        <v>51</v>
      </c>
      <c r="O396" s="7">
        <v>37.799999999999997</v>
      </c>
      <c r="Q396" s="18" t="s">
        <v>1351</v>
      </c>
      <c r="R396" s="2"/>
      <c r="S396" s="2"/>
    </row>
    <row r="397" spans="1:19" hidden="1">
      <c r="A397" s="7">
        <v>200139343</v>
      </c>
      <c r="B397" s="7" t="s">
        <v>1733</v>
      </c>
      <c r="C397" s="147" t="s">
        <v>1185</v>
      </c>
      <c r="D397" s="144" t="s">
        <v>1273</v>
      </c>
      <c r="E397" s="144">
        <v>700</v>
      </c>
      <c r="F397" s="144" t="s">
        <v>1239</v>
      </c>
      <c r="G397" s="144" t="s">
        <v>1189</v>
      </c>
      <c r="J397" s="103" t="str">
        <f t="shared" si="12"/>
        <v xml:space="preserve">装饰板(门板) K8 700 2000 SUS304  </v>
      </c>
      <c r="K397" s="103" t="s">
        <v>1250</v>
      </c>
      <c r="L397" s="144">
        <v>23</v>
      </c>
      <c r="N397" s="7">
        <v>51</v>
      </c>
      <c r="O397" s="7">
        <v>37.799999999999997</v>
      </c>
      <c r="Q397" s="18" t="s">
        <v>1351</v>
      </c>
      <c r="R397" s="2"/>
      <c r="S397" s="2"/>
    </row>
    <row r="398" spans="1:19" hidden="1">
      <c r="A398" s="7">
        <v>200011206</v>
      </c>
      <c r="B398" s="7" t="s">
        <v>1734</v>
      </c>
      <c r="C398" s="147" t="s">
        <v>1185</v>
      </c>
      <c r="D398" s="144" t="s">
        <v>1273</v>
      </c>
      <c r="E398" s="144">
        <v>700</v>
      </c>
      <c r="F398" s="144" t="s">
        <v>1234</v>
      </c>
      <c r="G398" s="144" t="s">
        <v>1187</v>
      </c>
      <c r="J398" s="103" t="str">
        <f t="shared" si="12"/>
        <v xml:space="preserve">装饰板(门板) K8 700 2100 FS441  </v>
      </c>
      <c r="K398" s="103" t="s">
        <v>1250</v>
      </c>
      <c r="L398" s="144">
        <v>23</v>
      </c>
      <c r="N398" s="7">
        <v>51</v>
      </c>
      <c r="O398" s="7">
        <v>37.799999999999997</v>
      </c>
      <c r="Q398" s="18" t="s">
        <v>1351</v>
      </c>
      <c r="R398" s="2"/>
      <c r="S398" s="2"/>
    </row>
    <row r="399" spans="1:19" hidden="1">
      <c r="A399" s="7">
        <v>200011348</v>
      </c>
      <c r="B399" s="7" t="s">
        <v>1735</v>
      </c>
      <c r="C399" s="147" t="s">
        <v>1185</v>
      </c>
      <c r="D399" s="144" t="s">
        <v>1273</v>
      </c>
      <c r="E399" s="144">
        <v>700</v>
      </c>
      <c r="F399" s="144" t="s">
        <v>1234</v>
      </c>
      <c r="G399" s="144" t="s">
        <v>1187</v>
      </c>
      <c r="I399" s="144" t="s">
        <v>1186</v>
      </c>
      <c r="J399" s="103" t="str">
        <f t="shared" si="12"/>
        <v>装饰板(门板) K8 700 2100 FS441  (带安装触板)</v>
      </c>
      <c r="K399" s="103" t="s">
        <v>1250</v>
      </c>
      <c r="L399" s="144">
        <v>23</v>
      </c>
      <c r="N399" s="7">
        <v>51</v>
      </c>
      <c r="O399" s="7">
        <v>37.799999999999997</v>
      </c>
      <c r="Q399" s="18" t="s">
        <v>1351</v>
      </c>
      <c r="R399" s="2"/>
      <c r="S399" s="2"/>
    </row>
    <row r="400" spans="1:19" hidden="1">
      <c r="A400" s="7">
        <v>200093075</v>
      </c>
      <c r="B400" s="7" t="s">
        <v>1736</v>
      </c>
      <c r="C400" s="147" t="s">
        <v>1185</v>
      </c>
      <c r="D400" s="144" t="s">
        <v>1273</v>
      </c>
      <c r="E400" s="144">
        <v>700</v>
      </c>
      <c r="F400" s="144" t="s">
        <v>1234</v>
      </c>
      <c r="G400" s="144" t="s">
        <v>1189</v>
      </c>
      <c r="J400" s="103" t="str">
        <f t="shared" si="12"/>
        <v xml:space="preserve">装饰板(门板) K8 700 2100 SUS304  </v>
      </c>
      <c r="K400" s="103" t="s">
        <v>1250</v>
      </c>
      <c r="L400" s="144">
        <v>23</v>
      </c>
      <c r="N400" s="7">
        <v>51</v>
      </c>
      <c r="O400" s="7">
        <v>37.799999999999997</v>
      </c>
      <c r="Q400" s="18" t="s">
        <v>1351</v>
      </c>
      <c r="R400" s="2"/>
      <c r="S400" s="2"/>
    </row>
    <row r="401" spans="1:19" hidden="1">
      <c r="A401" s="7">
        <v>200164421</v>
      </c>
      <c r="B401" s="7" t="s">
        <v>1737</v>
      </c>
      <c r="C401" s="147" t="s">
        <v>1185</v>
      </c>
      <c r="D401" s="144" t="s">
        <v>1273</v>
      </c>
      <c r="E401" s="144">
        <v>700</v>
      </c>
      <c r="F401" s="144" t="s">
        <v>1234</v>
      </c>
      <c r="G401" s="144" t="s">
        <v>1189</v>
      </c>
      <c r="I401" s="144" t="s">
        <v>1186</v>
      </c>
      <c r="J401" s="103" t="str">
        <f t="shared" si="12"/>
        <v>装饰板(门板) K8 700 2100 SUS304  (带安装触板)</v>
      </c>
      <c r="K401" s="103" t="s">
        <v>1250</v>
      </c>
      <c r="L401" s="144">
        <v>23</v>
      </c>
      <c r="N401" s="7">
        <v>51</v>
      </c>
      <c r="O401" s="7">
        <v>37.799999999999997</v>
      </c>
      <c r="Q401" s="18" t="s">
        <v>1351</v>
      </c>
      <c r="R401" s="2"/>
      <c r="S401" s="2"/>
    </row>
    <row r="402" spans="1:19" hidden="1">
      <c r="A402" s="7">
        <v>200139326</v>
      </c>
      <c r="B402" s="7" t="s">
        <v>1738</v>
      </c>
      <c r="C402" s="147" t="s">
        <v>1185</v>
      </c>
      <c r="D402" s="144" t="s">
        <v>1273</v>
      </c>
      <c r="E402" s="144">
        <v>800</v>
      </c>
      <c r="F402" s="144" t="s">
        <v>1239</v>
      </c>
      <c r="G402" s="144" t="s">
        <v>1187</v>
      </c>
      <c r="J402" s="103" t="str">
        <f t="shared" si="12"/>
        <v xml:space="preserve">装饰板(门板) K8 800 2000 FS441  </v>
      </c>
      <c r="K402" s="103" t="s">
        <v>1250</v>
      </c>
      <c r="L402" s="144">
        <v>23</v>
      </c>
      <c r="N402" s="7">
        <v>51</v>
      </c>
      <c r="O402" s="7">
        <v>37.799999999999997</v>
      </c>
      <c r="Q402" s="18" t="s">
        <v>1351</v>
      </c>
      <c r="R402" s="2"/>
      <c r="S402" s="2"/>
    </row>
    <row r="403" spans="1:19" hidden="1">
      <c r="A403" s="7">
        <v>200139344</v>
      </c>
      <c r="B403" s="7" t="s">
        <v>1739</v>
      </c>
      <c r="C403" s="147" t="s">
        <v>1185</v>
      </c>
      <c r="D403" s="144" t="s">
        <v>1273</v>
      </c>
      <c r="E403" s="144">
        <v>800</v>
      </c>
      <c r="F403" s="144" t="s">
        <v>1239</v>
      </c>
      <c r="G403" s="144" t="s">
        <v>1189</v>
      </c>
      <c r="J403" s="103" t="str">
        <f t="shared" si="12"/>
        <v xml:space="preserve">装饰板(门板) K8 800 2000 SUS304  </v>
      </c>
      <c r="K403" s="103" t="s">
        <v>1250</v>
      </c>
      <c r="L403" s="144">
        <v>23</v>
      </c>
      <c r="N403" s="7">
        <v>51</v>
      </c>
      <c r="O403" s="7">
        <v>37.799999999999997</v>
      </c>
      <c r="Q403" s="18" t="s">
        <v>1351</v>
      </c>
      <c r="R403" s="2"/>
      <c r="S403" s="2"/>
    </row>
    <row r="404" spans="1:19" hidden="1">
      <c r="A404" s="7">
        <v>200011207</v>
      </c>
      <c r="B404" s="7" t="s">
        <v>1740</v>
      </c>
      <c r="C404" s="147" t="s">
        <v>1185</v>
      </c>
      <c r="D404" s="144" t="s">
        <v>1273</v>
      </c>
      <c r="E404" s="144">
        <v>800</v>
      </c>
      <c r="F404" s="144" t="s">
        <v>1234</v>
      </c>
      <c r="G404" s="144" t="s">
        <v>1187</v>
      </c>
      <c r="J404" s="103" t="str">
        <f t="shared" si="12"/>
        <v xml:space="preserve">装饰板(门板) K8 800 2100 FS441  </v>
      </c>
      <c r="K404" s="103" t="s">
        <v>1250</v>
      </c>
      <c r="L404" s="144">
        <v>23</v>
      </c>
      <c r="N404" s="7">
        <v>51</v>
      </c>
      <c r="O404" s="7">
        <v>37.799999999999997</v>
      </c>
      <c r="Q404" s="18" t="s">
        <v>1351</v>
      </c>
      <c r="R404" s="2"/>
      <c r="S404" s="2"/>
    </row>
    <row r="405" spans="1:19" hidden="1">
      <c r="A405" s="7">
        <v>200011349</v>
      </c>
      <c r="B405" s="7" t="s">
        <v>1741</v>
      </c>
      <c r="C405" s="147" t="s">
        <v>1185</v>
      </c>
      <c r="D405" s="144" t="s">
        <v>1273</v>
      </c>
      <c r="E405" s="144">
        <v>800</v>
      </c>
      <c r="F405" s="144" t="s">
        <v>1234</v>
      </c>
      <c r="G405" s="144" t="s">
        <v>1187</v>
      </c>
      <c r="I405" s="144" t="s">
        <v>1186</v>
      </c>
      <c r="J405" s="103" t="str">
        <f t="shared" si="12"/>
        <v>装饰板(门板) K8 800 2100 FS441  (带安装触板)</v>
      </c>
      <c r="K405" s="103" t="s">
        <v>1250</v>
      </c>
      <c r="L405" s="144">
        <v>23</v>
      </c>
      <c r="N405" s="7">
        <v>51</v>
      </c>
      <c r="O405" s="7">
        <v>37.799999999999997</v>
      </c>
      <c r="Q405" s="18" t="s">
        <v>1351</v>
      </c>
      <c r="R405" s="2"/>
      <c r="S405" s="2"/>
    </row>
    <row r="406" spans="1:19" hidden="1">
      <c r="A406" s="7">
        <v>200093076</v>
      </c>
      <c r="B406" s="7" t="s">
        <v>1742</v>
      </c>
      <c r="C406" s="147" t="s">
        <v>1185</v>
      </c>
      <c r="D406" s="144" t="s">
        <v>1273</v>
      </c>
      <c r="E406" s="144">
        <v>800</v>
      </c>
      <c r="F406" s="144" t="s">
        <v>1234</v>
      </c>
      <c r="G406" s="144" t="s">
        <v>1189</v>
      </c>
      <c r="J406" s="103" t="str">
        <f t="shared" si="12"/>
        <v xml:space="preserve">装饰板(门板) K8 800 2100 SUS304  </v>
      </c>
      <c r="K406" s="103" t="s">
        <v>1250</v>
      </c>
      <c r="L406" s="144">
        <v>23</v>
      </c>
      <c r="N406" s="7">
        <v>51</v>
      </c>
      <c r="O406" s="7">
        <v>37.799999999999997</v>
      </c>
      <c r="Q406" s="18" t="s">
        <v>1351</v>
      </c>
      <c r="R406" s="2"/>
      <c r="S406" s="2"/>
    </row>
    <row r="407" spans="1:19" hidden="1">
      <c r="A407" s="7">
        <v>200164422</v>
      </c>
      <c r="B407" s="7" t="s">
        <v>1743</v>
      </c>
      <c r="C407" s="147" t="s">
        <v>1185</v>
      </c>
      <c r="D407" s="144" t="s">
        <v>1273</v>
      </c>
      <c r="E407" s="144">
        <v>800</v>
      </c>
      <c r="F407" s="144" t="s">
        <v>1234</v>
      </c>
      <c r="G407" s="144" t="s">
        <v>1189</v>
      </c>
      <c r="I407" s="144" t="s">
        <v>1186</v>
      </c>
      <c r="J407" s="103" t="str">
        <f t="shared" si="12"/>
        <v>装饰板(门板) K8 800 2100 SUS304  (带安装触板)</v>
      </c>
      <c r="K407" s="103" t="s">
        <v>1250</v>
      </c>
      <c r="L407" s="144">
        <v>23</v>
      </c>
      <c r="N407" s="7">
        <v>51</v>
      </c>
      <c r="O407" s="7">
        <v>37.799999999999997</v>
      </c>
      <c r="Q407" s="18" t="s">
        <v>1351</v>
      </c>
      <c r="R407" s="2"/>
      <c r="S407" s="2"/>
    </row>
    <row r="408" spans="1:19" hidden="1">
      <c r="A408" s="7">
        <v>200139371</v>
      </c>
      <c r="B408" s="7" t="s">
        <v>1744</v>
      </c>
      <c r="C408" s="147" t="s">
        <v>1185</v>
      </c>
      <c r="D408" s="144" t="s">
        <v>1273</v>
      </c>
      <c r="E408" s="144">
        <v>800</v>
      </c>
      <c r="F408" s="144" t="s">
        <v>1240</v>
      </c>
      <c r="G408" s="144" t="s">
        <v>1187</v>
      </c>
      <c r="J408" s="103" t="str">
        <f t="shared" si="12"/>
        <v xml:space="preserve">装饰板(门板) K8 800 2200 FS441  </v>
      </c>
      <c r="K408" s="103" t="s">
        <v>1250</v>
      </c>
      <c r="L408" s="144">
        <v>23</v>
      </c>
      <c r="N408" s="7">
        <v>51</v>
      </c>
      <c r="O408" s="7">
        <v>37.799999999999997</v>
      </c>
      <c r="Q408" s="18" t="s">
        <v>1351</v>
      </c>
      <c r="R408" s="2"/>
      <c r="S408" s="2"/>
    </row>
    <row r="409" spans="1:19" hidden="1">
      <c r="A409" s="7">
        <v>200139389</v>
      </c>
      <c r="B409" s="7" t="s">
        <v>1745</v>
      </c>
      <c r="C409" s="147" t="s">
        <v>1185</v>
      </c>
      <c r="D409" s="144" t="s">
        <v>1273</v>
      </c>
      <c r="E409" s="144">
        <v>800</v>
      </c>
      <c r="F409" s="144" t="s">
        <v>1240</v>
      </c>
      <c r="G409" s="144" t="s">
        <v>1189</v>
      </c>
      <c r="J409" s="103" t="str">
        <f t="shared" si="12"/>
        <v xml:space="preserve">装饰板(门板) K8 800 2200 SUS304  </v>
      </c>
      <c r="K409" s="103" t="s">
        <v>1250</v>
      </c>
      <c r="L409" s="144">
        <v>23</v>
      </c>
      <c r="N409" s="7">
        <v>51</v>
      </c>
      <c r="O409" s="7">
        <v>37.799999999999997</v>
      </c>
      <c r="Q409" s="18" t="s">
        <v>1351</v>
      </c>
      <c r="R409" s="2"/>
      <c r="S409" s="2"/>
    </row>
    <row r="410" spans="1:19" hidden="1">
      <c r="A410" s="7">
        <v>200139415</v>
      </c>
      <c r="B410" s="7" t="s">
        <v>1746</v>
      </c>
      <c r="C410" s="147" t="s">
        <v>1185</v>
      </c>
      <c r="D410" s="144" t="s">
        <v>1273</v>
      </c>
      <c r="E410" s="144">
        <v>800</v>
      </c>
      <c r="F410" s="144" t="s">
        <v>1241</v>
      </c>
      <c r="G410" s="144" t="s">
        <v>1187</v>
      </c>
      <c r="J410" s="103" t="str">
        <f t="shared" si="12"/>
        <v xml:space="preserve">装饰板(门板) K8 800 2300 FS441  </v>
      </c>
      <c r="K410" s="103" t="s">
        <v>1250</v>
      </c>
      <c r="L410" s="144">
        <v>23</v>
      </c>
      <c r="N410" s="7">
        <v>51</v>
      </c>
      <c r="O410" s="7">
        <v>37.799999999999997</v>
      </c>
      <c r="Q410" s="18" t="s">
        <v>1351</v>
      </c>
      <c r="R410" s="2"/>
      <c r="S410" s="2"/>
    </row>
    <row r="411" spans="1:19" hidden="1">
      <c r="A411" s="7">
        <v>200139433</v>
      </c>
      <c r="B411" s="7" t="s">
        <v>1747</v>
      </c>
      <c r="C411" s="147" t="s">
        <v>1185</v>
      </c>
      <c r="D411" s="144" t="s">
        <v>1273</v>
      </c>
      <c r="E411" s="144">
        <v>800</v>
      </c>
      <c r="F411" s="144" t="s">
        <v>1241</v>
      </c>
      <c r="G411" s="144" t="s">
        <v>1189</v>
      </c>
      <c r="J411" s="103" t="str">
        <f t="shared" si="12"/>
        <v xml:space="preserve">装饰板(门板) K8 800 2300 SUS304  </v>
      </c>
      <c r="K411" s="103" t="s">
        <v>1250</v>
      </c>
      <c r="L411" s="144">
        <v>23</v>
      </c>
      <c r="N411" s="7">
        <v>51</v>
      </c>
      <c r="O411" s="7">
        <v>37.799999999999997</v>
      </c>
      <c r="Q411" s="18" t="s">
        <v>1351</v>
      </c>
      <c r="R411" s="2"/>
      <c r="S411" s="2"/>
    </row>
    <row r="412" spans="1:19" hidden="1">
      <c r="A412" s="7">
        <v>200139460</v>
      </c>
      <c r="B412" s="7" t="s">
        <v>1748</v>
      </c>
      <c r="C412" s="147" t="s">
        <v>1185</v>
      </c>
      <c r="D412" s="144" t="s">
        <v>1273</v>
      </c>
      <c r="E412" s="144">
        <v>800</v>
      </c>
      <c r="F412" s="144" t="s">
        <v>1242</v>
      </c>
      <c r="G412" s="144" t="s">
        <v>1187</v>
      </c>
      <c r="J412" s="103" t="str">
        <f t="shared" si="12"/>
        <v xml:space="preserve">装饰板(门板) K8 800 2400 FS441  </v>
      </c>
      <c r="K412" s="103" t="s">
        <v>1250</v>
      </c>
      <c r="L412" s="144">
        <v>23</v>
      </c>
      <c r="N412" s="7">
        <v>51</v>
      </c>
      <c r="O412" s="7">
        <v>37.799999999999997</v>
      </c>
      <c r="Q412" s="18" t="s">
        <v>1351</v>
      </c>
      <c r="R412" s="2"/>
      <c r="S412" s="2"/>
    </row>
    <row r="413" spans="1:19" hidden="1">
      <c r="A413" s="7">
        <v>200139478</v>
      </c>
      <c r="B413" s="7" t="s">
        <v>1749</v>
      </c>
      <c r="C413" s="147" t="s">
        <v>1185</v>
      </c>
      <c r="D413" s="144" t="s">
        <v>1273</v>
      </c>
      <c r="E413" s="144">
        <v>800</v>
      </c>
      <c r="F413" s="144" t="s">
        <v>1242</v>
      </c>
      <c r="G413" s="144" t="s">
        <v>1189</v>
      </c>
      <c r="J413" s="103" t="str">
        <f t="shared" si="12"/>
        <v xml:space="preserve">装饰板(门板) K8 800 2400 SUS304  </v>
      </c>
      <c r="K413" s="103" t="s">
        <v>1250</v>
      </c>
      <c r="L413" s="144">
        <v>23</v>
      </c>
      <c r="N413" s="7">
        <v>51</v>
      </c>
      <c r="O413" s="7">
        <v>37.799999999999997</v>
      </c>
      <c r="Q413" s="18" t="s">
        <v>1351</v>
      </c>
      <c r="R413" s="2"/>
      <c r="S413" s="2"/>
    </row>
    <row r="414" spans="1:19" hidden="1">
      <c r="A414" s="7">
        <v>200139328</v>
      </c>
      <c r="B414" s="7" t="s">
        <v>1750</v>
      </c>
      <c r="C414" s="147" t="s">
        <v>1185</v>
      </c>
      <c r="D414" s="144" t="s">
        <v>1273</v>
      </c>
      <c r="E414" s="144">
        <v>900</v>
      </c>
      <c r="F414" s="144" t="s">
        <v>1239</v>
      </c>
      <c r="G414" s="144" t="s">
        <v>1187</v>
      </c>
      <c r="J414" s="103" t="str">
        <f t="shared" si="12"/>
        <v xml:space="preserve">装饰板(门板) K8 900 2000 FS441  </v>
      </c>
      <c r="K414" s="103" t="s">
        <v>1250</v>
      </c>
      <c r="L414" s="144">
        <v>23</v>
      </c>
      <c r="N414" s="7">
        <v>51</v>
      </c>
      <c r="O414" s="7">
        <v>37.799999999999997</v>
      </c>
      <c r="Q414" s="18" t="s">
        <v>1351</v>
      </c>
      <c r="R414" s="2"/>
      <c r="S414" s="2"/>
    </row>
    <row r="415" spans="1:19" hidden="1">
      <c r="A415" s="7">
        <v>200139345</v>
      </c>
      <c r="B415" s="7" t="s">
        <v>1751</v>
      </c>
      <c r="C415" s="147" t="s">
        <v>1185</v>
      </c>
      <c r="D415" s="144" t="s">
        <v>1273</v>
      </c>
      <c r="E415" s="144">
        <v>900</v>
      </c>
      <c r="F415" s="144" t="s">
        <v>1239</v>
      </c>
      <c r="G415" s="144" t="s">
        <v>1189</v>
      </c>
      <c r="J415" s="103" t="str">
        <f t="shared" si="12"/>
        <v xml:space="preserve">装饰板(门板) K8 900 2000 SUS304  </v>
      </c>
      <c r="K415" s="103" t="s">
        <v>1250</v>
      </c>
      <c r="L415" s="144">
        <v>23</v>
      </c>
      <c r="N415" s="7">
        <v>51</v>
      </c>
      <c r="O415" s="7">
        <v>37.799999999999997</v>
      </c>
      <c r="Q415" s="18" t="s">
        <v>1351</v>
      </c>
      <c r="R415" s="2"/>
      <c r="S415" s="2"/>
    </row>
    <row r="416" spans="1:19" hidden="1">
      <c r="A416" s="7">
        <v>200011208</v>
      </c>
      <c r="B416" s="7" t="s">
        <v>1752</v>
      </c>
      <c r="C416" s="147" t="s">
        <v>1185</v>
      </c>
      <c r="D416" s="144" t="s">
        <v>1273</v>
      </c>
      <c r="E416" s="144">
        <v>900</v>
      </c>
      <c r="F416" s="144" t="s">
        <v>1234</v>
      </c>
      <c r="G416" s="144" t="s">
        <v>1187</v>
      </c>
      <c r="J416" s="103" t="str">
        <f t="shared" si="12"/>
        <v xml:space="preserve">装饰板(门板) K8 900 2100 FS441  </v>
      </c>
      <c r="K416" s="103" t="s">
        <v>1250</v>
      </c>
      <c r="L416" s="144">
        <v>23</v>
      </c>
      <c r="N416" s="7">
        <v>51</v>
      </c>
      <c r="O416" s="7">
        <v>37.799999999999997</v>
      </c>
      <c r="Q416" s="18" t="s">
        <v>1351</v>
      </c>
      <c r="R416" s="2"/>
      <c r="S416" s="2"/>
    </row>
    <row r="417" spans="1:19" hidden="1">
      <c r="A417" s="7">
        <v>200011350</v>
      </c>
      <c r="B417" s="7" t="s">
        <v>1753</v>
      </c>
      <c r="C417" s="147" t="s">
        <v>1185</v>
      </c>
      <c r="D417" s="144" t="s">
        <v>1273</v>
      </c>
      <c r="E417" s="144">
        <v>900</v>
      </c>
      <c r="F417" s="144" t="s">
        <v>1234</v>
      </c>
      <c r="G417" s="144" t="s">
        <v>1187</v>
      </c>
      <c r="I417" s="144" t="s">
        <v>1186</v>
      </c>
      <c r="J417" s="103" t="str">
        <f t="shared" si="12"/>
        <v>装饰板(门板) K8 900 2100 FS441  (带安装触板)</v>
      </c>
      <c r="K417" s="103" t="s">
        <v>1250</v>
      </c>
      <c r="L417" s="144">
        <v>23</v>
      </c>
      <c r="N417" s="7">
        <v>51</v>
      </c>
      <c r="O417" s="7">
        <v>37.799999999999997</v>
      </c>
      <c r="Q417" s="18" t="s">
        <v>1351</v>
      </c>
      <c r="R417" s="2"/>
      <c r="S417" s="2"/>
    </row>
    <row r="418" spans="1:19" hidden="1">
      <c r="A418" s="7">
        <v>200093077</v>
      </c>
      <c r="B418" s="7" t="s">
        <v>1754</v>
      </c>
      <c r="C418" s="147" t="s">
        <v>1185</v>
      </c>
      <c r="D418" s="144" t="s">
        <v>1273</v>
      </c>
      <c r="E418" s="144">
        <v>900</v>
      </c>
      <c r="F418" s="144" t="s">
        <v>1234</v>
      </c>
      <c r="G418" s="144" t="s">
        <v>1189</v>
      </c>
      <c r="J418" s="103" t="str">
        <f t="shared" si="12"/>
        <v xml:space="preserve">装饰板(门板) K8 900 2100 SUS304  </v>
      </c>
      <c r="K418" s="103" t="s">
        <v>1250</v>
      </c>
      <c r="L418" s="144">
        <v>23</v>
      </c>
      <c r="N418" s="7">
        <v>51</v>
      </c>
      <c r="O418" s="7">
        <v>37.799999999999997</v>
      </c>
      <c r="Q418" s="18" t="s">
        <v>1351</v>
      </c>
      <c r="R418" s="2"/>
      <c r="S418" s="2"/>
    </row>
    <row r="419" spans="1:19" hidden="1">
      <c r="A419" s="7">
        <v>200164423</v>
      </c>
      <c r="B419" s="7" t="s">
        <v>1755</v>
      </c>
      <c r="C419" s="147" t="s">
        <v>1185</v>
      </c>
      <c r="D419" s="144" t="s">
        <v>1273</v>
      </c>
      <c r="E419" s="144">
        <v>900</v>
      </c>
      <c r="F419" s="144" t="s">
        <v>1234</v>
      </c>
      <c r="G419" s="144" t="s">
        <v>1189</v>
      </c>
      <c r="I419" s="144" t="s">
        <v>1186</v>
      </c>
      <c r="J419" s="103" t="str">
        <f t="shared" si="12"/>
        <v>装饰板(门板) K8 900 2100 SUS304  (带安装触板)</v>
      </c>
      <c r="K419" s="103" t="s">
        <v>1250</v>
      </c>
      <c r="L419" s="144">
        <v>23</v>
      </c>
      <c r="N419" s="7">
        <v>51</v>
      </c>
      <c r="O419" s="7">
        <v>37.799999999999997</v>
      </c>
      <c r="Q419" s="18" t="s">
        <v>1351</v>
      </c>
      <c r="R419" s="2"/>
      <c r="S419" s="2"/>
    </row>
    <row r="420" spans="1:19" hidden="1">
      <c r="A420" s="7">
        <v>200139372</v>
      </c>
      <c r="B420" s="7" t="s">
        <v>1756</v>
      </c>
      <c r="C420" s="147" t="s">
        <v>1185</v>
      </c>
      <c r="D420" s="144" t="s">
        <v>1273</v>
      </c>
      <c r="E420" s="144">
        <v>900</v>
      </c>
      <c r="F420" s="144" t="s">
        <v>1240</v>
      </c>
      <c r="G420" s="144" t="s">
        <v>1187</v>
      </c>
      <c r="J420" s="103" t="str">
        <f t="shared" si="12"/>
        <v xml:space="preserve">装饰板(门板) K8 900 2200 FS441  </v>
      </c>
      <c r="K420" s="103" t="s">
        <v>1250</v>
      </c>
      <c r="L420" s="144">
        <v>23</v>
      </c>
      <c r="N420" s="7">
        <v>51</v>
      </c>
      <c r="O420" s="7">
        <v>37.799999999999997</v>
      </c>
      <c r="Q420" s="18" t="s">
        <v>1351</v>
      </c>
      <c r="R420" s="2"/>
      <c r="S420" s="2"/>
    </row>
    <row r="421" spans="1:19" hidden="1">
      <c r="A421" s="7">
        <v>200139390</v>
      </c>
      <c r="B421" s="7" t="s">
        <v>1757</v>
      </c>
      <c r="C421" s="147" t="s">
        <v>1185</v>
      </c>
      <c r="D421" s="144" t="s">
        <v>1273</v>
      </c>
      <c r="E421" s="144">
        <v>900</v>
      </c>
      <c r="F421" s="144" t="s">
        <v>1240</v>
      </c>
      <c r="G421" s="144" t="s">
        <v>1189</v>
      </c>
      <c r="J421" s="103" t="str">
        <f t="shared" si="12"/>
        <v xml:space="preserve">装饰板(门板) K8 900 2200 SUS304  </v>
      </c>
      <c r="K421" s="103" t="s">
        <v>1250</v>
      </c>
      <c r="L421" s="144">
        <v>23</v>
      </c>
      <c r="N421" s="7">
        <v>51</v>
      </c>
      <c r="O421" s="7">
        <v>37.799999999999997</v>
      </c>
      <c r="Q421" s="18" t="s">
        <v>1351</v>
      </c>
      <c r="R421" s="2"/>
      <c r="S421" s="2"/>
    </row>
    <row r="422" spans="1:19" hidden="1">
      <c r="A422" s="7">
        <v>200139416</v>
      </c>
      <c r="B422" s="7" t="s">
        <v>1758</v>
      </c>
      <c r="C422" s="147" t="s">
        <v>1185</v>
      </c>
      <c r="D422" s="144" t="s">
        <v>1273</v>
      </c>
      <c r="E422" s="144">
        <v>900</v>
      </c>
      <c r="F422" s="144" t="s">
        <v>1241</v>
      </c>
      <c r="G422" s="144" t="s">
        <v>1187</v>
      </c>
      <c r="J422" s="103" t="str">
        <f t="shared" si="12"/>
        <v xml:space="preserve">装饰板(门板) K8 900 2300 FS441  </v>
      </c>
      <c r="K422" s="103" t="s">
        <v>1250</v>
      </c>
      <c r="L422" s="144">
        <v>23</v>
      </c>
      <c r="N422" s="7">
        <v>51</v>
      </c>
      <c r="O422" s="7">
        <v>37.799999999999997</v>
      </c>
      <c r="Q422" s="18" t="s">
        <v>1351</v>
      </c>
      <c r="R422" s="2"/>
      <c r="S422" s="2"/>
    </row>
    <row r="423" spans="1:19" hidden="1">
      <c r="A423" s="7">
        <v>200164309</v>
      </c>
      <c r="B423" s="7" t="s">
        <v>1758</v>
      </c>
      <c r="C423" s="147" t="s">
        <v>1185</v>
      </c>
      <c r="D423" s="144" t="s">
        <v>1273</v>
      </c>
      <c r="E423" s="144">
        <v>900</v>
      </c>
      <c r="F423" s="144" t="s">
        <v>1241</v>
      </c>
      <c r="G423" s="144" t="s">
        <v>1187</v>
      </c>
      <c r="J423" s="103" t="str">
        <f t="shared" si="12"/>
        <v xml:space="preserve">装饰板(门板) K8 900 2300 FS441  </v>
      </c>
      <c r="K423" s="103" t="s">
        <v>1250</v>
      </c>
      <c r="L423" s="144">
        <v>23</v>
      </c>
      <c r="N423" s="7">
        <v>51</v>
      </c>
      <c r="O423" s="7">
        <v>37.799999999999997</v>
      </c>
      <c r="Q423" s="18" t="s">
        <v>1351</v>
      </c>
      <c r="R423" s="2"/>
      <c r="S423" s="2"/>
    </row>
    <row r="424" spans="1:19" hidden="1">
      <c r="A424" s="7">
        <v>200139434</v>
      </c>
      <c r="B424" s="7" t="s">
        <v>1759</v>
      </c>
      <c r="C424" s="147" t="s">
        <v>1185</v>
      </c>
      <c r="D424" s="144" t="s">
        <v>1273</v>
      </c>
      <c r="E424" s="144">
        <v>900</v>
      </c>
      <c r="F424" s="144" t="s">
        <v>1241</v>
      </c>
      <c r="G424" s="144" t="s">
        <v>1189</v>
      </c>
      <c r="J424" s="103" t="str">
        <f t="shared" si="12"/>
        <v xml:space="preserve">装饰板(门板) K8 900 2300 SUS304  </v>
      </c>
      <c r="K424" s="103" t="s">
        <v>1250</v>
      </c>
      <c r="L424" s="144">
        <v>23</v>
      </c>
      <c r="N424" s="7">
        <v>51</v>
      </c>
      <c r="O424" s="7">
        <v>37.799999999999997</v>
      </c>
      <c r="Q424" s="18" t="s">
        <v>1351</v>
      </c>
      <c r="R424" s="2"/>
      <c r="S424" s="2"/>
    </row>
    <row r="425" spans="1:19" hidden="1">
      <c r="A425" s="7">
        <v>200139461</v>
      </c>
      <c r="B425" s="7" t="s">
        <v>1760</v>
      </c>
      <c r="C425" s="147" t="s">
        <v>1185</v>
      </c>
      <c r="D425" s="144" t="s">
        <v>1273</v>
      </c>
      <c r="E425" s="144">
        <v>900</v>
      </c>
      <c r="F425" s="144" t="s">
        <v>1242</v>
      </c>
      <c r="G425" s="144" t="s">
        <v>1187</v>
      </c>
      <c r="J425" s="103" t="str">
        <f t="shared" si="12"/>
        <v xml:space="preserve">装饰板(门板) K8 900 2400 FS441  </v>
      </c>
      <c r="K425" s="103" t="s">
        <v>1250</v>
      </c>
      <c r="L425" s="144">
        <v>23</v>
      </c>
      <c r="N425" s="7">
        <v>51</v>
      </c>
      <c r="O425" s="7">
        <v>37.799999999999997</v>
      </c>
      <c r="Q425" s="18" t="s">
        <v>1351</v>
      </c>
      <c r="R425" s="2"/>
      <c r="S425" s="2"/>
    </row>
    <row r="426" spans="1:19" hidden="1">
      <c r="A426" s="7">
        <v>200139479</v>
      </c>
      <c r="B426" s="7" t="s">
        <v>1761</v>
      </c>
      <c r="C426" s="147" t="s">
        <v>1185</v>
      </c>
      <c r="D426" s="144" t="s">
        <v>1273</v>
      </c>
      <c r="E426" s="144">
        <v>900</v>
      </c>
      <c r="F426" s="144" t="s">
        <v>1242</v>
      </c>
      <c r="G426" s="144" t="s">
        <v>1189</v>
      </c>
      <c r="J426" s="103" t="str">
        <f t="shared" si="12"/>
        <v xml:space="preserve">装饰板(门板) K8 900 2400 SUS304  </v>
      </c>
      <c r="K426" s="103" t="s">
        <v>1250</v>
      </c>
      <c r="L426" s="144">
        <v>23</v>
      </c>
      <c r="N426" s="7">
        <v>51</v>
      </c>
      <c r="O426" s="7">
        <v>37.799999999999997</v>
      </c>
      <c r="Q426" s="18" t="s">
        <v>1351</v>
      </c>
      <c r="R426" s="2"/>
      <c r="S426" s="2"/>
    </row>
    <row r="427" spans="1:19" hidden="1">
      <c r="A427" s="7">
        <v>200204484</v>
      </c>
      <c r="B427" s="7" t="s">
        <v>1274</v>
      </c>
      <c r="C427" s="147" t="s">
        <v>1191</v>
      </c>
      <c r="D427" s="144" t="s">
        <v>1273</v>
      </c>
      <c r="E427" s="144" t="s">
        <v>1243</v>
      </c>
      <c r="F427" s="144" t="s">
        <v>1239</v>
      </c>
      <c r="G427" s="144" t="s">
        <v>1187</v>
      </c>
      <c r="H427" s="144" t="s">
        <v>1233</v>
      </c>
      <c r="J427" s="103" t="str">
        <f t="shared" si="12"/>
        <v xml:space="preserve">装饰板(门板) S200 1000 2000 FS441 右 </v>
      </c>
      <c r="K427" s="103" t="s">
        <v>1250</v>
      </c>
      <c r="L427" s="144">
        <v>23</v>
      </c>
      <c r="N427" s="7">
        <v>63</v>
      </c>
      <c r="O427" s="7">
        <v>37.200000000000003</v>
      </c>
      <c r="Q427" s="18" t="s">
        <v>1351</v>
      </c>
      <c r="R427" s="2"/>
      <c r="S427" s="2"/>
    </row>
    <row r="428" spans="1:19" hidden="1">
      <c r="A428" s="7">
        <v>200204520</v>
      </c>
      <c r="B428" s="7" t="s">
        <v>1275</v>
      </c>
      <c r="C428" s="147" t="s">
        <v>1191</v>
      </c>
      <c r="D428" s="144" t="s">
        <v>1273</v>
      </c>
      <c r="E428" s="144" t="s">
        <v>1243</v>
      </c>
      <c r="F428" s="144" t="s">
        <v>1239</v>
      </c>
      <c r="G428" s="144" t="s">
        <v>1187</v>
      </c>
      <c r="H428" s="144" t="s">
        <v>1218</v>
      </c>
      <c r="J428" s="103" t="str">
        <f t="shared" si="12"/>
        <v xml:space="preserve">装饰板(门板) S200 1000 2000 FS441 左 </v>
      </c>
      <c r="K428" s="103" t="s">
        <v>1250</v>
      </c>
      <c r="L428" s="144">
        <v>23</v>
      </c>
      <c r="N428" s="7">
        <v>63</v>
      </c>
      <c r="O428" s="7">
        <v>37.200000000000003</v>
      </c>
      <c r="Q428" s="18" t="s">
        <v>1351</v>
      </c>
      <c r="R428" s="2"/>
      <c r="S428" s="2"/>
    </row>
    <row r="429" spans="1:19" hidden="1">
      <c r="A429" s="7">
        <v>200204466</v>
      </c>
      <c r="B429" s="7" t="s">
        <v>1276</v>
      </c>
      <c r="C429" s="147" t="s">
        <v>1191</v>
      </c>
      <c r="D429" s="144" t="s">
        <v>1273</v>
      </c>
      <c r="E429" s="144" t="s">
        <v>1243</v>
      </c>
      <c r="F429" s="144" t="s">
        <v>1239</v>
      </c>
      <c r="G429" s="144" t="s">
        <v>1189</v>
      </c>
      <c r="H429" s="144" t="s">
        <v>1233</v>
      </c>
      <c r="J429" s="103" t="str">
        <f t="shared" si="12"/>
        <v xml:space="preserve">装饰板(门板) S200 1000 2000 SUS304 右 </v>
      </c>
      <c r="K429" s="103" t="s">
        <v>1250</v>
      </c>
      <c r="L429" s="144">
        <v>23</v>
      </c>
      <c r="N429" s="7">
        <v>63</v>
      </c>
      <c r="O429" s="7">
        <v>37.200000000000003</v>
      </c>
      <c r="Q429" s="18" t="s">
        <v>1351</v>
      </c>
      <c r="R429" s="2"/>
      <c r="S429" s="2"/>
    </row>
    <row r="430" spans="1:19" hidden="1">
      <c r="A430" s="7">
        <v>200204502</v>
      </c>
      <c r="B430" s="7" t="s">
        <v>1277</v>
      </c>
      <c r="C430" s="147" t="s">
        <v>1191</v>
      </c>
      <c r="D430" s="144" t="s">
        <v>1273</v>
      </c>
      <c r="E430" s="144" t="s">
        <v>1243</v>
      </c>
      <c r="F430" s="144" t="s">
        <v>1239</v>
      </c>
      <c r="G430" s="144" t="s">
        <v>1189</v>
      </c>
      <c r="H430" s="144" t="s">
        <v>1218</v>
      </c>
      <c r="J430" s="103" t="str">
        <f t="shared" si="12"/>
        <v xml:space="preserve">装饰板(门板) S200 1000 2000 SUS304 左 </v>
      </c>
      <c r="K430" s="103" t="s">
        <v>1250</v>
      </c>
      <c r="L430" s="144">
        <v>23</v>
      </c>
      <c r="N430" s="7">
        <v>63</v>
      </c>
      <c r="O430" s="7">
        <v>37.200000000000003</v>
      </c>
      <c r="Q430" s="18" t="s">
        <v>1351</v>
      </c>
      <c r="R430" s="2"/>
      <c r="S430" s="2"/>
    </row>
    <row r="431" spans="1:19" hidden="1">
      <c r="A431" s="7">
        <v>200204485</v>
      </c>
      <c r="B431" s="7" t="s">
        <v>1278</v>
      </c>
      <c r="C431" s="147" t="s">
        <v>1191</v>
      </c>
      <c r="D431" s="144" t="s">
        <v>1273</v>
      </c>
      <c r="E431" s="144" t="s">
        <v>1243</v>
      </c>
      <c r="F431" s="144" t="s">
        <v>1234</v>
      </c>
      <c r="G431" s="144" t="s">
        <v>1187</v>
      </c>
      <c r="H431" s="144" t="s">
        <v>1233</v>
      </c>
      <c r="J431" s="103" t="str">
        <f t="shared" si="12"/>
        <v xml:space="preserve">装饰板(门板) S200 1000 2100 FS441 右 </v>
      </c>
      <c r="K431" s="103" t="s">
        <v>1250</v>
      </c>
      <c r="L431" s="144">
        <v>23</v>
      </c>
      <c r="N431" s="7">
        <v>63</v>
      </c>
      <c r="O431" s="7">
        <v>37.200000000000003</v>
      </c>
      <c r="Q431" s="18" t="s">
        <v>1351</v>
      </c>
      <c r="R431" s="2"/>
      <c r="S431" s="2"/>
    </row>
    <row r="432" spans="1:19" hidden="1">
      <c r="A432" s="7">
        <v>200204521</v>
      </c>
      <c r="B432" s="7" t="s">
        <v>1279</v>
      </c>
      <c r="C432" s="147" t="s">
        <v>1191</v>
      </c>
      <c r="D432" s="144" t="s">
        <v>1273</v>
      </c>
      <c r="E432" s="144" t="s">
        <v>1243</v>
      </c>
      <c r="F432" s="144" t="s">
        <v>1234</v>
      </c>
      <c r="G432" s="144" t="s">
        <v>1187</v>
      </c>
      <c r="H432" s="144" t="s">
        <v>1218</v>
      </c>
      <c r="J432" s="103" t="str">
        <f t="shared" si="12"/>
        <v xml:space="preserve">装饰板(门板) S200 1000 2100 FS441 左 </v>
      </c>
      <c r="K432" s="103" t="s">
        <v>1250</v>
      </c>
      <c r="L432" s="144">
        <v>23</v>
      </c>
      <c r="N432" s="7">
        <v>63</v>
      </c>
      <c r="O432" s="7">
        <v>37.200000000000003</v>
      </c>
      <c r="Q432" s="18" t="s">
        <v>1351</v>
      </c>
      <c r="R432" s="2"/>
      <c r="S432" s="2"/>
    </row>
    <row r="433" spans="1:19" hidden="1">
      <c r="A433" s="7">
        <v>200204467</v>
      </c>
      <c r="B433" s="7" t="s">
        <v>1280</v>
      </c>
      <c r="C433" s="147" t="s">
        <v>1191</v>
      </c>
      <c r="D433" s="144" t="s">
        <v>1273</v>
      </c>
      <c r="E433" s="144" t="s">
        <v>1243</v>
      </c>
      <c r="F433" s="144" t="s">
        <v>1234</v>
      </c>
      <c r="G433" s="144" t="s">
        <v>1189</v>
      </c>
      <c r="H433" s="144" t="s">
        <v>1233</v>
      </c>
      <c r="J433" s="103" t="str">
        <f t="shared" si="12"/>
        <v xml:space="preserve">装饰板(门板) S200 1000 2100 SUS304 右 </v>
      </c>
      <c r="K433" s="103" t="s">
        <v>1250</v>
      </c>
      <c r="L433" s="144">
        <v>23</v>
      </c>
      <c r="N433" s="7">
        <v>63</v>
      </c>
      <c r="O433" s="7">
        <v>37.200000000000003</v>
      </c>
      <c r="Q433" s="18" t="s">
        <v>1351</v>
      </c>
      <c r="R433" s="2"/>
      <c r="S433" s="2"/>
    </row>
    <row r="434" spans="1:19" hidden="1">
      <c r="A434" s="7">
        <v>200204503</v>
      </c>
      <c r="B434" s="7" t="s">
        <v>1281</v>
      </c>
      <c r="C434" s="147" t="s">
        <v>1191</v>
      </c>
      <c r="D434" s="144" t="s">
        <v>1273</v>
      </c>
      <c r="E434" s="144" t="s">
        <v>1243</v>
      </c>
      <c r="F434" s="144" t="s">
        <v>1234</v>
      </c>
      <c r="G434" s="144" t="s">
        <v>1189</v>
      </c>
      <c r="H434" s="144" t="s">
        <v>1218</v>
      </c>
      <c r="J434" s="103" t="str">
        <f t="shared" si="12"/>
        <v xml:space="preserve">装饰板(门板) S200 1000 2100 SUS304 左 </v>
      </c>
      <c r="K434" s="103" t="s">
        <v>1250</v>
      </c>
      <c r="L434" s="144">
        <v>23</v>
      </c>
      <c r="N434" s="7">
        <v>63</v>
      </c>
      <c r="O434" s="7">
        <v>37.200000000000003</v>
      </c>
      <c r="Q434" s="18" t="s">
        <v>1351</v>
      </c>
      <c r="R434" s="2"/>
      <c r="S434" s="2"/>
    </row>
    <row r="435" spans="1:19" hidden="1">
      <c r="A435" s="7">
        <v>200204486</v>
      </c>
      <c r="B435" s="7" t="s">
        <v>1282</v>
      </c>
      <c r="C435" s="147" t="s">
        <v>1191</v>
      </c>
      <c r="D435" s="144" t="s">
        <v>1273</v>
      </c>
      <c r="E435" s="144" t="s">
        <v>1243</v>
      </c>
      <c r="F435" s="144" t="s">
        <v>1240</v>
      </c>
      <c r="G435" s="144" t="s">
        <v>1187</v>
      </c>
      <c r="H435" s="144" t="s">
        <v>1233</v>
      </c>
      <c r="J435" s="103" t="str">
        <f t="shared" si="12"/>
        <v xml:space="preserve">装饰板(门板) S200 1000 2200 FS441 右 </v>
      </c>
      <c r="K435" s="103" t="s">
        <v>1250</v>
      </c>
      <c r="L435" s="144">
        <v>23</v>
      </c>
      <c r="N435" s="7">
        <v>63</v>
      </c>
      <c r="O435" s="7">
        <v>37.200000000000003</v>
      </c>
      <c r="Q435" s="18" t="s">
        <v>1351</v>
      </c>
      <c r="R435" s="2"/>
      <c r="S435" s="2"/>
    </row>
    <row r="436" spans="1:19" hidden="1">
      <c r="A436" s="7">
        <v>200204522</v>
      </c>
      <c r="B436" s="7" t="s">
        <v>1283</v>
      </c>
      <c r="C436" s="147" t="s">
        <v>1191</v>
      </c>
      <c r="D436" s="144" t="s">
        <v>1273</v>
      </c>
      <c r="E436" s="144" t="s">
        <v>1243</v>
      </c>
      <c r="F436" s="144" t="s">
        <v>1240</v>
      </c>
      <c r="G436" s="144" t="s">
        <v>1187</v>
      </c>
      <c r="H436" s="144" t="s">
        <v>1218</v>
      </c>
      <c r="J436" s="103" t="str">
        <f t="shared" si="12"/>
        <v xml:space="preserve">装饰板(门板) S200 1000 2200 FS441 左 </v>
      </c>
      <c r="K436" s="103" t="s">
        <v>1250</v>
      </c>
      <c r="L436" s="144">
        <v>23</v>
      </c>
      <c r="N436" s="7">
        <v>63</v>
      </c>
      <c r="O436" s="7">
        <v>37.200000000000003</v>
      </c>
      <c r="Q436" s="18" t="s">
        <v>1351</v>
      </c>
      <c r="R436" s="2"/>
      <c r="S436" s="2"/>
    </row>
    <row r="437" spans="1:19" hidden="1">
      <c r="A437" s="7">
        <v>200204468</v>
      </c>
      <c r="B437" s="7" t="s">
        <v>1284</v>
      </c>
      <c r="C437" s="147" t="s">
        <v>1191</v>
      </c>
      <c r="D437" s="144" t="s">
        <v>1273</v>
      </c>
      <c r="E437" s="144" t="s">
        <v>1243</v>
      </c>
      <c r="F437" s="144" t="s">
        <v>1240</v>
      </c>
      <c r="G437" s="144" t="s">
        <v>1189</v>
      </c>
      <c r="H437" s="144" t="s">
        <v>1233</v>
      </c>
      <c r="J437" s="103" t="str">
        <f t="shared" si="12"/>
        <v xml:space="preserve">装饰板(门板) S200 1000 2200 SUS304 右 </v>
      </c>
      <c r="K437" s="103" t="s">
        <v>1250</v>
      </c>
      <c r="L437" s="144">
        <v>23</v>
      </c>
      <c r="N437" s="7">
        <v>63</v>
      </c>
      <c r="O437" s="7">
        <v>37.200000000000003</v>
      </c>
      <c r="Q437" s="18" t="s">
        <v>1351</v>
      </c>
      <c r="R437" s="2"/>
      <c r="S437" s="2"/>
    </row>
    <row r="438" spans="1:19" hidden="1">
      <c r="A438" s="7">
        <v>200204504</v>
      </c>
      <c r="B438" s="7" t="s">
        <v>1285</v>
      </c>
      <c r="C438" s="147" t="s">
        <v>1191</v>
      </c>
      <c r="D438" s="144" t="s">
        <v>1273</v>
      </c>
      <c r="E438" s="144" t="s">
        <v>1243</v>
      </c>
      <c r="F438" s="144" t="s">
        <v>1240</v>
      </c>
      <c r="G438" s="144" t="s">
        <v>1189</v>
      </c>
      <c r="H438" s="144" t="s">
        <v>1218</v>
      </c>
      <c r="J438" s="103" t="str">
        <f t="shared" si="12"/>
        <v xml:space="preserve">装饰板(门板) S200 1000 2200 SUS304 左 </v>
      </c>
      <c r="K438" s="103" t="s">
        <v>1250</v>
      </c>
      <c r="L438" s="144">
        <v>23</v>
      </c>
      <c r="N438" s="7">
        <v>63</v>
      </c>
      <c r="O438" s="7">
        <v>37.200000000000003</v>
      </c>
      <c r="Q438" s="18" t="s">
        <v>1351</v>
      </c>
      <c r="R438" s="2"/>
      <c r="S438" s="2"/>
    </row>
    <row r="439" spans="1:19" hidden="1">
      <c r="A439" s="7">
        <v>200204487</v>
      </c>
      <c r="B439" s="7" t="s">
        <v>1286</v>
      </c>
      <c r="C439" s="147" t="s">
        <v>1191</v>
      </c>
      <c r="D439" s="144" t="s">
        <v>1273</v>
      </c>
      <c r="E439" s="144" t="s">
        <v>1238</v>
      </c>
      <c r="F439" s="144" t="s">
        <v>1239</v>
      </c>
      <c r="G439" s="144" t="s">
        <v>1187</v>
      </c>
      <c r="H439" s="144" t="s">
        <v>1233</v>
      </c>
      <c r="J439" s="103" t="str">
        <f t="shared" si="12"/>
        <v xml:space="preserve">装饰板(门板) S200 1100 2000 FS441 右 </v>
      </c>
      <c r="K439" s="103" t="s">
        <v>1250</v>
      </c>
      <c r="L439" s="144">
        <v>23</v>
      </c>
      <c r="N439" s="7">
        <v>63</v>
      </c>
      <c r="O439" s="7">
        <v>37.200000000000003</v>
      </c>
      <c r="Q439" s="18" t="s">
        <v>1351</v>
      </c>
      <c r="R439" s="2"/>
      <c r="S439" s="2"/>
    </row>
    <row r="440" spans="1:19" hidden="1">
      <c r="A440" s="7">
        <v>200204523</v>
      </c>
      <c r="B440" s="7" t="s">
        <v>1287</v>
      </c>
      <c r="C440" s="147" t="s">
        <v>1191</v>
      </c>
      <c r="D440" s="144" t="s">
        <v>1273</v>
      </c>
      <c r="E440" s="144" t="s">
        <v>1238</v>
      </c>
      <c r="F440" s="144" t="s">
        <v>1239</v>
      </c>
      <c r="G440" s="144" t="s">
        <v>1187</v>
      </c>
      <c r="H440" s="144" t="s">
        <v>1218</v>
      </c>
      <c r="J440" s="103" t="str">
        <f t="shared" si="12"/>
        <v xml:space="preserve">装饰板(门板) S200 1100 2000 FS441 左 </v>
      </c>
      <c r="K440" s="103" t="s">
        <v>1250</v>
      </c>
      <c r="L440" s="144">
        <v>23</v>
      </c>
      <c r="N440" s="7">
        <v>63</v>
      </c>
      <c r="O440" s="7">
        <v>37.200000000000003</v>
      </c>
      <c r="Q440" s="18" t="s">
        <v>1351</v>
      </c>
      <c r="R440" s="2"/>
      <c r="S440" s="2"/>
    </row>
    <row r="441" spans="1:19" hidden="1">
      <c r="A441" s="7">
        <v>200204469</v>
      </c>
      <c r="B441" s="7" t="s">
        <v>1288</v>
      </c>
      <c r="C441" s="147" t="s">
        <v>1191</v>
      </c>
      <c r="D441" s="144" t="s">
        <v>1273</v>
      </c>
      <c r="E441" s="144" t="s">
        <v>1238</v>
      </c>
      <c r="F441" s="144" t="s">
        <v>1239</v>
      </c>
      <c r="G441" s="144" t="s">
        <v>1189</v>
      </c>
      <c r="H441" s="144" t="s">
        <v>1233</v>
      </c>
      <c r="J441" s="103" t="str">
        <f t="shared" si="12"/>
        <v xml:space="preserve">装饰板(门板) S200 1100 2000 SUS304 右 </v>
      </c>
      <c r="K441" s="103" t="s">
        <v>1250</v>
      </c>
      <c r="L441" s="144">
        <v>23</v>
      </c>
      <c r="N441" s="7">
        <v>63</v>
      </c>
      <c r="O441" s="7">
        <v>37.200000000000003</v>
      </c>
      <c r="Q441" s="18" t="s">
        <v>1351</v>
      </c>
      <c r="R441" s="2"/>
      <c r="S441" s="2"/>
    </row>
    <row r="442" spans="1:19" hidden="1">
      <c r="A442" s="7">
        <v>200204505</v>
      </c>
      <c r="B442" s="7" t="s">
        <v>1289</v>
      </c>
      <c r="C442" s="147" t="s">
        <v>1191</v>
      </c>
      <c r="D442" s="144" t="s">
        <v>1273</v>
      </c>
      <c r="E442" s="144" t="s">
        <v>1238</v>
      </c>
      <c r="F442" s="144" t="s">
        <v>1239</v>
      </c>
      <c r="G442" s="144" t="s">
        <v>1189</v>
      </c>
      <c r="H442" s="144" t="s">
        <v>1218</v>
      </c>
      <c r="J442" s="103" t="str">
        <f t="shared" si="12"/>
        <v xml:space="preserve">装饰板(门板) S200 1100 2000 SUS304 左 </v>
      </c>
      <c r="K442" s="103" t="s">
        <v>1250</v>
      </c>
      <c r="L442" s="144">
        <v>23</v>
      </c>
      <c r="N442" s="7">
        <v>63</v>
      </c>
      <c r="O442" s="7">
        <v>37.200000000000003</v>
      </c>
      <c r="Q442" s="18" t="s">
        <v>1351</v>
      </c>
      <c r="R442" s="2"/>
      <c r="S442" s="2"/>
    </row>
    <row r="443" spans="1:19" hidden="1">
      <c r="A443" s="7">
        <v>200204488</v>
      </c>
      <c r="B443" s="7" t="s">
        <v>1290</v>
      </c>
      <c r="C443" s="147" t="s">
        <v>1191</v>
      </c>
      <c r="D443" s="144" t="s">
        <v>1273</v>
      </c>
      <c r="E443" s="144" t="s">
        <v>1238</v>
      </c>
      <c r="F443" s="144" t="s">
        <v>1234</v>
      </c>
      <c r="G443" s="144" t="s">
        <v>1187</v>
      </c>
      <c r="H443" s="144" t="s">
        <v>1233</v>
      </c>
      <c r="J443" s="103" t="str">
        <f t="shared" si="12"/>
        <v xml:space="preserve">装饰板(门板) S200 1100 2100 FS441 右 </v>
      </c>
      <c r="K443" s="103" t="s">
        <v>1250</v>
      </c>
      <c r="L443" s="144">
        <v>23</v>
      </c>
      <c r="N443" s="7">
        <v>63</v>
      </c>
      <c r="O443" s="7">
        <v>37.200000000000003</v>
      </c>
      <c r="Q443" s="18" t="s">
        <v>1351</v>
      </c>
      <c r="R443" s="2"/>
      <c r="S443" s="2"/>
    </row>
    <row r="444" spans="1:19" hidden="1">
      <c r="A444" s="7">
        <v>200204524</v>
      </c>
      <c r="B444" s="7" t="s">
        <v>1291</v>
      </c>
      <c r="C444" s="147" t="s">
        <v>1191</v>
      </c>
      <c r="D444" s="144" t="s">
        <v>1273</v>
      </c>
      <c r="E444" s="144" t="s">
        <v>1238</v>
      </c>
      <c r="F444" s="144" t="s">
        <v>1234</v>
      </c>
      <c r="G444" s="144" t="s">
        <v>1187</v>
      </c>
      <c r="H444" s="144" t="s">
        <v>1218</v>
      </c>
      <c r="J444" s="103" t="str">
        <f t="shared" si="12"/>
        <v xml:space="preserve">装饰板(门板) S200 1100 2100 FS441 左 </v>
      </c>
      <c r="K444" s="103" t="s">
        <v>1250</v>
      </c>
      <c r="L444" s="144">
        <v>23</v>
      </c>
      <c r="N444" s="7">
        <v>63</v>
      </c>
      <c r="O444" s="7">
        <v>37.200000000000003</v>
      </c>
      <c r="Q444" s="18" t="s">
        <v>1351</v>
      </c>
      <c r="R444" s="2"/>
      <c r="S444" s="2"/>
    </row>
    <row r="445" spans="1:19" hidden="1">
      <c r="A445" s="7">
        <v>200204470</v>
      </c>
      <c r="B445" s="7" t="s">
        <v>1292</v>
      </c>
      <c r="C445" s="147" t="s">
        <v>1191</v>
      </c>
      <c r="D445" s="144" t="s">
        <v>1273</v>
      </c>
      <c r="E445" s="144" t="s">
        <v>1238</v>
      </c>
      <c r="F445" s="144" t="s">
        <v>1234</v>
      </c>
      <c r="G445" s="144" t="s">
        <v>1189</v>
      </c>
      <c r="H445" s="144" t="s">
        <v>1233</v>
      </c>
      <c r="J445" s="103" t="str">
        <f t="shared" si="12"/>
        <v xml:space="preserve">装饰板(门板) S200 1100 2100 SUS304 右 </v>
      </c>
      <c r="K445" s="103" t="s">
        <v>1250</v>
      </c>
      <c r="L445" s="144">
        <v>23</v>
      </c>
      <c r="N445" s="7">
        <v>63</v>
      </c>
      <c r="O445" s="7">
        <v>37.200000000000003</v>
      </c>
      <c r="Q445" s="18" t="s">
        <v>1351</v>
      </c>
      <c r="R445" s="2"/>
      <c r="S445" s="2"/>
    </row>
    <row r="446" spans="1:19" hidden="1">
      <c r="A446" s="7">
        <v>200204506</v>
      </c>
      <c r="B446" s="7" t="s">
        <v>1293</v>
      </c>
      <c r="C446" s="147" t="s">
        <v>1191</v>
      </c>
      <c r="D446" s="144" t="s">
        <v>1273</v>
      </c>
      <c r="E446" s="144" t="s">
        <v>1238</v>
      </c>
      <c r="F446" s="144" t="s">
        <v>1234</v>
      </c>
      <c r="G446" s="144" t="s">
        <v>1189</v>
      </c>
      <c r="H446" s="144" t="s">
        <v>1218</v>
      </c>
      <c r="J446" s="103" t="str">
        <f t="shared" si="12"/>
        <v xml:space="preserve">装饰板(门板) S200 1100 2100 SUS304 左 </v>
      </c>
      <c r="K446" s="103" t="s">
        <v>1250</v>
      </c>
      <c r="L446" s="144">
        <v>23</v>
      </c>
      <c r="N446" s="7">
        <v>63</v>
      </c>
      <c r="O446" s="7">
        <v>37.200000000000003</v>
      </c>
      <c r="Q446" s="18" t="s">
        <v>1351</v>
      </c>
      <c r="R446" s="2"/>
      <c r="S446" s="2"/>
    </row>
    <row r="447" spans="1:19" hidden="1">
      <c r="A447" s="7">
        <v>200204489</v>
      </c>
      <c r="B447" s="7" t="s">
        <v>1294</v>
      </c>
      <c r="C447" s="147" t="s">
        <v>1191</v>
      </c>
      <c r="D447" s="144" t="s">
        <v>1273</v>
      </c>
      <c r="E447" s="144" t="s">
        <v>1238</v>
      </c>
      <c r="F447" s="144" t="s">
        <v>1240</v>
      </c>
      <c r="G447" s="144" t="s">
        <v>1187</v>
      </c>
      <c r="H447" s="144" t="s">
        <v>1233</v>
      </c>
      <c r="J447" s="103" t="str">
        <f t="shared" si="12"/>
        <v xml:space="preserve">装饰板(门板) S200 1100 2200 FS441 右 </v>
      </c>
      <c r="K447" s="103" t="s">
        <v>1250</v>
      </c>
      <c r="L447" s="144">
        <v>23</v>
      </c>
      <c r="N447" s="7">
        <v>63</v>
      </c>
      <c r="O447" s="7">
        <v>37.200000000000003</v>
      </c>
      <c r="Q447" s="18" t="s">
        <v>1351</v>
      </c>
      <c r="R447" s="2"/>
      <c r="S447" s="2"/>
    </row>
    <row r="448" spans="1:19" hidden="1">
      <c r="A448" s="7">
        <v>200204525</v>
      </c>
      <c r="B448" s="7" t="s">
        <v>1295</v>
      </c>
      <c r="C448" s="147" t="s">
        <v>1191</v>
      </c>
      <c r="D448" s="144" t="s">
        <v>1273</v>
      </c>
      <c r="E448" s="144" t="s">
        <v>1238</v>
      </c>
      <c r="F448" s="144" t="s">
        <v>1240</v>
      </c>
      <c r="G448" s="144" t="s">
        <v>1187</v>
      </c>
      <c r="H448" s="144" t="s">
        <v>1218</v>
      </c>
      <c r="J448" s="103" t="str">
        <f t="shared" si="12"/>
        <v xml:space="preserve">装饰板(门板) S200 1100 2200 FS441 左 </v>
      </c>
      <c r="K448" s="103" t="s">
        <v>1250</v>
      </c>
      <c r="L448" s="144">
        <v>23</v>
      </c>
      <c r="N448" s="7">
        <v>63</v>
      </c>
      <c r="O448" s="7">
        <v>37.200000000000003</v>
      </c>
      <c r="Q448" s="18" t="s">
        <v>1351</v>
      </c>
      <c r="R448" s="2"/>
      <c r="S448" s="2"/>
    </row>
    <row r="449" spans="1:19" hidden="1">
      <c r="A449" s="7">
        <v>200204471</v>
      </c>
      <c r="B449" s="7" t="s">
        <v>1296</v>
      </c>
      <c r="C449" s="147" t="s">
        <v>1191</v>
      </c>
      <c r="D449" s="144" t="s">
        <v>1273</v>
      </c>
      <c r="E449" s="144" t="s">
        <v>1238</v>
      </c>
      <c r="F449" s="144" t="s">
        <v>1240</v>
      </c>
      <c r="G449" s="144" t="s">
        <v>1189</v>
      </c>
      <c r="H449" s="144" t="s">
        <v>1233</v>
      </c>
      <c r="J449" s="103" t="str">
        <f t="shared" si="12"/>
        <v xml:space="preserve">装饰板(门板) S200 1100 2200 SUS304 右 </v>
      </c>
      <c r="K449" s="103" t="s">
        <v>1250</v>
      </c>
      <c r="L449" s="144">
        <v>23</v>
      </c>
      <c r="N449" s="7">
        <v>63</v>
      </c>
      <c r="O449" s="7">
        <v>37.200000000000003</v>
      </c>
      <c r="Q449" s="18" t="s">
        <v>1351</v>
      </c>
      <c r="R449" s="2"/>
      <c r="S449" s="2"/>
    </row>
    <row r="450" spans="1:19" hidden="1">
      <c r="A450" s="7">
        <v>200204507</v>
      </c>
      <c r="B450" s="7" t="s">
        <v>1297</v>
      </c>
      <c r="C450" s="147" t="s">
        <v>1191</v>
      </c>
      <c r="D450" s="144" t="s">
        <v>1273</v>
      </c>
      <c r="E450" s="144" t="s">
        <v>1238</v>
      </c>
      <c r="F450" s="144" t="s">
        <v>1240</v>
      </c>
      <c r="G450" s="144" t="s">
        <v>1189</v>
      </c>
      <c r="H450" s="144" t="s">
        <v>1218</v>
      </c>
      <c r="J450" s="103" t="str">
        <f t="shared" si="12"/>
        <v xml:space="preserve">装饰板(门板) S200 1100 2200 SUS304 左 </v>
      </c>
      <c r="K450" s="103" t="s">
        <v>1250</v>
      </c>
      <c r="L450" s="144">
        <v>23</v>
      </c>
      <c r="N450" s="7">
        <v>63</v>
      </c>
      <c r="O450" s="7">
        <v>37.200000000000003</v>
      </c>
      <c r="Q450" s="18" t="s">
        <v>1351</v>
      </c>
      <c r="R450" s="2"/>
      <c r="S450" s="2"/>
    </row>
    <row r="451" spans="1:19" hidden="1">
      <c r="A451" s="7">
        <v>330075088</v>
      </c>
      <c r="B451" s="7" t="s">
        <v>1298</v>
      </c>
      <c r="C451" s="147" t="s">
        <v>1191</v>
      </c>
      <c r="D451" s="144" t="s">
        <v>1273</v>
      </c>
      <c r="E451" s="144">
        <v>700</v>
      </c>
      <c r="F451" s="144" t="s">
        <v>1234</v>
      </c>
      <c r="G451" s="144" t="s">
        <v>1187</v>
      </c>
      <c r="H451" s="144" t="s">
        <v>1233</v>
      </c>
      <c r="J451" s="103" t="str">
        <f t="shared" ref="J451:J514" si="13">D451&amp;K451&amp;C451&amp;K451&amp;E451&amp;K451&amp;F451&amp;K451&amp;G451&amp;K451&amp;H451&amp;K451&amp;I451</f>
        <v xml:space="preserve">装饰板(门板) S200 700 2100 FS441 右 </v>
      </c>
      <c r="K451" s="103" t="s">
        <v>1250</v>
      </c>
      <c r="L451" s="144">
        <v>23</v>
      </c>
      <c r="N451" s="7">
        <v>63</v>
      </c>
      <c r="O451" s="7">
        <v>37.200000000000003</v>
      </c>
      <c r="Q451" s="18" t="s">
        <v>1351</v>
      </c>
      <c r="R451" s="2"/>
      <c r="S451" s="2"/>
    </row>
    <row r="452" spans="1:19" hidden="1">
      <c r="A452" s="7">
        <v>330075079</v>
      </c>
      <c r="B452" s="7" t="s">
        <v>1299</v>
      </c>
      <c r="C452" s="147" t="s">
        <v>1191</v>
      </c>
      <c r="D452" s="144" t="s">
        <v>1273</v>
      </c>
      <c r="E452" s="144">
        <v>700</v>
      </c>
      <c r="F452" s="144" t="s">
        <v>1234</v>
      </c>
      <c r="G452" s="144" t="s">
        <v>1187</v>
      </c>
      <c r="H452" s="144" t="s">
        <v>1218</v>
      </c>
      <c r="J452" s="103" t="str">
        <f t="shared" si="13"/>
        <v xml:space="preserve">装饰板(门板) S200 700 2100 FS441 左 </v>
      </c>
      <c r="K452" s="103" t="s">
        <v>1250</v>
      </c>
      <c r="L452" s="144">
        <v>23</v>
      </c>
      <c r="N452" s="7">
        <v>63</v>
      </c>
      <c r="O452" s="7">
        <v>37.200000000000003</v>
      </c>
      <c r="Q452" s="18" t="s">
        <v>1351</v>
      </c>
      <c r="R452" s="2"/>
      <c r="S452" s="2"/>
    </row>
    <row r="453" spans="1:19" hidden="1">
      <c r="A453" s="7">
        <v>330075085</v>
      </c>
      <c r="B453" s="7" t="s">
        <v>1300</v>
      </c>
      <c r="C453" s="147" t="s">
        <v>1191</v>
      </c>
      <c r="D453" s="144" t="s">
        <v>1273</v>
      </c>
      <c r="E453" s="144">
        <v>700</v>
      </c>
      <c r="F453" s="144" t="s">
        <v>1234</v>
      </c>
      <c r="G453" s="144" t="s">
        <v>1189</v>
      </c>
      <c r="H453" s="144" t="s">
        <v>1233</v>
      </c>
      <c r="J453" s="103" t="str">
        <f t="shared" si="13"/>
        <v xml:space="preserve">装饰板(门板) S200 700 2100 SUS304 右 </v>
      </c>
      <c r="K453" s="103" t="s">
        <v>1250</v>
      </c>
      <c r="L453" s="144">
        <v>23</v>
      </c>
      <c r="N453" s="7">
        <v>63</v>
      </c>
      <c r="O453" s="7">
        <v>37.200000000000003</v>
      </c>
      <c r="Q453" s="18" t="s">
        <v>1351</v>
      </c>
      <c r="R453" s="2"/>
      <c r="S453" s="2"/>
    </row>
    <row r="454" spans="1:19" hidden="1">
      <c r="A454" s="7">
        <v>330075076</v>
      </c>
      <c r="B454" s="7" t="s">
        <v>1301</v>
      </c>
      <c r="C454" s="147" t="s">
        <v>1191</v>
      </c>
      <c r="D454" s="144" t="s">
        <v>1273</v>
      </c>
      <c r="E454" s="144">
        <v>700</v>
      </c>
      <c r="F454" s="144" t="s">
        <v>1234</v>
      </c>
      <c r="G454" s="144" t="s">
        <v>1189</v>
      </c>
      <c r="H454" s="144" t="s">
        <v>1218</v>
      </c>
      <c r="J454" s="103" t="str">
        <f t="shared" si="13"/>
        <v xml:space="preserve">装饰板(门板) S200 700 2100 SUS304 左 </v>
      </c>
      <c r="K454" s="103" t="s">
        <v>1250</v>
      </c>
      <c r="L454" s="144">
        <v>23</v>
      </c>
      <c r="N454" s="7">
        <v>63</v>
      </c>
      <c r="O454" s="7">
        <v>37.200000000000003</v>
      </c>
      <c r="Q454" s="18" t="s">
        <v>1351</v>
      </c>
      <c r="R454" s="2"/>
      <c r="S454" s="2"/>
    </row>
    <row r="455" spans="1:19" hidden="1">
      <c r="A455" s="7">
        <v>200204478</v>
      </c>
      <c r="B455" s="7" t="s">
        <v>1302</v>
      </c>
      <c r="C455" s="147" t="s">
        <v>1191</v>
      </c>
      <c r="D455" s="144" t="s">
        <v>1273</v>
      </c>
      <c r="E455" s="144">
        <v>800</v>
      </c>
      <c r="F455" s="144" t="s">
        <v>1239</v>
      </c>
      <c r="G455" s="144" t="s">
        <v>1187</v>
      </c>
      <c r="H455" s="144" t="s">
        <v>1233</v>
      </c>
      <c r="J455" s="103" t="str">
        <f t="shared" si="13"/>
        <v xml:space="preserve">装饰板(门板) S200 800 2000 FS441 右 </v>
      </c>
      <c r="K455" s="103" t="s">
        <v>1250</v>
      </c>
      <c r="L455" s="144">
        <v>23</v>
      </c>
      <c r="N455" s="7">
        <v>63</v>
      </c>
      <c r="O455" s="7">
        <v>37.200000000000003</v>
      </c>
      <c r="Q455" s="18" t="s">
        <v>1351</v>
      </c>
      <c r="R455" s="2"/>
      <c r="S455" s="2"/>
    </row>
    <row r="456" spans="1:19" hidden="1">
      <c r="A456" s="7">
        <v>200204514</v>
      </c>
      <c r="B456" s="7" t="s">
        <v>1303</v>
      </c>
      <c r="C456" s="147" t="s">
        <v>1191</v>
      </c>
      <c r="D456" s="144" t="s">
        <v>1273</v>
      </c>
      <c r="E456" s="144">
        <v>800</v>
      </c>
      <c r="F456" s="144" t="s">
        <v>1239</v>
      </c>
      <c r="G456" s="144" t="s">
        <v>1187</v>
      </c>
      <c r="H456" s="144" t="s">
        <v>1218</v>
      </c>
      <c r="J456" s="103" t="str">
        <f t="shared" si="13"/>
        <v xml:space="preserve">装饰板(门板) S200 800 2000 FS441 左 </v>
      </c>
      <c r="K456" s="103" t="s">
        <v>1250</v>
      </c>
      <c r="L456" s="144">
        <v>23</v>
      </c>
      <c r="N456" s="7">
        <v>63</v>
      </c>
      <c r="O456" s="7">
        <v>37.200000000000003</v>
      </c>
      <c r="Q456" s="18" t="s">
        <v>1351</v>
      </c>
      <c r="R456" s="2"/>
      <c r="S456" s="2"/>
    </row>
    <row r="457" spans="1:19" hidden="1">
      <c r="A457" s="7">
        <v>200204460</v>
      </c>
      <c r="B457" s="7" t="s">
        <v>1304</v>
      </c>
      <c r="C457" s="147" t="s">
        <v>1191</v>
      </c>
      <c r="D457" s="144" t="s">
        <v>1273</v>
      </c>
      <c r="E457" s="144">
        <v>800</v>
      </c>
      <c r="F457" s="144" t="s">
        <v>1239</v>
      </c>
      <c r="G457" s="144" t="s">
        <v>1189</v>
      </c>
      <c r="H457" s="144" t="s">
        <v>1233</v>
      </c>
      <c r="J457" s="103" t="str">
        <f t="shared" si="13"/>
        <v xml:space="preserve">装饰板(门板) S200 800 2000 SUS304 右 </v>
      </c>
      <c r="K457" s="103" t="s">
        <v>1250</v>
      </c>
      <c r="L457" s="144">
        <v>23</v>
      </c>
      <c r="N457" s="7">
        <v>63</v>
      </c>
      <c r="O457" s="7">
        <v>37.200000000000003</v>
      </c>
      <c r="Q457" s="18" t="s">
        <v>1351</v>
      </c>
      <c r="R457" s="2"/>
      <c r="S457" s="2"/>
    </row>
    <row r="458" spans="1:19" hidden="1">
      <c r="A458" s="7">
        <v>200204496</v>
      </c>
      <c r="B458" s="7" t="s">
        <v>1305</v>
      </c>
      <c r="C458" s="147" t="s">
        <v>1191</v>
      </c>
      <c r="D458" s="144" t="s">
        <v>1273</v>
      </c>
      <c r="E458" s="144">
        <v>800</v>
      </c>
      <c r="F458" s="144" t="s">
        <v>1239</v>
      </c>
      <c r="G458" s="144" t="s">
        <v>1189</v>
      </c>
      <c r="H458" s="144" t="s">
        <v>1218</v>
      </c>
      <c r="J458" s="103" t="str">
        <f t="shared" si="13"/>
        <v xml:space="preserve">装饰板(门板) S200 800 2000 SUS304 左 </v>
      </c>
      <c r="K458" s="103" t="s">
        <v>1250</v>
      </c>
      <c r="L458" s="144">
        <v>23</v>
      </c>
      <c r="N458" s="7">
        <v>63</v>
      </c>
      <c r="O458" s="7">
        <v>37.200000000000003</v>
      </c>
      <c r="Q458" s="18" t="s">
        <v>1351</v>
      </c>
      <c r="R458" s="2"/>
      <c r="S458" s="2"/>
    </row>
    <row r="459" spans="1:19" hidden="1">
      <c r="A459" s="7">
        <v>200204479</v>
      </c>
      <c r="B459" s="7" t="s">
        <v>1306</v>
      </c>
      <c r="C459" s="147" t="s">
        <v>1191</v>
      </c>
      <c r="D459" s="144" t="s">
        <v>1273</v>
      </c>
      <c r="E459" s="144">
        <v>800</v>
      </c>
      <c r="F459" s="144" t="s">
        <v>1234</v>
      </c>
      <c r="G459" s="144" t="s">
        <v>1187</v>
      </c>
      <c r="H459" s="144" t="s">
        <v>1233</v>
      </c>
      <c r="J459" s="103" t="str">
        <f t="shared" si="13"/>
        <v xml:space="preserve">装饰板(门板) S200 800 2100 FS441 右 </v>
      </c>
      <c r="K459" s="103" t="s">
        <v>1250</v>
      </c>
      <c r="L459" s="144">
        <v>23</v>
      </c>
      <c r="N459" s="7">
        <v>63</v>
      </c>
      <c r="O459" s="7">
        <v>37.200000000000003</v>
      </c>
      <c r="Q459" s="18" t="s">
        <v>1351</v>
      </c>
      <c r="R459" s="2"/>
      <c r="S459" s="2"/>
    </row>
    <row r="460" spans="1:19" hidden="1">
      <c r="A460" s="7">
        <v>200204515</v>
      </c>
      <c r="B460" s="7" t="s">
        <v>1307</v>
      </c>
      <c r="C460" s="147" t="s">
        <v>1191</v>
      </c>
      <c r="D460" s="144" t="s">
        <v>1273</v>
      </c>
      <c r="E460" s="144">
        <v>800</v>
      </c>
      <c r="F460" s="144" t="s">
        <v>1234</v>
      </c>
      <c r="G460" s="144" t="s">
        <v>1187</v>
      </c>
      <c r="H460" s="144" t="s">
        <v>1218</v>
      </c>
      <c r="J460" s="103" t="str">
        <f t="shared" si="13"/>
        <v xml:space="preserve">装饰板(门板) S200 800 2100 FS441 左 </v>
      </c>
      <c r="K460" s="103" t="s">
        <v>1250</v>
      </c>
      <c r="L460" s="144">
        <v>23</v>
      </c>
      <c r="N460" s="7">
        <v>63</v>
      </c>
      <c r="O460" s="7">
        <v>37.200000000000003</v>
      </c>
      <c r="Q460" s="18" t="s">
        <v>1351</v>
      </c>
      <c r="R460" s="2"/>
      <c r="S460" s="2"/>
    </row>
    <row r="461" spans="1:19" hidden="1">
      <c r="A461" s="7">
        <v>200204461</v>
      </c>
      <c r="B461" s="7" t="s">
        <v>1308</v>
      </c>
      <c r="C461" s="147" t="s">
        <v>1191</v>
      </c>
      <c r="D461" s="144" t="s">
        <v>1273</v>
      </c>
      <c r="E461" s="144">
        <v>800</v>
      </c>
      <c r="F461" s="144" t="s">
        <v>1234</v>
      </c>
      <c r="G461" s="144" t="s">
        <v>1189</v>
      </c>
      <c r="H461" s="144" t="s">
        <v>1233</v>
      </c>
      <c r="J461" s="103" t="str">
        <f t="shared" si="13"/>
        <v xml:space="preserve">装饰板(门板) S200 800 2100 SUS304 右 </v>
      </c>
      <c r="K461" s="103" t="s">
        <v>1250</v>
      </c>
      <c r="L461" s="144">
        <v>23</v>
      </c>
      <c r="N461" s="7">
        <v>63</v>
      </c>
      <c r="O461" s="7">
        <v>37.200000000000003</v>
      </c>
      <c r="Q461" s="18" t="s">
        <v>1351</v>
      </c>
      <c r="R461" s="2"/>
      <c r="S461" s="2"/>
    </row>
    <row r="462" spans="1:19" hidden="1">
      <c r="A462" s="7">
        <v>200204497</v>
      </c>
      <c r="B462" s="7" t="s">
        <v>1309</v>
      </c>
      <c r="C462" s="147" t="s">
        <v>1191</v>
      </c>
      <c r="D462" s="144" t="s">
        <v>1273</v>
      </c>
      <c r="E462" s="144">
        <v>800</v>
      </c>
      <c r="F462" s="144" t="s">
        <v>1234</v>
      </c>
      <c r="G462" s="144" t="s">
        <v>1189</v>
      </c>
      <c r="H462" s="144" t="s">
        <v>1218</v>
      </c>
      <c r="J462" s="103" t="str">
        <f t="shared" si="13"/>
        <v xml:space="preserve">装饰板(门板) S200 800 2100 SUS304 左 </v>
      </c>
      <c r="K462" s="103" t="s">
        <v>1250</v>
      </c>
      <c r="L462" s="144">
        <v>23</v>
      </c>
      <c r="N462" s="7">
        <v>63</v>
      </c>
      <c r="O462" s="7">
        <v>37.200000000000003</v>
      </c>
      <c r="Q462" s="18" t="s">
        <v>1351</v>
      </c>
      <c r="R462" s="2"/>
      <c r="S462" s="2"/>
    </row>
    <row r="463" spans="1:19" hidden="1">
      <c r="A463" s="7">
        <v>200204480</v>
      </c>
      <c r="B463" s="7" t="s">
        <v>1310</v>
      </c>
      <c r="C463" s="147" t="s">
        <v>1191</v>
      </c>
      <c r="D463" s="144" t="s">
        <v>1273</v>
      </c>
      <c r="E463" s="144">
        <v>800</v>
      </c>
      <c r="F463" s="144" t="s">
        <v>1240</v>
      </c>
      <c r="G463" s="144" t="s">
        <v>1187</v>
      </c>
      <c r="H463" s="144" t="s">
        <v>1233</v>
      </c>
      <c r="J463" s="103" t="str">
        <f t="shared" si="13"/>
        <v xml:space="preserve">装饰板(门板) S200 800 2200 FS441 右 </v>
      </c>
      <c r="K463" s="103" t="s">
        <v>1250</v>
      </c>
      <c r="L463" s="144">
        <v>23</v>
      </c>
      <c r="N463" s="7">
        <v>63</v>
      </c>
      <c r="O463" s="7">
        <v>37.200000000000003</v>
      </c>
      <c r="Q463" s="18" t="s">
        <v>1351</v>
      </c>
      <c r="R463" s="2"/>
      <c r="S463" s="2"/>
    </row>
    <row r="464" spans="1:19" hidden="1">
      <c r="A464" s="7">
        <v>200204516</v>
      </c>
      <c r="B464" s="7" t="s">
        <v>1311</v>
      </c>
      <c r="C464" s="147" t="s">
        <v>1191</v>
      </c>
      <c r="D464" s="144" t="s">
        <v>1273</v>
      </c>
      <c r="E464" s="144">
        <v>800</v>
      </c>
      <c r="F464" s="144" t="s">
        <v>1240</v>
      </c>
      <c r="G464" s="144" t="s">
        <v>1187</v>
      </c>
      <c r="H464" s="144" t="s">
        <v>1218</v>
      </c>
      <c r="J464" s="103" t="str">
        <f t="shared" si="13"/>
        <v xml:space="preserve">装饰板(门板) S200 800 2200 FS441 左 </v>
      </c>
      <c r="K464" s="103" t="s">
        <v>1250</v>
      </c>
      <c r="L464" s="144">
        <v>23</v>
      </c>
      <c r="N464" s="7">
        <v>63</v>
      </c>
      <c r="O464" s="7">
        <v>37.200000000000003</v>
      </c>
      <c r="Q464" s="18" t="s">
        <v>1351</v>
      </c>
      <c r="R464" s="2"/>
      <c r="S464" s="2"/>
    </row>
    <row r="465" spans="1:19" hidden="1">
      <c r="A465" s="7">
        <v>200204462</v>
      </c>
      <c r="B465" s="7" t="s">
        <v>1312</v>
      </c>
      <c r="C465" s="147" t="s">
        <v>1191</v>
      </c>
      <c r="D465" s="144" t="s">
        <v>1273</v>
      </c>
      <c r="E465" s="144">
        <v>800</v>
      </c>
      <c r="F465" s="144" t="s">
        <v>1240</v>
      </c>
      <c r="G465" s="144" t="s">
        <v>1189</v>
      </c>
      <c r="H465" s="144" t="s">
        <v>1233</v>
      </c>
      <c r="J465" s="103" t="str">
        <f t="shared" si="13"/>
        <v xml:space="preserve">装饰板(门板) S200 800 2200 SUS304 右 </v>
      </c>
      <c r="K465" s="103" t="s">
        <v>1250</v>
      </c>
      <c r="L465" s="144">
        <v>23</v>
      </c>
      <c r="N465" s="7">
        <v>63</v>
      </c>
      <c r="O465" s="7">
        <v>37.200000000000003</v>
      </c>
      <c r="Q465" s="18" t="s">
        <v>1351</v>
      </c>
      <c r="R465" s="2"/>
      <c r="S465" s="2"/>
    </row>
    <row r="466" spans="1:19" hidden="1">
      <c r="A466" s="7">
        <v>200204498</v>
      </c>
      <c r="B466" s="7" t="s">
        <v>1313</v>
      </c>
      <c r="C466" s="147" t="s">
        <v>1191</v>
      </c>
      <c r="D466" s="144" t="s">
        <v>1273</v>
      </c>
      <c r="E466" s="144">
        <v>800</v>
      </c>
      <c r="F466" s="144" t="s">
        <v>1240</v>
      </c>
      <c r="G466" s="144" t="s">
        <v>1189</v>
      </c>
      <c r="H466" s="144" t="s">
        <v>1218</v>
      </c>
      <c r="J466" s="103" t="str">
        <f t="shared" si="13"/>
        <v xml:space="preserve">装饰板(门板) S200 800 2200 SUS304 左 </v>
      </c>
      <c r="K466" s="103" t="s">
        <v>1250</v>
      </c>
      <c r="L466" s="144">
        <v>23</v>
      </c>
      <c r="N466" s="7">
        <v>63</v>
      </c>
      <c r="O466" s="7">
        <v>37.200000000000003</v>
      </c>
      <c r="Q466" s="18" t="s">
        <v>1351</v>
      </c>
      <c r="R466" s="2"/>
      <c r="S466" s="2"/>
    </row>
    <row r="467" spans="1:19" hidden="1">
      <c r="A467" s="7">
        <v>200204481</v>
      </c>
      <c r="B467" s="7" t="s">
        <v>1314</v>
      </c>
      <c r="C467" s="147" t="s">
        <v>1191</v>
      </c>
      <c r="D467" s="144" t="s">
        <v>1273</v>
      </c>
      <c r="E467" s="144">
        <v>900</v>
      </c>
      <c r="F467" s="144" t="s">
        <v>1239</v>
      </c>
      <c r="G467" s="144" t="s">
        <v>1187</v>
      </c>
      <c r="H467" s="144" t="s">
        <v>1233</v>
      </c>
      <c r="J467" s="103" t="str">
        <f t="shared" si="13"/>
        <v xml:space="preserve">装饰板(门板) S200 900 2000 FS441 右 </v>
      </c>
      <c r="K467" s="103" t="s">
        <v>1250</v>
      </c>
      <c r="L467" s="144">
        <v>23</v>
      </c>
      <c r="N467" s="7">
        <v>63</v>
      </c>
      <c r="O467" s="7">
        <v>37.200000000000003</v>
      </c>
      <c r="Q467" s="18" t="s">
        <v>1351</v>
      </c>
      <c r="R467" s="2"/>
      <c r="S467" s="2"/>
    </row>
    <row r="468" spans="1:19" hidden="1">
      <c r="A468" s="7">
        <v>200204517</v>
      </c>
      <c r="B468" s="7" t="s">
        <v>1315</v>
      </c>
      <c r="C468" s="147" t="s">
        <v>1191</v>
      </c>
      <c r="D468" s="144" t="s">
        <v>1273</v>
      </c>
      <c r="E468" s="144">
        <v>900</v>
      </c>
      <c r="F468" s="144" t="s">
        <v>1239</v>
      </c>
      <c r="G468" s="144" t="s">
        <v>1187</v>
      </c>
      <c r="H468" s="144" t="s">
        <v>1218</v>
      </c>
      <c r="J468" s="103" t="str">
        <f t="shared" si="13"/>
        <v xml:space="preserve">装饰板(门板) S200 900 2000 FS441 左 </v>
      </c>
      <c r="K468" s="103" t="s">
        <v>1250</v>
      </c>
      <c r="L468" s="144">
        <v>23</v>
      </c>
      <c r="N468" s="7">
        <v>63</v>
      </c>
      <c r="O468" s="7">
        <v>37.200000000000003</v>
      </c>
      <c r="Q468" s="18" t="s">
        <v>1351</v>
      </c>
      <c r="R468" s="2"/>
      <c r="S468" s="2"/>
    </row>
    <row r="469" spans="1:19" hidden="1">
      <c r="A469" s="7">
        <v>200204463</v>
      </c>
      <c r="B469" s="7" t="s">
        <v>1316</v>
      </c>
      <c r="C469" s="147" t="s">
        <v>1191</v>
      </c>
      <c r="D469" s="144" t="s">
        <v>1273</v>
      </c>
      <c r="E469" s="144">
        <v>900</v>
      </c>
      <c r="F469" s="144" t="s">
        <v>1239</v>
      </c>
      <c r="G469" s="144" t="s">
        <v>1189</v>
      </c>
      <c r="H469" s="144" t="s">
        <v>1233</v>
      </c>
      <c r="J469" s="103" t="str">
        <f t="shared" si="13"/>
        <v xml:space="preserve">装饰板(门板) S200 900 2000 SUS304 右 </v>
      </c>
      <c r="K469" s="103" t="s">
        <v>1250</v>
      </c>
      <c r="L469" s="144">
        <v>23</v>
      </c>
      <c r="N469" s="7">
        <v>63</v>
      </c>
      <c r="O469" s="7">
        <v>37.200000000000003</v>
      </c>
      <c r="Q469" s="18" t="s">
        <v>1351</v>
      </c>
      <c r="R469" s="2"/>
      <c r="S469" s="2"/>
    </row>
    <row r="470" spans="1:19" hidden="1">
      <c r="A470" s="7">
        <v>200204499</v>
      </c>
      <c r="B470" s="7" t="s">
        <v>1317</v>
      </c>
      <c r="C470" s="147" t="s">
        <v>1191</v>
      </c>
      <c r="D470" s="144" t="s">
        <v>1273</v>
      </c>
      <c r="E470" s="144">
        <v>900</v>
      </c>
      <c r="F470" s="144" t="s">
        <v>1239</v>
      </c>
      <c r="G470" s="144" t="s">
        <v>1189</v>
      </c>
      <c r="H470" s="144" t="s">
        <v>1218</v>
      </c>
      <c r="J470" s="103" t="str">
        <f t="shared" si="13"/>
        <v xml:space="preserve">装饰板(门板) S200 900 2000 SUS304 左 </v>
      </c>
      <c r="K470" s="103" t="s">
        <v>1250</v>
      </c>
      <c r="L470" s="144">
        <v>23</v>
      </c>
      <c r="N470" s="7">
        <v>63</v>
      </c>
      <c r="O470" s="7">
        <v>37.200000000000003</v>
      </c>
      <c r="Q470" s="18" t="s">
        <v>1351</v>
      </c>
      <c r="R470" s="2"/>
      <c r="S470" s="2"/>
    </row>
    <row r="471" spans="1:19" hidden="1">
      <c r="A471" s="7">
        <v>200204482</v>
      </c>
      <c r="B471" s="7" t="s">
        <v>1318</v>
      </c>
      <c r="C471" s="147" t="s">
        <v>1191</v>
      </c>
      <c r="D471" s="144" t="s">
        <v>1273</v>
      </c>
      <c r="E471" s="144">
        <v>900</v>
      </c>
      <c r="F471" s="144" t="s">
        <v>1234</v>
      </c>
      <c r="G471" s="144" t="s">
        <v>1187</v>
      </c>
      <c r="H471" s="144" t="s">
        <v>1233</v>
      </c>
      <c r="J471" s="103" t="str">
        <f t="shared" si="13"/>
        <v xml:space="preserve">装饰板(门板) S200 900 2100 FS441 右 </v>
      </c>
      <c r="K471" s="103" t="s">
        <v>1250</v>
      </c>
      <c r="L471" s="144">
        <v>23</v>
      </c>
      <c r="N471" s="7">
        <v>63</v>
      </c>
      <c r="O471" s="7">
        <v>37.200000000000003</v>
      </c>
      <c r="Q471" s="18" t="s">
        <v>1351</v>
      </c>
      <c r="R471" s="2"/>
      <c r="S471" s="2"/>
    </row>
    <row r="472" spans="1:19" hidden="1">
      <c r="A472" s="7">
        <v>200204518</v>
      </c>
      <c r="B472" s="7" t="s">
        <v>1319</v>
      </c>
      <c r="C472" s="147" t="s">
        <v>1191</v>
      </c>
      <c r="D472" s="144" t="s">
        <v>1273</v>
      </c>
      <c r="E472" s="144">
        <v>900</v>
      </c>
      <c r="F472" s="144" t="s">
        <v>1234</v>
      </c>
      <c r="G472" s="144" t="s">
        <v>1187</v>
      </c>
      <c r="H472" s="144" t="s">
        <v>1218</v>
      </c>
      <c r="J472" s="103" t="str">
        <f t="shared" si="13"/>
        <v xml:space="preserve">装饰板(门板) S200 900 2100 FS441 左 </v>
      </c>
      <c r="K472" s="103" t="s">
        <v>1250</v>
      </c>
      <c r="L472" s="144">
        <v>23</v>
      </c>
      <c r="N472" s="7">
        <v>63</v>
      </c>
      <c r="O472" s="7">
        <v>37.200000000000003</v>
      </c>
      <c r="Q472" s="18" t="s">
        <v>1351</v>
      </c>
      <c r="R472" s="2"/>
      <c r="S472" s="2"/>
    </row>
    <row r="473" spans="1:19" hidden="1">
      <c r="A473" s="7">
        <v>200204464</v>
      </c>
      <c r="B473" s="7" t="s">
        <v>1320</v>
      </c>
      <c r="C473" s="147" t="s">
        <v>1191</v>
      </c>
      <c r="D473" s="144" t="s">
        <v>1273</v>
      </c>
      <c r="E473" s="144">
        <v>900</v>
      </c>
      <c r="F473" s="144" t="s">
        <v>1234</v>
      </c>
      <c r="G473" s="144" t="s">
        <v>1189</v>
      </c>
      <c r="H473" s="144" t="s">
        <v>1233</v>
      </c>
      <c r="J473" s="103" t="str">
        <f t="shared" si="13"/>
        <v xml:space="preserve">装饰板(门板) S200 900 2100 SUS304 右 </v>
      </c>
      <c r="K473" s="103" t="s">
        <v>1250</v>
      </c>
      <c r="L473" s="144">
        <v>23</v>
      </c>
      <c r="N473" s="7">
        <v>63</v>
      </c>
      <c r="O473" s="7">
        <v>37.200000000000003</v>
      </c>
      <c r="Q473" s="18" t="s">
        <v>1351</v>
      </c>
      <c r="R473" s="2"/>
      <c r="S473" s="2"/>
    </row>
    <row r="474" spans="1:19" hidden="1">
      <c r="A474" s="7">
        <v>200204500</v>
      </c>
      <c r="B474" s="7" t="s">
        <v>1321</v>
      </c>
      <c r="C474" s="147" t="s">
        <v>1191</v>
      </c>
      <c r="D474" s="144" t="s">
        <v>1273</v>
      </c>
      <c r="E474" s="144">
        <v>900</v>
      </c>
      <c r="F474" s="144" t="s">
        <v>1234</v>
      </c>
      <c r="G474" s="144" t="s">
        <v>1189</v>
      </c>
      <c r="H474" s="144" t="s">
        <v>1218</v>
      </c>
      <c r="J474" s="103" t="str">
        <f t="shared" si="13"/>
        <v xml:space="preserve">装饰板(门板) S200 900 2100 SUS304 左 </v>
      </c>
      <c r="K474" s="103" t="s">
        <v>1250</v>
      </c>
      <c r="L474" s="144">
        <v>23</v>
      </c>
      <c r="N474" s="7">
        <v>63</v>
      </c>
      <c r="O474" s="7">
        <v>37.200000000000003</v>
      </c>
      <c r="Q474" s="18" t="s">
        <v>1351</v>
      </c>
      <c r="R474" s="2"/>
      <c r="S474" s="2"/>
    </row>
    <row r="475" spans="1:19" hidden="1">
      <c r="A475" s="7">
        <v>200204483</v>
      </c>
      <c r="B475" s="7" t="s">
        <v>1322</v>
      </c>
      <c r="C475" s="147" t="s">
        <v>1191</v>
      </c>
      <c r="D475" s="144" t="s">
        <v>1273</v>
      </c>
      <c r="E475" s="144">
        <v>900</v>
      </c>
      <c r="F475" s="144" t="s">
        <v>1240</v>
      </c>
      <c r="G475" s="144" t="s">
        <v>1187</v>
      </c>
      <c r="H475" s="144" t="s">
        <v>1233</v>
      </c>
      <c r="J475" s="103" t="str">
        <f t="shared" si="13"/>
        <v xml:space="preserve">装饰板(门板) S200 900 2200 FS441 右 </v>
      </c>
      <c r="K475" s="103" t="s">
        <v>1250</v>
      </c>
      <c r="L475" s="144">
        <v>23</v>
      </c>
      <c r="N475" s="7">
        <v>63</v>
      </c>
      <c r="O475" s="7">
        <v>37.200000000000003</v>
      </c>
      <c r="Q475" s="18" t="s">
        <v>1351</v>
      </c>
      <c r="R475" s="2"/>
      <c r="S475" s="2"/>
    </row>
    <row r="476" spans="1:19" hidden="1">
      <c r="A476" s="7">
        <v>200204519</v>
      </c>
      <c r="B476" s="7" t="s">
        <v>1323</v>
      </c>
      <c r="C476" s="147" t="s">
        <v>1191</v>
      </c>
      <c r="D476" s="144" t="s">
        <v>1273</v>
      </c>
      <c r="E476" s="144">
        <v>900</v>
      </c>
      <c r="F476" s="144" t="s">
        <v>1240</v>
      </c>
      <c r="G476" s="144" t="s">
        <v>1187</v>
      </c>
      <c r="H476" s="144" t="s">
        <v>1218</v>
      </c>
      <c r="J476" s="103" t="str">
        <f t="shared" si="13"/>
        <v xml:space="preserve">装饰板(门板) S200 900 2200 FS441 左 </v>
      </c>
      <c r="K476" s="103" t="s">
        <v>1250</v>
      </c>
      <c r="L476" s="144">
        <v>23</v>
      </c>
      <c r="N476" s="7">
        <v>63</v>
      </c>
      <c r="O476" s="7">
        <v>37.200000000000003</v>
      </c>
      <c r="Q476" s="18" t="s">
        <v>1351</v>
      </c>
      <c r="R476" s="2"/>
      <c r="S476" s="2"/>
    </row>
    <row r="477" spans="1:19" hidden="1">
      <c r="A477" s="7">
        <v>200204465</v>
      </c>
      <c r="B477" s="7" t="s">
        <v>1324</v>
      </c>
      <c r="C477" s="147" t="s">
        <v>1191</v>
      </c>
      <c r="D477" s="144" t="s">
        <v>1273</v>
      </c>
      <c r="E477" s="144">
        <v>900</v>
      </c>
      <c r="F477" s="144" t="s">
        <v>1240</v>
      </c>
      <c r="G477" s="144" t="s">
        <v>1189</v>
      </c>
      <c r="H477" s="144" t="s">
        <v>1233</v>
      </c>
      <c r="J477" s="103" t="str">
        <f t="shared" si="13"/>
        <v xml:space="preserve">装饰板(门板) S200 900 2200 SUS304 右 </v>
      </c>
      <c r="K477" s="103" t="s">
        <v>1250</v>
      </c>
      <c r="L477" s="144">
        <v>23</v>
      </c>
      <c r="N477" s="7">
        <v>63</v>
      </c>
      <c r="O477" s="7">
        <v>37.200000000000003</v>
      </c>
      <c r="Q477" s="18" t="s">
        <v>1351</v>
      </c>
      <c r="R477" s="2"/>
      <c r="S477" s="2"/>
    </row>
    <row r="478" spans="1:19" hidden="1">
      <c r="A478" s="7">
        <v>200204501</v>
      </c>
      <c r="B478" s="7" t="s">
        <v>1325</v>
      </c>
      <c r="C478" s="147" t="s">
        <v>1191</v>
      </c>
      <c r="D478" s="144" t="s">
        <v>1273</v>
      </c>
      <c r="E478" s="144">
        <v>900</v>
      </c>
      <c r="F478" s="144" t="s">
        <v>1240</v>
      </c>
      <c r="G478" s="144" t="s">
        <v>1189</v>
      </c>
      <c r="H478" s="144" t="s">
        <v>1218</v>
      </c>
      <c r="J478" s="103" t="str">
        <f t="shared" si="13"/>
        <v xml:space="preserve">装饰板(门板) S200 900 2200 SUS304 左 </v>
      </c>
      <c r="K478" s="103" t="s">
        <v>1250</v>
      </c>
      <c r="L478" s="144">
        <v>23</v>
      </c>
      <c r="N478" s="7">
        <v>63</v>
      </c>
      <c r="O478" s="7">
        <v>37.200000000000003</v>
      </c>
      <c r="Q478" s="18" t="s">
        <v>1351</v>
      </c>
      <c r="R478" s="2"/>
      <c r="S478" s="2"/>
    </row>
    <row r="479" spans="1:19" hidden="1">
      <c r="A479" s="7">
        <v>200127262</v>
      </c>
      <c r="B479" s="7" t="s">
        <v>1762</v>
      </c>
      <c r="C479" s="147" t="s">
        <v>1181</v>
      </c>
      <c r="D479" s="144" t="s">
        <v>1273</v>
      </c>
      <c r="E479" s="144" t="s">
        <v>1243</v>
      </c>
      <c r="F479" s="144" t="s">
        <v>1239</v>
      </c>
      <c r="G479" s="144" t="s">
        <v>1187</v>
      </c>
      <c r="J479" s="103" t="str">
        <f t="shared" si="13"/>
        <v xml:space="preserve">装饰板(门板) S8 1000 2000 FS441  </v>
      </c>
      <c r="K479" s="103" t="s">
        <v>1250</v>
      </c>
      <c r="L479" s="144">
        <v>23</v>
      </c>
      <c r="N479" s="7">
        <v>51</v>
      </c>
      <c r="O479" s="7">
        <v>37.799999999999997</v>
      </c>
      <c r="Q479" s="18" t="s">
        <v>1351</v>
      </c>
      <c r="R479" s="2"/>
      <c r="S479" s="2"/>
    </row>
    <row r="480" spans="1:19" hidden="1">
      <c r="A480" s="7">
        <v>200159994</v>
      </c>
      <c r="B480" s="7" t="s">
        <v>1763</v>
      </c>
      <c r="C480" s="147" t="s">
        <v>1181</v>
      </c>
      <c r="D480" s="144" t="s">
        <v>1273</v>
      </c>
      <c r="E480" s="144" t="s">
        <v>1243</v>
      </c>
      <c r="F480" s="144" t="s">
        <v>1239</v>
      </c>
      <c r="G480" s="144" t="s">
        <v>1189</v>
      </c>
      <c r="J480" s="103" t="str">
        <f t="shared" si="13"/>
        <v xml:space="preserve">装饰板(门板) S8 1000 2000 SUS304  </v>
      </c>
      <c r="K480" s="103" t="s">
        <v>1250</v>
      </c>
      <c r="L480" s="144">
        <v>23</v>
      </c>
      <c r="N480" s="7">
        <v>51</v>
      </c>
      <c r="O480" s="7">
        <v>37.799999999999997</v>
      </c>
      <c r="Q480" s="18" t="s">
        <v>1351</v>
      </c>
      <c r="R480" s="2"/>
      <c r="S480" s="2"/>
    </row>
    <row r="481" spans="1:19" hidden="1">
      <c r="A481" s="7">
        <v>200013408</v>
      </c>
      <c r="B481" s="7" t="s">
        <v>1764</v>
      </c>
      <c r="C481" s="147" t="s">
        <v>1181</v>
      </c>
      <c r="D481" s="144" t="s">
        <v>1273</v>
      </c>
      <c r="E481" s="144" t="s">
        <v>1243</v>
      </c>
      <c r="F481" s="144" t="s">
        <v>1234</v>
      </c>
      <c r="G481" s="144" t="s">
        <v>1187</v>
      </c>
      <c r="J481" s="103" t="str">
        <f t="shared" si="13"/>
        <v xml:space="preserve">装饰板(门板) S8 1000 2100 FS441  </v>
      </c>
      <c r="K481" s="103" t="s">
        <v>1250</v>
      </c>
      <c r="L481" s="144">
        <v>23</v>
      </c>
      <c r="N481" s="7">
        <v>51</v>
      </c>
      <c r="O481" s="7">
        <v>37.799999999999997</v>
      </c>
      <c r="Q481" s="18" t="s">
        <v>1351</v>
      </c>
      <c r="R481" s="2"/>
      <c r="S481" s="2"/>
    </row>
    <row r="482" spans="1:19" hidden="1">
      <c r="A482" s="7">
        <v>200093038</v>
      </c>
      <c r="B482" s="7" t="s">
        <v>1765</v>
      </c>
      <c r="C482" s="147" t="s">
        <v>1181</v>
      </c>
      <c r="D482" s="144" t="s">
        <v>1273</v>
      </c>
      <c r="E482" s="144" t="s">
        <v>1243</v>
      </c>
      <c r="F482" s="144" t="s">
        <v>1234</v>
      </c>
      <c r="G482" s="144" t="s">
        <v>1189</v>
      </c>
      <c r="J482" s="103" t="str">
        <f t="shared" si="13"/>
        <v xml:space="preserve">装饰板(门板) S8 1000 2100 SUS304  </v>
      </c>
      <c r="K482" s="103" t="s">
        <v>1250</v>
      </c>
      <c r="L482" s="144">
        <v>23</v>
      </c>
      <c r="N482" s="7">
        <v>51</v>
      </c>
      <c r="O482" s="7">
        <v>37.799999999999997</v>
      </c>
      <c r="Q482" s="18" t="s">
        <v>1351</v>
      </c>
      <c r="R482" s="2"/>
      <c r="S482" s="2"/>
    </row>
    <row r="483" spans="1:19" hidden="1">
      <c r="A483" s="7">
        <v>200127271</v>
      </c>
      <c r="B483" s="7" t="s">
        <v>1766</v>
      </c>
      <c r="C483" s="147" t="s">
        <v>1181</v>
      </c>
      <c r="D483" s="144" t="s">
        <v>1273</v>
      </c>
      <c r="E483" s="144" t="s">
        <v>1243</v>
      </c>
      <c r="F483" s="144" t="s">
        <v>1240</v>
      </c>
      <c r="G483" s="144" t="s">
        <v>1187</v>
      </c>
      <c r="J483" s="103" t="str">
        <f t="shared" si="13"/>
        <v xml:space="preserve">装饰板(门板) S8 1000 2200 FS441  </v>
      </c>
      <c r="K483" s="103" t="s">
        <v>1250</v>
      </c>
      <c r="L483" s="144">
        <v>23</v>
      </c>
      <c r="N483" s="7">
        <v>51</v>
      </c>
      <c r="O483" s="7">
        <v>37.799999999999997</v>
      </c>
      <c r="Q483" s="18" t="s">
        <v>1351</v>
      </c>
      <c r="R483" s="2"/>
      <c r="S483" s="2"/>
    </row>
    <row r="484" spans="1:19" hidden="1">
      <c r="A484" s="7">
        <v>200127404</v>
      </c>
      <c r="B484" s="7" t="s">
        <v>1767</v>
      </c>
      <c r="C484" s="147" t="s">
        <v>1181</v>
      </c>
      <c r="D484" s="144" t="s">
        <v>1273</v>
      </c>
      <c r="E484" s="144" t="s">
        <v>1243</v>
      </c>
      <c r="F484" s="144" t="s">
        <v>1240</v>
      </c>
      <c r="G484" s="144" t="s">
        <v>1189</v>
      </c>
      <c r="J484" s="103" t="str">
        <f t="shared" si="13"/>
        <v xml:space="preserve">装饰板(门板) S8 1000 2200 SUS304  </v>
      </c>
      <c r="K484" s="103" t="s">
        <v>1250</v>
      </c>
      <c r="L484" s="144">
        <v>23</v>
      </c>
      <c r="N484" s="7">
        <v>51</v>
      </c>
      <c r="O484" s="7">
        <v>37.799999999999997</v>
      </c>
      <c r="Q484" s="18" t="s">
        <v>1351</v>
      </c>
      <c r="R484" s="2"/>
      <c r="S484" s="2"/>
    </row>
    <row r="485" spans="1:19" hidden="1">
      <c r="A485" s="7">
        <v>200127280</v>
      </c>
      <c r="B485" s="7" t="s">
        <v>1768</v>
      </c>
      <c r="C485" s="147" t="s">
        <v>1181</v>
      </c>
      <c r="D485" s="144" t="s">
        <v>1273</v>
      </c>
      <c r="E485" s="144" t="s">
        <v>1243</v>
      </c>
      <c r="F485" s="144" t="s">
        <v>1241</v>
      </c>
      <c r="G485" s="144" t="s">
        <v>1187</v>
      </c>
      <c r="J485" s="103" t="str">
        <f t="shared" si="13"/>
        <v xml:space="preserve">装饰板(门板) S8 1000 2300 FS441  </v>
      </c>
      <c r="K485" s="103" t="s">
        <v>1250</v>
      </c>
      <c r="L485" s="144">
        <v>23</v>
      </c>
      <c r="N485" s="7">
        <v>51</v>
      </c>
      <c r="O485" s="7">
        <v>37.799999999999997</v>
      </c>
      <c r="Q485" s="18" t="s">
        <v>1351</v>
      </c>
      <c r="R485" s="2"/>
      <c r="S485" s="2"/>
    </row>
    <row r="486" spans="1:19" hidden="1">
      <c r="A486" s="7">
        <v>200127413</v>
      </c>
      <c r="B486" s="7" t="s">
        <v>1769</v>
      </c>
      <c r="C486" s="147" t="s">
        <v>1181</v>
      </c>
      <c r="D486" s="144" t="s">
        <v>1273</v>
      </c>
      <c r="E486" s="144" t="s">
        <v>1243</v>
      </c>
      <c r="F486" s="144" t="s">
        <v>1241</v>
      </c>
      <c r="G486" s="144" t="s">
        <v>1189</v>
      </c>
      <c r="J486" s="103" t="str">
        <f t="shared" si="13"/>
        <v xml:space="preserve">装饰板(门板) S8 1000 2300 SUS304  </v>
      </c>
      <c r="K486" s="103" t="s">
        <v>1250</v>
      </c>
      <c r="L486" s="144">
        <v>23</v>
      </c>
      <c r="N486" s="7">
        <v>51</v>
      </c>
      <c r="O486" s="7">
        <v>37.799999999999997</v>
      </c>
      <c r="Q486" s="18" t="s">
        <v>1351</v>
      </c>
      <c r="R486" s="2"/>
      <c r="S486" s="2"/>
    </row>
    <row r="487" spans="1:19" hidden="1">
      <c r="A487" s="7">
        <v>200127289</v>
      </c>
      <c r="B487" s="7" t="s">
        <v>1770</v>
      </c>
      <c r="C487" s="147" t="s">
        <v>1181</v>
      </c>
      <c r="D487" s="144" t="s">
        <v>1273</v>
      </c>
      <c r="E487" s="144" t="s">
        <v>1243</v>
      </c>
      <c r="F487" s="144" t="s">
        <v>1242</v>
      </c>
      <c r="G487" s="144" t="s">
        <v>1187</v>
      </c>
      <c r="J487" s="103" t="str">
        <f t="shared" si="13"/>
        <v xml:space="preserve">装饰板(门板) S8 1000 2400 FS441  </v>
      </c>
      <c r="K487" s="103" t="s">
        <v>1250</v>
      </c>
      <c r="L487" s="144">
        <v>23</v>
      </c>
      <c r="N487" s="7">
        <v>51</v>
      </c>
      <c r="O487" s="7">
        <v>37.799999999999997</v>
      </c>
      <c r="Q487" s="18" t="s">
        <v>1351</v>
      </c>
      <c r="R487" s="2"/>
      <c r="S487" s="2"/>
    </row>
    <row r="488" spans="1:19" hidden="1">
      <c r="A488" s="7">
        <v>200127422</v>
      </c>
      <c r="B488" s="7" t="s">
        <v>1771</v>
      </c>
      <c r="C488" s="147" t="s">
        <v>1181</v>
      </c>
      <c r="D488" s="144" t="s">
        <v>1273</v>
      </c>
      <c r="E488" s="144" t="s">
        <v>1243</v>
      </c>
      <c r="F488" s="144" t="s">
        <v>1242</v>
      </c>
      <c r="G488" s="144" t="s">
        <v>1189</v>
      </c>
      <c r="J488" s="103" t="str">
        <f t="shared" si="13"/>
        <v xml:space="preserve">装饰板(门板) S8 1000 2400 SUS304  </v>
      </c>
      <c r="K488" s="103" t="s">
        <v>1250</v>
      </c>
      <c r="L488" s="144">
        <v>23</v>
      </c>
      <c r="N488" s="7">
        <v>51</v>
      </c>
      <c r="O488" s="7">
        <v>37.799999999999997</v>
      </c>
      <c r="Q488" s="18" t="s">
        <v>1351</v>
      </c>
      <c r="R488" s="2"/>
      <c r="S488" s="2"/>
    </row>
    <row r="489" spans="1:19" hidden="1">
      <c r="A489" s="7">
        <v>200127263</v>
      </c>
      <c r="B489" s="7" t="s">
        <v>1772</v>
      </c>
      <c r="C489" s="147" t="s">
        <v>1181</v>
      </c>
      <c r="D489" s="144" t="s">
        <v>1273</v>
      </c>
      <c r="E489" s="144" t="s">
        <v>1238</v>
      </c>
      <c r="F489" s="144" t="s">
        <v>1239</v>
      </c>
      <c r="G489" s="144" t="s">
        <v>1187</v>
      </c>
      <c r="J489" s="103" t="str">
        <f t="shared" si="13"/>
        <v xml:space="preserve">装饰板(门板) S8 1100 2000 FS441  </v>
      </c>
      <c r="K489" s="103" t="s">
        <v>1250</v>
      </c>
      <c r="L489" s="144">
        <v>23</v>
      </c>
      <c r="N489" s="7">
        <v>51</v>
      </c>
      <c r="O489" s="7">
        <v>37.799999999999997</v>
      </c>
      <c r="Q489" s="18" t="s">
        <v>1351</v>
      </c>
      <c r="R489" s="2"/>
      <c r="S489" s="2"/>
    </row>
    <row r="490" spans="1:19" hidden="1">
      <c r="A490" s="7">
        <v>200159995</v>
      </c>
      <c r="B490" s="7" t="s">
        <v>1773</v>
      </c>
      <c r="C490" s="147" t="s">
        <v>1181</v>
      </c>
      <c r="D490" s="144" t="s">
        <v>1273</v>
      </c>
      <c r="E490" s="144" t="s">
        <v>1238</v>
      </c>
      <c r="F490" s="144" t="s">
        <v>1239</v>
      </c>
      <c r="G490" s="144" t="s">
        <v>1189</v>
      </c>
      <c r="J490" s="103" t="str">
        <f t="shared" si="13"/>
        <v xml:space="preserve">装饰板(门板) S8 1100 2000 SUS304  </v>
      </c>
      <c r="K490" s="103" t="s">
        <v>1250</v>
      </c>
      <c r="L490" s="144">
        <v>23</v>
      </c>
      <c r="N490" s="7">
        <v>51</v>
      </c>
      <c r="O490" s="7">
        <v>37.799999999999997</v>
      </c>
      <c r="Q490" s="18" t="s">
        <v>1351</v>
      </c>
      <c r="R490" s="2"/>
      <c r="S490" s="2"/>
    </row>
    <row r="491" spans="1:19" hidden="1">
      <c r="A491" s="7">
        <v>200013409</v>
      </c>
      <c r="B491" s="7" t="s">
        <v>1774</v>
      </c>
      <c r="C491" s="147" t="s">
        <v>1181</v>
      </c>
      <c r="D491" s="144" t="s">
        <v>1273</v>
      </c>
      <c r="E491" s="144" t="s">
        <v>1238</v>
      </c>
      <c r="F491" s="144" t="s">
        <v>1234</v>
      </c>
      <c r="G491" s="144" t="s">
        <v>1187</v>
      </c>
      <c r="J491" s="103" t="str">
        <f t="shared" si="13"/>
        <v xml:space="preserve">装饰板(门板) S8 1100 2100 FS441  </v>
      </c>
      <c r="K491" s="103" t="s">
        <v>1250</v>
      </c>
      <c r="L491" s="144">
        <v>23</v>
      </c>
      <c r="N491" s="7">
        <v>51</v>
      </c>
      <c r="O491" s="7">
        <v>37.799999999999997</v>
      </c>
      <c r="Q491" s="18" t="s">
        <v>1351</v>
      </c>
      <c r="R491" s="2"/>
      <c r="S491" s="2"/>
    </row>
    <row r="492" spans="1:19" hidden="1">
      <c r="A492" s="7">
        <v>200093039</v>
      </c>
      <c r="B492" s="7" t="s">
        <v>1775</v>
      </c>
      <c r="C492" s="147" t="s">
        <v>1181</v>
      </c>
      <c r="D492" s="144" t="s">
        <v>1273</v>
      </c>
      <c r="E492" s="144" t="s">
        <v>1238</v>
      </c>
      <c r="F492" s="144" t="s">
        <v>1234</v>
      </c>
      <c r="G492" s="144" t="s">
        <v>1189</v>
      </c>
      <c r="J492" s="103" t="str">
        <f t="shared" si="13"/>
        <v xml:space="preserve">装饰板(门板) S8 1100 2100 SUS304  </v>
      </c>
      <c r="K492" s="103" t="s">
        <v>1250</v>
      </c>
      <c r="L492" s="144">
        <v>23</v>
      </c>
      <c r="N492" s="7">
        <v>51</v>
      </c>
      <c r="O492" s="7">
        <v>37.799999999999997</v>
      </c>
      <c r="Q492" s="18" t="s">
        <v>1351</v>
      </c>
      <c r="R492" s="2"/>
      <c r="S492" s="2"/>
    </row>
    <row r="493" spans="1:19" hidden="1">
      <c r="A493" s="7">
        <v>200127272</v>
      </c>
      <c r="B493" s="7" t="s">
        <v>1776</v>
      </c>
      <c r="C493" s="147" t="s">
        <v>1181</v>
      </c>
      <c r="D493" s="144" t="s">
        <v>1273</v>
      </c>
      <c r="E493" s="144" t="s">
        <v>1238</v>
      </c>
      <c r="F493" s="144" t="s">
        <v>1240</v>
      </c>
      <c r="G493" s="144" t="s">
        <v>1187</v>
      </c>
      <c r="J493" s="103" t="str">
        <f t="shared" si="13"/>
        <v xml:space="preserve">装饰板(门板) S8 1100 2200 FS441  </v>
      </c>
      <c r="K493" s="103" t="s">
        <v>1250</v>
      </c>
      <c r="L493" s="144">
        <v>23</v>
      </c>
      <c r="N493" s="7">
        <v>51</v>
      </c>
      <c r="O493" s="7">
        <v>37.799999999999997</v>
      </c>
      <c r="Q493" s="18" t="s">
        <v>1351</v>
      </c>
      <c r="R493" s="2"/>
      <c r="S493" s="2"/>
    </row>
    <row r="494" spans="1:19" hidden="1">
      <c r="A494" s="7">
        <v>200127405</v>
      </c>
      <c r="B494" s="7" t="s">
        <v>1777</v>
      </c>
      <c r="C494" s="147" t="s">
        <v>1181</v>
      </c>
      <c r="D494" s="144" t="s">
        <v>1273</v>
      </c>
      <c r="E494" s="144" t="s">
        <v>1238</v>
      </c>
      <c r="F494" s="144" t="s">
        <v>1240</v>
      </c>
      <c r="G494" s="144" t="s">
        <v>1189</v>
      </c>
      <c r="J494" s="103" t="str">
        <f t="shared" si="13"/>
        <v xml:space="preserve">装饰板(门板) S8 1100 2200 SUS304  </v>
      </c>
      <c r="K494" s="103" t="s">
        <v>1250</v>
      </c>
      <c r="L494" s="144">
        <v>23</v>
      </c>
      <c r="N494" s="7">
        <v>51</v>
      </c>
      <c r="O494" s="7">
        <v>37.799999999999997</v>
      </c>
      <c r="Q494" s="18" t="s">
        <v>1351</v>
      </c>
      <c r="R494" s="2"/>
      <c r="S494" s="2"/>
    </row>
    <row r="495" spans="1:19" hidden="1">
      <c r="A495" s="7">
        <v>200127281</v>
      </c>
      <c r="B495" s="7" t="s">
        <v>1778</v>
      </c>
      <c r="C495" s="147" t="s">
        <v>1181</v>
      </c>
      <c r="D495" s="144" t="s">
        <v>1273</v>
      </c>
      <c r="E495" s="144" t="s">
        <v>1238</v>
      </c>
      <c r="F495" s="144" t="s">
        <v>1241</v>
      </c>
      <c r="G495" s="144" t="s">
        <v>1187</v>
      </c>
      <c r="J495" s="103" t="str">
        <f t="shared" si="13"/>
        <v xml:space="preserve">装饰板(门板) S8 1100 2300 FS441  </v>
      </c>
      <c r="K495" s="103" t="s">
        <v>1250</v>
      </c>
      <c r="L495" s="144">
        <v>23</v>
      </c>
      <c r="N495" s="7">
        <v>51</v>
      </c>
      <c r="O495" s="7">
        <v>37.799999999999997</v>
      </c>
      <c r="Q495" s="18" t="s">
        <v>1351</v>
      </c>
      <c r="R495" s="2"/>
      <c r="S495" s="2"/>
    </row>
    <row r="496" spans="1:19" hidden="1">
      <c r="A496" s="7">
        <v>200127414</v>
      </c>
      <c r="B496" s="7" t="s">
        <v>1779</v>
      </c>
      <c r="C496" s="147" t="s">
        <v>1181</v>
      </c>
      <c r="D496" s="144" t="s">
        <v>1273</v>
      </c>
      <c r="E496" s="144" t="s">
        <v>1238</v>
      </c>
      <c r="F496" s="144" t="s">
        <v>1241</v>
      </c>
      <c r="G496" s="144" t="s">
        <v>1189</v>
      </c>
      <c r="J496" s="103" t="str">
        <f t="shared" si="13"/>
        <v xml:space="preserve">装饰板(门板) S8 1100 2300 SUS304  </v>
      </c>
      <c r="K496" s="103" t="s">
        <v>1250</v>
      </c>
      <c r="L496" s="144">
        <v>23</v>
      </c>
      <c r="N496" s="7">
        <v>51</v>
      </c>
      <c r="O496" s="7">
        <v>37.799999999999997</v>
      </c>
      <c r="Q496" s="18" t="s">
        <v>1351</v>
      </c>
      <c r="R496" s="2"/>
      <c r="S496" s="2"/>
    </row>
    <row r="497" spans="1:19" hidden="1">
      <c r="A497" s="7">
        <v>200127290</v>
      </c>
      <c r="B497" s="7" t="s">
        <v>1780</v>
      </c>
      <c r="C497" s="147" t="s">
        <v>1181</v>
      </c>
      <c r="D497" s="144" t="s">
        <v>1273</v>
      </c>
      <c r="E497" s="144" t="s">
        <v>1238</v>
      </c>
      <c r="F497" s="144" t="s">
        <v>1242</v>
      </c>
      <c r="G497" s="144" t="s">
        <v>1187</v>
      </c>
      <c r="J497" s="103" t="str">
        <f t="shared" si="13"/>
        <v xml:space="preserve">装饰板(门板) S8 1100 2400 FS441  </v>
      </c>
      <c r="K497" s="103" t="s">
        <v>1250</v>
      </c>
      <c r="L497" s="144">
        <v>23</v>
      </c>
      <c r="N497" s="7">
        <v>51</v>
      </c>
      <c r="O497" s="7">
        <v>37.799999999999997</v>
      </c>
      <c r="Q497" s="18" t="s">
        <v>1351</v>
      </c>
      <c r="R497" s="2"/>
      <c r="S497" s="2"/>
    </row>
    <row r="498" spans="1:19" hidden="1">
      <c r="A498" s="7">
        <v>200127423</v>
      </c>
      <c r="B498" s="7" t="s">
        <v>1781</v>
      </c>
      <c r="C498" s="147" t="s">
        <v>1181</v>
      </c>
      <c r="D498" s="144" t="s">
        <v>1273</v>
      </c>
      <c r="E498" s="144" t="s">
        <v>1238</v>
      </c>
      <c r="F498" s="144" t="s">
        <v>1242</v>
      </c>
      <c r="G498" s="144" t="s">
        <v>1189</v>
      </c>
      <c r="J498" s="103" t="str">
        <f t="shared" si="13"/>
        <v xml:space="preserve">装饰板(门板) S8 1100 2400 SUS304  </v>
      </c>
      <c r="K498" s="103" t="s">
        <v>1250</v>
      </c>
      <c r="L498" s="144">
        <v>23</v>
      </c>
      <c r="N498" s="7">
        <v>51</v>
      </c>
      <c r="O498" s="7">
        <v>37.799999999999997</v>
      </c>
      <c r="Q498" s="18" t="s">
        <v>1351</v>
      </c>
      <c r="R498" s="2"/>
      <c r="S498" s="2"/>
    </row>
    <row r="499" spans="1:19" hidden="1">
      <c r="A499" s="7">
        <v>200013410</v>
      </c>
      <c r="B499" s="7" t="s">
        <v>1782</v>
      </c>
      <c r="C499" s="147" t="s">
        <v>1181</v>
      </c>
      <c r="D499" s="144" t="s">
        <v>1273</v>
      </c>
      <c r="E499" s="144" t="s">
        <v>1244</v>
      </c>
      <c r="F499" s="144" t="s">
        <v>1234</v>
      </c>
      <c r="G499" s="144" t="s">
        <v>1187</v>
      </c>
      <c r="J499" s="103" t="str">
        <f t="shared" si="13"/>
        <v xml:space="preserve">装饰板(门板) S8 1200 2100 FS441  </v>
      </c>
      <c r="K499" s="103" t="s">
        <v>1250</v>
      </c>
      <c r="L499" s="144">
        <v>23</v>
      </c>
      <c r="N499" s="7">
        <v>51</v>
      </c>
      <c r="O499" s="7">
        <v>37.799999999999997</v>
      </c>
      <c r="Q499" s="18" t="s">
        <v>1351</v>
      </c>
      <c r="R499" s="2"/>
      <c r="S499" s="2"/>
    </row>
    <row r="500" spans="1:19" hidden="1">
      <c r="A500" s="7">
        <v>200093040</v>
      </c>
      <c r="B500" s="7" t="s">
        <v>1783</v>
      </c>
      <c r="C500" s="147" t="s">
        <v>1181</v>
      </c>
      <c r="D500" s="144" t="s">
        <v>1273</v>
      </c>
      <c r="E500" s="144" t="s">
        <v>1244</v>
      </c>
      <c r="F500" s="144" t="s">
        <v>1234</v>
      </c>
      <c r="G500" s="144" t="s">
        <v>1189</v>
      </c>
      <c r="J500" s="103" t="str">
        <f t="shared" si="13"/>
        <v xml:space="preserve">装饰板(门板) S8 1200 2100 SUS304  </v>
      </c>
      <c r="K500" s="103" t="s">
        <v>1250</v>
      </c>
      <c r="L500" s="144">
        <v>23</v>
      </c>
      <c r="N500" s="7">
        <v>51</v>
      </c>
      <c r="O500" s="7">
        <v>37.799999999999997</v>
      </c>
      <c r="Q500" s="18" t="s">
        <v>1351</v>
      </c>
      <c r="R500" s="2"/>
      <c r="S500" s="2"/>
    </row>
    <row r="501" spans="1:19" hidden="1">
      <c r="A501" s="7">
        <v>200127273</v>
      </c>
      <c r="B501" s="7" t="s">
        <v>1784</v>
      </c>
      <c r="C501" s="147" t="s">
        <v>1181</v>
      </c>
      <c r="D501" s="144" t="s">
        <v>1273</v>
      </c>
      <c r="E501" s="144" t="s">
        <v>1244</v>
      </c>
      <c r="F501" s="144" t="s">
        <v>1240</v>
      </c>
      <c r="G501" s="144" t="s">
        <v>1187</v>
      </c>
      <c r="J501" s="103" t="str">
        <f t="shared" si="13"/>
        <v xml:space="preserve">装饰板(门板) S8 1200 2200 FS441  </v>
      </c>
      <c r="K501" s="103" t="s">
        <v>1250</v>
      </c>
      <c r="L501" s="144">
        <v>23</v>
      </c>
      <c r="N501" s="7">
        <v>51</v>
      </c>
      <c r="O501" s="7">
        <v>37.799999999999997</v>
      </c>
      <c r="Q501" s="18" t="s">
        <v>1351</v>
      </c>
      <c r="R501" s="2"/>
      <c r="S501" s="2"/>
    </row>
    <row r="502" spans="1:19" hidden="1">
      <c r="A502" s="7">
        <v>200127406</v>
      </c>
      <c r="B502" s="7" t="s">
        <v>1785</v>
      </c>
      <c r="C502" s="147" t="s">
        <v>1181</v>
      </c>
      <c r="D502" s="144" t="s">
        <v>1273</v>
      </c>
      <c r="E502" s="144" t="s">
        <v>1244</v>
      </c>
      <c r="F502" s="144" t="s">
        <v>1240</v>
      </c>
      <c r="G502" s="144" t="s">
        <v>1189</v>
      </c>
      <c r="J502" s="103" t="str">
        <f t="shared" si="13"/>
        <v xml:space="preserve">装饰板(门板) S8 1200 2200 SUS304  </v>
      </c>
      <c r="K502" s="103" t="s">
        <v>1250</v>
      </c>
      <c r="L502" s="144">
        <v>23</v>
      </c>
      <c r="N502" s="7">
        <v>51</v>
      </c>
      <c r="O502" s="7">
        <v>37.799999999999997</v>
      </c>
      <c r="Q502" s="18" t="s">
        <v>1351</v>
      </c>
      <c r="R502" s="2"/>
      <c r="S502" s="2"/>
    </row>
    <row r="503" spans="1:19" hidden="1">
      <c r="A503" s="7">
        <v>200127282</v>
      </c>
      <c r="B503" s="7" t="s">
        <v>1786</v>
      </c>
      <c r="C503" s="147" t="s">
        <v>1181</v>
      </c>
      <c r="D503" s="144" t="s">
        <v>1273</v>
      </c>
      <c r="E503" s="144" t="s">
        <v>1244</v>
      </c>
      <c r="F503" s="144" t="s">
        <v>1241</v>
      </c>
      <c r="G503" s="144" t="s">
        <v>1187</v>
      </c>
      <c r="J503" s="103" t="str">
        <f t="shared" si="13"/>
        <v xml:space="preserve">装饰板(门板) S8 1200 2300 FS441  </v>
      </c>
      <c r="K503" s="103" t="s">
        <v>1250</v>
      </c>
      <c r="L503" s="144">
        <v>23</v>
      </c>
      <c r="N503" s="7">
        <v>51</v>
      </c>
      <c r="O503" s="7">
        <v>37.799999999999997</v>
      </c>
      <c r="Q503" s="18" t="s">
        <v>1351</v>
      </c>
      <c r="R503" s="2"/>
      <c r="S503" s="2"/>
    </row>
    <row r="504" spans="1:19" hidden="1">
      <c r="A504" s="7">
        <v>200127291</v>
      </c>
      <c r="B504" s="7" t="s">
        <v>1787</v>
      </c>
      <c r="C504" s="147" t="s">
        <v>1181</v>
      </c>
      <c r="D504" s="144" t="s">
        <v>1273</v>
      </c>
      <c r="E504" s="144" t="s">
        <v>1244</v>
      </c>
      <c r="F504" s="144" t="s">
        <v>1242</v>
      </c>
      <c r="G504" s="144" t="s">
        <v>1187</v>
      </c>
      <c r="J504" s="103" t="str">
        <f t="shared" si="13"/>
        <v xml:space="preserve">装饰板(门板) S8 1200 2400 FS441  </v>
      </c>
      <c r="K504" s="103" t="s">
        <v>1250</v>
      </c>
      <c r="L504" s="144">
        <v>23</v>
      </c>
      <c r="N504" s="7">
        <v>51</v>
      </c>
      <c r="O504" s="7">
        <v>37.799999999999997</v>
      </c>
      <c r="Q504" s="18" t="s">
        <v>1351</v>
      </c>
      <c r="R504" s="2"/>
      <c r="S504" s="2"/>
    </row>
    <row r="505" spans="1:19" hidden="1">
      <c r="A505" s="7">
        <v>200127424</v>
      </c>
      <c r="B505" s="7" t="s">
        <v>1788</v>
      </c>
      <c r="C505" s="147" t="s">
        <v>1181</v>
      </c>
      <c r="D505" s="144" t="s">
        <v>1273</v>
      </c>
      <c r="E505" s="144" t="s">
        <v>1244</v>
      </c>
      <c r="F505" s="144" t="s">
        <v>1242</v>
      </c>
      <c r="G505" s="144" t="s">
        <v>1189</v>
      </c>
      <c r="J505" s="103" t="str">
        <f t="shared" si="13"/>
        <v xml:space="preserve">装饰板(门板) S8 1200 2400 SUS304  </v>
      </c>
      <c r="K505" s="103" t="s">
        <v>1250</v>
      </c>
      <c r="L505" s="144">
        <v>23</v>
      </c>
      <c r="N505" s="7">
        <v>51</v>
      </c>
      <c r="O505" s="7">
        <v>37.799999999999997</v>
      </c>
      <c r="Q505" s="18" t="s">
        <v>1351</v>
      </c>
      <c r="R505" s="2"/>
      <c r="S505" s="2"/>
    </row>
    <row r="506" spans="1:19" hidden="1">
      <c r="A506" s="7">
        <v>200013411</v>
      </c>
      <c r="B506" s="7" t="s">
        <v>1789</v>
      </c>
      <c r="C506" s="147" t="s">
        <v>1181</v>
      </c>
      <c r="D506" s="144" t="s">
        <v>1273</v>
      </c>
      <c r="E506" s="144" t="s">
        <v>1245</v>
      </c>
      <c r="F506" s="144" t="s">
        <v>1234</v>
      </c>
      <c r="G506" s="144" t="s">
        <v>1187</v>
      </c>
      <c r="J506" s="103" t="str">
        <f t="shared" si="13"/>
        <v xml:space="preserve">装饰板(门板) S8 1300 2100 FS441  </v>
      </c>
      <c r="K506" s="103" t="s">
        <v>1250</v>
      </c>
      <c r="L506" s="144">
        <v>23</v>
      </c>
      <c r="N506" s="7">
        <v>51</v>
      </c>
      <c r="O506" s="7">
        <v>37.799999999999997</v>
      </c>
      <c r="Q506" s="18" t="s">
        <v>1351</v>
      </c>
      <c r="R506" s="2"/>
      <c r="S506" s="2"/>
    </row>
    <row r="507" spans="1:19" hidden="1">
      <c r="A507" s="7">
        <v>200093041</v>
      </c>
      <c r="B507" s="7" t="s">
        <v>1790</v>
      </c>
      <c r="C507" s="147" t="s">
        <v>1181</v>
      </c>
      <c r="D507" s="144" t="s">
        <v>1273</v>
      </c>
      <c r="E507" s="144" t="s">
        <v>1245</v>
      </c>
      <c r="F507" s="144" t="s">
        <v>1234</v>
      </c>
      <c r="G507" s="144" t="s">
        <v>1189</v>
      </c>
      <c r="J507" s="103" t="str">
        <f t="shared" si="13"/>
        <v xml:space="preserve">装饰板(门板) S8 1300 2100 SUS304  </v>
      </c>
      <c r="K507" s="103" t="s">
        <v>1250</v>
      </c>
      <c r="L507" s="144">
        <v>23</v>
      </c>
      <c r="N507" s="7">
        <v>51</v>
      </c>
      <c r="O507" s="7">
        <v>37.799999999999997</v>
      </c>
      <c r="Q507" s="18" t="s">
        <v>1351</v>
      </c>
      <c r="R507" s="2"/>
      <c r="S507" s="2"/>
    </row>
    <row r="508" spans="1:19" hidden="1">
      <c r="A508" s="7">
        <v>200127274</v>
      </c>
      <c r="B508" s="7" t="s">
        <v>1791</v>
      </c>
      <c r="C508" s="147" t="s">
        <v>1181</v>
      </c>
      <c r="D508" s="144" t="s">
        <v>1273</v>
      </c>
      <c r="E508" s="144" t="s">
        <v>1245</v>
      </c>
      <c r="F508" s="144" t="s">
        <v>1240</v>
      </c>
      <c r="G508" s="144" t="s">
        <v>1187</v>
      </c>
      <c r="J508" s="103" t="str">
        <f t="shared" si="13"/>
        <v xml:space="preserve">装饰板(门板) S8 1300 2200 FS441  </v>
      </c>
      <c r="K508" s="103" t="s">
        <v>1250</v>
      </c>
      <c r="L508" s="144">
        <v>23</v>
      </c>
      <c r="N508" s="7">
        <v>51</v>
      </c>
      <c r="O508" s="7">
        <v>37.799999999999997</v>
      </c>
      <c r="Q508" s="18" t="s">
        <v>1351</v>
      </c>
      <c r="R508" s="2"/>
      <c r="S508" s="2"/>
    </row>
    <row r="509" spans="1:19" hidden="1">
      <c r="A509" s="7">
        <v>200127408</v>
      </c>
      <c r="B509" s="7" t="s">
        <v>1792</v>
      </c>
      <c r="C509" s="147" t="s">
        <v>1181</v>
      </c>
      <c r="D509" s="144" t="s">
        <v>1273</v>
      </c>
      <c r="E509" s="144" t="s">
        <v>1245</v>
      </c>
      <c r="F509" s="144" t="s">
        <v>1240</v>
      </c>
      <c r="G509" s="144" t="s">
        <v>1189</v>
      </c>
      <c r="J509" s="103" t="str">
        <f t="shared" si="13"/>
        <v xml:space="preserve">装饰板(门板) S8 1300 2200 SUS304  </v>
      </c>
      <c r="K509" s="103" t="s">
        <v>1250</v>
      </c>
      <c r="L509" s="144">
        <v>23</v>
      </c>
      <c r="N509" s="7">
        <v>51</v>
      </c>
      <c r="O509" s="7">
        <v>37.799999999999997</v>
      </c>
      <c r="Q509" s="18" t="s">
        <v>1351</v>
      </c>
      <c r="R509" s="2"/>
      <c r="S509" s="2"/>
    </row>
    <row r="510" spans="1:19" hidden="1">
      <c r="A510" s="7">
        <v>200127283</v>
      </c>
      <c r="B510" s="7" t="s">
        <v>1793</v>
      </c>
      <c r="C510" s="147" t="s">
        <v>1181</v>
      </c>
      <c r="D510" s="144" t="s">
        <v>1273</v>
      </c>
      <c r="E510" s="144" t="s">
        <v>1245</v>
      </c>
      <c r="F510" s="144" t="s">
        <v>1241</v>
      </c>
      <c r="G510" s="144" t="s">
        <v>1187</v>
      </c>
      <c r="J510" s="103" t="str">
        <f t="shared" si="13"/>
        <v xml:space="preserve">装饰板(门板) S8 1300 2300 FS441  </v>
      </c>
      <c r="K510" s="103" t="s">
        <v>1250</v>
      </c>
      <c r="L510" s="144">
        <v>23</v>
      </c>
      <c r="N510" s="7">
        <v>51</v>
      </c>
      <c r="O510" s="7">
        <v>37.799999999999997</v>
      </c>
      <c r="Q510" s="18" t="s">
        <v>1351</v>
      </c>
      <c r="R510" s="2"/>
      <c r="S510" s="2"/>
    </row>
    <row r="511" spans="1:19" hidden="1">
      <c r="A511" s="7">
        <v>200127416</v>
      </c>
      <c r="B511" s="7" t="s">
        <v>1794</v>
      </c>
      <c r="C511" s="147" t="s">
        <v>1181</v>
      </c>
      <c r="D511" s="144" t="s">
        <v>1273</v>
      </c>
      <c r="E511" s="144" t="s">
        <v>1245</v>
      </c>
      <c r="F511" s="144" t="s">
        <v>1241</v>
      </c>
      <c r="G511" s="144" t="s">
        <v>1189</v>
      </c>
      <c r="J511" s="103" t="str">
        <f t="shared" si="13"/>
        <v xml:space="preserve">装饰板(门板) S8 1300 2300 SUS304  </v>
      </c>
      <c r="K511" s="103" t="s">
        <v>1250</v>
      </c>
      <c r="L511" s="144">
        <v>23</v>
      </c>
      <c r="N511" s="7">
        <v>51</v>
      </c>
      <c r="O511" s="7">
        <v>37.799999999999997</v>
      </c>
      <c r="Q511" s="18" t="s">
        <v>1351</v>
      </c>
      <c r="R511" s="2"/>
      <c r="S511" s="2"/>
    </row>
    <row r="512" spans="1:19" hidden="1">
      <c r="A512" s="7">
        <v>200127259</v>
      </c>
      <c r="B512" s="7" t="s">
        <v>1795</v>
      </c>
      <c r="C512" s="147" t="s">
        <v>1181</v>
      </c>
      <c r="D512" s="144" t="s">
        <v>1273</v>
      </c>
      <c r="E512" s="144">
        <v>700</v>
      </c>
      <c r="F512" s="144" t="s">
        <v>1239</v>
      </c>
      <c r="G512" s="144" t="s">
        <v>1187</v>
      </c>
      <c r="J512" s="103" t="str">
        <f t="shared" si="13"/>
        <v xml:space="preserve">装饰板(门板) S8 700 2000 FS441  </v>
      </c>
      <c r="K512" s="103" t="s">
        <v>1250</v>
      </c>
      <c r="L512" s="144">
        <v>23</v>
      </c>
      <c r="N512" s="7">
        <v>51</v>
      </c>
      <c r="O512" s="7">
        <v>37.799999999999997</v>
      </c>
      <c r="Q512" s="18" t="s">
        <v>1351</v>
      </c>
      <c r="R512" s="2"/>
      <c r="S512" s="2"/>
    </row>
    <row r="513" spans="1:19" hidden="1">
      <c r="A513" s="7">
        <v>200159991</v>
      </c>
      <c r="B513" s="7" t="s">
        <v>1796</v>
      </c>
      <c r="C513" s="147" t="s">
        <v>1181</v>
      </c>
      <c r="D513" s="144" t="s">
        <v>1273</v>
      </c>
      <c r="E513" s="144">
        <v>700</v>
      </c>
      <c r="F513" s="144" t="s">
        <v>1239</v>
      </c>
      <c r="G513" s="144" t="s">
        <v>1189</v>
      </c>
      <c r="J513" s="103" t="str">
        <f t="shared" si="13"/>
        <v xml:space="preserve">装饰板(门板) S8 700 2000 SUS304  </v>
      </c>
      <c r="K513" s="103" t="s">
        <v>1250</v>
      </c>
      <c r="L513" s="144">
        <v>23</v>
      </c>
      <c r="N513" s="7">
        <v>51</v>
      </c>
      <c r="O513" s="7">
        <v>37.799999999999997</v>
      </c>
      <c r="Q513" s="18" t="s">
        <v>1351</v>
      </c>
      <c r="R513" s="2"/>
      <c r="S513" s="2"/>
    </row>
    <row r="514" spans="1:19" hidden="1">
      <c r="A514" s="7">
        <v>200013405</v>
      </c>
      <c r="B514" s="7" t="s">
        <v>1797</v>
      </c>
      <c r="C514" s="147" t="s">
        <v>1181</v>
      </c>
      <c r="D514" s="144" t="s">
        <v>1273</v>
      </c>
      <c r="E514" s="144">
        <v>700</v>
      </c>
      <c r="F514" s="144" t="s">
        <v>1234</v>
      </c>
      <c r="G514" s="144" t="s">
        <v>1187</v>
      </c>
      <c r="J514" s="103" t="str">
        <f t="shared" si="13"/>
        <v xml:space="preserve">装饰板(门板) S8 700 2100 FS441  </v>
      </c>
      <c r="K514" s="103" t="s">
        <v>1250</v>
      </c>
      <c r="L514" s="144">
        <v>23</v>
      </c>
      <c r="N514" s="7">
        <v>51</v>
      </c>
      <c r="O514" s="7">
        <v>37.799999999999997</v>
      </c>
      <c r="Q514" s="18" t="s">
        <v>1351</v>
      </c>
      <c r="R514" s="2"/>
      <c r="S514" s="2"/>
    </row>
    <row r="515" spans="1:19" hidden="1">
      <c r="A515" s="7">
        <v>200093035</v>
      </c>
      <c r="B515" s="7" t="s">
        <v>1798</v>
      </c>
      <c r="C515" s="147" t="s">
        <v>1181</v>
      </c>
      <c r="D515" s="144" t="s">
        <v>1273</v>
      </c>
      <c r="E515" s="144">
        <v>700</v>
      </c>
      <c r="F515" s="144" t="s">
        <v>1234</v>
      </c>
      <c r="G515" s="144" t="s">
        <v>1189</v>
      </c>
      <c r="J515" s="103" t="str">
        <f t="shared" ref="J515:J554" si="14">D515&amp;K515&amp;C515&amp;K515&amp;E515&amp;K515&amp;F515&amp;K515&amp;G515&amp;K515&amp;H515&amp;K515&amp;I515</f>
        <v xml:space="preserve">装饰板(门板) S8 700 2100 SUS304  </v>
      </c>
      <c r="K515" s="103" t="s">
        <v>1250</v>
      </c>
      <c r="L515" s="144">
        <v>23</v>
      </c>
      <c r="N515" s="7">
        <v>51</v>
      </c>
      <c r="O515" s="7">
        <v>37.799999999999997</v>
      </c>
      <c r="Q515" s="18" t="s">
        <v>1351</v>
      </c>
      <c r="R515" s="2"/>
      <c r="S515" s="2"/>
    </row>
    <row r="516" spans="1:19" hidden="1">
      <c r="A516" s="7">
        <v>200127260</v>
      </c>
      <c r="B516" s="7" t="s">
        <v>1799</v>
      </c>
      <c r="C516" s="147" t="s">
        <v>1181</v>
      </c>
      <c r="D516" s="144" t="s">
        <v>1273</v>
      </c>
      <c r="E516" s="144">
        <v>800</v>
      </c>
      <c r="F516" s="144" t="s">
        <v>1239</v>
      </c>
      <c r="G516" s="144" t="s">
        <v>1187</v>
      </c>
      <c r="J516" s="103" t="str">
        <f t="shared" si="14"/>
        <v xml:space="preserve">装饰板(门板) S8 800 2000 FS441  </v>
      </c>
      <c r="K516" s="103" t="s">
        <v>1250</v>
      </c>
      <c r="L516" s="144">
        <v>23</v>
      </c>
      <c r="M516" s="132"/>
      <c r="N516" s="7">
        <v>51</v>
      </c>
      <c r="O516" s="7">
        <v>37.799999999999997</v>
      </c>
      <c r="Q516" s="18" t="s">
        <v>1351</v>
      </c>
      <c r="R516" s="2"/>
      <c r="S516" s="2"/>
    </row>
    <row r="517" spans="1:19" hidden="1">
      <c r="A517" s="7">
        <v>200159992</v>
      </c>
      <c r="B517" s="7" t="s">
        <v>1800</v>
      </c>
      <c r="C517" s="147" t="s">
        <v>1181</v>
      </c>
      <c r="D517" s="144" t="s">
        <v>1273</v>
      </c>
      <c r="E517" s="144">
        <v>800</v>
      </c>
      <c r="F517" s="144" t="s">
        <v>1239</v>
      </c>
      <c r="G517" s="144" t="s">
        <v>1189</v>
      </c>
      <c r="J517" s="103" t="str">
        <f t="shared" si="14"/>
        <v xml:space="preserve">装饰板(门板) S8 800 2000 SUS304  </v>
      </c>
      <c r="K517" s="103" t="s">
        <v>1250</v>
      </c>
      <c r="L517" s="144">
        <v>23</v>
      </c>
      <c r="N517" s="7">
        <v>51</v>
      </c>
      <c r="O517" s="7">
        <v>37.799999999999997</v>
      </c>
      <c r="Q517" s="18" t="s">
        <v>1351</v>
      </c>
      <c r="R517" s="2"/>
      <c r="S517" s="2"/>
    </row>
    <row r="518" spans="1:19" hidden="1">
      <c r="A518" s="7">
        <v>200013406</v>
      </c>
      <c r="B518" s="7" t="s">
        <v>1801</v>
      </c>
      <c r="C518" s="147" t="s">
        <v>1181</v>
      </c>
      <c r="D518" s="144" t="s">
        <v>1273</v>
      </c>
      <c r="E518" s="144">
        <v>800</v>
      </c>
      <c r="F518" s="144" t="s">
        <v>1234</v>
      </c>
      <c r="G518" s="144" t="s">
        <v>1187</v>
      </c>
      <c r="J518" s="103" t="str">
        <f t="shared" si="14"/>
        <v xml:space="preserve">装饰板(门板) S8 800 2100 FS441  </v>
      </c>
      <c r="K518" s="103" t="s">
        <v>1250</v>
      </c>
      <c r="L518" s="144">
        <v>23</v>
      </c>
      <c r="N518" s="7">
        <v>51</v>
      </c>
      <c r="O518" s="7">
        <v>37.799999999999997</v>
      </c>
      <c r="Q518" s="18" t="s">
        <v>1351</v>
      </c>
      <c r="R518" s="2"/>
      <c r="S518" s="2"/>
    </row>
    <row r="519" spans="1:19" hidden="1">
      <c r="A519" s="7">
        <v>200093036</v>
      </c>
      <c r="B519" s="7" t="s">
        <v>1802</v>
      </c>
      <c r="C519" s="147" t="s">
        <v>1181</v>
      </c>
      <c r="D519" s="144" t="s">
        <v>1273</v>
      </c>
      <c r="E519" s="144">
        <v>800</v>
      </c>
      <c r="F519" s="144" t="s">
        <v>1234</v>
      </c>
      <c r="G519" s="144" t="s">
        <v>1189</v>
      </c>
      <c r="J519" s="103" t="str">
        <f t="shared" si="14"/>
        <v xml:space="preserve">装饰板(门板) S8 800 2100 SUS304  </v>
      </c>
      <c r="K519" s="103" t="s">
        <v>1250</v>
      </c>
      <c r="L519" s="144">
        <v>23</v>
      </c>
      <c r="N519" s="7">
        <v>51</v>
      </c>
      <c r="O519" s="7">
        <v>37.799999999999997</v>
      </c>
      <c r="Q519" s="18" t="s">
        <v>1351</v>
      </c>
      <c r="R519" s="2"/>
      <c r="S519" s="2"/>
    </row>
    <row r="520" spans="1:19" hidden="1">
      <c r="A520" s="7">
        <v>200127269</v>
      </c>
      <c r="B520" s="7" t="s">
        <v>1803</v>
      </c>
      <c r="C520" s="147" t="s">
        <v>1181</v>
      </c>
      <c r="D520" s="144" t="s">
        <v>1273</v>
      </c>
      <c r="E520" s="144">
        <v>800</v>
      </c>
      <c r="F520" s="144" t="s">
        <v>1240</v>
      </c>
      <c r="G520" s="144" t="s">
        <v>1187</v>
      </c>
      <c r="J520" s="103" t="str">
        <f t="shared" si="14"/>
        <v xml:space="preserve">装饰板(门板) S8 800 2200 FS441  </v>
      </c>
      <c r="K520" s="103" t="s">
        <v>1250</v>
      </c>
      <c r="L520" s="144">
        <v>23</v>
      </c>
      <c r="N520" s="7">
        <v>51</v>
      </c>
      <c r="O520" s="7">
        <v>37.799999999999997</v>
      </c>
      <c r="Q520" s="18" t="s">
        <v>1351</v>
      </c>
      <c r="R520" s="2"/>
      <c r="S520" s="2"/>
    </row>
    <row r="521" spans="1:19" hidden="1">
      <c r="A521" s="7">
        <v>200127402</v>
      </c>
      <c r="B521" s="7" t="s">
        <v>1804</v>
      </c>
      <c r="C521" s="147" t="s">
        <v>1181</v>
      </c>
      <c r="D521" s="144" t="s">
        <v>1273</v>
      </c>
      <c r="E521" s="144">
        <v>800</v>
      </c>
      <c r="F521" s="144" t="s">
        <v>1240</v>
      </c>
      <c r="G521" s="144" t="s">
        <v>1189</v>
      </c>
      <c r="J521" s="103" t="str">
        <f t="shared" si="14"/>
        <v xml:space="preserve">装饰板(门板) S8 800 2200 SUS304  </v>
      </c>
      <c r="K521" s="103" t="s">
        <v>1250</v>
      </c>
      <c r="L521" s="144">
        <v>23</v>
      </c>
      <c r="N521" s="7">
        <v>51</v>
      </c>
      <c r="O521" s="7">
        <v>37.799999999999997</v>
      </c>
      <c r="Q521" s="18" t="s">
        <v>1351</v>
      </c>
      <c r="R521" s="2"/>
      <c r="S521" s="2"/>
    </row>
    <row r="522" spans="1:19" hidden="1">
      <c r="A522" s="7">
        <v>200127278</v>
      </c>
      <c r="B522" s="7" t="s">
        <v>1805</v>
      </c>
      <c r="C522" s="147" t="s">
        <v>1181</v>
      </c>
      <c r="D522" s="144" t="s">
        <v>1273</v>
      </c>
      <c r="E522" s="144">
        <v>800</v>
      </c>
      <c r="F522" s="144" t="s">
        <v>1241</v>
      </c>
      <c r="G522" s="144" t="s">
        <v>1187</v>
      </c>
      <c r="J522" s="103" t="str">
        <f t="shared" si="14"/>
        <v xml:space="preserve">装饰板(门板) S8 800 2300 FS441  </v>
      </c>
      <c r="K522" s="103" t="s">
        <v>1250</v>
      </c>
      <c r="L522" s="144">
        <v>23</v>
      </c>
      <c r="N522" s="7">
        <v>51</v>
      </c>
      <c r="O522" s="7">
        <v>37.799999999999997</v>
      </c>
      <c r="Q522" s="18" t="s">
        <v>1351</v>
      </c>
      <c r="R522" s="2"/>
      <c r="S522" s="2"/>
    </row>
    <row r="523" spans="1:19" hidden="1">
      <c r="A523" s="7">
        <v>200127411</v>
      </c>
      <c r="B523" s="7" t="s">
        <v>1806</v>
      </c>
      <c r="C523" s="147" t="s">
        <v>1181</v>
      </c>
      <c r="D523" s="144" t="s">
        <v>1273</v>
      </c>
      <c r="E523" s="144">
        <v>800</v>
      </c>
      <c r="F523" s="144" t="s">
        <v>1241</v>
      </c>
      <c r="G523" s="144" t="s">
        <v>1189</v>
      </c>
      <c r="J523" s="103" t="str">
        <f t="shared" si="14"/>
        <v xml:space="preserve">装饰板(门板) S8 800 2300 SUS304  </v>
      </c>
      <c r="K523" s="103" t="s">
        <v>1250</v>
      </c>
      <c r="L523" s="144">
        <v>23</v>
      </c>
      <c r="N523" s="7">
        <v>51</v>
      </c>
      <c r="O523" s="7">
        <v>37.799999999999997</v>
      </c>
      <c r="Q523" s="18" t="s">
        <v>1351</v>
      </c>
      <c r="R523" s="2"/>
      <c r="S523" s="2"/>
    </row>
    <row r="524" spans="1:19" hidden="1">
      <c r="A524" s="7">
        <v>200127286</v>
      </c>
      <c r="B524" s="7" t="s">
        <v>1807</v>
      </c>
      <c r="C524" s="147" t="s">
        <v>1181</v>
      </c>
      <c r="D524" s="144" t="s">
        <v>1273</v>
      </c>
      <c r="E524" s="144">
        <v>800</v>
      </c>
      <c r="F524" s="144" t="s">
        <v>1242</v>
      </c>
      <c r="G524" s="144" t="s">
        <v>1187</v>
      </c>
      <c r="J524" s="103" t="str">
        <f t="shared" si="14"/>
        <v xml:space="preserve">装饰板(门板) S8 800 2400 FS441  </v>
      </c>
      <c r="K524" s="103" t="s">
        <v>1250</v>
      </c>
      <c r="L524" s="144">
        <v>23</v>
      </c>
      <c r="N524" s="7">
        <v>51</v>
      </c>
      <c r="O524" s="7">
        <v>37.799999999999997</v>
      </c>
      <c r="Q524" s="18" t="s">
        <v>1351</v>
      </c>
      <c r="R524" s="2"/>
      <c r="S524" s="2"/>
    </row>
    <row r="525" spans="1:19" hidden="1">
      <c r="A525" s="7">
        <v>200127420</v>
      </c>
      <c r="B525" s="7" t="s">
        <v>1808</v>
      </c>
      <c r="C525" s="147" t="s">
        <v>1181</v>
      </c>
      <c r="D525" s="144" t="s">
        <v>1273</v>
      </c>
      <c r="E525" s="144">
        <v>800</v>
      </c>
      <c r="F525" s="144" t="s">
        <v>1242</v>
      </c>
      <c r="G525" s="144" t="s">
        <v>1189</v>
      </c>
      <c r="J525" s="103" t="str">
        <f t="shared" si="14"/>
        <v xml:space="preserve">装饰板(门板) S8 800 2400 SUS304  </v>
      </c>
      <c r="K525" s="103" t="s">
        <v>1250</v>
      </c>
      <c r="L525" s="144">
        <v>23</v>
      </c>
      <c r="M525" s="131"/>
      <c r="N525" s="7">
        <v>51</v>
      </c>
      <c r="O525" s="7">
        <v>37.799999999999997</v>
      </c>
      <c r="Q525" s="18" t="s">
        <v>1351</v>
      </c>
      <c r="R525" s="2"/>
      <c r="S525" s="2"/>
    </row>
    <row r="526" spans="1:19" hidden="1">
      <c r="A526" s="7">
        <v>200127261</v>
      </c>
      <c r="B526" s="7" t="s">
        <v>1809</v>
      </c>
      <c r="C526" s="147" t="s">
        <v>1181</v>
      </c>
      <c r="D526" s="144" t="s">
        <v>1273</v>
      </c>
      <c r="E526" s="144">
        <v>900</v>
      </c>
      <c r="F526" s="144" t="s">
        <v>1239</v>
      </c>
      <c r="G526" s="144" t="s">
        <v>1187</v>
      </c>
      <c r="J526" s="103" t="str">
        <f t="shared" si="14"/>
        <v xml:space="preserve">装饰板(门板) S8 900 2000 FS441  </v>
      </c>
      <c r="K526" s="103" t="s">
        <v>1250</v>
      </c>
      <c r="L526" s="144">
        <v>23</v>
      </c>
      <c r="N526" s="7">
        <v>51</v>
      </c>
      <c r="O526" s="7">
        <v>37.799999999999997</v>
      </c>
      <c r="Q526" s="18" t="s">
        <v>1351</v>
      </c>
      <c r="R526" s="2"/>
      <c r="S526" s="2"/>
    </row>
    <row r="527" spans="1:19" hidden="1">
      <c r="A527" s="7">
        <v>200159993</v>
      </c>
      <c r="B527" s="7" t="s">
        <v>1810</v>
      </c>
      <c r="C527" s="147" t="s">
        <v>1181</v>
      </c>
      <c r="D527" s="144" t="s">
        <v>1273</v>
      </c>
      <c r="E527" s="144">
        <v>900</v>
      </c>
      <c r="F527" s="144" t="s">
        <v>1239</v>
      </c>
      <c r="G527" s="144" t="s">
        <v>1189</v>
      </c>
      <c r="J527" s="103" t="str">
        <f t="shared" si="14"/>
        <v xml:space="preserve">装饰板(门板) S8 900 2000 SUS304  </v>
      </c>
      <c r="K527" s="103" t="s">
        <v>1250</v>
      </c>
      <c r="L527" s="144">
        <v>23</v>
      </c>
      <c r="N527" s="7">
        <v>51</v>
      </c>
      <c r="O527" s="7">
        <v>37.799999999999997</v>
      </c>
      <c r="Q527" s="18" t="s">
        <v>1351</v>
      </c>
      <c r="R527" s="2"/>
      <c r="S527" s="2"/>
    </row>
    <row r="528" spans="1:19" hidden="1">
      <c r="A528" s="7">
        <v>200013407</v>
      </c>
      <c r="B528" s="7" t="s">
        <v>1811</v>
      </c>
      <c r="C528" s="147" t="s">
        <v>1181</v>
      </c>
      <c r="D528" s="144" t="s">
        <v>1273</v>
      </c>
      <c r="E528" s="144">
        <v>900</v>
      </c>
      <c r="F528" s="144" t="s">
        <v>1234</v>
      </c>
      <c r="G528" s="144" t="s">
        <v>1187</v>
      </c>
      <c r="J528" s="103" t="str">
        <f t="shared" si="14"/>
        <v xml:space="preserve">装饰板(门板) S8 900 2100 FS441  </v>
      </c>
      <c r="K528" s="103" t="s">
        <v>1250</v>
      </c>
      <c r="L528" s="144">
        <v>23</v>
      </c>
      <c r="N528" s="7">
        <v>51</v>
      </c>
      <c r="O528" s="7">
        <v>37.799999999999997</v>
      </c>
      <c r="Q528" s="18" t="s">
        <v>1351</v>
      </c>
      <c r="R528" s="2"/>
      <c r="S528" s="2"/>
    </row>
    <row r="529" spans="1:19" hidden="1">
      <c r="A529" s="7">
        <v>200093037</v>
      </c>
      <c r="B529" s="7" t="s">
        <v>1812</v>
      </c>
      <c r="C529" s="147" t="s">
        <v>1181</v>
      </c>
      <c r="D529" s="144" t="s">
        <v>1273</v>
      </c>
      <c r="E529" s="144">
        <v>900</v>
      </c>
      <c r="F529" s="144" t="s">
        <v>1234</v>
      </c>
      <c r="G529" s="144" t="s">
        <v>1189</v>
      </c>
      <c r="J529" s="103" t="str">
        <f t="shared" si="14"/>
        <v xml:space="preserve">装饰板(门板) S8 900 2100 SUS304  </v>
      </c>
      <c r="K529" s="103" t="s">
        <v>1250</v>
      </c>
      <c r="L529" s="144">
        <v>23</v>
      </c>
      <c r="N529" s="7">
        <v>51</v>
      </c>
      <c r="O529" s="7">
        <v>37.799999999999997</v>
      </c>
      <c r="Q529" s="18" t="s">
        <v>1351</v>
      </c>
      <c r="R529" s="2"/>
      <c r="S529" s="2"/>
    </row>
    <row r="530" spans="1:19" hidden="1">
      <c r="A530" s="7">
        <v>200127270</v>
      </c>
      <c r="B530" s="7" t="s">
        <v>1813</v>
      </c>
      <c r="C530" s="147" t="s">
        <v>1181</v>
      </c>
      <c r="D530" s="144" t="s">
        <v>1273</v>
      </c>
      <c r="E530" s="144">
        <v>900</v>
      </c>
      <c r="F530" s="144" t="s">
        <v>1240</v>
      </c>
      <c r="G530" s="144" t="s">
        <v>1187</v>
      </c>
      <c r="J530" s="103" t="str">
        <f t="shared" si="14"/>
        <v xml:space="preserve">装饰板(门板) S8 900 2200 FS441  </v>
      </c>
      <c r="K530" s="103" t="s">
        <v>1250</v>
      </c>
      <c r="L530" s="144">
        <v>23</v>
      </c>
      <c r="N530" s="7">
        <v>51</v>
      </c>
      <c r="O530" s="7">
        <v>37.799999999999997</v>
      </c>
      <c r="Q530" s="18" t="s">
        <v>1351</v>
      </c>
      <c r="R530" s="2"/>
      <c r="S530" s="2"/>
    </row>
    <row r="531" spans="1:19" hidden="1">
      <c r="A531" s="7">
        <v>200127403</v>
      </c>
      <c r="B531" s="7" t="s">
        <v>1814</v>
      </c>
      <c r="C531" s="147" t="s">
        <v>1181</v>
      </c>
      <c r="D531" s="144" t="s">
        <v>1273</v>
      </c>
      <c r="E531" s="144">
        <v>900</v>
      </c>
      <c r="F531" s="144" t="s">
        <v>1240</v>
      </c>
      <c r="G531" s="144" t="s">
        <v>1189</v>
      </c>
      <c r="J531" s="103" t="str">
        <f t="shared" si="14"/>
        <v xml:space="preserve">装饰板(门板) S8 900 2200 SUS304  </v>
      </c>
      <c r="K531" s="103" t="s">
        <v>1250</v>
      </c>
      <c r="L531" s="144">
        <v>23</v>
      </c>
      <c r="N531" s="7">
        <v>51</v>
      </c>
      <c r="O531" s="7">
        <v>37.799999999999997</v>
      </c>
      <c r="Q531" s="18" t="s">
        <v>1351</v>
      </c>
      <c r="R531" s="2"/>
      <c r="S531" s="2"/>
    </row>
    <row r="532" spans="1:19" hidden="1">
      <c r="A532" s="7">
        <v>200127279</v>
      </c>
      <c r="B532" s="7" t="s">
        <v>1815</v>
      </c>
      <c r="C532" s="147" t="s">
        <v>1181</v>
      </c>
      <c r="D532" s="144" t="s">
        <v>1273</v>
      </c>
      <c r="E532" s="144">
        <v>900</v>
      </c>
      <c r="F532" s="144" t="s">
        <v>1241</v>
      </c>
      <c r="G532" s="144" t="s">
        <v>1187</v>
      </c>
      <c r="J532" s="103" t="str">
        <f t="shared" si="14"/>
        <v xml:space="preserve">装饰板(门板) S8 900 2300 FS441  </v>
      </c>
      <c r="K532" s="103" t="s">
        <v>1250</v>
      </c>
      <c r="L532" s="144">
        <v>23</v>
      </c>
      <c r="N532" s="7">
        <v>51</v>
      </c>
      <c r="O532" s="7">
        <v>37.799999999999997</v>
      </c>
      <c r="Q532" s="18" t="s">
        <v>1351</v>
      </c>
      <c r="R532" s="2"/>
      <c r="S532" s="2"/>
    </row>
    <row r="533" spans="1:19" hidden="1">
      <c r="A533" s="7">
        <v>200127412</v>
      </c>
      <c r="B533" s="7" t="s">
        <v>1816</v>
      </c>
      <c r="C533" s="147" t="s">
        <v>1181</v>
      </c>
      <c r="D533" s="144" t="s">
        <v>1273</v>
      </c>
      <c r="E533" s="144">
        <v>900</v>
      </c>
      <c r="F533" s="144" t="s">
        <v>1241</v>
      </c>
      <c r="G533" s="144" t="s">
        <v>1189</v>
      </c>
      <c r="J533" s="103" t="str">
        <f t="shared" si="14"/>
        <v xml:space="preserve">装饰板(门板) S8 900 2300 SUS304  </v>
      </c>
      <c r="K533" s="103" t="s">
        <v>1250</v>
      </c>
      <c r="L533" s="144">
        <v>23</v>
      </c>
      <c r="N533" s="7">
        <v>51</v>
      </c>
      <c r="O533" s="7">
        <v>37.799999999999997</v>
      </c>
      <c r="Q533" s="18" t="s">
        <v>1351</v>
      </c>
      <c r="R533" s="2"/>
      <c r="S533" s="2"/>
    </row>
    <row r="534" spans="1:19" hidden="1">
      <c r="A534" s="7">
        <v>200127288</v>
      </c>
      <c r="B534" s="7" t="s">
        <v>1817</v>
      </c>
      <c r="C534" s="147" t="s">
        <v>1181</v>
      </c>
      <c r="D534" s="144" t="s">
        <v>1273</v>
      </c>
      <c r="E534" s="144">
        <v>900</v>
      </c>
      <c r="F534" s="144" t="s">
        <v>1242</v>
      </c>
      <c r="G534" s="144" t="s">
        <v>1187</v>
      </c>
      <c r="J534" s="103" t="str">
        <f t="shared" si="14"/>
        <v xml:space="preserve">装饰板(门板) S8 900 2400 FS441  </v>
      </c>
      <c r="K534" s="103" t="s">
        <v>1250</v>
      </c>
      <c r="L534" s="144">
        <v>23</v>
      </c>
      <c r="N534" s="7">
        <v>51</v>
      </c>
      <c r="O534" s="7">
        <v>37.799999999999997</v>
      </c>
      <c r="Q534" s="18" t="s">
        <v>1351</v>
      </c>
      <c r="R534" s="2"/>
      <c r="S534" s="2"/>
    </row>
    <row r="535" spans="1:19" hidden="1">
      <c r="A535" s="7">
        <v>200127421</v>
      </c>
      <c r="B535" s="7" t="s">
        <v>1818</v>
      </c>
      <c r="C535" s="147" t="s">
        <v>1181</v>
      </c>
      <c r="D535" s="144" t="s">
        <v>1273</v>
      </c>
      <c r="E535" s="144">
        <v>900</v>
      </c>
      <c r="F535" s="144" t="s">
        <v>1242</v>
      </c>
      <c r="G535" s="144" t="s">
        <v>1189</v>
      </c>
      <c r="J535" s="103" t="str">
        <f t="shared" si="14"/>
        <v xml:space="preserve">装饰板(门板) S8 900 2400 SUS304  </v>
      </c>
      <c r="K535" s="103" t="s">
        <v>1250</v>
      </c>
      <c r="L535" s="144">
        <v>23</v>
      </c>
      <c r="N535" s="7">
        <v>51</v>
      </c>
      <c r="O535" s="7">
        <v>37.799999999999997</v>
      </c>
      <c r="Q535" s="18" t="s">
        <v>1351</v>
      </c>
      <c r="R535" s="2"/>
      <c r="S535" s="2"/>
    </row>
    <row r="536" spans="1:19" hidden="1">
      <c r="A536" s="7">
        <v>200201327</v>
      </c>
      <c r="B536" s="7" t="s">
        <v>1819</v>
      </c>
      <c r="C536" s="147" t="s">
        <v>1191</v>
      </c>
      <c r="D536" s="144" t="s">
        <v>1326</v>
      </c>
      <c r="E536" s="144" t="s">
        <v>1243</v>
      </c>
      <c r="G536" s="144" t="s">
        <v>1187</v>
      </c>
      <c r="J536" s="103" t="str">
        <f t="shared" si="14"/>
        <v xml:space="preserve">装饰板(门楣) S200 1000  FS441  </v>
      </c>
      <c r="K536" s="103" t="s">
        <v>1250</v>
      </c>
      <c r="L536" s="144">
        <v>123</v>
      </c>
      <c r="M536" s="7">
        <v>300</v>
      </c>
      <c r="N536" s="7">
        <v>170</v>
      </c>
      <c r="O536" s="7">
        <v>180</v>
      </c>
      <c r="Q536" s="18" t="s">
        <v>1352</v>
      </c>
      <c r="R536" s="2"/>
      <c r="S536" s="2"/>
    </row>
    <row r="537" spans="1:19" hidden="1">
      <c r="A537" s="7">
        <v>200201321</v>
      </c>
      <c r="B537" s="7" t="s">
        <v>1820</v>
      </c>
      <c r="C537" s="147" t="s">
        <v>1191</v>
      </c>
      <c r="D537" s="144" t="s">
        <v>1326</v>
      </c>
      <c r="E537" s="144" t="s">
        <v>1243</v>
      </c>
      <c r="G537" s="144" t="s">
        <v>1189</v>
      </c>
      <c r="J537" s="103" t="str">
        <f t="shared" si="14"/>
        <v xml:space="preserve">装饰板(门楣) S200 1000  SUS304  </v>
      </c>
      <c r="K537" s="103" t="s">
        <v>1250</v>
      </c>
      <c r="L537" s="144">
        <v>123</v>
      </c>
      <c r="M537" s="7">
        <v>300</v>
      </c>
      <c r="N537" s="7">
        <v>170</v>
      </c>
      <c r="O537" s="7">
        <v>180</v>
      </c>
      <c r="Q537" s="18" t="s">
        <v>1352</v>
      </c>
      <c r="R537" s="2"/>
      <c r="S537" s="2"/>
    </row>
    <row r="538" spans="1:19" hidden="1">
      <c r="A538" s="7">
        <v>200201328</v>
      </c>
      <c r="B538" s="7" t="s">
        <v>1821</v>
      </c>
      <c r="C538" s="147" t="s">
        <v>1191</v>
      </c>
      <c r="D538" s="144" t="s">
        <v>1326</v>
      </c>
      <c r="E538" s="144" t="s">
        <v>1238</v>
      </c>
      <c r="G538" s="144" t="s">
        <v>1187</v>
      </c>
      <c r="J538" s="103" t="str">
        <f t="shared" si="14"/>
        <v xml:space="preserve">装饰板(门楣) S200 1100  FS441  </v>
      </c>
      <c r="K538" s="103" t="s">
        <v>1250</v>
      </c>
      <c r="L538" s="144">
        <v>123</v>
      </c>
      <c r="M538" s="7">
        <v>300</v>
      </c>
      <c r="N538" s="7">
        <v>170</v>
      </c>
      <c r="O538" s="7">
        <v>180</v>
      </c>
      <c r="Q538" s="18" t="s">
        <v>1352</v>
      </c>
      <c r="R538" s="2"/>
      <c r="S538" s="2"/>
    </row>
    <row r="539" spans="1:19" hidden="1">
      <c r="A539" s="7">
        <v>200201322</v>
      </c>
      <c r="B539" s="7" t="s">
        <v>1822</v>
      </c>
      <c r="C539" s="147" t="s">
        <v>1191</v>
      </c>
      <c r="D539" s="144" t="s">
        <v>1326</v>
      </c>
      <c r="E539" s="144" t="s">
        <v>1238</v>
      </c>
      <c r="G539" s="144" t="s">
        <v>1189</v>
      </c>
      <c r="J539" s="103" t="str">
        <f t="shared" si="14"/>
        <v xml:space="preserve">装饰板(门楣) S200 1100  SUS304  </v>
      </c>
      <c r="K539" s="103" t="s">
        <v>1250</v>
      </c>
      <c r="L539" s="144">
        <v>123</v>
      </c>
      <c r="M539" s="7">
        <v>300</v>
      </c>
      <c r="N539" s="7">
        <v>170</v>
      </c>
      <c r="O539" s="7">
        <v>180</v>
      </c>
      <c r="Q539" s="18" t="s">
        <v>1352</v>
      </c>
      <c r="R539" s="2"/>
      <c r="S539" s="2"/>
    </row>
    <row r="540" spans="1:19" hidden="1">
      <c r="A540" s="7">
        <v>330075183</v>
      </c>
      <c r="B540" s="7" t="s">
        <v>1823</v>
      </c>
      <c r="C540" s="147" t="s">
        <v>1191</v>
      </c>
      <c r="D540" s="144" t="s">
        <v>1326</v>
      </c>
      <c r="E540" s="144" t="s">
        <v>1247</v>
      </c>
      <c r="G540" s="144" t="s">
        <v>1187</v>
      </c>
      <c r="J540" s="103" t="str">
        <f t="shared" si="14"/>
        <v xml:space="preserve">装饰板(门楣) S200 700  FS441  </v>
      </c>
      <c r="K540" s="103" t="s">
        <v>1250</v>
      </c>
      <c r="L540" s="144">
        <v>123</v>
      </c>
      <c r="M540" s="7">
        <v>300</v>
      </c>
      <c r="N540" s="7">
        <v>170</v>
      </c>
      <c r="O540" s="7">
        <v>180</v>
      </c>
      <c r="Q540" s="18" t="s">
        <v>1352</v>
      </c>
      <c r="R540" s="2"/>
      <c r="S540" s="2"/>
    </row>
    <row r="541" spans="1:19" hidden="1">
      <c r="A541" s="7">
        <v>330075182</v>
      </c>
      <c r="B541" s="7" t="s">
        <v>1824</v>
      </c>
      <c r="C541" s="147" t="s">
        <v>1191</v>
      </c>
      <c r="D541" s="144" t="s">
        <v>1326</v>
      </c>
      <c r="E541" s="144" t="s">
        <v>1247</v>
      </c>
      <c r="G541" s="144" t="s">
        <v>1189</v>
      </c>
      <c r="J541" s="103" t="str">
        <f t="shared" si="14"/>
        <v xml:space="preserve">装饰板(门楣) S200 700  SUS304  </v>
      </c>
      <c r="K541" s="103" t="s">
        <v>1250</v>
      </c>
      <c r="L541" s="144">
        <v>123</v>
      </c>
      <c r="M541" s="7">
        <v>300</v>
      </c>
      <c r="N541" s="7">
        <v>170</v>
      </c>
      <c r="O541" s="7">
        <v>180</v>
      </c>
      <c r="Q541" s="18" t="s">
        <v>1352</v>
      </c>
      <c r="R541" s="2"/>
      <c r="S541" s="2"/>
    </row>
    <row r="542" spans="1:19" hidden="1">
      <c r="A542" s="7">
        <v>200201325</v>
      </c>
      <c r="B542" s="7" t="s">
        <v>1825</v>
      </c>
      <c r="C542" s="147" t="s">
        <v>1191</v>
      </c>
      <c r="D542" s="144" t="s">
        <v>1326</v>
      </c>
      <c r="E542" s="144" t="s">
        <v>1236</v>
      </c>
      <c r="G542" s="144" t="s">
        <v>1187</v>
      </c>
      <c r="J542" s="103" t="str">
        <f t="shared" si="14"/>
        <v xml:space="preserve">装饰板(门楣) S200 800  FS441  </v>
      </c>
      <c r="K542" s="103" t="s">
        <v>1250</v>
      </c>
      <c r="L542" s="144">
        <v>123</v>
      </c>
      <c r="M542" s="7">
        <v>300</v>
      </c>
      <c r="N542" s="7">
        <v>170</v>
      </c>
      <c r="O542" s="7">
        <v>180</v>
      </c>
      <c r="Q542" s="18" t="s">
        <v>1352</v>
      </c>
      <c r="R542" s="2"/>
      <c r="S542" s="2"/>
    </row>
    <row r="543" spans="1:19" hidden="1">
      <c r="A543" s="7">
        <v>200201319</v>
      </c>
      <c r="B543" s="7" t="s">
        <v>1826</v>
      </c>
      <c r="C543" s="147" t="s">
        <v>1191</v>
      </c>
      <c r="D543" s="144" t="s">
        <v>1326</v>
      </c>
      <c r="E543" s="144" t="s">
        <v>1236</v>
      </c>
      <c r="G543" s="144" t="s">
        <v>1189</v>
      </c>
      <c r="J543" s="103" t="str">
        <f t="shared" si="14"/>
        <v xml:space="preserve">装饰板(门楣) S200 800  SUS304  </v>
      </c>
      <c r="K543" s="103" t="s">
        <v>1250</v>
      </c>
      <c r="L543" s="144">
        <v>123</v>
      </c>
      <c r="M543" s="7">
        <v>300</v>
      </c>
      <c r="N543" s="7">
        <v>170</v>
      </c>
      <c r="O543" s="7">
        <v>180</v>
      </c>
      <c r="Q543" s="18" t="s">
        <v>1352</v>
      </c>
      <c r="R543" s="2"/>
      <c r="S543" s="2"/>
    </row>
    <row r="544" spans="1:19" hidden="1">
      <c r="A544" s="7">
        <v>200201326</v>
      </c>
      <c r="B544" s="7" t="s">
        <v>1827</v>
      </c>
      <c r="C544" s="147" t="s">
        <v>1191</v>
      </c>
      <c r="D544" s="144" t="s">
        <v>1326</v>
      </c>
      <c r="E544" s="144" t="s">
        <v>1235</v>
      </c>
      <c r="G544" s="144" t="s">
        <v>1187</v>
      </c>
      <c r="J544" s="103" t="str">
        <f t="shared" si="14"/>
        <v xml:space="preserve">装饰板(门楣) S200 900  FS441  </v>
      </c>
      <c r="K544" s="103" t="s">
        <v>1250</v>
      </c>
      <c r="L544" s="144">
        <v>123</v>
      </c>
      <c r="M544" s="7">
        <v>300</v>
      </c>
      <c r="N544" s="7">
        <v>170</v>
      </c>
      <c r="O544" s="7">
        <v>180</v>
      </c>
      <c r="Q544" s="18" t="s">
        <v>1352</v>
      </c>
      <c r="R544" s="2"/>
      <c r="S544" s="2"/>
    </row>
    <row r="545" spans="1:19" hidden="1">
      <c r="A545" s="7">
        <v>200201320</v>
      </c>
      <c r="B545" s="7" t="s">
        <v>1828</v>
      </c>
      <c r="C545" s="147" t="s">
        <v>1191</v>
      </c>
      <c r="D545" s="144" t="s">
        <v>1326</v>
      </c>
      <c r="E545" s="144" t="s">
        <v>1235</v>
      </c>
      <c r="G545" s="144" t="s">
        <v>1189</v>
      </c>
      <c r="J545" s="103" t="str">
        <f t="shared" si="14"/>
        <v xml:space="preserve">装饰板(门楣) S200 900  SUS304  </v>
      </c>
      <c r="K545" s="103" t="s">
        <v>1250</v>
      </c>
      <c r="L545" s="144">
        <v>123</v>
      </c>
      <c r="M545" s="133">
        <v>300</v>
      </c>
      <c r="N545" s="7">
        <v>170</v>
      </c>
      <c r="O545" s="7">
        <v>180</v>
      </c>
      <c r="Q545" s="18" t="s">
        <v>1352</v>
      </c>
      <c r="R545" s="2"/>
      <c r="S545" s="2"/>
    </row>
    <row r="546" spans="1:19" hidden="1">
      <c r="A546" s="7">
        <v>330051194</v>
      </c>
      <c r="B546" s="7" t="s">
        <v>1375</v>
      </c>
      <c r="C546" s="147" t="s">
        <v>1358</v>
      </c>
      <c r="D546" s="144" t="s">
        <v>1355</v>
      </c>
      <c r="E546" s="144">
        <v>1100</v>
      </c>
      <c r="F546" s="144">
        <v>2100</v>
      </c>
      <c r="G546" s="144" t="s">
        <v>1357</v>
      </c>
      <c r="H546" s="144" t="s">
        <v>1359</v>
      </c>
      <c r="J546" s="103" t="str">
        <f t="shared" si="14"/>
        <v xml:space="preserve">门板焊接组件 S8 1100 2100 SUS304/1.5 左 </v>
      </c>
      <c r="K546" s="103" t="s">
        <v>1250</v>
      </c>
      <c r="L546" s="144">
        <v>4</v>
      </c>
      <c r="Q546" s="18" t="s">
        <v>1365</v>
      </c>
    </row>
    <row r="547" spans="1:19">
      <c r="A547" s="7">
        <v>330051210</v>
      </c>
      <c r="B547" s="7" t="s">
        <v>1376</v>
      </c>
      <c r="C547" s="147" t="s">
        <v>1358</v>
      </c>
      <c r="D547" s="144" t="s">
        <v>1356</v>
      </c>
      <c r="E547" s="144">
        <v>1100</v>
      </c>
      <c r="F547" s="144">
        <v>2100</v>
      </c>
      <c r="G547" s="144" t="s">
        <v>1357</v>
      </c>
      <c r="H547" s="144" t="s">
        <v>1359</v>
      </c>
      <c r="J547" s="103" t="str">
        <f t="shared" si="14"/>
        <v xml:space="preserve">门底板 S8 1100 2100 SUS304/1.5 左 </v>
      </c>
      <c r="K547" s="103" t="s">
        <v>1250</v>
      </c>
      <c r="L547" s="144">
        <v>123</v>
      </c>
      <c r="Q547" s="18" t="s">
        <v>1365</v>
      </c>
    </row>
    <row r="548" spans="1:19" hidden="1">
      <c r="A548" s="7">
        <v>330051226</v>
      </c>
      <c r="B548" s="7" t="s">
        <v>1377</v>
      </c>
      <c r="C548" s="147" t="s">
        <v>1358</v>
      </c>
      <c r="D548" s="144" t="s">
        <v>1355</v>
      </c>
      <c r="E548" s="144">
        <v>1100</v>
      </c>
      <c r="F548" s="144">
        <v>2100</v>
      </c>
      <c r="G548" s="144" t="s">
        <v>1357</v>
      </c>
      <c r="H548" s="144" t="s">
        <v>1360</v>
      </c>
      <c r="J548" s="103" t="str">
        <f t="shared" si="14"/>
        <v xml:space="preserve">门板焊接组件 S8 1100 2100 SUS304/1.5 右 </v>
      </c>
      <c r="K548" s="103" t="s">
        <v>1250</v>
      </c>
      <c r="L548" s="144">
        <v>4</v>
      </c>
      <c r="Q548" s="18" t="s">
        <v>1365</v>
      </c>
    </row>
    <row r="549" spans="1:19">
      <c r="A549" s="7">
        <v>330051242</v>
      </c>
      <c r="B549" s="7" t="s">
        <v>1378</v>
      </c>
      <c r="C549" s="147" t="s">
        <v>1358</v>
      </c>
      <c r="D549" s="144" t="s">
        <v>1356</v>
      </c>
      <c r="E549" s="144">
        <v>1100</v>
      </c>
      <c r="F549" s="144">
        <v>2100</v>
      </c>
      <c r="G549" s="144" t="s">
        <v>1357</v>
      </c>
      <c r="H549" s="144" t="s">
        <v>1360</v>
      </c>
      <c r="J549" s="103" t="str">
        <f t="shared" si="14"/>
        <v xml:space="preserve">门底板 S8 1100 2100 SUS304/1.5 右 </v>
      </c>
      <c r="K549" s="103" t="s">
        <v>1250</v>
      </c>
      <c r="L549" s="144">
        <v>123</v>
      </c>
      <c r="Q549" s="18" t="s">
        <v>1365</v>
      </c>
    </row>
    <row r="550" spans="1:19" hidden="1">
      <c r="A550" s="7">
        <v>330051094</v>
      </c>
      <c r="B550" s="31" t="s">
        <v>1914</v>
      </c>
      <c r="C550" s="147" t="s">
        <v>1209</v>
      </c>
      <c r="D550" s="144" t="s">
        <v>1182</v>
      </c>
      <c r="E550" s="144">
        <v>1100</v>
      </c>
      <c r="F550" s="144">
        <v>2100</v>
      </c>
      <c r="G550" s="144" t="s">
        <v>1203</v>
      </c>
      <c r="J550" s="103" t="str">
        <f t="shared" si="14"/>
        <v xml:space="preserve">门板焊接组件 S8 1100 2100 SUS304/1.5  </v>
      </c>
      <c r="K550" s="103" t="s">
        <v>1250</v>
      </c>
      <c r="L550" s="144">
        <v>4</v>
      </c>
      <c r="Q550" s="18" t="s">
        <v>1365</v>
      </c>
    </row>
    <row r="551" spans="1:19" hidden="1">
      <c r="A551" s="7">
        <v>330051265</v>
      </c>
      <c r="B551" s="31" t="s">
        <v>1915</v>
      </c>
      <c r="C551" s="147" t="s">
        <v>1209</v>
      </c>
      <c r="D551" s="144" t="s">
        <v>1908</v>
      </c>
      <c r="F551" s="144">
        <v>2100</v>
      </c>
      <c r="G551" s="144" t="s">
        <v>1203</v>
      </c>
      <c r="I551" s="144" t="s">
        <v>1909</v>
      </c>
      <c r="J551" s="103" t="str">
        <f t="shared" si="14"/>
        <v>立柱底板 S8  2100 SUS304/1.5  宽</v>
      </c>
      <c r="K551" s="103" t="s">
        <v>1250</v>
      </c>
      <c r="L551" s="144">
        <v>123</v>
      </c>
      <c r="Q551" s="18" t="s">
        <v>1352</v>
      </c>
    </row>
    <row r="552" spans="1:19" hidden="1">
      <c r="A552" s="7">
        <v>330044353</v>
      </c>
      <c r="B552" s="31" t="s">
        <v>1916</v>
      </c>
      <c r="C552" s="147" t="s">
        <v>1209</v>
      </c>
      <c r="D552" s="144" t="s">
        <v>1913</v>
      </c>
      <c r="G552" s="144">
        <v>1.5</v>
      </c>
      <c r="I552" s="144" t="s">
        <v>1909</v>
      </c>
      <c r="J552" s="103" t="str">
        <f t="shared" si="14"/>
        <v>加强筋 (立柱） S8   1.5  宽</v>
      </c>
      <c r="K552" s="103" t="s">
        <v>1250</v>
      </c>
      <c r="L552" s="144">
        <v>1</v>
      </c>
      <c r="Q552" s="18" t="s">
        <v>1352</v>
      </c>
    </row>
    <row r="553" spans="1:19" hidden="1">
      <c r="A553" s="7">
        <v>330025914</v>
      </c>
      <c r="B553" s="7" t="s">
        <v>1969</v>
      </c>
      <c r="C553" s="147" t="s">
        <v>1968</v>
      </c>
      <c r="D553" s="144" t="s">
        <v>1356</v>
      </c>
      <c r="E553" s="144">
        <v>1100</v>
      </c>
      <c r="F553" s="144">
        <v>2200</v>
      </c>
      <c r="H553" s="144" t="s">
        <v>1966</v>
      </c>
      <c r="J553" s="103" t="str">
        <f t="shared" si="14"/>
        <v xml:space="preserve">门底板 S200 1100 2200  左 </v>
      </c>
      <c r="K553" s="103" t="s">
        <v>1250</v>
      </c>
      <c r="L553" s="144">
        <v>3</v>
      </c>
      <c r="Q553" s="18" t="s">
        <v>1353</v>
      </c>
    </row>
    <row r="554" spans="1:19" hidden="1">
      <c r="A554" s="7">
        <v>330025878</v>
      </c>
      <c r="B554" s="7" t="s">
        <v>1970</v>
      </c>
      <c r="C554" s="147" t="s">
        <v>1968</v>
      </c>
      <c r="D554" s="144" t="s">
        <v>1356</v>
      </c>
      <c r="E554" s="144">
        <v>1100</v>
      </c>
      <c r="F554" s="144">
        <v>2200</v>
      </c>
      <c r="H554" s="144" t="s">
        <v>1967</v>
      </c>
      <c r="J554" s="103" t="str">
        <f t="shared" si="14"/>
        <v xml:space="preserve">门底板 S200 1100 2200  右 </v>
      </c>
      <c r="K554" s="103" t="s">
        <v>1250</v>
      </c>
      <c r="L554" s="144">
        <v>3</v>
      </c>
      <c r="Q554" s="18" t="s">
        <v>1353</v>
      </c>
    </row>
    <row r="555" spans="1:19" hidden="1">
      <c r="A555" s="7">
        <v>200201340</v>
      </c>
      <c r="B555" s="7" t="s">
        <v>2055</v>
      </c>
      <c r="C555" s="147" t="s">
        <v>2054</v>
      </c>
      <c r="D555" s="144" t="s">
        <v>1327</v>
      </c>
      <c r="F555" s="144">
        <v>2000</v>
      </c>
      <c r="G555" s="144" t="s">
        <v>1187</v>
      </c>
      <c r="J555" s="103" t="str">
        <f t="shared" ref="J555:J556" si="15">D555&amp;K555&amp;C555&amp;K555&amp;E555&amp;K555&amp;F555&amp;K555&amp;G555&amp;K555&amp;H555&amp;K555&amp;I555</f>
        <v>装饰板(立柱)S2002000FS441</v>
      </c>
    </row>
    <row r="556" spans="1:19" hidden="1">
      <c r="A556" s="7">
        <v>200201360</v>
      </c>
      <c r="B556" s="7" t="s">
        <v>2056</v>
      </c>
      <c r="C556" s="147" t="s">
        <v>2054</v>
      </c>
      <c r="D556" s="144" t="s">
        <v>1327</v>
      </c>
      <c r="F556" s="144">
        <v>2000</v>
      </c>
      <c r="G556" s="144" t="s">
        <v>1187</v>
      </c>
      <c r="J556" s="103" t="str">
        <f t="shared" si="15"/>
        <v>装饰板(立柱)S2002000FS441</v>
      </c>
    </row>
  </sheetData>
  <autoFilter ref="A1:S556">
    <filterColumn colId="2">
      <filters>
        <filter val="S8"/>
      </filters>
    </filterColumn>
    <filterColumn colId="3">
      <filters>
        <filter val="门底板"/>
        <filter val="装饰板(立柱)"/>
      </filters>
    </filterColumn>
    <filterColumn colId="5">
      <filters>
        <filter val="2100"/>
      </filters>
    </filterColumn>
  </autoFilter>
  <sortState ref="A2:Q545">
    <sortCondition ref="B2:B545"/>
  </sortState>
  <phoneticPr fontId="29" type="noConversion"/>
  <pageMargins left="0.7" right="0.7" top="0.75" bottom="0.75" header="0.3" footer="0.3"/>
  <pageSetup paperSize="9" orientation="portrait" r:id="rId1"/>
  <ignoredErrors>
    <ignoredError sqref="F2:F545 E535:E545 E22:E46 E350:E534 E47:E349" numberStoredAsText="1"/>
  </ignoredErrors>
  <legacyDrawing r:id="rId2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>
      <selection activeCell="K10" sqref="K10"/>
    </sheetView>
  </sheetViews>
  <sheetFormatPr defaultRowHeight="13"/>
  <cols>
    <col min="2" max="2" width="10.5" bestFit="1" customWidth="1"/>
    <col min="3" max="3" width="40.75" bestFit="1" customWidth="1"/>
  </cols>
  <sheetData>
    <row r="1" spans="1:5">
      <c r="A1" s="5" t="s">
        <v>283</v>
      </c>
      <c r="B1" s="5" t="s">
        <v>284</v>
      </c>
      <c r="C1" s="5" t="s">
        <v>285</v>
      </c>
      <c r="D1" s="5" t="s">
        <v>2123</v>
      </c>
      <c r="E1" s="5" t="s">
        <v>286</v>
      </c>
    </row>
    <row r="2" spans="1:5" ht="18.75" customHeight="1">
      <c r="A2" s="5">
        <v>11732493</v>
      </c>
      <c r="B2" s="5">
        <v>200204438</v>
      </c>
      <c r="C2" s="5" t="str">
        <f>VLOOKUP(B:B,标准数据!A:B,2,0)</f>
        <v xml:space="preserve">加强筋(门板) S200 2100  </v>
      </c>
      <c r="D2" s="5"/>
      <c r="E2" s="5">
        <v>2518</v>
      </c>
    </row>
    <row r="3" spans="1:5">
      <c r="A3" s="199">
        <v>11732487</v>
      </c>
      <c r="B3" s="199">
        <v>330025965</v>
      </c>
      <c r="C3" s="199" t="str">
        <f>VLOOKUP(B:B,标准数据!A:B,2,0)</f>
        <v xml:space="preserve">门板焊接组件 S200 800 2100 右 </v>
      </c>
      <c r="D3" s="199"/>
      <c r="E3" s="199">
        <v>609</v>
      </c>
    </row>
    <row r="4" spans="1:5">
      <c r="A4" s="199">
        <v>11732489</v>
      </c>
      <c r="B4" s="199">
        <v>330025977</v>
      </c>
      <c r="C4" s="199" t="str">
        <f>VLOOKUP(B:B,标准数据!A:B,2,0)</f>
        <v xml:space="preserve">门板焊接组件 S200 800 2100 左 </v>
      </c>
      <c r="D4" s="199"/>
      <c r="E4" s="199">
        <v>609</v>
      </c>
    </row>
    <row r="5" spans="1:5">
      <c r="A5" s="199">
        <v>11732488</v>
      </c>
      <c r="B5" s="199">
        <v>330025968</v>
      </c>
      <c r="C5" s="199" t="str">
        <f>VLOOKUP(B:B,标准数据!A:B,2,0)</f>
        <v xml:space="preserve">门板焊接组件 S200 900 2100 右 </v>
      </c>
      <c r="D5" s="199"/>
      <c r="E5" s="199">
        <v>650</v>
      </c>
    </row>
    <row r="6" spans="1:5">
      <c r="A6" s="199">
        <v>11732490</v>
      </c>
      <c r="B6" s="199">
        <v>330025980</v>
      </c>
      <c r="C6" s="199" t="str">
        <f>VLOOKUP(B:B,标准数据!A:B,2,0)</f>
        <v xml:space="preserve">门板焊接组件 S200 900 2100 左 </v>
      </c>
      <c r="D6" s="199"/>
      <c r="E6" s="199">
        <v>650</v>
      </c>
    </row>
    <row r="7" spans="1:5">
      <c r="A7" s="47">
        <v>11732491</v>
      </c>
      <c r="B7" s="47">
        <v>200201370</v>
      </c>
      <c r="C7" s="47" t="str">
        <f>VLOOKUP(B:B,标准数据!A:B,2,0)</f>
        <v xml:space="preserve">门底板 S200 800 2100 右 </v>
      </c>
      <c r="D7" s="47"/>
      <c r="E7" s="47">
        <v>609</v>
      </c>
    </row>
    <row r="8" spans="1:5">
      <c r="A8" s="47">
        <v>11732494</v>
      </c>
      <c r="B8" s="47">
        <v>200204443</v>
      </c>
      <c r="C8" s="47" t="str">
        <f>VLOOKUP(B:B,标准数据!A:B,2,0)</f>
        <v xml:space="preserve">门底板 S200 800 2100 左 </v>
      </c>
      <c r="D8" s="47"/>
      <c r="E8" s="47">
        <v>609</v>
      </c>
    </row>
    <row r="9" spans="1:5">
      <c r="A9" s="47">
        <v>11732492</v>
      </c>
      <c r="B9" s="47">
        <v>200201373</v>
      </c>
      <c r="C9" s="47" t="str">
        <f>VLOOKUP(B:B,标准数据!A:B,2,0)</f>
        <v xml:space="preserve">门底板 S200 900 2100 右 </v>
      </c>
      <c r="D9" s="47"/>
      <c r="E9" s="47">
        <v>650</v>
      </c>
    </row>
    <row r="10" spans="1:5">
      <c r="A10" s="47">
        <v>11732495</v>
      </c>
      <c r="B10" s="47">
        <v>200204446</v>
      </c>
      <c r="C10" s="47" t="str">
        <f>VLOOKUP(B:B,标准数据!A:B,2,0)</f>
        <v xml:space="preserve">门底板 S200 900 2100 左 </v>
      </c>
      <c r="D10" s="47"/>
      <c r="E10" s="47">
        <v>650</v>
      </c>
    </row>
    <row r="11" spans="1:5">
      <c r="A11" s="48">
        <v>11732399</v>
      </c>
      <c r="B11" s="48">
        <v>200204479</v>
      </c>
      <c r="C11" s="48" t="str">
        <f>VLOOKUP(B:B,标准数据!A:B,2,0)</f>
        <v xml:space="preserve">装饰板(门板) S200 800 2100 FS441 右 </v>
      </c>
      <c r="D11" s="48"/>
      <c r="E11" s="48">
        <v>119</v>
      </c>
    </row>
    <row r="12" spans="1:5">
      <c r="A12" s="48">
        <v>11732480</v>
      </c>
      <c r="B12" s="48">
        <v>200204515</v>
      </c>
      <c r="C12" s="48" t="str">
        <f>VLOOKUP(B:B,标准数据!A:B,2,0)</f>
        <v xml:space="preserve">装饰板(门板) S200 800 2100 FS441 左 </v>
      </c>
      <c r="D12" s="48"/>
      <c r="E12" s="48">
        <v>119</v>
      </c>
    </row>
    <row r="13" spans="1:5">
      <c r="A13" s="48">
        <v>11732481</v>
      </c>
      <c r="B13" s="48">
        <v>200204461</v>
      </c>
      <c r="C13" s="48" t="str">
        <f>VLOOKUP(B:B,标准数据!A:B,2,0)</f>
        <v xml:space="preserve">装饰板(门板) S200 800 2100 SUS304 右 </v>
      </c>
      <c r="D13" s="48"/>
      <c r="E13" s="48">
        <v>25</v>
      </c>
    </row>
    <row r="14" spans="1:5">
      <c r="A14" s="48">
        <v>11732484</v>
      </c>
      <c r="B14" s="48">
        <v>200204497</v>
      </c>
      <c r="C14" s="48" t="str">
        <f>VLOOKUP(B:B,标准数据!A:B,2,0)</f>
        <v xml:space="preserve">装饰板(门板) S200 800 2100 SUS304 左 </v>
      </c>
      <c r="D14" s="48"/>
      <c r="E14" s="48">
        <v>25</v>
      </c>
    </row>
    <row r="15" spans="1:5">
      <c r="A15" s="48">
        <v>11732483</v>
      </c>
      <c r="B15" s="48">
        <v>200204482</v>
      </c>
      <c r="C15" s="48" t="str">
        <f>VLOOKUP(B:B,标准数据!A:B,2,0)</f>
        <v xml:space="preserve">装饰板(门板) S200 900 2100 FS441 右 </v>
      </c>
      <c r="D15" s="48"/>
      <c r="E15" s="48">
        <v>56</v>
      </c>
    </row>
    <row r="16" spans="1:5">
      <c r="A16" s="48">
        <v>11732486</v>
      </c>
      <c r="B16" s="48">
        <v>200204518</v>
      </c>
      <c r="C16" s="48" t="str">
        <f>VLOOKUP(B:B,标准数据!A:B,2,0)</f>
        <v xml:space="preserve">装饰板(门板) S200 900 2100 FS441 左 </v>
      </c>
      <c r="D16" s="48"/>
      <c r="E16" s="48">
        <v>56</v>
      </c>
    </row>
    <row r="17" spans="1:5">
      <c r="A17" s="48">
        <v>11732482</v>
      </c>
      <c r="B17" s="48">
        <v>200204464</v>
      </c>
      <c r="C17" s="48" t="str">
        <f>VLOOKUP(B:B,标准数据!A:B,2,0)</f>
        <v xml:space="preserve">装饰板(门板) S200 900 2100 SUS304 右 </v>
      </c>
      <c r="D17" s="48"/>
      <c r="E17" s="48">
        <v>137</v>
      </c>
    </row>
    <row r="18" spans="1:5">
      <c r="A18" s="48">
        <v>11732485</v>
      </c>
      <c r="B18" s="48">
        <v>200204500</v>
      </c>
      <c r="C18" s="48" t="str">
        <f>VLOOKUP(B:B,标准数据!A:B,2,0)</f>
        <v xml:space="preserve">装饰板(门板) S200 900 2100 SUS304 左 </v>
      </c>
      <c r="D18" s="48"/>
      <c r="E18" s="48">
        <v>137</v>
      </c>
    </row>
    <row r="19" spans="1:5">
      <c r="A19" s="5"/>
      <c r="B19" s="5"/>
      <c r="C19" s="5"/>
      <c r="D19" s="5"/>
      <c r="E19" s="5"/>
    </row>
    <row r="20" spans="1:5">
      <c r="A20" s="5"/>
      <c r="B20" s="5"/>
      <c r="C20" s="5"/>
      <c r="D20" s="5"/>
      <c r="E20" s="5"/>
    </row>
  </sheetData>
  <sortState ref="A2:E20">
    <sortCondition ref="C2:C20"/>
  </sortState>
  <phoneticPr fontId="29" type="noConversion"/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A2" sqref="A2:A22"/>
    </sheetView>
  </sheetViews>
  <sheetFormatPr defaultRowHeight="13"/>
  <cols>
    <col min="2" max="2" width="12.75" customWidth="1"/>
    <col min="3" max="3" width="45.625" bestFit="1" customWidth="1"/>
  </cols>
  <sheetData>
    <row r="1" spans="1:5">
      <c r="A1" s="5" t="s">
        <v>283</v>
      </c>
      <c r="B1" s="5" t="s">
        <v>284</v>
      </c>
      <c r="C1" s="5" t="s">
        <v>285</v>
      </c>
      <c r="D1">
        <v>1</v>
      </c>
      <c r="E1" s="5" t="s">
        <v>286</v>
      </c>
    </row>
    <row r="2" spans="1:5">
      <c r="A2" s="5">
        <v>11735394</v>
      </c>
      <c r="B2" s="5">
        <v>200204440</v>
      </c>
      <c r="C2" s="5" t="str">
        <f>VLOOKUP(B:B,标准数据!A:B,2,0)</f>
        <v xml:space="preserve">侧挡板 S200 2100  </v>
      </c>
      <c r="E2" s="5">
        <v>40</v>
      </c>
    </row>
    <row r="3" spans="1:5">
      <c r="A3" s="5">
        <v>11735409</v>
      </c>
      <c r="B3" s="5">
        <v>200204438</v>
      </c>
      <c r="C3" s="5" t="str">
        <f>VLOOKUP(B:B,标准数据!A:B,2,0)</f>
        <v xml:space="preserve">加强筋(门板) S200 2100  </v>
      </c>
      <c r="E3" s="5">
        <v>2484</v>
      </c>
    </row>
    <row r="4" spans="1:5">
      <c r="A4" s="199">
        <v>11735403</v>
      </c>
      <c r="B4" s="199">
        <v>330025965</v>
      </c>
      <c r="C4" s="199" t="str">
        <f>VLOOKUP(B:B,标准数据!A:B,2,0)</f>
        <v xml:space="preserve">门板焊接组件 S200 800 2100 右 </v>
      </c>
      <c r="D4" s="274"/>
      <c r="E4" s="199">
        <v>550</v>
      </c>
    </row>
    <row r="5" spans="1:5">
      <c r="A5" s="199">
        <v>11735405</v>
      </c>
      <c r="B5" s="199">
        <v>330025977</v>
      </c>
      <c r="C5" s="199" t="str">
        <f>VLOOKUP(B:B,标准数据!A:B,2,0)</f>
        <v xml:space="preserve">门板焊接组件 S200 800 2100 左 </v>
      </c>
      <c r="D5" s="274"/>
      <c r="E5" s="199">
        <v>550</v>
      </c>
    </row>
    <row r="6" spans="1:5">
      <c r="A6" s="199">
        <v>11735392</v>
      </c>
      <c r="B6" s="199">
        <v>200240211</v>
      </c>
      <c r="C6" s="199" t="str">
        <f>VLOOKUP(B:B,标准数据!A:B,2,0)</f>
        <v>门板焊接组件 S200 800 2100 右 (防火)</v>
      </c>
      <c r="D6" s="274"/>
      <c r="E6" s="199">
        <v>20</v>
      </c>
    </row>
    <row r="7" spans="1:5">
      <c r="A7" s="199">
        <v>11735393</v>
      </c>
      <c r="B7" s="199">
        <v>200240229</v>
      </c>
      <c r="C7" s="199" t="str">
        <f>VLOOKUP(B:B,标准数据!A:B,2,0)</f>
        <v>门板焊接组件 S200 800 2100 左 (防火)</v>
      </c>
      <c r="D7" s="274"/>
      <c r="E7" s="199">
        <v>20</v>
      </c>
    </row>
    <row r="8" spans="1:5">
      <c r="A8" s="199">
        <v>11735404</v>
      </c>
      <c r="B8" s="199">
        <v>330025968</v>
      </c>
      <c r="C8" s="199" t="str">
        <f>VLOOKUP(B:B,标准数据!A:B,2,0)</f>
        <v xml:space="preserve">门板焊接组件 S200 900 2100 右 </v>
      </c>
      <c r="D8" s="274"/>
      <c r="E8" s="199">
        <v>672</v>
      </c>
    </row>
    <row r="9" spans="1:5">
      <c r="A9" s="199">
        <v>11735406</v>
      </c>
      <c r="B9" s="199">
        <v>330025980</v>
      </c>
      <c r="C9" s="199" t="str">
        <f>VLOOKUP(B:B,标准数据!A:B,2,0)</f>
        <v xml:space="preserve">门板焊接组件 S200 900 2100 左 </v>
      </c>
      <c r="D9" s="274"/>
      <c r="E9" s="199">
        <v>672</v>
      </c>
    </row>
    <row r="10" spans="1:5">
      <c r="A10" s="47">
        <v>11735407</v>
      </c>
      <c r="B10" s="47">
        <v>200201370</v>
      </c>
      <c r="C10" s="47" t="str">
        <f>VLOOKUP(B:B,标准数据!A:B,2,0)</f>
        <v xml:space="preserve">门底板 S200 800 2100 右 </v>
      </c>
      <c r="D10" s="275"/>
      <c r="E10" s="47">
        <v>570</v>
      </c>
    </row>
    <row r="11" spans="1:5">
      <c r="A11" s="47">
        <v>11735410</v>
      </c>
      <c r="B11" s="47">
        <v>200204443</v>
      </c>
      <c r="C11" s="47" t="str">
        <f>VLOOKUP(B:B,标准数据!A:B,2,0)</f>
        <v xml:space="preserve">门底板 S200 800 2100 左 </v>
      </c>
      <c r="D11" s="275"/>
      <c r="E11" s="47">
        <v>570</v>
      </c>
    </row>
    <row r="12" spans="1:5">
      <c r="A12" s="47">
        <v>11735408</v>
      </c>
      <c r="B12" s="47">
        <v>200201373</v>
      </c>
      <c r="C12" s="47" t="str">
        <f>VLOOKUP(B:B,标准数据!A:B,2,0)</f>
        <v xml:space="preserve">门底板 S200 900 2100 右 </v>
      </c>
      <c r="D12" s="275"/>
      <c r="E12" s="47">
        <v>672</v>
      </c>
    </row>
    <row r="13" spans="1:5">
      <c r="A13" s="47">
        <v>11735411</v>
      </c>
      <c r="B13" s="47">
        <v>200204446</v>
      </c>
      <c r="C13" s="47" t="str">
        <f>VLOOKUP(B:B,标准数据!A:B,2,0)</f>
        <v xml:space="preserve">门底板 S200 900 2100 左 </v>
      </c>
      <c r="D13" s="275"/>
      <c r="E13" s="47">
        <v>672</v>
      </c>
    </row>
    <row r="14" spans="1:5">
      <c r="A14" s="48">
        <v>11735398</v>
      </c>
      <c r="B14" s="48">
        <v>200204479</v>
      </c>
      <c r="C14" s="48" t="str">
        <f>VLOOKUP(B:B,标准数据!A:B,2,0)</f>
        <v xml:space="preserve">装饰板(门板) S200 800 2100 FS441 右 </v>
      </c>
      <c r="D14" s="273"/>
      <c r="E14" s="48">
        <v>167</v>
      </c>
    </row>
    <row r="15" spans="1:5">
      <c r="A15" s="48">
        <v>11735397</v>
      </c>
      <c r="B15" s="48">
        <v>200204515</v>
      </c>
      <c r="C15" s="48" t="str">
        <f>VLOOKUP(B:B,标准数据!A:B,2,0)</f>
        <v xml:space="preserve">装饰板(门板) S200 800 2100 FS441 左 </v>
      </c>
      <c r="D15" s="273"/>
      <c r="E15" s="48">
        <v>167</v>
      </c>
    </row>
    <row r="16" spans="1:5">
      <c r="A16" s="48">
        <v>11735399</v>
      </c>
      <c r="B16" s="48">
        <v>200204461</v>
      </c>
      <c r="C16" s="48" t="str">
        <f>VLOOKUP(B:B,标准数据!A:B,2,0)</f>
        <v xml:space="preserve">装饰板(门板) S200 800 2100 SUS304 右 </v>
      </c>
      <c r="D16" s="273"/>
      <c r="E16" s="48">
        <v>33</v>
      </c>
    </row>
    <row r="17" spans="1:5">
      <c r="A17" s="48">
        <v>11735401</v>
      </c>
      <c r="B17" s="48">
        <v>200204497</v>
      </c>
      <c r="C17" s="48" t="str">
        <f>VLOOKUP(B:B,标准数据!A:B,2,0)</f>
        <v xml:space="preserve">装饰板(门板) S200 800 2100 SUS304 左 </v>
      </c>
      <c r="D17" s="273"/>
      <c r="E17" s="48">
        <v>33</v>
      </c>
    </row>
    <row r="18" spans="1:5">
      <c r="A18" s="48">
        <v>11735400</v>
      </c>
      <c r="B18" s="48">
        <v>200204482</v>
      </c>
      <c r="C18" s="48" t="str">
        <f>VLOOKUP(B:B,标准数据!A:B,2,0)</f>
        <v xml:space="preserve">装饰板(门板) S200 900 2100 FS441 右 </v>
      </c>
      <c r="D18" s="273"/>
      <c r="E18" s="48">
        <v>118</v>
      </c>
    </row>
    <row r="19" spans="1:5">
      <c r="A19" s="48">
        <v>11735402</v>
      </c>
      <c r="B19" s="48">
        <v>200204518</v>
      </c>
      <c r="C19" s="48" t="str">
        <f>VLOOKUP(B:B,标准数据!A:B,2,0)</f>
        <v xml:space="preserve">装饰板(门板) S200 900 2100 FS441 左 </v>
      </c>
      <c r="D19" s="273"/>
      <c r="E19" s="48">
        <v>118</v>
      </c>
    </row>
    <row r="20" spans="1:5">
      <c r="A20" s="48">
        <v>11735395</v>
      </c>
      <c r="B20" s="48">
        <v>200204464</v>
      </c>
      <c r="C20" s="48" t="str">
        <f>VLOOKUP(B:B,标准数据!A:B,2,0)</f>
        <v xml:space="preserve">装饰板(门板) S200 900 2100 SUS304 右 </v>
      </c>
      <c r="D20" s="273"/>
      <c r="E20" s="48">
        <v>12</v>
      </c>
    </row>
    <row r="21" spans="1:5">
      <c r="A21" s="48">
        <v>11735396</v>
      </c>
      <c r="B21" s="48">
        <v>200204500</v>
      </c>
      <c r="C21" s="48" t="str">
        <f>VLOOKUP(B:B,标准数据!A:B,2,0)</f>
        <v xml:space="preserve">装饰板(门板) S200 900 2100 SUS304 左 </v>
      </c>
      <c r="D21" s="273"/>
      <c r="E21" s="48">
        <v>12</v>
      </c>
    </row>
    <row r="22" spans="1:5">
      <c r="A22" s="5"/>
      <c r="B22" s="5"/>
      <c r="C22" s="5"/>
      <c r="E22" s="5"/>
    </row>
  </sheetData>
  <sortState ref="A2:E22">
    <sortCondition ref="C2:C22"/>
  </sortState>
  <phoneticPr fontId="29" type="noConversion"/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A9" sqref="A9:E10"/>
    </sheetView>
  </sheetViews>
  <sheetFormatPr defaultRowHeight="13"/>
  <cols>
    <col min="1" max="1" width="11" bestFit="1" customWidth="1"/>
    <col min="2" max="2" width="10.5" bestFit="1" customWidth="1"/>
    <col min="3" max="3" width="39.625" bestFit="1" customWidth="1"/>
    <col min="5" max="5" width="5.5" bestFit="1" customWidth="1"/>
  </cols>
  <sheetData>
    <row r="1" spans="1:5">
      <c r="A1" s="5" t="s">
        <v>283</v>
      </c>
      <c r="B1" s="5" t="s">
        <v>284</v>
      </c>
      <c r="C1" s="5" t="s">
        <v>285</v>
      </c>
      <c r="D1" s="5" t="s">
        <v>2114</v>
      </c>
      <c r="E1" s="5" t="s">
        <v>286</v>
      </c>
    </row>
    <row r="2" spans="1:5" ht="20.9" customHeight="1">
      <c r="A2" s="5">
        <v>11737739</v>
      </c>
      <c r="B2" s="5">
        <v>200204438</v>
      </c>
      <c r="C2" s="5" t="str">
        <f>VLOOKUP(B:B,标准数据!A:B,2,0)</f>
        <v xml:space="preserve">加强筋(门板) S200 2100  </v>
      </c>
      <c r="D2" s="5"/>
      <c r="E2" s="5">
        <v>1154</v>
      </c>
    </row>
    <row r="3" spans="1:5">
      <c r="A3" s="199">
        <v>11737729</v>
      </c>
      <c r="B3" s="199">
        <v>330025965</v>
      </c>
      <c r="C3" s="199" t="str">
        <f>VLOOKUP(B:B,标准数据!A:B,2,0)</f>
        <v xml:space="preserve">门板焊接组件 S200 800 2100 右 </v>
      </c>
      <c r="D3" s="199"/>
      <c r="E3" s="199">
        <v>105</v>
      </c>
    </row>
    <row r="4" spans="1:5">
      <c r="A4" s="199">
        <v>11737731</v>
      </c>
      <c r="B4" s="199">
        <v>330025977</v>
      </c>
      <c r="C4" s="199" t="str">
        <f>VLOOKUP(B:B,标准数据!A:B,2,0)</f>
        <v xml:space="preserve">门板焊接组件 S200 800 2100 左 </v>
      </c>
      <c r="D4" s="199"/>
      <c r="E4" s="199">
        <v>105</v>
      </c>
    </row>
    <row r="5" spans="1:5">
      <c r="A5" s="199">
        <v>11737730</v>
      </c>
      <c r="B5" s="199">
        <v>330025968</v>
      </c>
      <c r="C5" s="199" t="str">
        <f>VLOOKUP(B:B,标准数据!A:B,2,0)</f>
        <v xml:space="preserve">门板焊接组件 S200 900 2100 右 </v>
      </c>
      <c r="D5" s="199"/>
      <c r="E5" s="199">
        <v>472</v>
      </c>
    </row>
    <row r="6" spans="1:5">
      <c r="A6" s="199">
        <v>11737732</v>
      </c>
      <c r="B6" s="199">
        <v>330025980</v>
      </c>
      <c r="C6" s="199" t="str">
        <f>VLOOKUP(B:B,标准数据!A:B,2,0)</f>
        <v xml:space="preserve">门板焊接组件 S200 900 2100 左 </v>
      </c>
      <c r="D6" s="199"/>
      <c r="E6" s="199">
        <v>472</v>
      </c>
    </row>
    <row r="7" spans="1:5">
      <c r="A7" s="47">
        <v>11737737</v>
      </c>
      <c r="B7" s="47">
        <v>200201370</v>
      </c>
      <c r="C7" s="47" t="str">
        <f>VLOOKUP(B:B,标准数据!A:B,2,0)</f>
        <v xml:space="preserve">门底板 S200 800 2100 右 </v>
      </c>
      <c r="D7" s="47"/>
      <c r="E7" s="47">
        <v>105</v>
      </c>
    </row>
    <row r="8" spans="1:5">
      <c r="A8" s="47">
        <v>11737735</v>
      </c>
      <c r="B8" s="47">
        <v>200204443</v>
      </c>
      <c r="C8" s="47" t="str">
        <f>VLOOKUP(B:B,标准数据!A:B,2,0)</f>
        <v xml:space="preserve">门底板 S200 800 2100 左 </v>
      </c>
      <c r="D8" s="47"/>
      <c r="E8" s="47">
        <v>105</v>
      </c>
    </row>
    <row r="9" spans="1:5">
      <c r="A9" s="47">
        <v>11737738</v>
      </c>
      <c r="B9" s="47">
        <v>200201373</v>
      </c>
      <c r="C9" s="47" t="str">
        <f>VLOOKUP(B:B,标准数据!A:B,2,0)</f>
        <v xml:space="preserve">门底板 S200 900 2100 右 </v>
      </c>
      <c r="D9" s="47"/>
      <c r="E9" s="47">
        <v>472</v>
      </c>
    </row>
    <row r="10" spans="1:5">
      <c r="A10" s="47">
        <v>11737736</v>
      </c>
      <c r="B10" s="47">
        <v>200204446</v>
      </c>
      <c r="C10" s="47" t="str">
        <f>VLOOKUP(B:B,标准数据!A:B,2,0)</f>
        <v xml:space="preserve">门底板 S200 900 2100 左 </v>
      </c>
      <c r="D10" s="47"/>
      <c r="E10" s="47">
        <v>472</v>
      </c>
    </row>
    <row r="11" spans="1:5">
      <c r="A11" s="48">
        <v>11737733</v>
      </c>
      <c r="B11" s="48">
        <v>200204479</v>
      </c>
      <c r="C11" s="48" t="str">
        <f>VLOOKUP(B:B,标准数据!A:B,2,0)</f>
        <v xml:space="preserve">装饰板(门板) S200 800 2100 FS441 右 </v>
      </c>
      <c r="D11" s="48"/>
      <c r="E11" s="48">
        <v>5</v>
      </c>
    </row>
    <row r="12" spans="1:5">
      <c r="A12" s="48">
        <v>11737734</v>
      </c>
      <c r="B12" s="48">
        <v>200204515</v>
      </c>
      <c r="C12" s="48" t="str">
        <f>VLOOKUP(B:B,标准数据!A:B,2,0)</f>
        <v xml:space="preserve">装饰板(门板) S200 800 2100 FS441 左 </v>
      </c>
      <c r="D12" s="48"/>
      <c r="E12" s="48">
        <v>5</v>
      </c>
    </row>
    <row r="13" spans="1:5">
      <c r="A13" s="48">
        <v>11737727</v>
      </c>
      <c r="B13" s="48">
        <v>200204482</v>
      </c>
      <c r="C13" s="48" t="str">
        <f>VLOOKUP(B:B,标准数据!A:B,2,0)</f>
        <v xml:space="preserve">装饰板(门板) S200 900 2100 FS441 右 </v>
      </c>
      <c r="D13" s="48"/>
      <c r="E13" s="48">
        <v>2</v>
      </c>
    </row>
    <row r="14" spans="1:5">
      <c r="A14" s="48">
        <v>11737728</v>
      </c>
      <c r="B14" s="48">
        <v>200204518</v>
      </c>
      <c r="C14" s="48" t="str">
        <f>VLOOKUP(B:B,标准数据!A:B,2,0)</f>
        <v xml:space="preserve">装饰板(门板) S200 900 2100 FS441 左 </v>
      </c>
      <c r="D14" s="48"/>
      <c r="E14" s="48">
        <v>2</v>
      </c>
    </row>
    <row r="15" spans="1:5">
      <c r="A15" s="5"/>
      <c r="B15" s="5"/>
      <c r="C15" s="5"/>
      <c r="D15" s="5"/>
      <c r="E15" s="5"/>
    </row>
    <row r="16" spans="1:5">
      <c r="A16" s="5"/>
      <c r="B16" s="5"/>
      <c r="C16" s="5"/>
      <c r="D16" s="5"/>
      <c r="E16" s="5"/>
    </row>
  </sheetData>
  <sortState ref="A2:E16">
    <sortCondition ref="C2:C16"/>
  </sortState>
  <phoneticPr fontId="29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workbookViewId="0">
      <selection activeCell="A18" sqref="A18"/>
    </sheetView>
  </sheetViews>
  <sheetFormatPr defaultRowHeight="13"/>
  <cols>
    <col min="1" max="1" width="11" bestFit="1" customWidth="1"/>
    <col min="2" max="2" width="10.5" bestFit="1" customWidth="1"/>
    <col min="3" max="3" width="41.875" style="211" bestFit="1" customWidth="1"/>
    <col min="4" max="4" width="17.125" customWidth="1"/>
    <col min="5" max="5" width="8.25" customWidth="1"/>
  </cols>
  <sheetData>
    <row r="1" spans="1:5">
      <c r="A1" s="5" t="s">
        <v>283</v>
      </c>
      <c r="B1" s="5" t="s">
        <v>284</v>
      </c>
      <c r="C1" s="5" t="s">
        <v>984</v>
      </c>
      <c r="D1" s="5" t="s">
        <v>285</v>
      </c>
      <c r="E1" s="5" t="s">
        <v>286</v>
      </c>
    </row>
    <row r="2" spans="1:5">
      <c r="A2" s="5">
        <v>11616433</v>
      </c>
      <c r="B2" s="5">
        <v>200204438</v>
      </c>
      <c r="C2" s="5" t="str">
        <f>VLOOKUP(B:B,标准数据!A:B,2,0)</f>
        <v xml:space="preserve">加强筋(门板) S200 2100  </v>
      </c>
      <c r="D2" s="5" t="s">
        <v>316</v>
      </c>
      <c r="E2" s="5">
        <v>2480</v>
      </c>
    </row>
    <row r="3" spans="1:5">
      <c r="A3" s="199">
        <v>11616276</v>
      </c>
      <c r="B3" s="199">
        <v>330025971</v>
      </c>
      <c r="C3" s="199" t="str">
        <f>VLOOKUP(B:B,标准数据!A:B,2,0)</f>
        <v xml:space="preserve">门板焊接组件 S200 1000 2100 右 </v>
      </c>
      <c r="D3" s="199" t="s">
        <v>619</v>
      </c>
      <c r="E3" s="199">
        <v>15</v>
      </c>
    </row>
    <row r="4" spans="1:5">
      <c r="A4" s="199">
        <v>11616277</v>
      </c>
      <c r="B4" s="199">
        <v>330025983</v>
      </c>
      <c r="C4" s="199" t="str">
        <f>VLOOKUP(B:B,标准数据!A:B,2,0)</f>
        <v xml:space="preserve">门板焊接组件 S200 1000 2100 左 </v>
      </c>
      <c r="D4" s="199" t="s">
        <v>629</v>
      </c>
      <c r="E4" s="199">
        <v>15</v>
      </c>
    </row>
    <row r="5" spans="1:5">
      <c r="A5" s="199">
        <v>11616422</v>
      </c>
      <c r="B5" s="199">
        <v>330025965</v>
      </c>
      <c r="C5" s="199" t="str">
        <f>VLOOKUP(B:B,标准数据!A:B,2,0)</f>
        <v xml:space="preserve">门板焊接组件 S200 800 2100 右 </v>
      </c>
      <c r="D5" s="199" t="s">
        <v>302</v>
      </c>
      <c r="E5" s="199">
        <v>393</v>
      </c>
    </row>
    <row r="6" spans="1:5">
      <c r="A6" s="199">
        <v>11616429</v>
      </c>
      <c r="B6" s="199">
        <v>330025977</v>
      </c>
      <c r="C6" s="199" t="str">
        <f>VLOOKUP(B:B,标准数据!A:B,2,0)</f>
        <v xml:space="preserve">门板焊接组件 S200 800 2100 左 </v>
      </c>
      <c r="D6" s="199" t="s">
        <v>304</v>
      </c>
      <c r="E6" s="199">
        <v>393</v>
      </c>
    </row>
    <row r="7" spans="1:5">
      <c r="A7" s="199">
        <v>11616425</v>
      </c>
      <c r="B7" s="199">
        <v>330025968</v>
      </c>
      <c r="C7" s="199" t="str">
        <f>VLOOKUP(B:B,标准数据!A:B,2,0)</f>
        <v xml:space="preserve">门板焊接组件 S200 900 2100 右 </v>
      </c>
      <c r="D7" s="199" t="s">
        <v>303</v>
      </c>
      <c r="E7" s="199">
        <v>832</v>
      </c>
    </row>
    <row r="8" spans="1:5">
      <c r="A8" s="199">
        <v>11616432</v>
      </c>
      <c r="B8" s="199">
        <v>330025980</v>
      </c>
      <c r="C8" s="199" t="str">
        <f>VLOOKUP(B:B,标准数据!A:B,2,0)</f>
        <v xml:space="preserve">门板焊接组件 S200 900 2100 左 </v>
      </c>
      <c r="D8" s="199" t="s">
        <v>305</v>
      </c>
      <c r="E8" s="199">
        <v>832</v>
      </c>
    </row>
    <row r="9" spans="1:5">
      <c r="A9" s="47">
        <v>11616278</v>
      </c>
      <c r="B9" s="47">
        <v>200201376</v>
      </c>
      <c r="C9" s="47" t="str">
        <f>VLOOKUP(B:B,标准数据!A:B,2,0)</f>
        <v xml:space="preserve">门底板 S200 1000 2100 右 </v>
      </c>
      <c r="D9" s="47" t="s">
        <v>576</v>
      </c>
      <c r="E9" s="47">
        <v>15</v>
      </c>
    </row>
    <row r="10" spans="1:5">
      <c r="A10" s="47">
        <v>11616279</v>
      </c>
      <c r="B10" s="47">
        <v>200204449</v>
      </c>
      <c r="C10" s="47" t="str">
        <f>VLOOKUP(B:B,标准数据!A:B,2,0)</f>
        <v xml:space="preserve">门底板 S200 1000 2100 左 </v>
      </c>
      <c r="D10" s="47" t="s">
        <v>581</v>
      </c>
      <c r="E10" s="47">
        <v>15</v>
      </c>
    </row>
    <row r="11" spans="1:5">
      <c r="A11" s="47">
        <v>11616423</v>
      </c>
      <c r="B11" s="47">
        <v>200201370</v>
      </c>
      <c r="C11" s="47" t="str">
        <f>VLOOKUP(B:B,标准数据!A:B,2,0)</f>
        <v xml:space="preserve">门底板 S200 800 2100 右 </v>
      </c>
      <c r="D11" s="47" t="s">
        <v>314</v>
      </c>
      <c r="E11" s="47">
        <v>393</v>
      </c>
    </row>
    <row r="12" spans="1:5">
      <c r="A12" s="47">
        <v>11616430</v>
      </c>
      <c r="B12" s="47">
        <v>200204443</v>
      </c>
      <c r="C12" s="47" t="str">
        <f>VLOOKUP(B:B,标准数据!A:B,2,0)</f>
        <v xml:space="preserve">门底板 S200 800 2100 左 </v>
      </c>
      <c r="D12" s="47" t="s">
        <v>317</v>
      </c>
      <c r="E12" s="47">
        <v>393</v>
      </c>
    </row>
    <row r="13" spans="1:5">
      <c r="A13" s="47">
        <v>11616426</v>
      </c>
      <c r="B13" s="47">
        <v>200201373</v>
      </c>
      <c r="C13" s="47" t="str">
        <f>VLOOKUP(B:B,标准数据!A:B,2,0)</f>
        <v xml:space="preserve">门底板 S200 900 2100 右 </v>
      </c>
      <c r="D13" s="47" t="s">
        <v>315</v>
      </c>
      <c r="E13" s="47">
        <v>832</v>
      </c>
    </row>
    <row r="14" spans="1:5">
      <c r="A14" s="47">
        <v>11616434</v>
      </c>
      <c r="B14" s="47">
        <v>200204446</v>
      </c>
      <c r="C14" s="47" t="str">
        <f>VLOOKUP(B:B,标准数据!A:B,2,0)</f>
        <v xml:space="preserve">门底板 S200 900 2100 左 </v>
      </c>
      <c r="D14" s="47" t="s">
        <v>318</v>
      </c>
      <c r="E14" s="47">
        <v>832</v>
      </c>
    </row>
    <row r="15" spans="1:5">
      <c r="A15" s="5">
        <v>11616273</v>
      </c>
      <c r="B15" s="5">
        <v>200201358</v>
      </c>
      <c r="C15" s="5" t="str">
        <f>VLOOKUP(B:B,标准数据!A:B,2,0)</f>
        <v xml:space="preserve">装饰板(立柱) S200 2100 SUS304 右 </v>
      </c>
      <c r="D15" s="5" t="s">
        <v>297</v>
      </c>
      <c r="E15" s="5">
        <v>110</v>
      </c>
    </row>
    <row r="16" spans="1:5">
      <c r="A16" s="5">
        <v>11616272</v>
      </c>
      <c r="B16" s="5">
        <v>200201338</v>
      </c>
      <c r="C16" s="5" t="str">
        <f>VLOOKUP(B:B,标准数据!A:B,2,0)</f>
        <v xml:space="preserve">装饰板(立柱) S200 2100 SUS304 左 </v>
      </c>
      <c r="D16" s="5" t="s">
        <v>296</v>
      </c>
      <c r="E16" s="5">
        <v>110</v>
      </c>
    </row>
    <row r="17" spans="1:5">
      <c r="A17" s="48">
        <v>11616274</v>
      </c>
      <c r="B17" s="48">
        <v>200204467</v>
      </c>
      <c r="C17" s="48" t="str">
        <f>VLOOKUP(B:B,标准数据!A:B,2,0)</f>
        <v xml:space="preserve">装饰板(门板) S200 1000 2100 SUS304 右 </v>
      </c>
      <c r="D17" s="48" t="s">
        <v>585</v>
      </c>
      <c r="E17" s="48">
        <v>15</v>
      </c>
    </row>
    <row r="18" spans="1:5">
      <c r="A18" s="48">
        <v>11616275</v>
      </c>
      <c r="B18" s="48">
        <v>200204503</v>
      </c>
      <c r="C18" s="48" t="str">
        <f>VLOOKUP(B:B,标准数据!A:B,2,0)</f>
        <v xml:space="preserve">装饰板(门板) S200 1000 2100 SUS304 左 </v>
      </c>
      <c r="D18" s="48" t="s">
        <v>591</v>
      </c>
      <c r="E18" s="48">
        <v>15</v>
      </c>
    </row>
    <row r="19" spans="1:5">
      <c r="A19" s="48">
        <v>11616421</v>
      </c>
      <c r="B19" s="48">
        <v>200204479</v>
      </c>
      <c r="C19" s="48" t="str">
        <f>VLOOKUP(B:B,标准数据!A:B,2,0)</f>
        <v xml:space="preserve">装饰板(门板) S200 800 2100 FS441 右 </v>
      </c>
      <c r="D19" s="48" t="s">
        <v>587</v>
      </c>
      <c r="E19" s="48">
        <v>129</v>
      </c>
    </row>
    <row r="20" spans="1:5">
      <c r="A20" s="48">
        <v>11616428</v>
      </c>
      <c r="B20" s="48">
        <v>200204515</v>
      </c>
      <c r="C20" s="48" t="str">
        <f>VLOOKUP(B:B,标准数据!A:B,2,0)</f>
        <v xml:space="preserve">装饰板(门板) S200 800 2100 FS441 左 </v>
      </c>
      <c r="D20" s="48" t="s">
        <v>593</v>
      </c>
      <c r="E20" s="48">
        <v>129</v>
      </c>
    </row>
    <row r="21" spans="1:5">
      <c r="A21" s="48">
        <v>11616424</v>
      </c>
      <c r="B21" s="48">
        <v>200204482</v>
      </c>
      <c r="C21" s="48" t="str">
        <f>VLOOKUP(B:B,标准数据!A:B,2,0)</f>
        <v xml:space="preserve">装饰板(门板) S200 900 2100 FS441 右 </v>
      </c>
      <c r="D21" s="48" t="s">
        <v>299</v>
      </c>
      <c r="E21" s="48">
        <v>33</v>
      </c>
    </row>
    <row r="22" spans="1:5">
      <c r="A22" s="48">
        <v>11616431</v>
      </c>
      <c r="B22" s="48">
        <v>200204518</v>
      </c>
      <c r="C22" s="48" t="str">
        <f>VLOOKUP(B:B,标准数据!A:B,2,0)</f>
        <v xml:space="preserve">装饰板(门板) S200 900 2100 FS441 左 </v>
      </c>
      <c r="D22" s="48" t="s">
        <v>301</v>
      </c>
      <c r="E22" s="48">
        <v>33</v>
      </c>
    </row>
    <row r="23" spans="1:5">
      <c r="A23" s="48">
        <v>11616420</v>
      </c>
      <c r="B23" s="48">
        <v>200204464</v>
      </c>
      <c r="C23" s="48" t="str">
        <f>VLOOKUP(B:B,标准数据!A:B,2,0)</f>
        <v xml:space="preserve">装饰板(门板) S200 900 2100 SUS304 右 </v>
      </c>
      <c r="D23" s="48" t="s">
        <v>584</v>
      </c>
      <c r="E23" s="48">
        <v>181</v>
      </c>
    </row>
    <row r="24" spans="1:5">
      <c r="A24" s="48">
        <v>11616427</v>
      </c>
      <c r="B24" s="48">
        <v>200204500</v>
      </c>
      <c r="C24" s="48" t="str">
        <f>VLOOKUP(B:B,标准数据!A:B,2,0)</f>
        <v xml:space="preserve">装饰板(门板) S200 900 2100 SUS304 左 </v>
      </c>
      <c r="D24" s="48" t="s">
        <v>590</v>
      </c>
      <c r="E24" s="48">
        <v>181</v>
      </c>
    </row>
    <row r="25" spans="1:5">
      <c r="A25" s="5">
        <v>11616271</v>
      </c>
      <c r="B25" s="5">
        <v>200201320</v>
      </c>
      <c r="C25" s="5" t="str">
        <f>VLOOKUP(B:B,标准数据!A:B,2,0)</f>
        <v xml:space="preserve">装饰板(门楣) S200 900 SUS304 </v>
      </c>
      <c r="D25" s="5" t="s">
        <v>294</v>
      </c>
      <c r="E25" s="5">
        <v>110</v>
      </c>
    </row>
    <row r="26" spans="1:5">
      <c r="A26" s="5"/>
      <c r="B26" s="5"/>
      <c r="C26" s="5"/>
      <c r="D26" s="5"/>
      <c r="E26" s="5"/>
    </row>
    <row r="27" spans="1:5">
      <c r="A27" s="5"/>
      <c r="B27" s="5"/>
      <c r="C27" s="5"/>
      <c r="D27" s="5"/>
      <c r="E27" s="5"/>
    </row>
  </sheetData>
  <sortState ref="A2:E27">
    <sortCondition ref="C2:C27"/>
  </sortState>
  <phoneticPr fontId="29" type="noConversion"/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workbookViewId="0">
      <selection activeCell="D14" sqref="D14"/>
    </sheetView>
  </sheetViews>
  <sheetFormatPr defaultRowHeight="13"/>
  <cols>
    <col min="1" max="1" width="9.75" customWidth="1"/>
    <col min="2" max="2" width="11" bestFit="1" customWidth="1"/>
    <col min="3" max="3" width="10.25" customWidth="1"/>
    <col min="4" max="4" width="45.625" bestFit="1" customWidth="1"/>
  </cols>
  <sheetData>
    <row r="1" spans="1:6">
      <c r="A1" s="5" t="s">
        <v>1894</v>
      </c>
      <c r="B1" s="5" t="s">
        <v>283</v>
      </c>
      <c r="C1" s="5" t="s">
        <v>284</v>
      </c>
      <c r="D1" s="5" t="s">
        <v>285</v>
      </c>
      <c r="E1" s="5" t="s">
        <v>2114</v>
      </c>
      <c r="F1" s="5" t="s">
        <v>286</v>
      </c>
    </row>
    <row r="2" spans="1:6">
      <c r="A2" s="5"/>
      <c r="B2" s="5">
        <v>11738869</v>
      </c>
      <c r="C2" s="5">
        <v>200030846</v>
      </c>
      <c r="D2" s="5" t="str">
        <f>VLOOKUP(C:C,标准数据!A:B,2,0)</f>
        <v xml:space="preserve">加强筋(立柱) S8 </v>
      </c>
      <c r="E2" s="5"/>
      <c r="F2" s="5">
        <v>948</v>
      </c>
    </row>
    <row r="3" spans="1:6">
      <c r="A3" s="5"/>
      <c r="B3" s="5">
        <v>11738945</v>
      </c>
      <c r="C3" s="5">
        <v>200204438</v>
      </c>
      <c r="D3" s="5" t="str">
        <f>VLOOKUP(C:C,标准数据!A:B,2,0)</f>
        <v xml:space="preserve">加强筋(门板) S200 2100  </v>
      </c>
      <c r="E3" s="5"/>
      <c r="F3" s="5">
        <v>2016</v>
      </c>
    </row>
    <row r="4" spans="1:6">
      <c r="A4" s="5"/>
      <c r="B4" s="5">
        <v>11738867</v>
      </c>
      <c r="C4" s="5">
        <v>200127394</v>
      </c>
      <c r="D4" s="5" t="str">
        <f>VLOOKUP(C:C,标准数据!A:B,2,0)</f>
        <v xml:space="preserve">加强筋(门板) S8 2200  </v>
      </c>
      <c r="E4" s="5"/>
      <c r="F4" s="5">
        <v>474</v>
      </c>
    </row>
    <row r="5" spans="1:6">
      <c r="A5" s="5"/>
      <c r="B5" s="5">
        <v>11738865</v>
      </c>
      <c r="C5" s="5">
        <v>200074901</v>
      </c>
      <c r="D5" s="5" t="str">
        <f>VLOOKUP(C:C,标准数据!A:B,2,0)</f>
        <v xml:space="preserve">立柱底板 S8 2200  </v>
      </c>
      <c r="E5" s="5"/>
      <c r="F5" s="5">
        <v>474</v>
      </c>
    </row>
    <row r="6" spans="1:6">
      <c r="A6" s="5"/>
      <c r="B6" s="5">
        <v>11738864</v>
      </c>
      <c r="C6" s="5">
        <v>330060182</v>
      </c>
      <c r="D6" s="5" t="str">
        <f>VLOOKUP(C:C,标准数据!A:B,2,0)</f>
        <v xml:space="preserve">立柱焊接组件 S8 2200  </v>
      </c>
      <c r="E6" s="5"/>
      <c r="F6" s="5">
        <v>474</v>
      </c>
    </row>
    <row r="7" spans="1:6">
      <c r="A7" s="5"/>
      <c r="B7" s="199">
        <v>11738873</v>
      </c>
      <c r="C7" s="199">
        <v>330025965</v>
      </c>
      <c r="D7" s="199" t="str">
        <f>VLOOKUP(C:C,标准数据!A:B,2,0)</f>
        <v xml:space="preserve">门板焊接组件 S200 800 2100 右 </v>
      </c>
      <c r="E7" s="199"/>
      <c r="F7" s="199">
        <v>555</v>
      </c>
    </row>
    <row r="8" spans="1:6">
      <c r="A8" s="5"/>
      <c r="B8" s="199">
        <v>11738941</v>
      </c>
      <c r="C8" s="199">
        <v>330025977</v>
      </c>
      <c r="D8" s="199" t="str">
        <f>VLOOKUP(C:C,标准数据!A:B,2,0)</f>
        <v xml:space="preserve">门板焊接组件 S200 800 2100 左 </v>
      </c>
      <c r="E8" s="199"/>
      <c r="F8" s="199">
        <v>555</v>
      </c>
    </row>
    <row r="9" spans="1:6">
      <c r="A9" s="5"/>
      <c r="B9" s="199">
        <v>11738876</v>
      </c>
      <c r="C9" s="199">
        <v>330025968</v>
      </c>
      <c r="D9" s="199" t="str">
        <f>VLOOKUP(C:C,标准数据!A:B,2,0)</f>
        <v xml:space="preserve">门板焊接组件 S200 900 2100 右 </v>
      </c>
      <c r="E9" s="199"/>
      <c r="F9" s="199">
        <v>453</v>
      </c>
    </row>
    <row r="10" spans="1:6">
      <c r="A10" s="5"/>
      <c r="B10" s="199">
        <v>11738944</v>
      </c>
      <c r="C10" s="199">
        <v>330025980</v>
      </c>
      <c r="D10" s="199" t="str">
        <f>VLOOKUP(C:C,标准数据!A:B,2,0)</f>
        <v xml:space="preserve">门板焊接组件 S200 900 2100 左 </v>
      </c>
      <c r="E10" s="199"/>
      <c r="F10" s="199">
        <v>453</v>
      </c>
    </row>
    <row r="11" spans="1:6">
      <c r="A11" s="5"/>
      <c r="B11" s="199">
        <v>11738866</v>
      </c>
      <c r="C11" s="199">
        <v>200127139</v>
      </c>
      <c r="D11" s="199" t="str">
        <f>VLOOKUP(C:C,标准数据!A:B,2,0)</f>
        <v xml:space="preserve">门板焊接组件 S8 1000 2200  </v>
      </c>
      <c r="E11" s="199"/>
      <c r="F11" s="199">
        <v>474</v>
      </c>
    </row>
    <row r="12" spans="1:6">
      <c r="A12" s="5"/>
      <c r="B12" s="47">
        <v>11738874</v>
      </c>
      <c r="C12" s="47">
        <v>200201370</v>
      </c>
      <c r="D12" s="47" t="str">
        <f>VLOOKUP(C:C,标准数据!A:B,2,0)</f>
        <v xml:space="preserve">门底板 S200 800 2100 右 </v>
      </c>
      <c r="E12" s="47"/>
      <c r="F12" s="47">
        <v>555</v>
      </c>
    </row>
    <row r="13" spans="1:6">
      <c r="A13" s="5"/>
      <c r="B13" s="47">
        <v>11738942</v>
      </c>
      <c r="C13" s="47">
        <v>200204443</v>
      </c>
      <c r="D13" s="47" t="str">
        <f>VLOOKUP(C:C,标准数据!A:B,2,0)</f>
        <v xml:space="preserve">门底板 S200 800 2100 左 </v>
      </c>
      <c r="E13" s="47"/>
      <c r="F13" s="47">
        <v>555</v>
      </c>
    </row>
    <row r="14" spans="1:6">
      <c r="A14" s="5"/>
      <c r="B14" s="47">
        <v>11738877</v>
      </c>
      <c r="C14" s="47">
        <v>200201373</v>
      </c>
      <c r="D14" s="47" t="str">
        <f>VLOOKUP(C:C,标准数据!A:B,2,0)</f>
        <v xml:space="preserve">门底板 S200 900 2100 右 </v>
      </c>
      <c r="E14" s="47"/>
      <c r="F14" s="47">
        <v>453</v>
      </c>
    </row>
    <row r="15" spans="1:6">
      <c r="A15" s="5"/>
      <c r="B15" s="47">
        <v>11738946</v>
      </c>
      <c r="C15" s="47">
        <v>200204446</v>
      </c>
      <c r="D15" s="47" t="str">
        <f>VLOOKUP(C:C,标准数据!A:B,2,0)</f>
        <v xml:space="preserve">门底板 S200 900 2100 左 </v>
      </c>
      <c r="E15" s="47"/>
      <c r="F15" s="47">
        <v>453</v>
      </c>
    </row>
    <row r="16" spans="1:6">
      <c r="A16" s="5">
        <v>11738868</v>
      </c>
      <c r="B16" s="47">
        <v>11738868</v>
      </c>
      <c r="C16" s="47">
        <v>200127465</v>
      </c>
      <c r="D16" s="47" t="str">
        <f>VLOOKUP(C:C,标准数据!A:B,2,0)</f>
        <v xml:space="preserve">门底板 S8/K8 1000 2200  </v>
      </c>
      <c r="E16" s="47"/>
      <c r="F16" s="47">
        <v>474</v>
      </c>
    </row>
    <row r="17" spans="1:6">
      <c r="A17" s="5">
        <v>11738868</v>
      </c>
      <c r="B17" s="47">
        <v>11738947</v>
      </c>
      <c r="C17" s="47">
        <v>200010472</v>
      </c>
      <c r="D17" s="47" t="str">
        <f>VLOOKUP(C:C,标准数据!A:B,2,0)</f>
        <v xml:space="preserve">门底板 S8/K8 900 2100  </v>
      </c>
      <c r="E17" s="47"/>
      <c r="F17" s="47">
        <v>474</v>
      </c>
    </row>
    <row r="18" spans="1:6">
      <c r="A18" s="5"/>
      <c r="B18" s="5">
        <v>11738863</v>
      </c>
      <c r="C18" s="5">
        <v>200127449</v>
      </c>
      <c r="D18" s="5" t="str">
        <f>VLOOKUP(C:C,标准数据!A:B,2,0)</f>
        <v xml:space="preserve">装饰板(立柱) S8 2200 SUS304 </v>
      </c>
      <c r="E18" s="5"/>
      <c r="F18" s="5">
        <v>474</v>
      </c>
    </row>
    <row r="19" spans="1:6">
      <c r="A19" s="5"/>
      <c r="B19" s="48">
        <v>11738872</v>
      </c>
      <c r="C19" s="48">
        <v>200204479</v>
      </c>
      <c r="D19" s="48" t="str">
        <f>VLOOKUP(C:C,标准数据!A:B,2,0)</f>
        <v xml:space="preserve">装饰板(门板) S200 800 2100 FS441 右 </v>
      </c>
      <c r="E19" s="48"/>
      <c r="F19" s="48">
        <v>210</v>
      </c>
    </row>
    <row r="20" spans="1:6">
      <c r="A20" s="5"/>
      <c r="B20" s="48">
        <v>11738940</v>
      </c>
      <c r="C20" s="48">
        <v>200204515</v>
      </c>
      <c r="D20" s="48" t="str">
        <f>VLOOKUP(C:C,标准数据!A:B,2,0)</f>
        <v xml:space="preserve">装饰板(门板) S200 800 2100 FS441 左 </v>
      </c>
      <c r="E20" s="48"/>
      <c r="F20" s="48">
        <v>210</v>
      </c>
    </row>
    <row r="21" spans="1:6">
      <c r="A21" s="5"/>
      <c r="B21" s="48">
        <v>11738870</v>
      </c>
      <c r="C21" s="48">
        <v>200204461</v>
      </c>
      <c r="D21" s="48" t="str">
        <f>VLOOKUP(C:C,标准数据!A:B,2,0)</f>
        <v xml:space="preserve">装饰板(门板) S200 800 2100 SUS304 右 </v>
      </c>
      <c r="E21" s="48"/>
      <c r="F21" s="48">
        <v>2</v>
      </c>
    </row>
    <row r="22" spans="1:6">
      <c r="A22" s="5"/>
      <c r="B22" s="48">
        <v>11738878</v>
      </c>
      <c r="C22" s="48">
        <v>200204497</v>
      </c>
      <c r="D22" s="48" t="str">
        <f>VLOOKUP(C:C,标准数据!A:B,2,0)</f>
        <v xml:space="preserve">装饰板(门板) S200 800 2100 SUS304 左 </v>
      </c>
      <c r="E22" s="48"/>
      <c r="F22" s="48">
        <v>2</v>
      </c>
    </row>
    <row r="23" spans="1:6">
      <c r="A23" s="5"/>
      <c r="B23" s="48">
        <v>11738875</v>
      </c>
      <c r="C23" s="48">
        <v>200204482</v>
      </c>
      <c r="D23" s="48" t="str">
        <f>VLOOKUP(C:C,标准数据!A:B,2,0)</f>
        <v xml:space="preserve">装饰板(门板) S200 900 2100 FS441 右 </v>
      </c>
      <c r="E23" s="48"/>
      <c r="F23" s="48">
        <v>31</v>
      </c>
    </row>
    <row r="24" spans="1:6">
      <c r="A24" s="5"/>
      <c r="B24" s="48">
        <v>11738943</v>
      </c>
      <c r="C24" s="48">
        <v>200204518</v>
      </c>
      <c r="D24" s="48" t="str">
        <f>VLOOKUP(C:C,标准数据!A:B,2,0)</f>
        <v xml:space="preserve">装饰板(门板) S200 900 2100 FS441 左 </v>
      </c>
      <c r="E24" s="48"/>
      <c r="F24" s="48">
        <v>31</v>
      </c>
    </row>
    <row r="25" spans="1:6">
      <c r="A25" s="5"/>
      <c r="B25" s="48">
        <v>11738871</v>
      </c>
      <c r="C25" s="48">
        <v>200204464</v>
      </c>
      <c r="D25" s="48" t="str">
        <f>VLOOKUP(C:C,标准数据!A:B,2,0)</f>
        <v xml:space="preserve">装饰板(门板) S200 900 2100 SUS304 右 </v>
      </c>
      <c r="E25" s="48"/>
      <c r="F25" s="48">
        <v>18</v>
      </c>
    </row>
    <row r="26" spans="1:6">
      <c r="A26" s="5"/>
      <c r="B26" s="48">
        <v>11738879</v>
      </c>
      <c r="C26" s="48">
        <v>200204500</v>
      </c>
      <c r="D26" s="48" t="str">
        <f>VLOOKUP(C:C,标准数据!A:B,2,0)</f>
        <v xml:space="preserve">装饰板(门板) S200 900 2100 SUS304 左 </v>
      </c>
      <c r="E26" s="48"/>
      <c r="F26" s="48">
        <v>18</v>
      </c>
    </row>
    <row r="27" spans="1:6">
      <c r="A27" s="5"/>
      <c r="B27" s="48">
        <v>11738862</v>
      </c>
      <c r="C27" s="48">
        <v>200127404</v>
      </c>
      <c r="D27" s="48" t="str">
        <f>VLOOKUP(C:C,标准数据!A:B,2,0)</f>
        <v xml:space="preserve">装饰板(门板) S8 1000 2200 SUS304 </v>
      </c>
      <c r="E27" s="48"/>
      <c r="F27" s="48">
        <v>474</v>
      </c>
    </row>
    <row r="28" spans="1:6">
      <c r="A28" s="5"/>
      <c r="B28" s="5"/>
      <c r="C28" s="5"/>
      <c r="D28" s="5"/>
      <c r="E28" s="5"/>
      <c r="F28" s="5"/>
    </row>
    <row r="29" spans="1:6">
      <c r="A29" s="5"/>
      <c r="B29" s="5"/>
      <c r="C29" s="5"/>
      <c r="D29" s="5"/>
      <c r="E29" s="5"/>
      <c r="F29" s="5"/>
    </row>
  </sheetData>
  <sortState ref="A2:F29">
    <sortCondition ref="D2:D29"/>
  </sortState>
  <phoneticPr fontId="29" type="noConversion"/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"/>
  <sheetViews>
    <sheetView topLeftCell="A16" workbookViewId="0">
      <selection activeCell="I30" sqref="I30"/>
    </sheetView>
  </sheetViews>
  <sheetFormatPr defaultRowHeight="13"/>
  <cols>
    <col min="2" max="2" width="11" bestFit="1" customWidth="1"/>
    <col min="3" max="3" width="10.5" bestFit="1" customWidth="1"/>
    <col min="4" max="4" width="45.625" bestFit="1" customWidth="1"/>
    <col min="6" max="6" width="5.5" bestFit="1" customWidth="1"/>
  </cols>
  <sheetData>
    <row r="1" spans="1:6">
      <c r="A1" s="5" t="s">
        <v>1894</v>
      </c>
      <c r="B1" s="5" t="s">
        <v>283</v>
      </c>
      <c r="C1" s="5" t="s">
        <v>284</v>
      </c>
      <c r="D1" s="5" t="s">
        <v>285</v>
      </c>
      <c r="E1" s="5" t="s">
        <v>2114</v>
      </c>
      <c r="F1" s="5" t="s">
        <v>286</v>
      </c>
    </row>
    <row r="2" spans="1:6">
      <c r="A2" s="5"/>
      <c r="B2" s="5">
        <v>11739700</v>
      </c>
      <c r="C2" s="5">
        <v>200030846</v>
      </c>
      <c r="D2" s="5" t="str">
        <f>VLOOKUP(C:C,标准数据!A:B,2,0)</f>
        <v xml:space="preserve">加强筋(立柱) S8 </v>
      </c>
      <c r="E2" s="5"/>
      <c r="F2" s="5">
        <v>24</v>
      </c>
    </row>
    <row r="3" spans="1:6">
      <c r="A3" s="5"/>
      <c r="B3" s="5">
        <v>11739707</v>
      </c>
      <c r="C3" s="5">
        <v>200012181</v>
      </c>
      <c r="D3" s="5" t="str">
        <f>VLOOKUP(C:C,标准数据!A:B,2,0)</f>
        <v>加强筋(立柱) S8 （宽）</v>
      </c>
      <c r="E3" s="5"/>
      <c r="F3" s="5">
        <v>48</v>
      </c>
    </row>
    <row r="4" spans="1:6">
      <c r="A4" s="5"/>
      <c r="B4" s="5">
        <v>11739731</v>
      </c>
      <c r="C4" s="5">
        <v>200204438</v>
      </c>
      <c r="D4" s="5" t="str">
        <f>VLOOKUP(C:C,标准数据!A:B,2,0)</f>
        <v xml:space="preserve">加强筋(门板) S200 2100  </v>
      </c>
      <c r="E4" s="5"/>
      <c r="F4" s="5">
        <v>2512</v>
      </c>
    </row>
    <row r="5" spans="1:6">
      <c r="A5" s="5"/>
      <c r="B5" s="5">
        <v>11739704</v>
      </c>
      <c r="C5" s="5">
        <v>200010470</v>
      </c>
      <c r="D5" s="5" t="str">
        <f>VLOOKUP(C:C,标准数据!A:B,2,0)</f>
        <v xml:space="preserve">加强筋(门板) S8 2100  </v>
      </c>
      <c r="E5" s="5"/>
      <c r="F5" s="5">
        <v>24</v>
      </c>
    </row>
    <row r="6" spans="1:6">
      <c r="A6" s="5"/>
      <c r="B6" s="5">
        <v>11739701</v>
      </c>
      <c r="C6" s="5">
        <v>200030869</v>
      </c>
      <c r="D6" s="5" t="str">
        <f>VLOOKUP(C:C,标准数据!A:B,2,0)</f>
        <v xml:space="preserve">立柱底板 S8 2100  </v>
      </c>
      <c r="E6" s="5"/>
      <c r="F6" s="5">
        <v>12</v>
      </c>
    </row>
    <row r="7" spans="1:6">
      <c r="A7" s="5"/>
      <c r="B7" s="5">
        <v>11739708</v>
      </c>
      <c r="C7" s="5">
        <v>200031792</v>
      </c>
      <c r="D7" s="5" t="str">
        <f>VLOOKUP(C:C,标准数据!A:B,2,0)</f>
        <v>立柱底板 S8 2100  （宽）</v>
      </c>
      <c r="E7" s="5"/>
      <c r="F7" s="5">
        <v>12</v>
      </c>
    </row>
    <row r="8" spans="1:6">
      <c r="A8" s="5"/>
      <c r="B8" s="5">
        <v>11739699</v>
      </c>
      <c r="C8" s="5">
        <v>330060181</v>
      </c>
      <c r="D8" s="5" t="str">
        <f>VLOOKUP(C:C,标准数据!A:B,2,0)</f>
        <v xml:space="preserve">立柱焊接组件 S8 2100  </v>
      </c>
      <c r="E8" s="5"/>
      <c r="F8" s="5">
        <v>12</v>
      </c>
    </row>
    <row r="9" spans="1:6">
      <c r="A9" s="5"/>
      <c r="B9" s="5">
        <v>11739706</v>
      </c>
      <c r="C9" s="5">
        <v>330060184</v>
      </c>
      <c r="D9" s="5" t="str">
        <f>VLOOKUP(C:C,标准数据!A:B,2,0)</f>
        <v>立柱焊接组件 S8 2100  （宽）</v>
      </c>
      <c r="E9" s="5"/>
      <c r="F9" s="5">
        <v>12</v>
      </c>
    </row>
    <row r="10" spans="1:6">
      <c r="A10" s="5"/>
      <c r="B10" s="199">
        <v>11739710</v>
      </c>
      <c r="C10" s="199">
        <v>330025971</v>
      </c>
      <c r="D10" s="199" t="str">
        <f>VLOOKUP(C:C,标准数据!A:B,2,0)</f>
        <v xml:space="preserve">门板焊接组件 S200 1000 2100 右 </v>
      </c>
      <c r="E10" s="199"/>
      <c r="F10" s="199">
        <v>107</v>
      </c>
    </row>
    <row r="11" spans="1:6">
      <c r="A11" s="5"/>
      <c r="B11" s="199">
        <v>11739713</v>
      </c>
      <c r="C11" s="199">
        <v>330025983</v>
      </c>
      <c r="D11" s="199" t="str">
        <f>VLOOKUP(C:C,标准数据!A:B,2,0)</f>
        <v xml:space="preserve">门板焊接组件 S200 1000 2100 左 </v>
      </c>
      <c r="E11" s="199"/>
      <c r="F11" s="199">
        <v>107</v>
      </c>
    </row>
    <row r="12" spans="1:6">
      <c r="A12" s="5"/>
      <c r="B12" s="199">
        <v>11739719</v>
      </c>
      <c r="C12" s="199">
        <v>330025965</v>
      </c>
      <c r="D12" s="199" t="str">
        <f>VLOOKUP(C:C,标准数据!A:B,2,0)</f>
        <v xml:space="preserve">门板焊接组件 S200 800 2100 右 </v>
      </c>
      <c r="E12" s="199"/>
      <c r="F12" s="199">
        <v>542</v>
      </c>
    </row>
    <row r="13" spans="1:6">
      <c r="A13" s="5"/>
      <c r="B13" s="199">
        <v>11739727</v>
      </c>
      <c r="C13" s="199">
        <v>330025977</v>
      </c>
      <c r="D13" s="199" t="str">
        <f>VLOOKUP(C:C,标准数据!A:B,2,0)</f>
        <v xml:space="preserve">门板焊接组件 S200 800 2100 左 </v>
      </c>
      <c r="E13" s="199"/>
      <c r="F13" s="199">
        <v>542</v>
      </c>
    </row>
    <row r="14" spans="1:6">
      <c r="A14" s="5"/>
      <c r="B14" s="199">
        <v>11739722</v>
      </c>
      <c r="C14" s="199">
        <v>330025968</v>
      </c>
      <c r="D14" s="199" t="str">
        <f>VLOOKUP(C:C,标准数据!A:B,2,0)</f>
        <v xml:space="preserve">门板焊接组件 S200 900 2100 右 </v>
      </c>
      <c r="E14" s="199"/>
      <c r="F14" s="199">
        <v>607</v>
      </c>
    </row>
    <row r="15" spans="1:6">
      <c r="A15" s="5"/>
      <c r="B15" s="199">
        <v>11739730</v>
      </c>
      <c r="C15" s="199">
        <v>330025980</v>
      </c>
      <c r="D15" s="199" t="str">
        <f>VLOOKUP(C:C,标准数据!A:B,2,0)</f>
        <v xml:space="preserve">门板焊接组件 S200 900 2100 左 </v>
      </c>
      <c r="E15" s="199"/>
      <c r="F15" s="199">
        <v>607</v>
      </c>
    </row>
    <row r="16" spans="1:6">
      <c r="A16" s="5"/>
      <c r="B16" s="199">
        <v>11739703</v>
      </c>
      <c r="C16" s="199">
        <v>200010458</v>
      </c>
      <c r="D16" s="199" t="str">
        <f>VLOOKUP(C:C,标准数据!A:B,2,0)</f>
        <v xml:space="preserve">门板焊接组件 S8 900 2100  </v>
      </c>
      <c r="E16" s="199"/>
      <c r="F16" s="199">
        <v>24</v>
      </c>
    </row>
    <row r="17" spans="1:6">
      <c r="A17" s="5"/>
      <c r="B17" s="47">
        <v>11739711</v>
      </c>
      <c r="C17" s="47">
        <v>200201376</v>
      </c>
      <c r="D17" s="47" t="str">
        <f>VLOOKUP(C:C,标准数据!A:B,2,0)</f>
        <v xml:space="preserve">门底板 S200 1000 2100 右 </v>
      </c>
      <c r="E17" s="47"/>
      <c r="F17" s="47">
        <v>107</v>
      </c>
    </row>
    <row r="18" spans="1:6">
      <c r="A18" s="5"/>
      <c r="B18" s="47">
        <v>11739714</v>
      </c>
      <c r="C18" s="47">
        <v>200204449</v>
      </c>
      <c r="D18" s="47" t="str">
        <f>VLOOKUP(C:C,标准数据!A:B,2,0)</f>
        <v xml:space="preserve">门底板 S200 1000 2100 左 </v>
      </c>
      <c r="E18" s="47"/>
      <c r="F18" s="47">
        <v>107</v>
      </c>
    </row>
    <row r="19" spans="1:6">
      <c r="A19" s="5"/>
      <c r="B19" s="47">
        <v>11739720</v>
      </c>
      <c r="C19" s="47">
        <v>200201370</v>
      </c>
      <c r="D19" s="47" t="str">
        <f>VLOOKUP(C:C,标准数据!A:B,2,0)</f>
        <v xml:space="preserve">门底板 S200 800 2100 右 </v>
      </c>
      <c r="E19" s="47"/>
      <c r="F19" s="47">
        <v>542</v>
      </c>
    </row>
    <row r="20" spans="1:6">
      <c r="A20" s="5"/>
      <c r="B20" s="47">
        <v>11739728</v>
      </c>
      <c r="C20" s="47">
        <v>200204443</v>
      </c>
      <c r="D20" s="47" t="str">
        <f>VLOOKUP(C:C,标准数据!A:B,2,0)</f>
        <v xml:space="preserve">门底板 S200 800 2100 左 </v>
      </c>
      <c r="E20" s="47"/>
      <c r="F20" s="47">
        <v>542</v>
      </c>
    </row>
    <row r="21" spans="1:6">
      <c r="A21" s="5"/>
      <c r="B21" s="47">
        <v>11739723</v>
      </c>
      <c r="C21" s="47">
        <v>200201373</v>
      </c>
      <c r="D21" s="47" t="str">
        <f>VLOOKUP(C:C,标准数据!A:B,2,0)</f>
        <v xml:space="preserve">门底板 S200 900 2100 右 </v>
      </c>
      <c r="E21" s="47"/>
      <c r="F21" s="47">
        <v>607</v>
      </c>
    </row>
    <row r="22" spans="1:6">
      <c r="A22" s="5"/>
      <c r="B22" s="47">
        <v>11739732</v>
      </c>
      <c r="C22" s="47">
        <v>200204446</v>
      </c>
      <c r="D22" s="47" t="str">
        <f>VLOOKUP(C:C,标准数据!A:B,2,0)</f>
        <v xml:space="preserve">门底板 S200 900 2100 左 </v>
      </c>
      <c r="E22" s="47"/>
      <c r="F22" s="47">
        <v>607</v>
      </c>
    </row>
    <row r="23" spans="1:6">
      <c r="A23" s="5"/>
      <c r="B23" s="5">
        <v>11739715</v>
      </c>
      <c r="C23" s="5">
        <v>200093026</v>
      </c>
      <c r="D23" s="5" t="str">
        <f>VLOOKUP(C:C,标准数据!A:B,2,0)</f>
        <v xml:space="preserve">装饰板(立柱) S8 2100 SUS304 </v>
      </c>
      <c r="E23" s="5"/>
      <c r="F23" s="5">
        <v>7</v>
      </c>
    </row>
    <row r="24" spans="1:6">
      <c r="A24" s="5">
        <v>11739733</v>
      </c>
      <c r="B24" s="5">
        <v>11739757</v>
      </c>
      <c r="C24" s="5">
        <v>200093026</v>
      </c>
      <c r="D24" s="5" t="str">
        <f>VLOOKUP(C:C,标准数据!A:B,2,0)</f>
        <v xml:space="preserve">装饰板(立柱) S8 2100 SUS304 </v>
      </c>
      <c r="E24" s="5"/>
      <c r="F24" s="5">
        <v>4</v>
      </c>
    </row>
    <row r="25" spans="1:6">
      <c r="A25" s="5">
        <v>11739702</v>
      </c>
      <c r="B25" s="5">
        <v>11739759</v>
      </c>
      <c r="C25" s="5">
        <v>200093026</v>
      </c>
      <c r="D25" s="5" t="str">
        <f>VLOOKUP(C:C,标准数据!A:B,2,0)</f>
        <v xml:space="preserve">装饰板(立柱) S8 2100 SUS304 </v>
      </c>
      <c r="E25" s="5"/>
      <c r="F25" s="5">
        <v>4</v>
      </c>
    </row>
    <row r="26" spans="1:6">
      <c r="A26" s="5"/>
      <c r="B26" s="5">
        <v>11739705</v>
      </c>
      <c r="C26" s="5">
        <v>200093203</v>
      </c>
      <c r="D26" s="5" t="str">
        <f>VLOOKUP(C:C,标准数据!A:B,2,0)</f>
        <v>装饰板(立柱) S8 2100 SUS304（宽）</v>
      </c>
      <c r="E26" s="5"/>
      <c r="F26" s="5">
        <v>7</v>
      </c>
    </row>
    <row r="27" spans="1:6">
      <c r="A27" s="5"/>
      <c r="B27" s="48">
        <v>11739709</v>
      </c>
      <c r="C27" s="48">
        <v>200204485</v>
      </c>
      <c r="D27" s="48" t="str">
        <f>VLOOKUP(C:C,标准数据!A:B,2,0)</f>
        <v xml:space="preserve">装饰板(门板) S200 1000 2100 FS441 右 </v>
      </c>
      <c r="E27" s="48"/>
      <c r="F27" s="48">
        <v>107</v>
      </c>
    </row>
    <row r="28" spans="1:6">
      <c r="A28" s="5"/>
      <c r="B28" s="48">
        <v>11739712</v>
      </c>
      <c r="C28" s="48">
        <v>200204521</v>
      </c>
      <c r="D28" s="48" t="str">
        <f>VLOOKUP(C:C,标准数据!A:B,2,0)</f>
        <v xml:space="preserve">装饰板(门板) S200 1000 2100 FS441 左 </v>
      </c>
      <c r="E28" s="48"/>
      <c r="F28" s="48">
        <v>107</v>
      </c>
    </row>
    <row r="29" spans="1:6">
      <c r="A29" s="5"/>
      <c r="B29" s="48">
        <v>11739718</v>
      </c>
      <c r="C29" s="48">
        <v>200204479</v>
      </c>
      <c r="D29" s="48" t="str">
        <f>VLOOKUP(C:C,标准数据!A:B,2,0)</f>
        <v xml:space="preserve">装饰板(门板) S200 800 2100 FS441 右 </v>
      </c>
      <c r="E29" s="48"/>
      <c r="F29" s="48">
        <v>228</v>
      </c>
    </row>
    <row r="30" spans="1:6">
      <c r="A30" s="5"/>
      <c r="B30" s="48">
        <v>11739726</v>
      </c>
      <c r="C30" s="48">
        <v>200204515</v>
      </c>
      <c r="D30" s="48" t="str">
        <f>VLOOKUP(C:C,标准数据!A:B,2,0)</f>
        <v xml:space="preserve">装饰板(门板) S200 800 2100 FS441 左 </v>
      </c>
      <c r="E30" s="48"/>
      <c r="F30" s="48">
        <v>228</v>
      </c>
    </row>
    <row r="31" spans="1:6">
      <c r="A31" s="5"/>
      <c r="B31" s="48">
        <v>11739716</v>
      </c>
      <c r="C31" s="48">
        <v>200204461</v>
      </c>
      <c r="D31" s="48" t="str">
        <f>VLOOKUP(C:C,标准数据!A:B,2,0)</f>
        <v xml:space="preserve">装饰板(门板) S200 800 2100 SUS304 右 </v>
      </c>
      <c r="E31" s="48"/>
      <c r="F31" s="48">
        <v>2</v>
      </c>
    </row>
    <row r="32" spans="1:6">
      <c r="A32" s="5"/>
      <c r="B32" s="48">
        <v>11739724</v>
      </c>
      <c r="C32" s="48">
        <v>200204497</v>
      </c>
      <c r="D32" s="48" t="str">
        <f>VLOOKUP(C:C,标准数据!A:B,2,0)</f>
        <v xml:space="preserve">装饰板(门板) S200 800 2100 SUS304 左 </v>
      </c>
      <c r="E32" s="48"/>
      <c r="F32" s="48">
        <v>2</v>
      </c>
    </row>
    <row r="33" spans="1:6">
      <c r="A33" s="5"/>
      <c r="B33" s="48">
        <v>11739721</v>
      </c>
      <c r="C33" s="48">
        <v>200204482</v>
      </c>
      <c r="D33" s="48" t="str">
        <f>VLOOKUP(C:C,标准数据!A:B,2,0)</f>
        <v xml:space="preserve">装饰板(门板) S200 900 2100 FS441 右 </v>
      </c>
      <c r="E33" s="48"/>
      <c r="F33" s="48">
        <v>145</v>
      </c>
    </row>
    <row r="34" spans="1:6">
      <c r="A34" s="5"/>
      <c r="B34" s="48">
        <v>11739729</v>
      </c>
      <c r="C34" s="48">
        <v>200204518</v>
      </c>
      <c r="D34" s="48" t="str">
        <f>VLOOKUP(C:C,标准数据!A:B,2,0)</f>
        <v xml:space="preserve">装饰板(门板) S200 900 2100 FS441 左 </v>
      </c>
      <c r="E34" s="48"/>
      <c r="F34" s="48">
        <v>145</v>
      </c>
    </row>
    <row r="35" spans="1:6">
      <c r="A35" s="5"/>
      <c r="B35" s="48">
        <v>11739717</v>
      </c>
      <c r="C35" s="48">
        <v>200204464</v>
      </c>
      <c r="D35" s="48" t="str">
        <f>VLOOKUP(C:C,标准数据!A:B,2,0)</f>
        <v xml:space="preserve">装饰板(门板) S200 900 2100 SUS304 右 </v>
      </c>
      <c r="E35" s="48"/>
      <c r="F35" s="48">
        <v>9</v>
      </c>
    </row>
    <row r="36" spans="1:6">
      <c r="A36" s="5"/>
      <c r="B36" s="48">
        <v>11739725</v>
      </c>
      <c r="C36" s="48">
        <v>200204500</v>
      </c>
      <c r="D36" s="48" t="str">
        <f>VLOOKUP(C:C,标准数据!A:B,2,0)</f>
        <v xml:space="preserve">装饰板(门板) S200 900 2100 SUS304 左 </v>
      </c>
      <c r="E36" s="48"/>
      <c r="F36" s="48">
        <v>9</v>
      </c>
    </row>
    <row r="37" spans="1:6">
      <c r="A37" s="5">
        <v>11739702</v>
      </c>
      <c r="B37" s="48">
        <v>11739702</v>
      </c>
      <c r="C37" s="48">
        <v>200093037</v>
      </c>
      <c r="D37" s="48" t="str">
        <f>VLOOKUP(C:C,标准数据!A:B,2,0)</f>
        <v xml:space="preserve">装饰板(门板) S8 900 2100 SUS304 </v>
      </c>
      <c r="E37" s="48"/>
      <c r="F37" s="48">
        <v>7</v>
      </c>
    </row>
    <row r="38" spans="1:6">
      <c r="A38" s="5">
        <v>11739702</v>
      </c>
      <c r="B38" s="48">
        <v>11739760</v>
      </c>
      <c r="C38" s="48">
        <v>200093037</v>
      </c>
      <c r="D38" s="48" t="str">
        <f>VLOOKUP(C:C,标准数据!A:B,2,0)</f>
        <v xml:space="preserve">装饰板(门板) S8 900 2100 SUS304 </v>
      </c>
      <c r="E38" s="48"/>
      <c r="F38" s="48">
        <v>1</v>
      </c>
    </row>
    <row r="39" spans="1:6">
      <c r="A39" s="5"/>
      <c r="B39" s="5"/>
      <c r="C39" s="5"/>
      <c r="D39" s="5"/>
      <c r="E39" s="5"/>
      <c r="F39" s="5"/>
    </row>
  </sheetData>
  <sortState ref="A2:F39">
    <sortCondition ref="D2:D39"/>
  </sortState>
  <phoneticPr fontId="29" type="noConversion"/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>
    <tabColor rgb="FF00B0F0"/>
  </sheetPr>
  <dimension ref="A1:T100"/>
  <sheetViews>
    <sheetView tabSelected="1" workbookViewId="0">
      <selection activeCell="B31" sqref="B31"/>
    </sheetView>
  </sheetViews>
  <sheetFormatPr defaultRowHeight="13"/>
  <cols>
    <col min="1" max="1" width="5.375" style="139" customWidth="1"/>
    <col min="2" max="2" width="13.25" style="39" customWidth="1"/>
    <col min="3" max="3" width="10" style="39" customWidth="1"/>
    <col min="4" max="4" width="37.625" style="39" customWidth="1"/>
    <col min="5" max="5" width="4.625" style="39" customWidth="1"/>
    <col min="6" max="6" width="5.875" style="137" customWidth="1"/>
    <col min="7" max="7" width="17.875" style="39" customWidth="1"/>
    <col min="8" max="8" width="6.375" style="136" customWidth="1"/>
    <col min="9" max="11" width="5.625" style="136" customWidth="1"/>
    <col min="12" max="12" width="8.5" style="39" hidden="1" customWidth="1"/>
    <col min="13" max="13" width="5.75" style="140" hidden="1" customWidth="1"/>
    <col min="14" max="16" width="8.5" style="140" hidden="1" customWidth="1"/>
    <col min="17" max="20" width="7" style="138" hidden="1" customWidth="1"/>
    <col min="21" max="16384" width="9" style="40"/>
  </cols>
  <sheetData>
    <row r="1" spans="1:20" ht="17.3" customHeight="1">
      <c r="A1" s="139" t="s">
        <v>922</v>
      </c>
      <c r="B1" s="19" t="s">
        <v>283</v>
      </c>
      <c r="C1" s="19" t="s">
        <v>284</v>
      </c>
      <c r="D1" s="19" t="s">
        <v>322</v>
      </c>
      <c r="E1" s="19" t="s">
        <v>1344</v>
      </c>
      <c r="F1" s="124" t="s">
        <v>286</v>
      </c>
      <c r="G1" s="19" t="s">
        <v>1334</v>
      </c>
      <c r="H1" s="136" t="s">
        <v>1335</v>
      </c>
      <c r="I1" s="136" t="s">
        <v>1336</v>
      </c>
      <c r="J1" s="136" t="s">
        <v>1337</v>
      </c>
      <c r="K1" s="136" t="s">
        <v>1338</v>
      </c>
      <c r="L1" s="19" t="s">
        <v>1345</v>
      </c>
      <c r="M1" s="140" t="s">
        <v>1339</v>
      </c>
      <c r="N1" s="140" t="s">
        <v>1340</v>
      </c>
      <c r="O1" s="140" t="s">
        <v>1341</v>
      </c>
      <c r="P1" s="140" t="s">
        <v>1342</v>
      </c>
      <c r="Q1" s="138">
        <f>SUM(Q2:Q42)</f>
        <v>18.111363636363635</v>
      </c>
      <c r="R1" s="138">
        <f>SUM(R2:R42)</f>
        <v>31.782174128644723</v>
      </c>
      <c r="S1" s="138">
        <f>SUM(S2:S42)</f>
        <v>82.293621769227087</v>
      </c>
      <c r="T1" s="138">
        <f>SUM(T2:T42)</f>
        <v>46.595959595959584</v>
      </c>
    </row>
    <row r="2" spans="1:20">
      <c r="A2" s="154">
        <v>42257</v>
      </c>
      <c r="B2" s="19">
        <v>11569412</v>
      </c>
      <c r="C2" s="19">
        <v>200030846</v>
      </c>
      <c r="D2" s="19" t="s">
        <v>2020</v>
      </c>
      <c r="E2" s="19" t="s">
        <v>312</v>
      </c>
      <c r="F2" s="124">
        <v>108</v>
      </c>
      <c r="G2" s="19">
        <f>VLOOKUP(C:C,标准数据!A:L,12,0)</f>
        <v>1</v>
      </c>
      <c r="H2" s="136">
        <f>IF(ISERROR(FIND("1",G2)),0,F2)</f>
        <v>108</v>
      </c>
      <c r="I2" s="136">
        <f t="shared" ref="I2:I39" si="0">IF(ISERROR(FIND("2",G2)),0,F2)</f>
        <v>0</v>
      </c>
      <c r="J2" s="136">
        <f t="shared" ref="J2:J39" si="1">IF(ISERROR(FIND("3",G2)),0,F2)</f>
        <v>0</v>
      </c>
      <c r="K2" s="136">
        <f t="shared" ref="K2:K39" si="2">IF(ISERROR(FIND("4",G2)),0,F2)</f>
        <v>0</v>
      </c>
      <c r="L2" s="19">
        <f>VLOOKUP(C:C,标准数据!A:J,7,0)</f>
        <v>0</v>
      </c>
      <c r="M2" s="140">
        <f>H2/VLOOKUP(C:C,标准数据!A:M,13,0)</f>
        <v>0.15428571428571428</v>
      </c>
      <c r="N2" s="140" t="e">
        <f>I2/VLOOKUP(C:C,标准数据!A:P,14,0)</f>
        <v>#DIV/0!</v>
      </c>
      <c r="O2" s="140" t="e">
        <f>J2/VLOOKUP(C:C,标准数据!A:R,15,0)</f>
        <v>#DIV/0!</v>
      </c>
      <c r="P2" s="140" t="e">
        <f>K2/VLOOKUP(C:C,标准数据!A:S,16,0)</f>
        <v>#DIV/0!</v>
      </c>
      <c r="Q2" s="138">
        <v>0.8</v>
      </c>
      <c r="R2" s="138">
        <v>1.411764705882353</v>
      </c>
      <c r="S2" s="138">
        <v>1.3333333333333333</v>
      </c>
    </row>
    <row r="3" spans="1:20">
      <c r="A3" s="154">
        <f>A2</f>
        <v>42257</v>
      </c>
      <c r="B3" s="19">
        <v>11569416</v>
      </c>
      <c r="C3" s="19">
        <v>200204438</v>
      </c>
      <c r="D3" s="19" t="s">
        <v>1412</v>
      </c>
      <c r="E3" s="19" t="s">
        <v>316</v>
      </c>
      <c r="F3" s="124">
        <v>1972</v>
      </c>
      <c r="G3" s="19">
        <f>VLOOKUP(C:C,标准数据!A:L,12,0)</f>
        <v>13</v>
      </c>
      <c r="H3" s="136">
        <f t="shared" ref="H3:H39" si="3">IF(ISERROR(FIND("1",G3)),0,F3)</f>
        <v>1972</v>
      </c>
      <c r="I3" s="136">
        <f t="shared" si="0"/>
        <v>0</v>
      </c>
      <c r="J3" s="136">
        <f t="shared" si="1"/>
        <v>1972</v>
      </c>
      <c r="K3" s="136">
        <f t="shared" si="2"/>
        <v>0</v>
      </c>
      <c r="L3" s="19">
        <f>VLOOKUP(C:C,标准数据!A:J,7,0)</f>
        <v>0</v>
      </c>
      <c r="M3" s="140">
        <f>H3/VLOOKUP(C:C,标准数据!A:M,13,0)</f>
        <v>4.93</v>
      </c>
      <c r="N3" s="140" t="e">
        <f>I3/VLOOKUP(C:C,标准数据!A:P,14,0)</f>
        <v>#DIV/0!</v>
      </c>
      <c r="O3" s="140">
        <f>J3/VLOOKUP(C:C,标准数据!A:R,15,0)</f>
        <v>19.72</v>
      </c>
      <c r="P3" s="140" t="e">
        <f>K3/VLOOKUP(C:C,标准数据!A:S,16,0)</f>
        <v>#DIV/0!</v>
      </c>
      <c r="Q3" s="138">
        <v>0.25333333333333335</v>
      </c>
      <c r="R3" s="138">
        <v>0.44705882352941179</v>
      </c>
      <c r="S3" s="138">
        <v>0.42222222222222222</v>
      </c>
    </row>
    <row r="4" spans="1:20">
      <c r="A4" s="154">
        <f t="shared" ref="A4:A67" si="4">A3</f>
        <v>42257</v>
      </c>
      <c r="B4" s="19">
        <v>11569409</v>
      </c>
      <c r="C4" s="19">
        <v>200010470</v>
      </c>
      <c r="D4" s="19" t="s">
        <v>1417</v>
      </c>
      <c r="E4" s="19" t="s">
        <v>309</v>
      </c>
      <c r="F4" s="124">
        <v>54</v>
      </c>
      <c r="G4" s="19">
        <f>VLOOKUP(C:C,标准数据!A:L,12,0)</f>
        <v>13</v>
      </c>
      <c r="H4" s="136">
        <f t="shared" si="3"/>
        <v>54</v>
      </c>
      <c r="I4" s="136">
        <f t="shared" si="0"/>
        <v>0</v>
      </c>
      <c r="J4" s="136">
        <f t="shared" si="1"/>
        <v>54</v>
      </c>
      <c r="K4" s="136">
        <f t="shared" si="2"/>
        <v>0</v>
      </c>
      <c r="L4" s="19">
        <f>VLOOKUP(C:C,标准数据!A:J,7,0)</f>
        <v>0</v>
      </c>
      <c r="M4" s="140">
        <f>H4/VLOOKUP(C:C,标准数据!A:M,13,0)</f>
        <v>0.13500000000000001</v>
      </c>
      <c r="N4" s="140" t="e">
        <f>I4/VLOOKUP(C:C,标准数据!A:P,14,0)</f>
        <v>#DIV/0!</v>
      </c>
      <c r="O4" s="140">
        <f>J4/VLOOKUP(C:C,标准数据!A:R,15,0)</f>
        <v>0.54</v>
      </c>
      <c r="P4" s="140" t="e">
        <f>K4/VLOOKUP(C:C,标准数据!A:S,16,0)</f>
        <v>#DIV/0!</v>
      </c>
      <c r="Q4" s="138">
        <v>0.18666666666666668</v>
      </c>
      <c r="R4" s="138">
        <v>0.32941176470588235</v>
      </c>
      <c r="S4" s="138">
        <v>0.31111111111111112</v>
      </c>
    </row>
    <row r="5" spans="1:20">
      <c r="A5" s="154">
        <f t="shared" si="4"/>
        <v>42257</v>
      </c>
      <c r="B5" s="19">
        <v>11569421</v>
      </c>
      <c r="C5" s="19">
        <v>200201367</v>
      </c>
      <c r="D5" s="19" t="s">
        <v>1431</v>
      </c>
      <c r="E5" s="19" t="s">
        <v>574</v>
      </c>
      <c r="F5" s="124">
        <v>300</v>
      </c>
      <c r="G5" s="19">
        <f>VLOOKUP(C:C,标准数据!A:L,12,0)</f>
        <v>123</v>
      </c>
      <c r="H5" s="136">
        <f t="shared" si="3"/>
        <v>300</v>
      </c>
      <c r="I5" s="136">
        <f t="shared" si="0"/>
        <v>300</v>
      </c>
      <c r="J5" s="136">
        <f t="shared" si="1"/>
        <v>300</v>
      </c>
      <c r="K5" s="136">
        <f t="shared" si="2"/>
        <v>0</v>
      </c>
      <c r="L5" s="19">
        <f>VLOOKUP(C:C,标准数据!A:J,7,0)</f>
        <v>0</v>
      </c>
      <c r="M5" s="140">
        <f>H5/VLOOKUP(C:C,标准数据!A:M,13,0)</f>
        <v>1.0909090909090908</v>
      </c>
      <c r="N5" s="140">
        <f>I5/VLOOKUP(C:C,标准数据!A:P,14,0)</f>
        <v>4.3636363636363633</v>
      </c>
      <c r="O5" s="140">
        <f>J5/VLOOKUP(C:C,标准数据!A:R,15,0)</f>
        <v>3.4285714285714284</v>
      </c>
      <c r="P5" s="140" t="e">
        <f>K5/VLOOKUP(C:C,标准数据!A:S,16,0)</f>
        <v>#DIV/0!</v>
      </c>
      <c r="Q5" s="138">
        <v>0.31666666666666665</v>
      </c>
      <c r="R5" s="138">
        <v>0.55882352941176472</v>
      </c>
      <c r="S5" s="138">
        <v>0.52777777777777779</v>
      </c>
    </row>
    <row r="6" spans="1:20">
      <c r="A6" s="154">
        <f t="shared" si="4"/>
        <v>42257</v>
      </c>
      <c r="B6" s="19">
        <v>11569420</v>
      </c>
      <c r="C6" s="19">
        <v>200201347</v>
      </c>
      <c r="D6" s="19" t="s">
        <v>1432</v>
      </c>
      <c r="E6" s="19" t="s">
        <v>570</v>
      </c>
      <c r="F6" s="124">
        <v>300</v>
      </c>
      <c r="G6" s="19">
        <f>VLOOKUP(C:C,标准数据!A:L,12,0)</f>
        <v>123</v>
      </c>
      <c r="H6" s="136">
        <f t="shared" si="3"/>
        <v>300</v>
      </c>
      <c r="I6" s="136">
        <f t="shared" si="0"/>
        <v>300</v>
      </c>
      <c r="J6" s="136">
        <f t="shared" si="1"/>
        <v>300</v>
      </c>
      <c r="K6" s="136">
        <f t="shared" si="2"/>
        <v>0</v>
      </c>
      <c r="L6" s="19">
        <f>VLOOKUP(C:C,标准数据!A:J,7,0)</f>
        <v>0</v>
      </c>
      <c r="M6" s="140">
        <f>H6/VLOOKUP(C:C,标准数据!A:M,13,0)</f>
        <v>1.0909090909090908</v>
      </c>
      <c r="N6" s="140">
        <f>I6/VLOOKUP(C:C,标准数据!A:P,14,0)</f>
        <v>4.3636363636363633</v>
      </c>
      <c r="O6" s="140">
        <f>J6/VLOOKUP(C:C,标准数据!A:R,15,0)</f>
        <v>3.4285714285714284</v>
      </c>
      <c r="P6" s="140" t="e">
        <f>K6/VLOOKUP(C:C,标准数据!A:S,16,0)</f>
        <v>#DIV/0!</v>
      </c>
      <c r="R6" s="138">
        <v>3.8095238095238093</v>
      </c>
      <c r="S6" s="138">
        <v>6.4516129032258061</v>
      </c>
    </row>
    <row r="7" spans="1:20">
      <c r="A7" s="154">
        <f t="shared" si="4"/>
        <v>42257</v>
      </c>
      <c r="B7" s="19">
        <v>11569413</v>
      </c>
      <c r="C7" s="19">
        <v>200030869</v>
      </c>
      <c r="D7" s="19" t="s">
        <v>1437</v>
      </c>
      <c r="E7" s="19" t="s">
        <v>313</v>
      </c>
      <c r="F7" s="124">
        <v>154</v>
      </c>
      <c r="G7" s="19">
        <f>VLOOKUP(C:C,标准数据!A:L,12,0)</f>
        <v>123</v>
      </c>
      <c r="H7" s="136">
        <f t="shared" si="3"/>
        <v>154</v>
      </c>
      <c r="I7" s="136">
        <f t="shared" si="0"/>
        <v>154</v>
      </c>
      <c r="J7" s="136">
        <f t="shared" si="1"/>
        <v>154</v>
      </c>
      <c r="K7" s="136">
        <f t="shared" si="2"/>
        <v>0</v>
      </c>
      <c r="L7" s="19">
        <f>VLOOKUP(C:C,标准数据!A:J,7,0)</f>
        <v>0</v>
      </c>
      <c r="M7" s="140">
        <f>H7/VLOOKUP(C:C,标准数据!A:M,13,0)</f>
        <v>0.56000000000000005</v>
      </c>
      <c r="N7" s="140">
        <f>I7/VLOOKUP(C:C,标准数据!A:P,14,0)</f>
        <v>2.2400000000000002</v>
      </c>
      <c r="O7" s="140">
        <f>J7/VLOOKUP(C:C,标准数据!A:R,15,0)</f>
        <v>1.76</v>
      </c>
      <c r="P7" s="140" t="e">
        <f>K7/VLOOKUP(C:C,标准数据!A:S,16,0)</f>
        <v>#DIV/0!</v>
      </c>
      <c r="R7" s="138">
        <v>3.8095238095238093</v>
      </c>
      <c r="S7" s="138">
        <v>6.4516129032258061</v>
      </c>
    </row>
    <row r="8" spans="1:20">
      <c r="A8" s="154">
        <f t="shared" si="4"/>
        <v>42257</v>
      </c>
      <c r="B8" s="19">
        <v>11569360</v>
      </c>
      <c r="C8" s="19">
        <v>200240476</v>
      </c>
      <c r="D8" s="19" t="s">
        <v>1446</v>
      </c>
      <c r="E8" s="19" t="s">
        <v>612</v>
      </c>
      <c r="F8" s="124">
        <v>300</v>
      </c>
      <c r="G8" s="19">
        <f>VLOOKUP(C:C,标准数据!A:L,12,0)</f>
        <v>4</v>
      </c>
      <c r="H8" s="136">
        <f t="shared" si="3"/>
        <v>0</v>
      </c>
      <c r="I8" s="136">
        <f t="shared" si="0"/>
        <v>0</v>
      </c>
      <c r="J8" s="136">
        <f t="shared" si="1"/>
        <v>0</v>
      </c>
      <c r="K8" s="136">
        <f t="shared" si="2"/>
        <v>300</v>
      </c>
      <c r="L8" s="19">
        <f>VLOOKUP(C:C,标准数据!A:J,7,0)</f>
        <v>0</v>
      </c>
      <c r="M8" s="140" t="e">
        <f>H8/VLOOKUP(C:C,标准数据!A:M,13,0)</f>
        <v>#DIV/0!</v>
      </c>
      <c r="N8" s="140" t="e">
        <f>I8/VLOOKUP(C:C,标准数据!A:P,14,0)</f>
        <v>#DIV/0!</v>
      </c>
      <c r="O8" s="140" t="e">
        <f>J8/VLOOKUP(C:C,标准数据!A:R,15,0)</f>
        <v>#DIV/0!</v>
      </c>
      <c r="P8" s="140">
        <f>K8/VLOOKUP(C:C,标准数据!A:S,16,0)</f>
        <v>3.3333333333333335</v>
      </c>
      <c r="R8" s="138">
        <v>0.44444444444444442</v>
      </c>
      <c r="S8" s="138">
        <v>0.75268817204301075</v>
      </c>
    </row>
    <row r="9" spans="1:20">
      <c r="A9" s="154">
        <f t="shared" si="4"/>
        <v>42257</v>
      </c>
      <c r="B9" s="19">
        <v>11569363</v>
      </c>
      <c r="C9" s="19">
        <v>200240473</v>
      </c>
      <c r="D9" s="19" t="s">
        <v>1447</v>
      </c>
      <c r="E9" s="19" t="s">
        <v>609</v>
      </c>
      <c r="F9" s="124">
        <v>300</v>
      </c>
      <c r="G9" s="19">
        <f>VLOOKUP(C:C,标准数据!A:L,12,0)</f>
        <v>4</v>
      </c>
      <c r="H9" s="136">
        <f t="shared" si="3"/>
        <v>0</v>
      </c>
      <c r="I9" s="136">
        <f t="shared" si="0"/>
        <v>0</v>
      </c>
      <c r="J9" s="136">
        <f t="shared" si="1"/>
        <v>0</v>
      </c>
      <c r="K9" s="136">
        <f t="shared" si="2"/>
        <v>300</v>
      </c>
      <c r="L9" s="19">
        <f>VLOOKUP(C:C,标准数据!A:J,7,0)</f>
        <v>0</v>
      </c>
      <c r="M9" s="140" t="e">
        <f>H9/VLOOKUP(C:C,标准数据!A:M,13,0)</f>
        <v>#DIV/0!</v>
      </c>
      <c r="N9" s="140" t="e">
        <f>I9/VLOOKUP(C:C,标准数据!A:P,14,0)</f>
        <v>#DIV/0!</v>
      </c>
      <c r="O9" s="140" t="e">
        <f>J9/VLOOKUP(C:C,标准数据!A:R,15,0)</f>
        <v>#DIV/0!</v>
      </c>
      <c r="P9" s="140">
        <f>K9/VLOOKUP(C:C,标准数据!A:S,16,0)</f>
        <v>3.3333333333333335</v>
      </c>
      <c r="R9" s="138">
        <v>0.44444444444444442</v>
      </c>
      <c r="S9" s="138">
        <v>0.75268817204301075</v>
      </c>
    </row>
    <row r="10" spans="1:20">
      <c r="A10" s="154">
        <f t="shared" si="4"/>
        <v>42257</v>
      </c>
      <c r="B10" s="19">
        <v>11569411</v>
      </c>
      <c r="C10" s="19">
        <v>330060181</v>
      </c>
      <c r="D10" s="19" t="s">
        <v>1451</v>
      </c>
      <c r="E10" s="19" t="s">
        <v>311</v>
      </c>
      <c r="F10" s="124">
        <v>154</v>
      </c>
      <c r="G10" s="19">
        <f>VLOOKUP(C:C,标准数据!A:L,12,0)</f>
        <v>4</v>
      </c>
      <c r="H10" s="136">
        <f t="shared" si="3"/>
        <v>0</v>
      </c>
      <c r="I10" s="136">
        <f t="shared" si="0"/>
        <v>0</v>
      </c>
      <c r="J10" s="136">
        <f t="shared" si="1"/>
        <v>0</v>
      </c>
      <c r="K10" s="136">
        <f t="shared" si="2"/>
        <v>154</v>
      </c>
      <c r="L10" s="19">
        <f>VLOOKUP(C:C,标准数据!A:J,7,0)</f>
        <v>0</v>
      </c>
      <c r="M10" s="140" t="e">
        <f>H10/VLOOKUP(C:C,标准数据!A:M,13,0)</f>
        <v>#DIV/0!</v>
      </c>
      <c r="N10" s="140" t="e">
        <f>I10/VLOOKUP(C:C,标准数据!A:P,14,0)</f>
        <v>#DIV/0!</v>
      </c>
      <c r="O10" s="140" t="e">
        <f>J10/VLOOKUP(C:C,标准数据!A:R,15,0)</f>
        <v>#DIV/0!</v>
      </c>
      <c r="P10" s="140">
        <f>K10/VLOOKUP(C:C,标准数据!A:S,16,0)</f>
        <v>2.0533333333333332</v>
      </c>
      <c r="R10" s="138">
        <v>0.88888888888888884</v>
      </c>
      <c r="S10" s="138">
        <v>1.5053763440860215</v>
      </c>
    </row>
    <row r="11" spans="1:20">
      <c r="A11" s="154">
        <f t="shared" si="4"/>
        <v>42257</v>
      </c>
      <c r="B11" s="19">
        <v>11569399</v>
      </c>
      <c r="C11" s="19">
        <v>330025965</v>
      </c>
      <c r="D11" s="19" t="s">
        <v>1634</v>
      </c>
      <c r="E11" s="19" t="s">
        <v>302</v>
      </c>
      <c r="F11" s="124">
        <v>332</v>
      </c>
      <c r="G11" s="19">
        <f>VLOOKUP(C:C,标准数据!A:L,12,0)</f>
        <v>4</v>
      </c>
      <c r="H11" s="136">
        <f t="shared" si="3"/>
        <v>0</v>
      </c>
      <c r="I11" s="136">
        <f t="shared" si="0"/>
        <v>0</v>
      </c>
      <c r="J11" s="136">
        <f t="shared" si="1"/>
        <v>0</v>
      </c>
      <c r="K11" s="136">
        <f t="shared" si="2"/>
        <v>332</v>
      </c>
      <c r="L11" s="19">
        <f>VLOOKUP(C:C,标准数据!A:J,7,0)</f>
        <v>0</v>
      </c>
      <c r="M11" s="140" t="e">
        <f>H11/VLOOKUP(C:C,标准数据!A:M,13,0)</f>
        <v>#DIV/0!</v>
      </c>
      <c r="N11" s="140" t="e">
        <f>I11/VLOOKUP(C:C,标准数据!A:P,14,0)</f>
        <v>#DIV/0!</v>
      </c>
      <c r="O11" s="140" t="e">
        <f>J11/VLOOKUP(C:C,标准数据!A:R,15,0)</f>
        <v>#DIV/0!</v>
      </c>
      <c r="P11" s="140">
        <f>K11/VLOOKUP(C:C,标准数据!A:S,16,0)</f>
        <v>4.0242424242424244</v>
      </c>
      <c r="R11" s="138">
        <v>0.88888888888888884</v>
      </c>
      <c r="S11" s="138">
        <v>1.5053763440860215</v>
      </c>
    </row>
    <row r="12" spans="1:20">
      <c r="A12" s="154">
        <f t="shared" si="4"/>
        <v>42257</v>
      </c>
      <c r="B12" s="19">
        <v>11569402</v>
      </c>
      <c r="C12" s="19">
        <v>330025977</v>
      </c>
      <c r="D12" s="19" t="s">
        <v>1636</v>
      </c>
      <c r="E12" s="19" t="s">
        <v>304</v>
      </c>
      <c r="F12" s="124">
        <v>332</v>
      </c>
      <c r="G12" s="19">
        <f>VLOOKUP(C:C,标准数据!A:L,12,0)</f>
        <v>4</v>
      </c>
      <c r="H12" s="136">
        <f t="shared" si="3"/>
        <v>0</v>
      </c>
      <c r="I12" s="136">
        <f t="shared" si="0"/>
        <v>0</v>
      </c>
      <c r="J12" s="136">
        <f t="shared" si="1"/>
        <v>0</v>
      </c>
      <c r="K12" s="136">
        <f t="shared" si="2"/>
        <v>332</v>
      </c>
      <c r="L12" s="19">
        <f>VLOOKUP(C:C,标准数据!A:J,7,0)</f>
        <v>0</v>
      </c>
      <c r="M12" s="140" t="e">
        <f>H12/VLOOKUP(C:C,标准数据!A:M,13,0)</f>
        <v>#DIV/0!</v>
      </c>
      <c r="N12" s="140" t="e">
        <f>I12/VLOOKUP(C:C,标准数据!A:P,14,0)</f>
        <v>#DIV/0!</v>
      </c>
      <c r="O12" s="140" t="e">
        <f>J12/VLOOKUP(C:C,标准数据!A:R,15,0)</f>
        <v>#DIV/0!</v>
      </c>
      <c r="P12" s="140">
        <f>K12/VLOOKUP(C:C,标准数据!A:S,16,0)</f>
        <v>4.0242424242424244</v>
      </c>
      <c r="R12" s="138">
        <v>1.5079365079365079</v>
      </c>
      <c r="S12" s="138">
        <v>2.553763440860215</v>
      </c>
    </row>
    <row r="13" spans="1:20">
      <c r="A13" s="154">
        <f t="shared" si="4"/>
        <v>42257</v>
      </c>
      <c r="B13" s="19">
        <v>11569400</v>
      </c>
      <c r="C13" s="19">
        <v>330025968</v>
      </c>
      <c r="D13" s="19" t="s">
        <v>1642</v>
      </c>
      <c r="E13" s="19" t="s">
        <v>303</v>
      </c>
      <c r="F13" s="124">
        <v>654</v>
      </c>
      <c r="G13" s="19">
        <f>VLOOKUP(C:C,标准数据!A:L,12,0)</f>
        <v>4</v>
      </c>
      <c r="H13" s="136">
        <f t="shared" si="3"/>
        <v>0</v>
      </c>
      <c r="I13" s="136">
        <f t="shared" si="0"/>
        <v>0</v>
      </c>
      <c r="J13" s="136">
        <f t="shared" si="1"/>
        <v>0</v>
      </c>
      <c r="K13" s="136">
        <f t="shared" si="2"/>
        <v>654</v>
      </c>
      <c r="L13" s="19">
        <f>VLOOKUP(C:C,标准数据!A:J,7,0)</f>
        <v>0</v>
      </c>
      <c r="M13" s="140" t="e">
        <f>H13/VLOOKUP(C:C,标准数据!A:M,13,0)</f>
        <v>#DIV/0!</v>
      </c>
      <c r="N13" s="140" t="e">
        <f>I13/VLOOKUP(C:C,标准数据!A:P,14,0)</f>
        <v>#DIV/0!</v>
      </c>
      <c r="O13" s="140" t="e">
        <f>J13/VLOOKUP(C:C,标准数据!A:R,15,0)</f>
        <v>#DIV/0!</v>
      </c>
      <c r="P13" s="140">
        <f>K13/VLOOKUP(C:C,标准数据!A:S,16,0)</f>
        <v>7.9272727272727277</v>
      </c>
      <c r="R13" s="138">
        <v>1.5079365079365079</v>
      </c>
      <c r="S13" s="138">
        <v>2.553763440860215</v>
      </c>
    </row>
    <row r="14" spans="1:20">
      <c r="A14" s="154">
        <f t="shared" si="4"/>
        <v>42257</v>
      </c>
      <c r="B14" s="19">
        <v>11569403</v>
      </c>
      <c r="C14" s="19">
        <v>330025980</v>
      </c>
      <c r="D14" s="19" t="s">
        <v>1644</v>
      </c>
      <c r="E14" s="19" t="s">
        <v>305</v>
      </c>
      <c r="F14" s="124">
        <v>654</v>
      </c>
      <c r="G14" s="19">
        <f>VLOOKUP(C:C,标准数据!A:L,12,0)</f>
        <v>4</v>
      </c>
      <c r="H14" s="136">
        <f t="shared" si="3"/>
        <v>0</v>
      </c>
      <c r="I14" s="136">
        <f t="shared" si="0"/>
        <v>0</v>
      </c>
      <c r="J14" s="136">
        <f t="shared" si="1"/>
        <v>0</v>
      </c>
      <c r="K14" s="136">
        <f t="shared" si="2"/>
        <v>654</v>
      </c>
      <c r="L14" s="19">
        <f>VLOOKUP(C:C,标准数据!A:J,7,0)</f>
        <v>0</v>
      </c>
      <c r="M14" s="140" t="e">
        <f>H14/VLOOKUP(C:C,标准数据!A:M,13,0)</f>
        <v>#DIV/0!</v>
      </c>
      <c r="N14" s="140" t="e">
        <f>I14/VLOOKUP(C:C,标准数据!A:P,14,0)</f>
        <v>#DIV/0!</v>
      </c>
      <c r="O14" s="140" t="e">
        <f>J14/VLOOKUP(C:C,标准数据!A:R,15,0)</f>
        <v>#DIV/0!</v>
      </c>
      <c r="P14" s="140">
        <f>K14/VLOOKUP(C:C,标准数据!A:S,16,0)</f>
        <v>7.9272727272727277</v>
      </c>
      <c r="Q14" s="138">
        <v>0.98666666666666669</v>
      </c>
      <c r="R14" s="138">
        <v>2.4666666666666668</v>
      </c>
      <c r="S14" s="138">
        <v>1.9733333333333334</v>
      </c>
      <c r="T14" s="138">
        <v>5.3818181818181818</v>
      </c>
    </row>
    <row r="15" spans="1:20">
      <c r="A15" s="154">
        <f t="shared" si="4"/>
        <v>42257</v>
      </c>
      <c r="B15" s="19">
        <v>11569397</v>
      </c>
      <c r="C15" s="19">
        <v>200010458</v>
      </c>
      <c r="D15" s="19" t="s">
        <v>1533</v>
      </c>
      <c r="E15" s="19" t="s">
        <v>306</v>
      </c>
      <c r="F15" s="124">
        <v>54</v>
      </c>
      <c r="G15" s="19">
        <f>VLOOKUP(C:C,标准数据!A:L,12,0)</f>
        <v>4</v>
      </c>
      <c r="H15" s="136">
        <f t="shared" si="3"/>
        <v>0</v>
      </c>
      <c r="I15" s="136">
        <f t="shared" si="0"/>
        <v>0</v>
      </c>
      <c r="J15" s="136">
        <f t="shared" si="1"/>
        <v>0</v>
      </c>
      <c r="K15" s="136">
        <f t="shared" si="2"/>
        <v>54</v>
      </c>
      <c r="L15" s="19">
        <f>VLOOKUP(C:C,标准数据!A:J,7,0)</f>
        <v>0</v>
      </c>
      <c r="M15" s="140" t="e">
        <f>H15/VLOOKUP(C:C,标准数据!A:M,13,0)</f>
        <v>#DIV/0!</v>
      </c>
      <c r="N15" s="140" t="e">
        <f>I15/VLOOKUP(C:C,标准数据!A:P,14,0)</f>
        <v>#DIV/0!</v>
      </c>
      <c r="O15" s="140" t="e">
        <f>J15/VLOOKUP(C:C,标准数据!A:R,15,0)</f>
        <v>#DIV/0!</v>
      </c>
      <c r="P15" s="140">
        <f>K15/VLOOKUP(C:C,标准数据!A:S,16,0)</f>
        <v>0.65454545454545454</v>
      </c>
      <c r="Q15" s="138">
        <v>0.98666666666666669</v>
      </c>
      <c r="R15" s="138">
        <v>2.4666666666666668</v>
      </c>
      <c r="S15" s="138">
        <v>1.9733333333333334</v>
      </c>
      <c r="T15" s="138">
        <v>5.3818181818181818</v>
      </c>
    </row>
    <row r="16" spans="1:20">
      <c r="A16" s="154">
        <f t="shared" si="4"/>
        <v>42257</v>
      </c>
      <c r="B16" s="19">
        <v>11569414</v>
      </c>
      <c r="C16" s="19">
        <v>200201370</v>
      </c>
      <c r="D16" s="19" t="s">
        <v>1570</v>
      </c>
      <c r="E16" s="19" t="s">
        <v>314</v>
      </c>
      <c r="F16" s="124">
        <v>332</v>
      </c>
      <c r="G16" s="19">
        <f>VLOOKUP(C:C,标准数据!A:L,12,0)</f>
        <v>3</v>
      </c>
      <c r="H16" s="136">
        <f t="shared" si="3"/>
        <v>0</v>
      </c>
      <c r="I16" s="136">
        <f t="shared" si="0"/>
        <v>0</v>
      </c>
      <c r="J16" s="136">
        <f t="shared" si="1"/>
        <v>332</v>
      </c>
      <c r="K16" s="136">
        <f t="shared" si="2"/>
        <v>0</v>
      </c>
      <c r="L16" s="19">
        <f>VLOOKUP(C:C,标准数据!A:J,7,0)</f>
        <v>0</v>
      </c>
      <c r="M16" s="140" t="e">
        <f>H16/VLOOKUP(C:C,标准数据!A:M,13,0)</f>
        <v>#DIV/0!</v>
      </c>
      <c r="N16" s="140" t="e">
        <f>I16/VLOOKUP(C:C,标准数据!A:P,14,0)</f>
        <v>#DIV/0!</v>
      </c>
      <c r="O16" s="140">
        <f>J16/VLOOKUP(C:C,标准数据!A:R,15,0)</f>
        <v>3.9712918660287082</v>
      </c>
      <c r="P16" s="140" t="e">
        <f>K16/VLOOKUP(C:C,标准数据!A:S,16,0)</f>
        <v>#DIV/0!</v>
      </c>
      <c r="Q16" s="138">
        <v>0.56999999999999995</v>
      </c>
      <c r="R16" s="138">
        <v>1.425</v>
      </c>
      <c r="S16" s="138">
        <v>1.1399999999999999</v>
      </c>
      <c r="T16" s="138">
        <v>3.1090909090909089</v>
      </c>
    </row>
    <row r="17" spans="1:20">
      <c r="A17" s="154">
        <f t="shared" si="4"/>
        <v>42257</v>
      </c>
      <c r="B17" s="19">
        <v>11569417</v>
      </c>
      <c r="C17" s="19">
        <v>200204443</v>
      </c>
      <c r="D17" s="19" t="s">
        <v>1571</v>
      </c>
      <c r="E17" s="19" t="s">
        <v>317</v>
      </c>
      <c r="F17" s="124">
        <v>332</v>
      </c>
      <c r="G17" s="19">
        <f>VLOOKUP(C:C,标准数据!A:L,12,0)</f>
        <v>3</v>
      </c>
      <c r="H17" s="136">
        <f t="shared" si="3"/>
        <v>0</v>
      </c>
      <c r="I17" s="136">
        <f t="shared" si="0"/>
        <v>0</v>
      </c>
      <c r="J17" s="136">
        <f t="shared" si="1"/>
        <v>332</v>
      </c>
      <c r="K17" s="136">
        <f t="shared" si="2"/>
        <v>0</v>
      </c>
      <c r="L17" s="19">
        <f>VLOOKUP(C:C,标准数据!A:J,7,0)</f>
        <v>0</v>
      </c>
      <c r="M17" s="140" t="e">
        <f>H17/VLOOKUP(C:C,标准数据!A:M,13,0)</f>
        <v>#DIV/0!</v>
      </c>
      <c r="N17" s="140" t="e">
        <f>I17/VLOOKUP(C:C,标准数据!A:P,14,0)</f>
        <v>#DIV/0!</v>
      </c>
      <c r="O17" s="140">
        <f>J17/VLOOKUP(C:C,标准数据!A:R,15,0)</f>
        <v>3.9712918660287082</v>
      </c>
      <c r="P17" s="140" t="e">
        <f>K17/VLOOKUP(C:C,标准数据!A:S,16,0)</f>
        <v>#DIV/0!</v>
      </c>
      <c r="Q17" s="138">
        <v>0.56999999999999995</v>
      </c>
      <c r="R17" s="138">
        <v>1.425</v>
      </c>
      <c r="S17" s="138">
        <v>1.1399999999999999</v>
      </c>
      <c r="T17" s="138">
        <v>3.1090909090909089</v>
      </c>
    </row>
    <row r="18" spans="1:20">
      <c r="A18" s="154">
        <f t="shared" si="4"/>
        <v>42257</v>
      </c>
      <c r="B18" s="19">
        <v>11569415</v>
      </c>
      <c r="C18" s="19">
        <v>200201373</v>
      </c>
      <c r="D18" s="19" t="s">
        <v>1576</v>
      </c>
      <c r="E18" s="19" t="s">
        <v>315</v>
      </c>
      <c r="F18" s="124">
        <v>654</v>
      </c>
      <c r="G18" s="19">
        <f>VLOOKUP(C:C,标准数据!A:L,12,0)</f>
        <v>3</v>
      </c>
      <c r="H18" s="136">
        <f t="shared" si="3"/>
        <v>0</v>
      </c>
      <c r="I18" s="136">
        <f t="shared" si="0"/>
        <v>0</v>
      </c>
      <c r="J18" s="136">
        <f t="shared" si="1"/>
        <v>654</v>
      </c>
      <c r="K18" s="136">
        <f t="shared" si="2"/>
        <v>0</v>
      </c>
      <c r="L18" s="19">
        <f>VLOOKUP(C:C,标准数据!A:J,7,0)</f>
        <v>0</v>
      </c>
      <c r="M18" s="140" t="e">
        <f>H18/VLOOKUP(C:C,标准数据!A:M,13,0)</f>
        <v>#DIV/0!</v>
      </c>
      <c r="N18" s="140" t="e">
        <f>I18/VLOOKUP(C:C,标准数据!A:P,14,0)</f>
        <v>#DIV/0!</v>
      </c>
      <c r="O18" s="140">
        <f>J18/VLOOKUP(C:C,标准数据!A:R,15,0)</f>
        <v>7.8229665071770338</v>
      </c>
      <c r="P18" s="140" t="e">
        <f>K18/VLOOKUP(C:C,标准数据!A:S,16,0)</f>
        <v>#DIV/0!</v>
      </c>
      <c r="T18" s="138">
        <v>6.0727272727272723</v>
      </c>
    </row>
    <row r="19" spans="1:20">
      <c r="A19" s="154">
        <f t="shared" si="4"/>
        <v>42257</v>
      </c>
      <c r="B19" s="19">
        <v>11569418</v>
      </c>
      <c r="C19" s="19">
        <v>200204446</v>
      </c>
      <c r="D19" s="19" t="s">
        <v>1577</v>
      </c>
      <c r="E19" s="19" t="s">
        <v>318</v>
      </c>
      <c r="F19" s="124">
        <v>654</v>
      </c>
      <c r="G19" s="19">
        <f>VLOOKUP(C:C,标准数据!A:L,12,0)</f>
        <v>3</v>
      </c>
      <c r="H19" s="136">
        <f t="shared" si="3"/>
        <v>0</v>
      </c>
      <c r="I19" s="136">
        <f t="shared" si="0"/>
        <v>0</v>
      </c>
      <c r="J19" s="136">
        <f t="shared" si="1"/>
        <v>654</v>
      </c>
      <c r="K19" s="136">
        <f t="shared" si="2"/>
        <v>0</v>
      </c>
      <c r="L19" s="19">
        <f>VLOOKUP(C:C,标准数据!A:J,7,0)</f>
        <v>0</v>
      </c>
      <c r="M19" s="140" t="e">
        <f>H19/VLOOKUP(C:C,标准数据!A:M,13,0)</f>
        <v>#DIV/0!</v>
      </c>
      <c r="N19" s="140" t="e">
        <f>I19/VLOOKUP(C:C,标准数据!A:P,14,0)</f>
        <v>#DIV/0!</v>
      </c>
      <c r="O19" s="140">
        <f>J19/VLOOKUP(C:C,标准数据!A:R,15,0)</f>
        <v>7.8229665071770338</v>
      </c>
      <c r="P19" s="140" t="e">
        <f>K19/VLOOKUP(C:C,标准数据!A:S,16,0)</f>
        <v>#DIV/0!</v>
      </c>
      <c r="T19" s="138">
        <v>6.0727272727272723</v>
      </c>
    </row>
    <row r="20" spans="1:20">
      <c r="A20" s="154">
        <f t="shared" si="4"/>
        <v>42257</v>
      </c>
      <c r="B20" s="19">
        <v>11569406</v>
      </c>
      <c r="C20" s="19">
        <v>200201361</v>
      </c>
      <c r="D20" s="19" t="s">
        <v>1667</v>
      </c>
      <c r="E20" s="19" t="s">
        <v>308</v>
      </c>
      <c r="F20" s="124">
        <v>428</v>
      </c>
      <c r="G20" s="19">
        <f>VLOOKUP(C:C,标准数据!A:L,12,0)</f>
        <v>1234</v>
      </c>
      <c r="H20" s="136">
        <f t="shared" si="3"/>
        <v>428</v>
      </c>
      <c r="I20" s="136">
        <f t="shared" si="0"/>
        <v>428</v>
      </c>
      <c r="J20" s="136">
        <f t="shared" si="1"/>
        <v>428</v>
      </c>
      <c r="K20" s="136">
        <f t="shared" si="2"/>
        <v>428</v>
      </c>
      <c r="L20" s="19" t="str">
        <f>VLOOKUP(C:C,标准数据!A:J,7,0)</f>
        <v>FS441</v>
      </c>
      <c r="M20" s="140">
        <f>H20/VLOOKUP(C:C,标准数据!A:M,13,0)</f>
        <v>1.4266666666666667</v>
      </c>
      <c r="N20" s="140">
        <f>I20/VLOOKUP(C:C,标准数据!A:P,14,0)</f>
        <v>3.5666666666666669</v>
      </c>
      <c r="O20" s="140">
        <f>J20/VLOOKUP(C:C,标准数据!A:R,15,0)</f>
        <v>2.8533333333333335</v>
      </c>
      <c r="P20" s="140">
        <f>K20/VLOOKUP(C:C,标准数据!A:S,16,0)</f>
        <v>7.7818181818181822</v>
      </c>
      <c r="T20" s="138">
        <v>4.4121212121212121</v>
      </c>
    </row>
    <row r="21" spans="1:20">
      <c r="A21" s="154">
        <f t="shared" si="4"/>
        <v>42257</v>
      </c>
      <c r="B21" s="19">
        <v>11569405</v>
      </c>
      <c r="C21" s="19">
        <v>200201341</v>
      </c>
      <c r="D21" s="19" t="s">
        <v>1668</v>
      </c>
      <c r="E21" s="19" t="s">
        <v>307</v>
      </c>
      <c r="F21" s="124">
        <v>428</v>
      </c>
      <c r="G21" s="19">
        <f>VLOOKUP(C:C,标准数据!A:L,12,0)</f>
        <v>1234</v>
      </c>
      <c r="H21" s="136">
        <f t="shared" si="3"/>
        <v>428</v>
      </c>
      <c r="I21" s="136">
        <f t="shared" si="0"/>
        <v>428</v>
      </c>
      <c r="J21" s="136">
        <f t="shared" si="1"/>
        <v>428</v>
      </c>
      <c r="K21" s="136">
        <f t="shared" si="2"/>
        <v>428</v>
      </c>
      <c r="L21" s="19" t="str">
        <f>VLOOKUP(C:C,标准数据!A:J,7,0)</f>
        <v>FS441</v>
      </c>
      <c r="M21" s="140">
        <f>H21/VLOOKUP(C:C,标准数据!A:M,13,0)</f>
        <v>1.4266666666666667</v>
      </c>
      <c r="N21" s="140">
        <f>I21/VLOOKUP(C:C,标准数据!A:P,14,0)</f>
        <v>3.5666666666666669</v>
      </c>
      <c r="O21" s="140">
        <f>J21/VLOOKUP(C:C,标准数据!A:R,15,0)</f>
        <v>2.8533333333333335</v>
      </c>
      <c r="P21" s="140">
        <f>K21/VLOOKUP(C:C,标准数据!A:S,16,0)</f>
        <v>7.7818181818181822</v>
      </c>
      <c r="T21" s="138">
        <v>4.4121212121212121</v>
      </c>
    </row>
    <row r="22" spans="1:20">
      <c r="A22" s="154">
        <f t="shared" si="4"/>
        <v>42257</v>
      </c>
      <c r="B22" s="19">
        <v>11569407</v>
      </c>
      <c r="C22" s="19">
        <v>200204479</v>
      </c>
      <c r="D22" s="19" t="s">
        <v>1306</v>
      </c>
      <c r="E22" s="19" t="s">
        <v>587</v>
      </c>
      <c r="F22" s="124">
        <v>185</v>
      </c>
      <c r="G22" s="19">
        <f>VLOOKUP(C:C,标准数据!A:L,12,0)</f>
        <v>23</v>
      </c>
      <c r="H22" s="136">
        <f t="shared" si="3"/>
        <v>0</v>
      </c>
      <c r="I22" s="136">
        <f t="shared" si="0"/>
        <v>185</v>
      </c>
      <c r="J22" s="136">
        <f t="shared" si="1"/>
        <v>185</v>
      </c>
      <c r="K22" s="136">
        <f t="shared" si="2"/>
        <v>0</v>
      </c>
      <c r="L22" s="19" t="str">
        <f>VLOOKUP(C:C,标准数据!A:J,7,0)</f>
        <v>FS441</v>
      </c>
      <c r="M22" s="140" t="e">
        <f>H22/VLOOKUP(C:C,标准数据!A:M,13,0)</f>
        <v>#DIV/0!</v>
      </c>
      <c r="N22" s="140">
        <f>I22/VLOOKUP(C:C,标准数据!A:P,14,0)</f>
        <v>2.9365079365079363</v>
      </c>
      <c r="O22" s="140">
        <f>J22/VLOOKUP(C:C,标准数据!A:R,15,0)</f>
        <v>4.9731182795698921</v>
      </c>
      <c r="P22" s="140" t="e">
        <f>K22/VLOOKUP(C:C,标准数据!A:S,16,0)</f>
        <v>#DIV/0!</v>
      </c>
      <c r="T22" s="138">
        <v>1.2606060606060605</v>
      </c>
    </row>
    <row r="23" spans="1:20">
      <c r="A23" s="154">
        <f t="shared" si="4"/>
        <v>42257</v>
      </c>
      <c r="B23" s="19">
        <v>11569408</v>
      </c>
      <c r="C23" s="19">
        <v>200204515</v>
      </c>
      <c r="D23" s="19" t="s">
        <v>1307</v>
      </c>
      <c r="E23" s="19" t="s">
        <v>593</v>
      </c>
      <c r="F23" s="124">
        <v>185</v>
      </c>
      <c r="G23" s="19">
        <f>VLOOKUP(C:C,标准数据!A:L,12,0)</f>
        <v>23</v>
      </c>
      <c r="H23" s="136">
        <f>IF(ISERROR(FIND("1",G23)),0,F23)</f>
        <v>0</v>
      </c>
      <c r="I23" s="136">
        <f>IF(ISERROR(FIND("2",G23)),0,F23)</f>
        <v>185</v>
      </c>
      <c r="J23" s="136">
        <f>IF(ISERROR(FIND("3",G23)),0,F23)</f>
        <v>185</v>
      </c>
      <c r="K23" s="136">
        <f>IF(ISERROR(FIND("4",G23)),0,F23)</f>
        <v>0</v>
      </c>
      <c r="L23" s="19" t="str">
        <f>VLOOKUP(C:C,标准数据!A:J,7,0)</f>
        <v>FS441</v>
      </c>
      <c r="M23" s="140" t="e">
        <f>H23/VLOOKUP(C:C,标准数据!A:M,13,0)</f>
        <v>#DIV/0!</v>
      </c>
      <c r="N23" s="140">
        <f>I23/VLOOKUP(C:C,标准数据!A:P,14,0)</f>
        <v>2.9365079365079363</v>
      </c>
      <c r="O23" s="140">
        <f>J23/VLOOKUP(C:C,标准数据!A:R,15,0)</f>
        <v>4.9731182795698921</v>
      </c>
      <c r="P23" s="140" t="e">
        <f>K23/VLOOKUP(C:C,标准数据!A:S,16,0)</f>
        <v>#DIV/0!</v>
      </c>
      <c r="T23" s="138">
        <v>1.2606060606060605</v>
      </c>
    </row>
    <row r="24" spans="1:20">
      <c r="A24" s="154">
        <f t="shared" si="4"/>
        <v>42257</v>
      </c>
      <c r="B24" s="19">
        <v>11569394</v>
      </c>
      <c r="C24" s="19">
        <v>200204482</v>
      </c>
      <c r="D24" s="19" t="s">
        <v>1318</v>
      </c>
      <c r="E24" s="19" t="s">
        <v>299</v>
      </c>
      <c r="F24" s="124">
        <v>243</v>
      </c>
      <c r="G24" s="19">
        <f>VLOOKUP(C:C,标准数据!A:L,12,0)</f>
        <v>23</v>
      </c>
      <c r="H24" s="136">
        <f>IF(ISERROR(FIND("1",G24)),0,F24)</f>
        <v>0</v>
      </c>
      <c r="I24" s="136">
        <f>IF(ISERROR(FIND("2",G24)),0,F24)</f>
        <v>243</v>
      </c>
      <c r="J24" s="136">
        <f>IF(ISERROR(FIND("3",G24)),0,F24)</f>
        <v>243</v>
      </c>
      <c r="K24" s="136">
        <f>IF(ISERROR(FIND("4",G24)),0,F24)</f>
        <v>0</v>
      </c>
      <c r="L24" s="19" t="str">
        <f>VLOOKUP(C:C,标准数据!A:J,7,0)</f>
        <v>FS441</v>
      </c>
      <c r="M24" s="140" t="e">
        <f>H24/VLOOKUP(C:C,标准数据!A:M,13,0)</f>
        <v>#DIV/0!</v>
      </c>
      <c r="N24" s="140">
        <f>I24/VLOOKUP(C:C,标准数据!A:P,14,0)</f>
        <v>3.8571428571428572</v>
      </c>
      <c r="O24" s="140">
        <f>J24/VLOOKUP(C:C,标准数据!A:R,15,0)</f>
        <v>6.5322580645161281</v>
      </c>
      <c r="P24" s="140" t="e">
        <f>K24/VLOOKUP(C:C,标准数据!A:S,16,0)</f>
        <v>#DIV/0!</v>
      </c>
      <c r="S24" s="138">
        <v>5.9928229665071777</v>
      </c>
    </row>
    <row r="25" spans="1:20">
      <c r="A25" s="154">
        <f t="shared" si="4"/>
        <v>42257</v>
      </c>
      <c r="B25" s="19">
        <v>11569395</v>
      </c>
      <c r="C25" s="19">
        <v>200204518</v>
      </c>
      <c r="D25" s="19" t="s">
        <v>1319</v>
      </c>
      <c r="E25" s="19" t="s">
        <v>301</v>
      </c>
      <c r="F25" s="124">
        <v>243</v>
      </c>
      <c r="G25" s="19">
        <f>VLOOKUP(C:C,标准数据!A:L,12,0)</f>
        <v>23</v>
      </c>
      <c r="H25" s="136">
        <f>IF(ISERROR(FIND("1",G25)),0,F25)</f>
        <v>0</v>
      </c>
      <c r="I25" s="136">
        <f>IF(ISERROR(FIND("2",G25)),0,F25)</f>
        <v>243</v>
      </c>
      <c r="J25" s="136">
        <f>IF(ISERROR(FIND("3",G25)),0,F25)</f>
        <v>243</v>
      </c>
      <c r="K25" s="136">
        <f>IF(ISERROR(FIND("4",G25)),0,F25)</f>
        <v>0</v>
      </c>
      <c r="L25" s="19" t="str">
        <f>VLOOKUP(C:C,标准数据!A:J,7,0)</f>
        <v>FS441</v>
      </c>
      <c r="M25" s="140" t="e">
        <f>H25/VLOOKUP(C:C,标准数据!A:M,13,0)</f>
        <v>#DIV/0!</v>
      </c>
      <c r="N25" s="140">
        <f>I25/VLOOKUP(C:C,标准数据!A:P,14,0)</f>
        <v>3.8571428571428572</v>
      </c>
      <c r="O25" s="140">
        <f>J25/VLOOKUP(C:C,标准数据!A:R,15,0)</f>
        <v>6.5322580645161281</v>
      </c>
      <c r="P25" s="140" t="e">
        <f>K25/VLOOKUP(C:C,标准数据!A:S,16,0)</f>
        <v>#DIV/0!</v>
      </c>
      <c r="S25" s="138">
        <v>5.9928229665071777</v>
      </c>
    </row>
    <row r="26" spans="1:20">
      <c r="A26" s="154">
        <f t="shared" si="4"/>
        <v>42257</v>
      </c>
      <c r="B26" s="19">
        <v>11569398</v>
      </c>
      <c r="C26" s="19">
        <v>200013407</v>
      </c>
      <c r="D26" s="19" t="s">
        <v>1811</v>
      </c>
      <c r="E26" s="19" t="s">
        <v>386</v>
      </c>
      <c r="F26" s="124">
        <v>54</v>
      </c>
      <c r="G26" s="19">
        <f>VLOOKUP(C:C,标准数据!A:L,12,0)</f>
        <v>23</v>
      </c>
      <c r="H26" s="136">
        <f t="shared" si="3"/>
        <v>0</v>
      </c>
      <c r="I26" s="136">
        <f t="shared" si="0"/>
        <v>54</v>
      </c>
      <c r="J26" s="136">
        <f t="shared" si="1"/>
        <v>54</v>
      </c>
      <c r="K26" s="136">
        <f t="shared" si="2"/>
        <v>0</v>
      </c>
      <c r="L26" s="19" t="str">
        <f>VLOOKUP(C:C,标准数据!A:J,7,0)</f>
        <v>FS441</v>
      </c>
      <c r="M26" s="140" t="e">
        <f>H26/VLOOKUP(C:C,标准数据!A:M,13,0)</f>
        <v>#DIV/0!</v>
      </c>
      <c r="N26" s="140">
        <f>I26/VLOOKUP(C:C,标准数据!A:P,14,0)</f>
        <v>1.0588235294117647</v>
      </c>
      <c r="O26" s="140">
        <f>J26/VLOOKUP(C:C,标准数据!A:R,15,0)</f>
        <v>1.4285714285714286</v>
      </c>
      <c r="P26" s="140" t="e">
        <f>K26/VLOOKUP(C:C,标准数据!A:S,16,0)</f>
        <v>#DIV/0!</v>
      </c>
      <c r="S26" s="138">
        <v>4.3540669856459333</v>
      </c>
    </row>
    <row r="27" spans="1:20">
      <c r="A27" s="154">
        <f t="shared" si="4"/>
        <v>42257</v>
      </c>
      <c r="B27" s="19">
        <v>11569404</v>
      </c>
      <c r="C27" s="19">
        <v>200201325</v>
      </c>
      <c r="D27" s="19" t="s">
        <v>1825</v>
      </c>
      <c r="E27" s="19" t="s">
        <v>565</v>
      </c>
      <c r="F27" s="124">
        <v>185</v>
      </c>
      <c r="G27" s="19">
        <f>VLOOKUP(C:C,标准数据!A:L,12,0)</f>
        <v>123</v>
      </c>
      <c r="H27" s="136">
        <f t="shared" si="3"/>
        <v>185</v>
      </c>
      <c r="I27" s="136">
        <f t="shared" si="0"/>
        <v>185</v>
      </c>
      <c r="J27" s="136">
        <f t="shared" si="1"/>
        <v>185</v>
      </c>
      <c r="K27" s="136">
        <f t="shared" si="2"/>
        <v>0</v>
      </c>
      <c r="L27" s="19" t="str">
        <f>VLOOKUP(C:C,标准数据!A:J,7,0)</f>
        <v>FS441</v>
      </c>
      <c r="M27" s="140">
        <f>H27/VLOOKUP(C:C,标准数据!A:M,13,0)</f>
        <v>0.6166666666666667</v>
      </c>
      <c r="N27" s="140">
        <f>I27/VLOOKUP(C:C,标准数据!A:P,14,0)</f>
        <v>1.088235294117647</v>
      </c>
      <c r="O27" s="140">
        <f>J27/VLOOKUP(C:C,标准数据!A:R,15,0)</f>
        <v>1.0277777777777777</v>
      </c>
      <c r="P27" s="140" t="e">
        <f>K27/VLOOKUP(C:C,标准数据!A:S,16,0)</f>
        <v>#DIV/0!</v>
      </c>
      <c r="S27" s="138">
        <v>4.3540669856459333</v>
      </c>
    </row>
    <row r="28" spans="1:20">
      <c r="A28" s="154">
        <f t="shared" si="4"/>
        <v>42257</v>
      </c>
      <c r="B28" s="19">
        <v>11569393</v>
      </c>
      <c r="C28" s="19">
        <v>200201326</v>
      </c>
      <c r="D28" s="19" t="s">
        <v>1827</v>
      </c>
      <c r="E28" s="19" t="s">
        <v>295</v>
      </c>
      <c r="F28" s="124">
        <v>243</v>
      </c>
      <c r="G28" s="19">
        <f>VLOOKUP(C:C,标准数据!A:L,12,0)</f>
        <v>123</v>
      </c>
      <c r="H28" s="136">
        <f t="shared" si="3"/>
        <v>243</v>
      </c>
      <c r="I28" s="136">
        <f t="shared" si="0"/>
        <v>243</v>
      </c>
      <c r="J28" s="136">
        <f t="shared" si="1"/>
        <v>243</v>
      </c>
      <c r="K28" s="136">
        <f t="shared" si="2"/>
        <v>0</v>
      </c>
      <c r="L28" s="19" t="str">
        <f>VLOOKUP(C:C,标准数据!A:J,7,0)</f>
        <v>FS441</v>
      </c>
      <c r="M28" s="140">
        <f>H28/VLOOKUP(C:C,标准数据!A:M,13,0)</f>
        <v>0.81</v>
      </c>
      <c r="N28" s="140">
        <f>I28/VLOOKUP(C:C,标准数据!A:P,14,0)</f>
        <v>1.4294117647058824</v>
      </c>
      <c r="O28" s="140">
        <f>J28/VLOOKUP(C:C,标准数据!A:R,15,0)</f>
        <v>1.35</v>
      </c>
      <c r="P28" s="140" t="e">
        <f>K28/VLOOKUP(C:C,标准数据!A:S,16,0)</f>
        <v>#DIV/0!</v>
      </c>
      <c r="S28" s="138">
        <v>1.2440191387559809</v>
      </c>
    </row>
    <row r="29" spans="1:20">
      <c r="A29" s="154">
        <f t="shared" si="4"/>
        <v>42257</v>
      </c>
      <c r="B29" s="19"/>
      <c r="C29" s="19"/>
      <c r="D29" s="19"/>
      <c r="E29" s="19"/>
      <c r="F29" s="124"/>
      <c r="G29" s="19" t="e">
        <f>VLOOKUP(C:C,标准数据!A:L,12,0)</f>
        <v>#N/A</v>
      </c>
      <c r="H29" s="136">
        <f t="shared" si="3"/>
        <v>0</v>
      </c>
      <c r="I29" s="136">
        <f t="shared" si="0"/>
        <v>0</v>
      </c>
      <c r="J29" s="136">
        <f t="shared" si="1"/>
        <v>0</v>
      </c>
      <c r="K29" s="136">
        <f t="shared" si="2"/>
        <v>0</v>
      </c>
      <c r="L29" s="19" t="e">
        <f>VLOOKUP(C:C,标准数据!A:J,7,0)</f>
        <v>#N/A</v>
      </c>
      <c r="M29" s="140" t="e">
        <f>H29/VLOOKUP(C:C,标准数据!A:M,13,0)</f>
        <v>#N/A</v>
      </c>
      <c r="N29" s="140" t="e">
        <f>I29/VLOOKUP(C:C,标准数据!A:P,14,0)</f>
        <v>#N/A</v>
      </c>
      <c r="O29" s="140" t="e">
        <f>J29/VLOOKUP(C:C,标准数据!A:R,15,0)</f>
        <v>#N/A</v>
      </c>
      <c r="P29" s="140" t="e">
        <f>K29/VLOOKUP(C:C,标准数据!A:S,16,0)</f>
        <v>#N/A</v>
      </c>
      <c r="S29" s="138">
        <v>1.2440191387559809</v>
      </c>
    </row>
    <row r="30" spans="1:20">
      <c r="A30" s="154">
        <f t="shared" si="4"/>
        <v>42257</v>
      </c>
      <c r="B30" s="19"/>
      <c r="C30" s="19"/>
      <c r="D30" s="19"/>
      <c r="E30" s="19"/>
      <c r="F30" s="124"/>
      <c r="G30" s="19" t="e">
        <f>VLOOKUP(C:C,标准数据!A:L,12,0)</f>
        <v>#N/A</v>
      </c>
      <c r="H30" s="136">
        <f t="shared" si="3"/>
        <v>0</v>
      </c>
      <c r="I30" s="136">
        <f t="shared" si="0"/>
        <v>0</v>
      </c>
      <c r="J30" s="136">
        <f t="shared" si="1"/>
        <v>0</v>
      </c>
      <c r="K30" s="136">
        <f t="shared" si="2"/>
        <v>0</v>
      </c>
      <c r="L30" s="19" t="e">
        <f>VLOOKUP(C:C,标准数据!A:J,7,0)</f>
        <v>#N/A</v>
      </c>
      <c r="M30" s="140" t="e">
        <f>H30/VLOOKUP(C:C,标准数据!A:M,13,0)</f>
        <v>#N/A</v>
      </c>
      <c r="N30" s="140" t="e">
        <f>I30/VLOOKUP(C:C,标准数据!A:P,14,0)</f>
        <v>#N/A</v>
      </c>
      <c r="O30" s="140" t="e">
        <f>J30/VLOOKUP(C:C,标准数据!A:R,15,0)</f>
        <v>#N/A</v>
      </c>
      <c r="P30" s="140" t="e">
        <f>K30/VLOOKUP(C:C,标准数据!A:S,16,0)</f>
        <v>#N/A</v>
      </c>
      <c r="R30" s="138">
        <v>8.3160083160083151E-2</v>
      </c>
      <c r="S30" s="138">
        <v>0.10349288486416559</v>
      </c>
    </row>
    <row r="31" spans="1:20">
      <c r="A31" s="154">
        <f t="shared" si="4"/>
        <v>42257</v>
      </c>
      <c r="B31" s="19"/>
      <c r="C31" s="19"/>
      <c r="D31" s="19"/>
      <c r="E31" s="19"/>
      <c r="F31" s="124"/>
      <c r="G31" s="19" t="e">
        <f>VLOOKUP(C:C,标准数据!A:L,12,0)</f>
        <v>#N/A</v>
      </c>
      <c r="H31" s="136">
        <f t="shared" si="3"/>
        <v>0</v>
      </c>
      <c r="I31" s="136">
        <f t="shared" si="0"/>
        <v>0</v>
      </c>
      <c r="J31" s="136">
        <f t="shared" si="1"/>
        <v>0</v>
      </c>
      <c r="K31" s="136">
        <f t="shared" si="2"/>
        <v>0</v>
      </c>
      <c r="L31" s="19" t="e">
        <f>VLOOKUP(C:C,标准数据!A:J,7,0)</f>
        <v>#N/A</v>
      </c>
      <c r="M31" s="140" t="e">
        <f>H31/VLOOKUP(C:C,标准数据!A:M,13,0)</f>
        <v>#N/A</v>
      </c>
      <c r="N31" s="140" t="e">
        <f>I31/VLOOKUP(C:C,标准数据!A:P,14,0)</f>
        <v>#N/A</v>
      </c>
      <c r="O31" s="140" t="e">
        <f>J31/VLOOKUP(C:C,标准数据!A:R,15,0)</f>
        <v>#N/A</v>
      </c>
      <c r="P31" s="140" t="e">
        <f>K31/VLOOKUP(C:C,标准数据!A:S,16,0)</f>
        <v>#N/A</v>
      </c>
      <c r="R31" s="138">
        <v>4.1580041580041575E-2</v>
      </c>
      <c r="S31" s="138">
        <v>5.1746442432082797E-2</v>
      </c>
    </row>
    <row r="32" spans="1:20">
      <c r="A32" s="154">
        <f t="shared" si="4"/>
        <v>42257</v>
      </c>
      <c r="B32" s="19"/>
      <c r="C32" s="19"/>
      <c r="D32" s="19"/>
      <c r="E32" s="19"/>
      <c r="F32" s="124"/>
      <c r="G32" s="19" t="e">
        <f>VLOOKUP(C:C,标准数据!A:L,12,0)</f>
        <v>#N/A</v>
      </c>
      <c r="H32" s="136">
        <f t="shared" si="3"/>
        <v>0</v>
      </c>
      <c r="I32" s="136">
        <f t="shared" si="0"/>
        <v>0</v>
      </c>
      <c r="J32" s="136">
        <f t="shared" si="1"/>
        <v>0</v>
      </c>
      <c r="K32" s="136">
        <f t="shared" si="2"/>
        <v>0</v>
      </c>
      <c r="L32" s="19" t="e">
        <f>VLOOKUP(C:C,标准数据!A:J,7,0)</f>
        <v>#N/A</v>
      </c>
      <c r="M32" s="140" t="e">
        <f>H32/VLOOKUP(C:C,标准数据!A:M,13,0)</f>
        <v>#N/A</v>
      </c>
      <c r="N32" s="140" t="e">
        <f>I32/VLOOKUP(C:C,标准数据!A:P,14,0)</f>
        <v>#N/A</v>
      </c>
      <c r="O32" s="140" t="e">
        <f>J32/VLOOKUP(C:C,标准数据!A:R,15,0)</f>
        <v>#N/A</v>
      </c>
      <c r="P32" s="140" t="e">
        <f>K32/VLOOKUP(C:C,标准数据!A:S,16,0)</f>
        <v>#N/A</v>
      </c>
      <c r="T32" s="138">
        <v>2.9888888888888889</v>
      </c>
    </row>
    <row r="33" spans="1:20">
      <c r="A33" s="154">
        <f t="shared" si="4"/>
        <v>42257</v>
      </c>
      <c r="B33" s="19"/>
      <c r="C33" s="19"/>
      <c r="D33" s="19"/>
      <c r="E33" s="19"/>
      <c r="F33" s="124"/>
      <c r="G33" s="19" t="e">
        <f>VLOOKUP(C:C,标准数据!A:L,12,0)</f>
        <v>#N/A</v>
      </c>
      <c r="H33" s="136">
        <f t="shared" si="3"/>
        <v>0</v>
      </c>
      <c r="I33" s="136">
        <f t="shared" si="0"/>
        <v>0</v>
      </c>
      <c r="J33" s="136">
        <f t="shared" si="1"/>
        <v>0</v>
      </c>
      <c r="K33" s="136">
        <f t="shared" si="2"/>
        <v>0</v>
      </c>
      <c r="L33" s="19" t="e">
        <f>VLOOKUP(C:C,标准数据!A:J,7,0)</f>
        <v>#N/A</v>
      </c>
      <c r="M33" s="140" t="e">
        <f>H33/VLOOKUP(C:C,标准数据!A:M,13,0)</f>
        <v>#N/A</v>
      </c>
      <c r="N33" s="140" t="e">
        <f>I33/VLOOKUP(C:C,标准数据!A:P,14,0)</f>
        <v>#N/A</v>
      </c>
      <c r="O33" s="140" t="e">
        <f>J33/VLOOKUP(C:C,标准数据!A:R,15,0)</f>
        <v>#N/A</v>
      </c>
      <c r="P33" s="140" t="e">
        <f>K33/VLOOKUP(C:C,标准数据!A:S,16,0)</f>
        <v>#N/A</v>
      </c>
      <c r="T33" s="138">
        <v>2.9888888888888889</v>
      </c>
    </row>
    <row r="34" spans="1:20">
      <c r="A34" s="154">
        <f t="shared" si="4"/>
        <v>42257</v>
      </c>
      <c r="B34" s="19"/>
      <c r="C34" s="19"/>
      <c r="D34" s="19"/>
      <c r="E34" s="19"/>
      <c r="F34" s="124"/>
      <c r="G34" s="19" t="e">
        <f>VLOOKUP(C:C,标准数据!A:L,12,0)</f>
        <v>#N/A</v>
      </c>
      <c r="H34" s="136">
        <f t="shared" si="3"/>
        <v>0</v>
      </c>
      <c r="I34" s="136">
        <f t="shared" si="0"/>
        <v>0</v>
      </c>
      <c r="J34" s="136">
        <f t="shared" si="1"/>
        <v>0</v>
      </c>
      <c r="K34" s="136">
        <f t="shared" si="2"/>
        <v>0</v>
      </c>
      <c r="L34" s="19" t="e">
        <f>VLOOKUP(C:C,标准数据!A:J,7,0)</f>
        <v>#N/A</v>
      </c>
      <c r="M34" s="140" t="e">
        <f>H34/VLOOKUP(C:C,标准数据!A:M,13,0)</f>
        <v>#N/A</v>
      </c>
      <c r="N34" s="140" t="e">
        <f>I34/VLOOKUP(C:C,标准数据!A:P,14,0)</f>
        <v>#N/A</v>
      </c>
      <c r="O34" s="140" t="e">
        <f>J34/VLOOKUP(C:C,标准数据!A:R,15,0)</f>
        <v>#N/A</v>
      </c>
      <c r="P34" s="140" t="e">
        <f>K34/VLOOKUP(C:C,标准数据!A:S,16,0)</f>
        <v>#N/A</v>
      </c>
      <c r="Q34" s="138">
        <v>0.97818181818181815</v>
      </c>
      <c r="R34" s="138">
        <v>3.9127272727272726</v>
      </c>
      <c r="S34" s="138">
        <v>3.0742857142857143</v>
      </c>
    </row>
    <row r="35" spans="1:20">
      <c r="A35" s="154">
        <f t="shared" si="4"/>
        <v>42257</v>
      </c>
      <c r="B35" s="19"/>
      <c r="C35" s="19"/>
      <c r="D35" s="19"/>
      <c r="E35" s="19"/>
      <c r="F35" s="124"/>
      <c r="G35" s="19" t="e">
        <f>VLOOKUP(C:C,标准数据!A:L,12,0)</f>
        <v>#N/A</v>
      </c>
      <c r="H35" s="136">
        <f t="shared" si="3"/>
        <v>0</v>
      </c>
      <c r="I35" s="136">
        <f t="shared" si="0"/>
        <v>0</v>
      </c>
      <c r="J35" s="136">
        <f t="shared" si="1"/>
        <v>0</v>
      </c>
      <c r="K35" s="136">
        <f t="shared" si="2"/>
        <v>0</v>
      </c>
      <c r="L35" s="19" t="e">
        <f>VLOOKUP(C:C,标准数据!A:J,7,0)</f>
        <v>#N/A</v>
      </c>
      <c r="M35" s="140" t="e">
        <f>H35/VLOOKUP(C:C,标准数据!A:M,13,0)</f>
        <v>#N/A</v>
      </c>
      <c r="N35" s="140" t="e">
        <f>I35/VLOOKUP(C:C,标准数据!A:P,14,0)</f>
        <v>#N/A</v>
      </c>
      <c r="O35" s="140" t="e">
        <f>J35/VLOOKUP(C:C,标准数据!A:R,15,0)</f>
        <v>#N/A</v>
      </c>
      <c r="P35" s="140" t="e">
        <f>K35/VLOOKUP(C:C,标准数据!A:S,16,0)</f>
        <v>#N/A</v>
      </c>
      <c r="Q35" s="138">
        <v>0.97818181818181815</v>
      </c>
      <c r="R35" s="138">
        <v>3.9127272727272726</v>
      </c>
      <c r="S35" s="138">
        <v>3.0742857142857143</v>
      </c>
    </row>
    <row r="36" spans="1:20">
      <c r="A36" s="154">
        <f t="shared" si="4"/>
        <v>42257</v>
      </c>
      <c r="B36" s="19"/>
      <c r="C36" s="19"/>
      <c r="D36" s="19"/>
      <c r="E36" s="19"/>
      <c r="F36" s="124"/>
      <c r="G36" s="19" t="e">
        <f>VLOOKUP(C:C,标准数据!A:L,12,0)</f>
        <v>#N/A</v>
      </c>
      <c r="H36" s="136">
        <f t="shared" si="3"/>
        <v>0</v>
      </c>
      <c r="I36" s="136">
        <f t="shared" si="0"/>
        <v>0</v>
      </c>
      <c r="J36" s="136">
        <f t="shared" si="1"/>
        <v>0</v>
      </c>
      <c r="K36" s="136">
        <f t="shared" si="2"/>
        <v>0</v>
      </c>
      <c r="L36" s="19" t="e">
        <f>VLOOKUP(C:C,标准数据!A:J,7,0)</f>
        <v>#N/A</v>
      </c>
      <c r="M36" s="140" t="e">
        <f>H36/VLOOKUP(C:C,标准数据!A:M,13,0)</f>
        <v>#N/A</v>
      </c>
      <c r="N36" s="140" t="e">
        <f>I36/VLOOKUP(C:C,标准数据!A:P,14,0)</f>
        <v>#N/A</v>
      </c>
      <c r="O36" s="140" t="e">
        <f>J36/VLOOKUP(C:C,标准数据!A:R,15,0)</f>
        <v>#N/A</v>
      </c>
      <c r="P36" s="140" t="e">
        <f>K36/VLOOKUP(C:C,标准数据!A:S,16,0)</f>
        <v>#N/A</v>
      </c>
      <c r="T36" s="138">
        <v>9.696969696969697E-2</v>
      </c>
    </row>
    <row r="37" spans="1:20">
      <c r="A37" s="154">
        <f t="shared" si="4"/>
        <v>42257</v>
      </c>
      <c r="B37" s="19"/>
      <c r="C37" s="19"/>
      <c r="D37" s="19"/>
      <c r="E37" s="19"/>
      <c r="F37" s="124"/>
      <c r="G37" s="19" t="e">
        <f>VLOOKUP(C:C,标准数据!A:L,12,0)</f>
        <v>#N/A</v>
      </c>
      <c r="H37" s="136">
        <f t="shared" si="3"/>
        <v>0</v>
      </c>
      <c r="I37" s="136">
        <f t="shared" si="0"/>
        <v>0</v>
      </c>
      <c r="J37" s="136">
        <f t="shared" si="1"/>
        <v>0</v>
      </c>
      <c r="K37" s="136">
        <f t="shared" si="2"/>
        <v>0</v>
      </c>
      <c r="L37" s="19" t="e">
        <f>VLOOKUP(C:C,标准数据!A:J,7,0)</f>
        <v>#N/A</v>
      </c>
      <c r="M37" s="140" t="e">
        <f>H37/VLOOKUP(C:C,标准数据!A:M,13,0)</f>
        <v>#N/A</v>
      </c>
      <c r="N37" s="140" t="e">
        <f>I37/VLOOKUP(C:C,标准数据!A:P,14,0)</f>
        <v>#N/A</v>
      </c>
      <c r="O37" s="140" t="e">
        <f>J37/VLOOKUP(C:C,标准数据!A:R,15,0)</f>
        <v>#N/A</v>
      </c>
      <c r="P37" s="140" t="e">
        <f>K37/VLOOKUP(C:C,标准数据!A:S,16,0)</f>
        <v>#N/A</v>
      </c>
      <c r="T37" s="138">
        <v>4.8484848484848485E-2</v>
      </c>
    </row>
    <row r="38" spans="1:20">
      <c r="A38" s="154">
        <f t="shared" si="4"/>
        <v>42257</v>
      </c>
      <c r="B38" s="19"/>
      <c r="C38" s="19"/>
      <c r="D38" s="19"/>
      <c r="E38" s="19"/>
      <c r="F38" s="124"/>
      <c r="G38" s="19" t="e">
        <f>VLOOKUP(C:C,标准数据!A:L,12,0)</f>
        <v>#N/A</v>
      </c>
      <c r="H38" s="136">
        <f t="shared" si="3"/>
        <v>0</v>
      </c>
      <c r="I38" s="136">
        <f t="shared" si="0"/>
        <v>0</v>
      </c>
      <c r="J38" s="136">
        <f t="shared" si="1"/>
        <v>0</v>
      </c>
      <c r="K38" s="136">
        <f t="shared" si="2"/>
        <v>0</v>
      </c>
      <c r="L38" s="19" t="e">
        <f>VLOOKUP(C:C,标准数据!A:J,7,0)</f>
        <v>#N/A</v>
      </c>
      <c r="M38" s="140" t="e">
        <f>H38/VLOOKUP(C:C,标准数据!A:M,13,0)</f>
        <v>#N/A</v>
      </c>
      <c r="N38" s="140" t="e">
        <f>I38/VLOOKUP(C:C,标准数据!A:P,14,0)</f>
        <v>#N/A</v>
      </c>
      <c r="O38" s="140" t="e">
        <f>J38/VLOOKUP(C:C,标准数据!A:R,15,0)</f>
        <v>#N/A</v>
      </c>
      <c r="P38" s="140" t="e">
        <f>K38/VLOOKUP(C:C,标准数据!A:S,16,0)</f>
        <v>#N/A</v>
      </c>
      <c r="Q38" s="138">
        <v>5.3650000000000002</v>
      </c>
      <c r="S38" s="138">
        <v>21.46</v>
      </c>
    </row>
    <row r="39" spans="1:20">
      <c r="A39" s="154">
        <f t="shared" si="4"/>
        <v>42257</v>
      </c>
      <c r="B39" s="19"/>
      <c r="C39" s="19"/>
      <c r="D39" s="19"/>
      <c r="E39" s="19"/>
      <c r="F39" s="124"/>
      <c r="G39" s="19" t="e">
        <f>VLOOKUP(C:C,标准数据!A:L,12,0)</f>
        <v>#N/A</v>
      </c>
      <c r="H39" s="136">
        <f t="shared" si="3"/>
        <v>0</v>
      </c>
      <c r="I39" s="136">
        <f t="shared" si="0"/>
        <v>0</v>
      </c>
      <c r="J39" s="136">
        <f t="shared" si="1"/>
        <v>0</v>
      </c>
      <c r="K39" s="136">
        <f t="shared" si="2"/>
        <v>0</v>
      </c>
      <c r="L39" s="19" t="e">
        <f>VLOOKUP(C:C,标准数据!A:J,7,0)</f>
        <v>#N/A</v>
      </c>
      <c r="M39" s="140" t="e">
        <f>H39/VLOOKUP(C:C,标准数据!A:M,13,0)</f>
        <v>#N/A</v>
      </c>
      <c r="N39" s="140" t="e">
        <f>I39/VLOOKUP(C:C,标准数据!A:P,14,0)</f>
        <v>#N/A</v>
      </c>
      <c r="O39" s="140" t="e">
        <f>J39/VLOOKUP(C:C,标准数据!A:R,15,0)</f>
        <v>#N/A</v>
      </c>
      <c r="P39" s="140" t="e">
        <f>K39/VLOOKUP(C:C,标准数据!A:S,16,0)</f>
        <v>#N/A</v>
      </c>
      <c r="Q39" s="138">
        <v>0.03</v>
      </c>
    </row>
    <row r="40" spans="1:20">
      <c r="A40" s="154">
        <f t="shared" si="4"/>
        <v>42257</v>
      </c>
      <c r="E40" s="19"/>
      <c r="F40" s="124"/>
      <c r="G40" s="19" t="e">
        <f>VLOOKUP(C:C,标准数据!A:L,12,0)</f>
        <v>#N/A</v>
      </c>
      <c r="H40" s="136">
        <f t="shared" ref="H40:H74" si="5">IF(ISERROR(FIND("1",G40)),0,F40)</f>
        <v>0</v>
      </c>
      <c r="I40" s="136">
        <f t="shared" ref="I40:I74" si="6">IF(ISERROR(FIND("2",G40)),0,F40)</f>
        <v>0</v>
      </c>
      <c r="J40" s="136">
        <f t="shared" ref="J40:J74" si="7">IF(ISERROR(FIND("3",G40)),0,F40)</f>
        <v>0</v>
      </c>
      <c r="K40" s="136">
        <f t="shared" ref="K40:K74" si="8">IF(ISERROR(FIND("4",G40)),0,F40)</f>
        <v>0</v>
      </c>
      <c r="L40" s="19" t="e">
        <f>VLOOKUP(C:C,标准数据!A:J,7,0)</f>
        <v>#N/A</v>
      </c>
      <c r="M40" s="140" t="e">
        <f>H40/VLOOKUP(C:C,标准数据!A:M,13,0)</f>
        <v>#N/A</v>
      </c>
      <c r="N40" s="140" t="e">
        <f>I40/VLOOKUP(C:C,标准数据!A:P,14,0)</f>
        <v>#N/A</v>
      </c>
      <c r="O40" s="140" t="e">
        <f>J40/VLOOKUP(C:C,标准数据!A:R,15,0)</f>
        <v>#N/A</v>
      </c>
      <c r="P40" s="140" t="e">
        <f>K40/VLOOKUP(C:C,标准数据!A:S,16,0)</f>
        <v>#N/A</v>
      </c>
      <c r="Q40" s="138">
        <v>1.03</v>
      </c>
    </row>
    <row r="41" spans="1:20">
      <c r="A41" s="154">
        <f t="shared" si="4"/>
        <v>42257</v>
      </c>
      <c r="E41" s="19"/>
      <c r="F41" s="124"/>
      <c r="G41" s="19" t="e">
        <f>VLOOKUP(C:C,标准数据!A:L,12,0)</f>
        <v>#N/A</v>
      </c>
      <c r="H41" s="136">
        <f t="shared" si="5"/>
        <v>0</v>
      </c>
      <c r="I41" s="136">
        <f t="shared" si="6"/>
        <v>0</v>
      </c>
      <c r="J41" s="136">
        <f t="shared" si="7"/>
        <v>0</v>
      </c>
      <c r="K41" s="136">
        <f t="shared" si="8"/>
        <v>0</v>
      </c>
      <c r="L41" s="19" t="e">
        <f>VLOOKUP(C:C,标准数据!A:J,7,0)</f>
        <v>#N/A</v>
      </c>
      <c r="M41" s="140" t="e">
        <f>H41/VLOOKUP(C:C,标准数据!A:M,13,0)</f>
        <v>#N/A</v>
      </c>
      <c r="N41" s="140" t="e">
        <f>I41/VLOOKUP(C:C,标准数据!A:P,14,0)</f>
        <v>#N/A</v>
      </c>
      <c r="O41" s="140" t="e">
        <f>J41/VLOOKUP(C:C,标准数据!A:R,15,0)</f>
        <v>#N/A</v>
      </c>
      <c r="P41" s="140" t="e">
        <f>K41/VLOOKUP(C:C,标准数据!A:S,16,0)</f>
        <v>#N/A</v>
      </c>
      <c r="Q41" s="138">
        <v>2.0299999999999998</v>
      </c>
    </row>
    <row r="42" spans="1:20">
      <c r="A42" s="154">
        <f t="shared" si="4"/>
        <v>42257</v>
      </c>
      <c r="E42" s="19"/>
      <c r="F42" s="124"/>
      <c r="G42" s="19" t="e">
        <f>VLOOKUP(C:C,标准数据!A:L,12,0)</f>
        <v>#N/A</v>
      </c>
      <c r="H42" s="136">
        <f t="shared" si="5"/>
        <v>0</v>
      </c>
      <c r="I42" s="136">
        <f t="shared" si="6"/>
        <v>0</v>
      </c>
      <c r="J42" s="136">
        <f t="shared" si="7"/>
        <v>0</v>
      </c>
      <c r="K42" s="136">
        <f t="shared" si="8"/>
        <v>0</v>
      </c>
      <c r="L42" s="19" t="e">
        <f>VLOOKUP(C:C,标准数据!A:J,7,0)</f>
        <v>#N/A</v>
      </c>
      <c r="M42" s="140" t="e">
        <f>H42/VLOOKUP(C:C,标准数据!A:M,13,0)</f>
        <v>#N/A</v>
      </c>
      <c r="N42" s="140" t="e">
        <f>I42/VLOOKUP(C:C,标准数据!A:P,14,0)</f>
        <v>#N/A</v>
      </c>
      <c r="O42" s="140" t="e">
        <f>J42/VLOOKUP(C:C,标准数据!A:R,15,0)</f>
        <v>#N/A</v>
      </c>
      <c r="P42" s="140" t="e">
        <f>K42/VLOOKUP(C:C,标准数据!A:S,16,0)</f>
        <v>#N/A</v>
      </c>
      <c r="Q42" s="138">
        <v>3.03</v>
      </c>
    </row>
    <row r="43" spans="1:20">
      <c r="A43" s="154">
        <f t="shared" si="4"/>
        <v>42257</v>
      </c>
      <c r="E43" s="19"/>
      <c r="F43" s="124"/>
      <c r="G43" s="19" t="e">
        <f>VLOOKUP(C:C,标准数据!A:L,12,0)</f>
        <v>#N/A</v>
      </c>
      <c r="H43" s="136">
        <f t="shared" si="5"/>
        <v>0</v>
      </c>
      <c r="I43" s="136">
        <f t="shared" si="6"/>
        <v>0</v>
      </c>
      <c r="J43" s="136">
        <f t="shared" si="7"/>
        <v>0</v>
      </c>
      <c r="K43" s="136">
        <f t="shared" si="8"/>
        <v>0</v>
      </c>
      <c r="L43" s="19" t="e">
        <f>VLOOKUP(C:C,标准数据!A:J,7,0)</f>
        <v>#N/A</v>
      </c>
      <c r="M43" s="140" t="e">
        <f>H43/VLOOKUP(C:C,标准数据!A:M,13,0)</f>
        <v>#N/A</v>
      </c>
      <c r="N43" s="140" t="e">
        <f>I43/VLOOKUP(C:C,标准数据!A:P,14,0)</f>
        <v>#N/A</v>
      </c>
      <c r="O43" s="140" t="e">
        <f>J43/VLOOKUP(C:C,标准数据!A:R,15,0)</f>
        <v>#N/A</v>
      </c>
      <c r="P43" s="140" t="e">
        <f>K43/VLOOKUP(C:C,标准数据!A:S,16,0)</f>
        <v>#N/A</v>
      </c>
      <c r="Q43" s="138">
        <v>4.03</v>
      </c>
    </row>
    <row r="44" spans="1:20">
      <c r="A44" s="154">
        <f t="shared" si="4"/>
        <v>42257</v>
      </c>
      <c r="E44" s="19"/>
      <c r="F44" s="124"/>
      <c r="G44" s="19" t="e">
        <f>VLOOKUP(C:C,标准数据!A:L,12,0)</f>
        <v>#N/A</v>
      </c>
      <c r="H44" s="136">
        <f t="shared" si="5"/>
        <v>0</v>
      </c>
      <c r="I44" s="136">
        <f t="shared" si="6"/>
        <v>0</v>
      </c>
      <c r="J44" s="136">
        <f t="shared" si="7"/>
        <v>0</v>
      </c>
      <c r="K44" s="136">
        <f t="shared" si="8"/>
        <v>0</v>
      </c>
      <c r="L44" s="19" t="e">
        <f>VLOOKUP(C:C,标准数据!A:J,7,0)</f>
        <v>#N/A</v>
      </c>
      <c r="M44" s="140" t="e">
        <f>H44/VLOOKUP(C:C,标准数据!A:M,13,0)</f>
        <v>#N/A</v>
      </c>
      <c r="N44" s="140" t="e">
        <f>I44/VLOOKUP(C:C,标准数据!A:P,14,0)</f>
        <v>#N/A</v>
      </c>
      <c r="O44" s="140" t="e">
        <f>J44/VLOOKUP(C:C,标准数据!A:R,15,0)</f>
        <v>#N/A</v>
      </c>
      <c r="P44" s="140" t="e">
        <f>K44/VLOOKUP(C:C,标准数据!A:S,16,0)</f>
        <v>#N/A</v>
      </c>
      <c r="Q44" s="138">
        <v>5.03</v>
      </c>
    </row>
    <row r="45" spans="1:20">
      <c r="A45" s="154">
        <f t="shared" si="4"/>
        <v>42257</v>
      </c>
      <c r="F45" s="124"/>
      <c r="G45" s="19" t="e">
        <f>VLOOKUP(C:C,标准数据!A:L,12,0)</f>
        <v>#N/A</v>
      </c>
      <c r="H45" s="136">
        <f t="shared" si="5"/>
        <v>0</v>
      </c>
      <c r="I45" s="136">
        <f t="shared" si="6"/>
        <v>0</v>
      </c>
      <c r="J45" s="136">
        <f t="shared" si="7"/>
        <v>0</v>
      </c>
      <c r="K45" s="136">
        <f t="shared" si="8"/>
        <v>0</v>
      </c>
      <c r="L45" s="19" t="e">
        <f>VLOOKUP(C:C,标准数据!A:J,7,0)</f>
        <v>#N/A</v>
      </c>
      <c r="M45" s="140" t="e">
        <f>H45/VLOOKUP(C:C,标准数据!A:M,13,0)</f>
        <v>#N/A</v>
      </c>
      <c r="N45" s="140" t="e">
        <f>I45/VLOOKUP(C:C,标准数据!A:P,14,0)</f>
        <v>#N/A</v>
      </c>
      <c r="O45" s="140" t="e">
        <f>J45/VLOOKUP(C:C,标准数据!A:R,15,0)</f>
        <v>#N/A</v>
      </c>
      <c r="P45" s="140" t="e">
        <f>K45/VLOOKUP(C:C,标准数据!A:S,16,0)</f>
        <v>#N/A</v>
      </c>
      <c r="Q45" s="138">
        <v>6.03</v>
      </c>
    </row>
    <row r="46" spans="1:20">
      <c r="A46" s="154">
        <f t="shared" si="4"/>
        <v>42257</v>
      </c>
      <c r="F46" s="124"/>
      <c r="G46" s="19" t="e">
        <f>VLOOKUP(C:C,标准数据!A:L,12,0)</f>
        <v>#N/A</v>
      </c>
      <c r="H46" s="136">
        <f t="shared" si="5"/>
        <v>0</v>
      </c>
      <c r="I46" s="136">
        <f t="shared" si="6"/>
        <v>0</v>
      </c>
      <c r="J46" s="136">
        <f t="shared" si="7"/>
        <v>0</v>
      </c>
      <c r="K46" s="136">
        <f t="shared" si="8"/>
        <v>0</v>
      </c>
      <c r="L46" s="19" t="e">
        <f>VLOOKUP(C:C,标准数据!A:J,7,0)</f>
        <v>#N/A</v>
      </c>
      <c r="M46" s="140" t="e">
        <f>H46/VLOOKUP(C:C,标准数据!A:M,13,0)</f>
        <v>#N/A</v>
      </c>
      <c r="N46" s="140" t="e">
        <f>I46/VLOOKUP(C:C,标准数据!A:P,14,0)</f>
        <v>#N/A</v>
      </c>
      <c r="O46" s="140" t="e">
        <f>J46/VLOOKUP(C:C,标准数据!A:R,15,0)</f>
        <v>#N/A</v>
      </c>
      <c r="P46" s="140" t="e">
        <f>K46/VLOOKUP(C:C,标准数据!A:S,16,0)</f>
        <v>#N/A</v>
      </c>
      <c r="Q46" s="138">
        <v>7.03</v>
      </c>
    </row>
    <row r="47" spans="1:20">
      <c r="A47" s="154">
        <f t="shared" si="4"/>
        <v>42257</v>
      </c>
      <c r="F47" s="124"/>
      <c r="G47" s="19" t="e">
        <f>VLOOKUP(C:C,标准数据!A:L,12,0)</f>
        <v>#N/A</v>
      </c>
      <c r="H47" s="136">
        <f t="shared" si="5"/>
        <v>0</v>
      </c>
      <c r="I47" s="136">
        <f t="shared" si="6"/>
        <v>0</v>
      </c>
      <c r="J47" s="136">
        <f t="shared" si="7"/>
        <v>0</v>
      </c>
      <c r="K47" s="136">
        <f t="shared" si="8"/>
        <v>0</v>
      </c>
      <c r="L47" s="19" t="e">
        <f>VLOOKUP(C:C,标准数据!A:J,7,0)</f>
        <v>#N/A</v>
      </c>
      <c r="M47" s="140" t="e">
        <f>H47/VLOOKUP(C:C,标准数据!A:M,13,0)</f>
        <v>#N/A</v>
      </c>
      <c r="N47" s="140" t="e">
        <f>I47/VLOOKUP(C:C,标准数据!A:P,14,0)</f>
        <v>#N/A</v>
      </c>
      <c r="O47" s="140" t="e">
        <f>J47/VLOOKUP(C:C,标准数据!A:R,15,0)</f>
        <v>#N/A</v>
      </c>
      <c r="P47" s="140" t="e">
        <f>K47/VLOOKUP(C:C,标准数据!A:S,16,0)</f>
        <v>#N/A</v>
      </c>
      <c r="Q47" s="138">
        <v>8.0299999999999994</v>
      </c>
    </row>
    <row r="48" spans="1:20">
      <c r="A48" s="154">
        <f t="shared" si="4"/>
        <v>42257</v>
      </c>
      <c r="F48" s="124"/>
      <c r="G48" s="19" t="e">
        <f>VLOOKUP(C:C,标准数据!A:L,12,0)</f>
        <v>#N/A</v>
      </c>
      <c r="H48" s="136">
        <f t="shared" si="5"/>
        <v>0</v>
      </c>
      <c r="I48" s="136">
        <f t="shared" si="6"/>
        <v>0</v>
      </c>
      <c r="J48" s="136">
        <f t="shared" si="7"/>
        <v>0</v>
      </c>
      <c r="K48" s="136">
        <f t="shared" si="8"/>
        <v>0</v>
      </c>
      <c r="L48" s="19" t="e">
        <f>VLOOKUP(C:C,标准数据!A:J,7,0)</f>
        <v>#N/A</v>
      </c>
      <c r="M48" s="140" t="e">
        <f>H48/VLOOKUP(C:C,标准数据!A:M,13,0)</f>
        <v>#N/A</v>
      </c>
      <c r="N48" s="140" t="e">
        <f>I48/VLOOKUP(C:C,标准数据!A:P,14,0)</f>
        <v>#N/A</v>
      </c>
      <c r="O48" s="140" t="e">
        <f>J48/VLOOKUP(C:C,标准数据!A:R,15,0)</f>
        <v>#N/A</v>
      </c>
      <c r="P48" s="140" t="e">
        <f>K48/VLOOKUP(C:C,标准数据!A:S,16,0)</f>
        <v>#N/A</v>
      </c>
      <c r="Q48" s="138">
        <v>9.0299999999999994</v>
      </c>
    </row>
    <row r="49" spans="1:17">
      <c r="A49" s="154">
        <f t="shared" si="4"/>
        <v>42257</v>
      </c>
      <c r="F49" s="124"/>
      <c r="G49" s="19" t="e">
        <f>VLOOKUP(C:C,标准数据!A:L,12,0)</f>
        <v>#N/A</v>
      </c>
      <c r="H49" s="136">
        <f t="shared" si="5"/>
        <v>0</v>
      </c>
      <c r="I49" s="136">
        <f t="shared" si="6"/>
        <v>0</v>
      </c>
      <c r="J49" s="136">
        <f t="shared" si="7"/>
        <v>0</v>
      </c>
      <c r="K49" s="136">
        <f t="shared" si="8"/>
        <v>0</v>
      </c>
      <c r="L49" s="19" t="e">
        <f>VLOOKUP(C:C,标准数据!A:J,7,0)</f>
        <v>#N/A</v>
      </c>
      <c r="M49" s="140" t="e">
        <f>H49/VLOOKUP(C:C,标准数据!A:M,13,0)</f>
        <v>#N/A</v>
      </c>
      <c r="N49" s="140" t="e">
        <f>I49/VLOOKUP(C:C,标准数据!A:P,14,0)</f>
        <v>#N/A</v>
      </c>
      <c r="O49" s="140" t="e">
        <f>J49/VLOOKUP(C:C,标准数据!A:R,15,0)</f>
        <v>#N/A</v>
      </c>
      <c r="P49" s="140" t="e">
        <f>K49/VLOOKUP(C:C,标准数据!A:S,16,0)</f>
        <v>#N/A</v>
      </c>
      <c r="Q49" s="138">
        <v>10.029999999999999</v>
      </c>
    </row>
    <row r="50" spans="1:17">
      <c r="A50" s="154">
        <f t="shared" si="4"/>
        <v>42257</v>
      </c>
      <c r="F50" s="124"/>
      <c r="G50" s="19" t="e">
        <f>VLOOKUP(C:C,标准数据!A:L,12,0)</f>
        <v>#N/A</v>
      </c>
      <c r="H50" s="136">
        <f t="shared" si="5"/>
        <v>0</v>
      </c>
      <c r="I50" s="136">
        <f t="shared" si="6"/>
        <v>0</v>
      </c>
      <c r="J50" s="136">
        <f t="shared" si="7"/>
        <v>0</v>
      </c>
      <c r="K50" s="136">
        <f t="shared" si="8"/>
        <v>0</v>
      </c>
      <c r="L50" s="19" t="e">
        <f>VLOOKUP(C:C,标准数据!A:J,7,0)</f>
        <v>#N/A</v>
      </c>
      <c r="M50" s="140" t="e">
        <f>H50/VLOOKUP(C:C,标准数据!A:M,13,0)</f>
        <v>#N/A</v>
      </c>
      <c r="N50" s="140" t="e">
        <f>I50/VLOOKUP(C:C,标准数据!A:P,14,0)</f>
        <v>#N/A</v>
      </c>
      <c r="O50" s="140" t="e">
        <f>J50/VLOOKUP(C:C,标准数据!A:R,15,0)</f>
        <v>#N/A</v>
      </c>
      <c r="P50" s="140" t="e">
        <f>K50/VLOOKUP(C:C,标准数据!A:S,16,0)</f>
        <v>#N/A</v>
      </c>
      <c r="Q50" s="138">
        <v>11.03</v>
      </c>
    </row>
    <row r="51" spans="1:17">
      <c r="A51" s="154">
        <f t="shared" si="4"/>
        <v>42257</v>
      </c>
      <c r="F51" s="124"/>
      <c r="G51" s="19" t="e">
        <f>VLOOKUP(C:C,标准数据!A:L,12,0)</f>
        <v>#N/A</v>
      </c>
      <c r="H51" s="136">
        <f t="shared" si="5"/>
        <v>0</v>
      </c>
      <c r="I51" s="136">
        <f t="shared" si="6"/>
        <v>0</v>
      </c>
      <c r="J51" s="136">
        <f t="shared" si="7"/>
        <v>0</v>
      </c>
      <c r="K51" s="136">
        <f t="shared" si="8"/>
        <v>0</v>
      </c>
      <c r="L51" s="19" t="e">
        <f>VLOOKUP(C:C,标准数据!A:J,7,0)</f>
        <v>#N/A</v>
      </c>
      <c r="M51" s="140" t="e">
        <f>H51/VLOOKUP(C:C,标准数据!A:M,13,0)</f>
        <v>#N/A</v>
      </c>
      <c r="N51" s="140" t="e">
        <f>I51/VLOOKUP(C:C,标准数据!A:P,14,0)</f>
        <v>#N/A</v>
      </c>
      <c r="O51" s="140" t="e">
        <f>J51/VLOOKUP(C:C,标准数据!A:R,15,0)</f>
        <v>#N/A</v>
      </c>
      <c r="P51" s="140" t="e">
        <f>K51/VLOOKUP(C:C,标准数据!A:S,16,0)</f>
        <v>#N/A</v>
      </c>
      <c r="Q51" s="138">
        <v>12.03</v>
      </c>
    </row>
    <row r="52" spans="1:17">
      <c r="A52" s="154">
        <f t="shared" si="4"/>
        <v>42257</v>
      </c>
      <c r="F52" s="124"/>
      <c r="G52" s="19" t="e">
        <f>VLOOKUP(C:C,标准数据!A:L,12,0)</f>
        <v>#N/A</v>
      </c>
      <c r="H52" s="136">
        <f t="shared" si="5"/>
        <v>0</v>
      </c>
      <c r="I52" s="136">
        <f t="shared" si="6"/>
        <v>0</v>
      </c>
      <c r="J52" s="136">
        <f t="shared" si="7"/>
        <v>0</v>
      </c>
      <c r="K52" s="136">
        <f t="shared" si="8"/>
        <v>0</v>
      </c>
      <c r="L52" s="19" t="e">
        <f>VLOOKUP(C:C,标准数据!A:J,7,0)</f>
        <v>#N/A</v>
      </c>
      <c r="M52" s="140" t="e">
        <f>H52/VLOOKUP(C:C,标准数据!A:M,13,0)</f>
        <v>#N/A</v>
      </c>
      <c r="N52" s="140" t="e">
        <f>I52/VLOOKUP(C:C,标准数据!A:P,14,0)</f>
        <v>#N/A</v>
      </c>
      <c r="O52" s="140" t="e">
        <f>J52/VLOOKUP(C:C,标准数据!A:R,15,0)</f>
        <v>#N/A</v>
      </c>
      <c r="P52" s="140" t="e">
        <f>K52/VLOOKUP(C:C,标准数据!A:S,16,0)</f>
        <v>#N/A</v>
      </c>
      <c r="Q52" s="138">
        <v>13.03</v>
      </c>
    </row>
    <row r="53" spans="1:17">
      <c r="A53" s="154">
        <f t="shared" si="4"/>
        <v>42257</v>
      </c>
      <c r="F53" s="124"/>
      <c r="G53" s="19" t="e">
        <f>VLOOKUP(C:C,标准数据!A:L,12,0)</f>
        <v>#N/A</v>
      </c>
      <c r="H53" s="136">
        <f t="shared" si="5"/>
        <v>0</v>
      </c>
      <c r="I53" s="136">
        <f t="shared" si="6"/>
        <v>0</v>
      </c>
      <c r="J53" s="136">
        <f t="shared" si="7"/>
        <v>0</v>
      </c>
      <c r="K53" s="136">
        <f t="shared" si="8"/>
        <v>0</v>
      </c>
      <c r="L53" s="19" t="e">
        <f>VLOOKUP(C:C,标准数据!A:J,7,0)</f>
        <v>#N/A</v>
      </c>
      <c r="M53" s="140" t="e">
        <f>H53/VLOOKUP(C:C,标准数据!A:M,13,0)</f>
        <v>#N/A</v>
      </c>
      <c r="N53" s="140" t="e">
        <f>I53/VLOOKUP(C:C,标准数据!A:P,14,0)</f>
        <v>#N/A</v>
      </c>
      <c r="O53" s="140" t="e">
        <f>J53/VLOOKUP(C:C,标准数据!A:R,15,0)</f>
        <v>#N/A</v>
      </c>
      <c r="P53" s="140" t="e">
        <f>K53/VLOOKUP(C:C,标准数据!A:S,16,0)</f>
        <v>#N/A</v>
      </c>
      <c r="Q53" s="138">
        <v>14.03</v>
      </c>
    </row>
    <row r="54" spans="1:17">
      <c r="A54" s="154">
        <f t="shared" si="4"/>
        <v>42257</v>
      </c>
      <c r="F54" s="124"/>
      <c r="G54" s="19" t="e">
        <f>VLOOKUP(C:C,标准数据!A:L,12,0)</f>
        <v>#N/A</v>
      </c>
      <c r="H54" s="136">
        <f t="shared" si="5"/>
        <v>0</v>
      </c>
      <c r="I54" s="136">
        <f t="shared" si="6"/>
        <v>0</v>
      </c>
      <c r="J54" s="136">
        <f t="shared" si="7"/>
        <v>0</v>
      </c>
      <c r="K54" s="136">
        <f t="shared" si="8"/>
        <v>0</v>
      </c>
      <c r="L54" s="19" t="e">
        <f>VLOOKUP(C:C,标准数据!A:J,7,0)</f>
        <v>#N/A</v>
      </c>
      <c r="M54" s="140" t="e">
        <f>H54/VLOOKUP(C:C,标准数据!A:M,13,0)</f>
        <v>#N/A</v>
      </c>
      <c r="N54" s="140" t="e">
        <f>I54/VLOOKUP(C:C,标准数据!A:P,14,0)</f>
        <v>#N/A</v>
      </c>
      <c r="O54" s="140" t="e">
        <f>J54/VLOOKUP(C:C,标准数据!A:R,15,0)</f>
        <v>#N/A</v>
      </c>
      <c r="P54" s="140" t="e">
        <f>K54/VLOOKUP(C:C,标准数据!A:S,16,0)</f>
        <v>#N/A</v>
      </c>
      <c r="Q54" s="138">
        <v>15.03</v>
      </c>
    </row>
    <row r="55" spans="1:17">
      <c r="A55" s="154">
        <f t="shared" si="4"/>
        <v>42257</v>
      </c>
      <c r="F55" s="124"/>
      <c r="G55" s="19" t="e">
        <f>VLOOKUP(C:C,标准数据!A:L,12,0)</f>
        <v>#N/A</v>
      </c>
      <c r="H55" s="136">
        <f t="shared" si="5"/>
        <v>0</v>
      </c>
      <c r="I55" s="136">
        <f t="shared" si="6"/>
        <v>0</v>
      </c>
      <c r="J55" s="136">
        <f t="shared" si="7"/>
        <v>0</v>
      </c>
      <c r="K55" s="136">
        <f t="shared" si="8"/>
        <v>0</v>
      </c>
      <c r="L55" s="19" t="e">
        <f>VLOOKUP(C:C,标准数据!A:J,7,0)</f>
        <v>#N/A</v>
      </c>
      <c r="M55" s="140" t="e">
        <f>H55/VLOOKUP(C:C,标准数据!A:M,13,0)</f>
        <v>#N/A</v>
      </c>
      <c r="N55" s="140" t="e">
        <f>I55/VLOOKUP(C:C,标准数据!A:P,14,0)</f>
        <v>#N/A</v>
      </c>
      <c r="O55" s="140" t="e">
        <f>J55/VLOOKUP(C:C,标准数据!A:R,15,0)</f>
        <v>#N/A</v>
      </c>
      <c r="P55" s="140" t="e">
        <f>K55/VLOOKUP(C:C,标准数据!A:S,16,0)</f>
        <v>#N/A</v>
      </c>
      <c r="Q55" s="138">
        <v>16.03</v>
      </c>
    </row>
    <row r="56" spans="1:17">
      <c r="A56" s="154">
        <f t="shared" si="4"/>
        <v>42257</v>
      </c>
      <c r="F56" s="124"/>
      <c r="G56" s="19" t="e">
        <f>VLOOKUP(C:C,标准数据!A:L,12,0)</f>
        <v>#N/A</v>
      </c>
      <c r="H56" s="136">
        <f t="shared" si="5"/>
        <v>0</v>
      </c>
      <c r="I56" s="136">
        <f t="shared" si="6"/>
        <v>0</v>
      </c>
      <c r="J56" s="136">
        <f t="shared" si="7"/>
        <v>0</v>
      </c>
      <c r="K56" s="136">
        <f t="shared" si="8"/>
        <v>0</v>
      </c>
      <c r="L56" s="19" t="e">
        <f>VLOOKUP(C:C,标准数据!A:J,7,0)</f>
        <v>#N/A</v>
      </c>
      <c r="M56" s="140" t="e">
        <f>H56/VLOOKUP(C:C,标准数据!A:M,13,0)</f>
        <v>#N/A</v>
      </c>
      <c r="N56" s="140" t="e">
        <f>I56/VLOOKUP(C:C,标准数据!A:P,14,0)</f>
        <v>#N/A</v>
      </c>
      <c r="O56" s="140" t="e">
        <f>J56/VLOOKUP(C:C,标准数据!A:R,15,0)</f>
        <v>#N/A</v>
      </c>
      <c r="P56" s="140" t="e">
        <f>K56/VLOOKUP(C:C,标准数据!A:S,16,0)</f>
        <v>#N/A</v>
      </c>
      <c r="Q56" s="138">
        <v>17.03</v>
      </c>
    </row>
    <row r="57" spans="1:17">
      <c r="A57" s="154">
        <f t="shared" si="4"/>
        <v>42257</v>
      </c>
      <c r="F57" s="124"/>
      <c r="G57" s="19" t="e">
        <f>VLOOKUP(C:C,标准数据!A:L,12,0)</f>
        <v>#N/A</v>
      </c>
      <c r="H57" s="136">
        <f t="shared" si="5"/>
        <v>0</v>
      </c>
      <c r="I57" s="136">
        <f t="shared" si="6"/>
        <v>0</v>
      </c>
      <c r="J57" s="136">
        <f t="shared" si="7"/>
        <v>0</v>
      </c>
      <c r="K57" s="136">
        <f t="shared" si="8"/>
        <v>0</v>
      </c>
      <c r="L57" s="19" t="e">
        <f>VLOOKUP(C:C,标准数据!A:J,7,0)</f>
        <v>#N/A</v>
      </c>
      <c r="M57" s="140" t="e">
        <f>H57/VLOOKUP(C:C,标准数据!A:M,13,0)</f>
        <v>#N/A</v>
      </c>
      <c r="N57" s="140" t="e">
        <f>I57/VLOOKUP(C:C,标准数据!A:P,14,0)</f>
        <v>#N/A</v>
      </c>
      <c r="O57" s="140" t="e">
        <f>J57/VLOOKUP(C:C,标准数据!A:R,15,0)</f>
        <v>#N/A</v>
      </c>
      <c r="P57" s="140" t="e">
        <f>K57/VLOOKUP(C:C,标准数据!A:S,16,0)</f>
        <v>#N/A</v>
      </c>
      <c r="Q57" s="138">
        <v>18.03</v>
      </c>
    </row>
    <row r="58" spans="1:17">
      <c r="A58" s="154">
        <f t="shared" si="4"/>
        <v>42257</v>
      </c>
      <c r="F58" s="124"/>
      <c r="G58" s="19" t="e">
        <f>VLOOKUP(C:C,标准数据!A:L,12,0)</f>
        <v>#N/A</v>
      </c>
      <c r="H58" s="136">
        <f t="shared" si="5"/>
        <v>0</v>
      </c>
      <c r="I58" s="136">
        <f t="shared" si="6"/>
        <v>0</v>
      </c>
      <c r="J58" s="136">
        <f t="shared" si="7"/>
        <v>0</v>
      </c>
      <c r="K58" s="136">
        <f t="shared" si="8"/>
        <v>0</v>
      </c>
      <c r="L58" s="19" t="e">
        <f>VLOOKUP(C:C,标准数据!A:J,7,0)</f>
        <v>#N/A</v>
      </c>
      <c r="M58" s="140" t="e">
        <f>H58/VLOOKUP(C:C,标准数据!A:M,13,0)</f>
        <v>#N/A</v>
      </c>
      <c r="N58" s="140" t="e">
        <f>I58/VLOOKUP(C:C,标准数据!A:P,14,0)</f>
        <v>#N/A</v>
      </c>
      <c r="O58" s="140" t="e">
        <f>J58/VLOOKUP(C:C,标准数据!A:R,15,0)</f>
        <v>#N/A</v>
      </c>
      <c r="P58" s="140" t="e">
        <f>K58/VLOOKUP(C:C,标准数据!A:S,16,0)</f>
        <v>#N/A</v>
      </c>
      <c r="Q58" s="138">
        <v>19.03</v>
      </c>
    </row>
    <row r="59" spans="1:17">
      <c r="A59" s="154">
        <f t="shared" si="4"/>
        <v>42257</v>
      </c>
      <c r="F59" s="124"/>
      <c r="G59" s="19" t="e">
        <f>VLOOKUP(C:C,标准数据!A:L,12,0)</f>
        <v>#N/A</v>
      </c>
      <c r="H59" s="136">
        <f t="shared" si="5"/>
        <v>0</v>
      </c>
      <c r="I59" s="136">
        <f t="shared" si="6"/>
        <v>0</v>
      </c>
      <c r="J59" s="136">
        <f t="shared" si="7"/>
        <v>0</v>
      </c>
      <c r="K59" s="136">
        <f t="shared" si="8"/>
        <v>0</v>
      </c>
      <c r="L59" s="19" t="e">
        <f>VLOOKUP(C:C,标准数据!A:J,7,0)</f>
        <v>#N/A</v>
      </c>
      <c r="M59" s="140" t="e">
        <f>H59/VLOOKUP(C:C,标准数据!A:M,13,0)</f>
        <v>#N/A</v>
      </c>
      <c r="N59" s="140" t="e">
        <f>I59/VLOOKUP(C:C,标准数据!A:P,14,0)</f>
        <v>#N/A</v>
      </c>
      <c r="O59" s="140" t="e">
        <f>J59/VLOOKUP(C:C,标准数据!A:R,15,0)</f>
        <v>#N/A</v>
      </c>
      <c r="P59" s="140" t="e">
        <f>K59/VLOOKUP(C:C,标准数据!A:S,16,0)</f>
        <v>#N/A</v>
      </c>
      <c r="Q59" s="138">
        <v>20.03</v>
      </c>
    </row>
    <row r="60" spans="1:17">
      <c r="A60" s="154">
        <f t="shared" si="4"/>
        <v>42257</v>
      </c>
      <c r="F60" s="124"/>
      <c r="G60" s="19" t="e">
        <f>VLOOKUP(C:C,标准数据!A:L,12,0)</f>
        <v>#N/A</v>
      </c>
      <c r="H60" s="136">
        <f t="shared" si="5"/>
        <v>0</v>
      </c>
      <c r="I60" s="136">
        <f t="shared" si="6"/>
        <v>0</v>
      </c>
      <c r="J60" s="136">
        <f t="shared" si="7"/>
        <v>0</v>
      </c>
      <c r="K60" s="136">
        <f t="shared" si="8"/>
        <v>0</v>
      </c>
      <c r="L60" s="19" t="e">
        <f>VLOOKUP(C:C,标准数据!A:J,7,0)</f>
        <v>#N/A</v>
      </c>
      <c r="M60" s="140" t="e">
        <f>H60/VLOOKUP(C:C,标准数据!A:M,13,0)</f>
        <v>#N/A</v>
      </c>
      <c r="N60" s="140" t="e">
        <f>I60/VLOOKUP(C:C,标准数据!A:P,14,0)</f>
        <v>#N/A</v>
      </c>
      <c r="O60" s="140" t="e">
        <f>J60/VLOOKUP(C:C,标准数据!A:R,15,0)</f>
        <v>#N/A</v>
      </c>
      <c r="P60" s="140" t="e">
        <f>K60/VLOOKUP(C:C,标准数据!A:S,16,0)</f>
        <v>#N/A</v>
      </c>
      <c r="Q60" s="138">
        <v>21.03</v>
      </c>
    </row>
    <row r="61" spans="1:17">
      <c r="A61" s="154">
        <f t="shared" si="4"/>
        <v>42257</v>
      </c>
      <c r="F61" s="124"/>
      <c r="G61" s="19" t="e">
        <f>VLOOKUP(C:C,标准数据!A:L,12,0)</f>
        <v>#N/A</v>
      </c>
      <c r="H61" s="136">
        <f t="shared" si="5"/>
        <v>0</v>
      </c>
      <c r="I61" s="136">
        <f t="shared" si="6"/>
        <v>0</v>
      </c>
      <c r="J61" s="136">
        <f t="shared" si="7"/>
        <v>0</v>
      </c>
      <c r="K61" s="136">
        <f t="shared" si="8"/>
        <v>0</v>
      </c>
      <c r="L61" s="19" t="e">
        <f>VLOOKUP(C:C,标准数据!A:J,7,0)</f>
        <v>#N/A</v>
      </c>
      <c r="M61" s="140" t="e">
        <f>H61/VLOOKUP(C:C,标准数据!A:M,13,0)</f>
        <v>#N/A</v>
      </c>
      <c r="N61" s="140" t="e">
        <f>I61/VLOOKUP(C:C,标准数据!A:P,14,0)</f>
        <v>#N/A</v>
      </c>
      <c r="O61" s="140" t="e">
        <f>J61/VLOOKUP(C:C,标准数据!A:R,15,0)</f>
        <v>#N/A</v>
      </c>
      <c r="P61" s="140" t="e">
        <f>K61/VLOOKUP(C:C,标准数据!A:S,16,0)</f>
        <v>#N/A</v>
      </c>
      <c r="Q61" s="138">
        <v>22.03</v>
      </c>
    </row>
    <row r="62" spans="1:17">
      <c r="A62" s="154">
        <f t="shared" si="4"/>
        <v>42257</v>
      </c>
      <c r="F62" s="124"/>
      <c r="G62" s="19" t="e">
        <f>VLOOKUP(C:C,标准数据!A:L,12,0)</f>
        <v>#N/A</v>
      </c>
      <c r="H62" s="136">
        <f t="shared" si="5"/>
        <v>0</v>
      </c>
      <c r="I62" s="136">
        <f t="shared" si="6"/>
        <v>0</v>
      </c>
      <c r="J62" s="136">
        <f t="shared" si="7"/>
        <v>0</v>
      </c>
      <c r="K62" s="136">
        <f t="shared" si="8"/>
        <v>0</v>
      </c>
      <c r="L62" s="19" t="e">
        <f>VLOOKUP(C:C,标准数据!A:J,7,0)</f>
        <v>#N/A</v>
      </c>
      <c r="M62" s="140" t="e">
        <f>H62/VLOOKUP(C:C,标准数据!A:M,13,0)</f>
        <v>#N/A</v>
      </c>
      <c r="N62" s="140" t="e">
        <f>I62/VLOOKUP(C:C,标准数据!A:P,14,0)</f>
        <v>#N/A</v>
      </c>
      <c r="O62" s="140" t="e">
        <f>J62/VLOOKUP(C:C,标准数据!A:R,15,0)</f>
        <v>#N/A</v>
      </c>
      <c r="P62" s="140" t="e">
        <f>K62/VLOOKUP(C:C,标准数据!A:S,16,0)</f>
        <v>#N/A</v>
      </c>
      <c r="Q62" s="138">
        <v>23.03</v>
      </c>
    </row>
    <row r="63" spans="1:17">
      <c r="A63" s="154">
        <f t="shared" si="4"/>
        <v>42257</v>
      </c>
      <c r="F63" s="124"/>
      <c r="G63" s="19" t="e">
        <f>VLOOKUP(C:C,标准数据!A:L,12,0)</f>
        <v>#N/A</v>
      </c>
      <c r="H63" s="136">
        <f t="shared" si="5"/>
        <v>0</v>
      </c>
      <c r="I63" s="136">
        <f t="shared" si="6"/>
        <v>0</v>
      </c>
      <c r="J63" s="136">
        <f t="shared" si="7"/>
        <v>0</v>
      </c>
      <c r="K63" s="136">
        <f t="shared" si="8"/>
        <v>0</v>
      </c>
      <c r="L63" s="19" t="e">
        <f>VLOOKUP(C:C,标准数据!A:J,7,0)</f>
        <v>#N/A</v>
      </c>
      <c r="M63" s="140" t="e">
        <f>H63/VLOOKUP(C:C,标准数据!A:M,13,0)</f>
        <v>#N/A</v>
      </c>
      <c r="N63" s="140" t="e">
        <f>I63/VLOOKUP(C:C,标准数据!A:P,14,0)</f>
        <v>#N/A</v>
      </c>
      <c r="O63" s="140" t="e">
        <f>J63/VLOOKUP(C:C,标准数据!A:R,15,0)</f>
        <v>#N/A</v>
      </c>
      <c r="P63" s="140" t="e">
        <f>K63/VLOOKUP(C:C,标准数据!A:S,16,0)</f>
        <v>#N/A</v>
      </c>
      <c r="Q63" s="138">
        <v>24.03</v>
      </c>
    </row>
    <row r="64" spans="1:17">
      <c r="A64" s="154">
        <f t="shared" si="4"/>
        <v>42257</v>
      </c>
      <c r="F64" s="124"/>
      <c r="G64" s="19" t="e">
        <f>VLOOKUP(C:C,标准数据!A:L,12,0)</f>
        <v>#N/A</v>
      </c>
      <c r="H64" s="136">
        <f t="shared" si="5"/>
        <v>0</v>
      </c>
      <c r="I64" s="136">
        <f t="shared" si="6"/>
        <v>0</v>
      </c>
      <c r="J64" s="136">
        <f t="shared" si="7"/>
        <v>0</v>
      </c>
      <c r="K64" s="136">
        <f t="shared" si="8"/>
        <v>0</v>
      </c>
      <c r="L64" s="19" t="e">
        <f>VLOOKUP(C:C,标准数据!A:J,7,0)</f>
        <v>#N/A</v>
      </c>
      <c r="M64" s="140" t="e">
        <f>H64/VLOOKUP(C:C,标准数据!A:M,13,0)</f>
        <v>#N/A</v>
      </c>
      <c r="N64" s="140" t="e">
        <f>I64/VLOOKUP(C:C,标准数据!A:P,14,0)</f>
        <v>#N/A</v>
      </c>
      <c r="O64" s="140" t="e">
        <f>J64/VLOOKUP(C:C,标准数据!A:R,15,0)</f>
        <v>#N/A</v>
      </c>
      <c r="P64" s="140" t="e">
        <f>K64/VLOOKUP(C:C,标准数据!A:S,16,0)</f>
        <v>#N/A</v>
      </c>
      <c r="Q64" s="138">
        <v>25.03</v>
      </c>
    </row>
    <row r="65" spans="1:17">
      <c r="A65" s="154">
        <f t="shared" si="4"/>
        <v>42257</v>
      </c>
      <c r="F65" s="124"/>
      <c r="G65" s="19" t="e">
        <f>VLOOKUP(C:C,标准数据!A:L,12,0)</f>
        <v>#N/A</v>
      </c>
      <c r="H65" s="136">
        <f t="shared" si="5"/>
        <v>0</v>
      </c>
      <c r="I65" s="136">
        <f t="shared" si="6"/>
        <v>0</v>
      </c>
      <c r="J65" s="136">
        <f t="shared" si="7"/>
        <v>0</v>
      </c>
      <c r="K65" s="136">
        <f t="shared" si="8"/>
        <v>0</v>
      </c>
      <c r="L65" s="19" t="e">
        <f>VLOOKUP(C:C,标准数据!A:J,7,0)</f>
        <v>#N/A</v>
      </c>
      <c r="M65" s="140" t="e">
        <f>H65/VLOOKUP(C:C,标准数据!A:M,13,0)</f>
        <v>#N/A</v>
      </c>
      <c r="N65" s="140" t="e">
        <f>I65/VLOOKUP(C:C,标准数据!A:P,14,0)</f>
        <v>#N/A</v>
      </c>
      <c r="O65" s="140" t="e">
        <f>J65/VLOOKUP(C:C,标准数据!A:R,15,0)</f>
        <v>#N/A</v>
      </c>
      <c r="P65" s="140" t="e">
        <f>K65/VLOOKUP(C:C,标准数据!A:S,16,0)</f>
        <v>#N/A</v>
      </c>
      <c r="Q65" s="138">
        <v>26.03</v>
      </c>
    </row>
    <row r="66" spans="1:17">
      <c r="A66" s="154">
        <f t="shared" si="4"/>
        <v>42257</v>
      </c>
      <c r="F66" s="124"/>
      <c r="G66" s="19" t="e">
        <f>VLOOKUP(C:C,标准数据!A:L,12,0)</f>
        <v>#N/A</v>
      </c>
      <c r="H66" s="136">
        <f t="shared" si="5"/>
        <v>0</v>
      </c>
      <c r="I66" s="136">
        <f t="shared" si="6"/>
        <v>0</v>
      </c>
      <c r="J66" s="136">
        <f t="shared" si="7"/>
        <v>0</v>
      </c>
      <c r="K66" s="136">
        <f t="shared" si="8"/>
        <v>0</v>
      </c>
      <c r="L66" s="19" t="e">
        <f>VLOOKUP(C:C,标准数据!A:J,7,0)</f>
        <v>#N/A</v>
      </c>
      <c r="M66" s="140" t="e">
        <f>H66/VLOOKUP(C:C,标准数据!A:M,13,0)</f>
        <v>#N/A</v>
      </c>
      <c r="N66" s="140" t="e">
        <f>I66/VLOOKUP(C:C,标准数据!A:P,14,0)</f>
        <v>#N/A</v>
      </c>
      <c r="O66" s="140" t="e">
        <f>J66/VLOOKUP(C:C,标准数据!A:R,15,0)</f>
        <v>#N/A</v>
      </c>
      <c r="P66" s="140" t="e">
        <f>K66/VLOOKUP(C:C,标准数据!A:S,16,0)</f>
        <v>#N/A</v>
      </c>
      <c r="Q66" s="138">
        <v>27.03</v>
      </c>
    </row>
    <row r="67" spans="1:17">
      <c r="A67" s="154">
        <f t="shared" si="4"/>
        <v>42257</v>
      </c>
      <c r="F67" s="124"/>
      <c r="G67" s="19" t="e">
        <f>VLOOKUP(C:C,标准数据!A:L,12,0)</f>
        <v>#N/A</v>
      </c>
      <c r="H67" s="136">
        <f t="shared" si="5"/>
        <v>0</v>
      </c>
      <c r="I67" s="136">
        <f t="shared" si="6"/>
        <v>0</v>
      </c>
      <c r="J67" s="136">
        <f t="shared" si="7"/>
        <v>0</v>
      </c>
      <c r="K67" s="136">
        <f t="shared" si="8"/>
        <v>0</v>
      </c>
      <c r="L67" s="19" t="e">
        <f>VLOOKUP(C:C,标准数据!A:J,7,0)</f>
        <v>#N/A</v>
      </c>
      <c r="M67" s="140" t="e">
        <f>H67/VLOOKUP(C:C,标准数据!A:M,13,0)</f>
        <v>#N/A</v>
      </c>
      <c r="N67" s="140" t="e">
        <f>I67/VLOOKUP(C:C,标准数据!A:P,14,0)</f>
        <v>#N/A</v>
      </c>
      <c r="O67" s="140" t="e">
        <f>J67/VLOOKUP(C:C,标准数据!A:R,15,0)</f>
        <v>#N/A</v>
      </c>
      <c r="P67" s="140" t="e">
        <f>K67/VLOOKUP(C:C,标准数据!A:S,16,0)</f>
        <v>#N/A</v>
      </c>
      <c r="Q67" s="138">
        <v>28.03</v>
      </c>
    </row>
    <row r="68" spans="1:17">
      <c r="A68" s="154">
        <f t="shared" ref="A68:A80" si="9">A67</f>
        <v>42257</v>
      </c>
      <c r="F68" s="124"/>
      <c r="G68" s="19" t="e">
        <f>VLOOKUP(C:C,标准数据!A:L,12,0)</f>
        <v>#N/A</v>
      </c>
      <c r="H68" s="136">
        <f t="shared" si="5"/>
        <v>0</v>
      </c>
      <c r="I68" s="136">
        <f t="shared" si="6"/>
        <v>0</v>
      </c>
      <c r="J68" s="136">
        <f t="shared" si="7"/>
        <v>0</v>
      </c>
      <c r="K68" s="136">
        <f t="shared" si="8"/>
        <v>0</v>
      </c>
      <c r="L68" s="19" t="e">
        <f>VLOOKUP(C:C,标准数据!A:J,7,0)</f>
        <v>#N/A</v>
      </c>
      <c r="M68" s="140" t="e">
        <f>H68/VLOOKUP(C:C,标准数据!A:M,13,0)</f>
        <v>#N/A</v>
      </c>
      <c r="N68" s="140" t="e">
        <f>I68/VLOOKUP(C:C,标准数据!A:P,14,0)</f>
        <v>#N/A</v>
      </c>
      <c r="O68" s="140" t="e">
        <f>J68/VLOOKUP(C:C,标准数据!A:R,15,0)</f>
        <v>#N/A</v>
      </c>
      <c r="P68" s="140" t="e">
        <f>K68/VLOOKUP(C:C,标准数据!A:S,16,0)</f>
        <v>#N/A</v>
      </c>
      <c r="Q68" s="138">
        <v>29.03</v>
      </c>
    </row>
    <row r="69" spans="1:17">
      <c r="A69" s="154">
        <f t="shared" si="9"/>
        <v>42257</v>
      </c>
      <c r="F69" s="124"/>
      <c r="G69" s="19" t="e">
        <f>VLOOKUP(C:C,标准数据!A:L,12,0)</f>
        <v>#N/A</v>
      </c>
      <c r="H69" s="136">
        <f t="shared" si="5"/>
        <v>0</v>
      </c>
      <c r="I69" s="136">
        <f t="shared" si="6"/>
        <v>0</v>
      </c>
      <c r="J69" s="136">
        <f t="shared" si="7"/>
        <v>0</v>
      </c>
      <c r="K69" s="136">
        <f t="shared" si="8"/>
        <v>0</v>
      </c>
      <c r="L69" s="19" t="e">
        <f>VLOOKUP(C:C,标准数据!A:J,7,0)</f>
        <v>#N/A</v>
      </c>
      <c r="M69" s="140" t="e">
        <f>H69/VLOOKUP(C:C,标准数据!A:M,13,0)</f>
        <v>#N/A</v>
      </c>
      <c r="N69" s="140" t="e">
        <f>I69/VLOOKUP(C:C,标准数据!A:P,14,0)</f>
        <v>#N/A</v>
      </c>
      <c r="O69" s="140" t="e">
        <f>J69/VLOOKUP(C:C,标准数据!A:R,15,0)</f>
        <v>#N/A</v>
      </c>
      <c r="P69" s="140" t="e">
        <f>K69/VLOOKUP(C:C,标准数据!A:S,16,0)</f>
        <v>#N/A</v>
      </c>
      <c r="Q69" s="138">
        <v>30.03</v>
      </c>
    </row>
    <row r="70" spans="1:17">
      <c r="A70" s="154">
        <f t="shared" si="9"/>
        <v>42257</v>
      </c>
      <c r="G70" s="19" t="e">
        <f>VLOOKUP(C:C,标准数据!A:L,12,0)</f>
        <v>#N/A</v>
      </c>
      <c r="H70" s="136">
        <f t="shared" si="5"/>
        <v>0</v>
      </c>
      <c r="I70" s="136">
        <f t="shared" si="6"/>
        <v>0</v>
      </c>
      <c r="J70" s="136">
        <f t="shared" si="7"/>
        <v>0</v>
      </c>
      <c r="K70" s="136">
        <f t="shared" si="8"/>
        <v>0</v>
      </c>
      <c r="L70" s="19" t="e">
        <f>VLOOKUP(C:C,标准数据!A:J,7,0)</f>
        <v>#N/A</v>
      </c>
      <c r="M70" s="140" t="e">
        <f>H70/VLOOKUP(C:C,标准数据!A:M,13,0)</f>
        <v>#N/A</v>
      </c>
      <c r="N70" s="140" t="e">
        <f>I70/VLOOKUP(C:C,标准数据!A:P,14,0)</f>
        <v>#N/A</v>
      </c>
      <c r="O70" s="140" t="e">
        <f>J70/VLOOKUP(C:C,标准数据!A:R,15,0)</f>
        <v>#N/A</v>
      </c>
      <c r="P70" s="140" t="e">
        <f>K70/VLOOKUP(C:C,标准数据!A:S,16,0)</f>
        <v>#N/A</v>
      </c>
      <c r="Q70" s="138">
        <v>31.03</v>
      </c>
    </row>
    <row r="71" spans="1:17">
      <c r="A71" s="154">
        <f t="shared" si="9"/>
        <v>42257</v>
      </c>
      <c r="G71" s="19" t="e">
        <f>VLOOKUP(C:C,标准数据!A:L,12,0)</f>
        <v>#N/A</v>
      </c>
      <c r="H71" s="136">
        <f t="shared" si="5"/>
        <v>0</v>
      </c>
      <c r="I71" s="136">
        <f t="shared" si="6"/>
        <v>0</v>
      </c>
      <c r="J71" s="136">
        <f t="shared" si="7"/>
        <v>0</v>
      </c>
      <c r="K71" s="136">
        <f t="shared" si="8"/>
        <v>0</v>
      </c>
      <c r="L71" s="19" t="e">
        <f>VLOOKUP(C:C,标准数据!A:J,7,0)</f>
        <v>#N/A</v>
      </c>
      <c r="M71" s="140" t="e">
        <f>H71/VLOOKUP(C:C,标准数据!A:M,13,0)</f>
        <v>#N/A</v>
      </c>
      <c r="N71" s="140" t="e">
        <f>I71/VLOOKUP(C:C,标准数据!A:P,14,0)</f>
        <v>#N/A</v>
      </c>
      <c r="O71" s="140" t="e">
        <f>J71/VLOOKUP(C:C,标准数据!A:R,15,0)</f>
        <v>#N/A</v>
      </c>
      <c r="P71" s="140" t="e">
        <f>K71/VLOOKUP(C:C,标准数据!A:S,16,0)</f>
        <v>#N/A</v>
      </c>
      <c r="Q71" s="138">
        <v>32.03</v>
      </c>
    </row>
    <row r="72" spans="1:17">
      <c r="A72" s="154">
        <f t="shared" si="9"/>
        <v>42257</v>
      </c>
      <c r="G72" s="19" t="e">
        <f>VLOOKUP(C:C,标准数据!A:L,12,0)</f>
        <v>#N/A</v>
      </c>
      <c r="H72" s="136">
        <f t="shared" si="5"/>
        <v>0</v>
      </c>
      <c r="I72" s="136">
        <f t="shared" si="6"/>
        <v>0</v>
      </c>
      <c r="J72" s="136">
        <f t="shared" si="7"/>
        <v>0</v>
      </c>
      <c r="K72" s="136">
        <f t="shared" si="8"/>
        <v>0</v>
      </c>
      <c r="L72" s="19" t="e">
        <f>VLOOKUP(C:C,标准数据!A:J,7,0)</f>
        <v>#N/A</v>
      </c>
      <c r="M72" s="140" t="e">
        <f>H72/VLOOKUP(C:C,标准数据!A:M,13,0)</f>
        <v>#N/A</v>
      </c>
      <c r="N72" s="140" t="e">
        <f>I72/VLOOKUP(C:C,标准数据!A:P,14,0)</f>
        <v>#N/A</v>
      </c>
      <c r="O72" s="140" t="e">
        <f>J72/VLOOKUP(C:C,标准数据!A:R,15,0)</f>
        <v>#N/A</v>
      </c>
      <c r="P72" s="140" t="e">
        <f>K72/VLOOKUP(C:C,标准数据!A:S,16,0)</f>
        <v>#N/A</v>
      </c>
      <c r="Q72" s="138">
        <v>33.03</v>
      </c>
    </row>
    <row r="73" spans="1:17">
      <c r="A73" s="154">
        <f t="shared" si="9"/>
        <v>42257</v>
      </c>
      <c r="G73" s="19" t="e">
        <f>VLOOKUP(C:C,标准数据!A:L,12,0)</f>
        <v>#N/A</v>
      </c>
      <c r="H73" s="136">
        <f t="shared" si="5"/>
        <v>0</v>
      </c>
      <c r="I73" s="136">
        <f t="shared" si="6"/>
        <v>0</v>
      </c>
      <c r="J73" s="136">
        <f t="shared" si="7"/>
        <v>0</v>
      </c>
      <c r="K73" s="136">
        <f t="shared" si="8"/>
        <v>0</v>
      </c>
      <c r="L73" s="19" t="e">
        <f>VLOOKUP(C:C,标准数据!A:J,7,0)</f>
        <v>#N/A</v>
      </c>
      <c r="M73" s="140" t="e">
        <f>H73/VLOOKUP(C:C,标准数据!A:M,13,0)</f>
        <v>#N/A</v>
      </c>
      <c r="N73" s="140" t="e">
        <f>I73/VLOOKUP(C:C,标准数据!A:P,14,0)</f>
        <v>#N/A</v>
      </c>
      <c r="O73" s="140" t="e">
        <f>J73/VLOOKUP(C:C,标准数据!A:R,15,0)</f>
        <v>#N/A</v>
      </c>
      <c r="P73" s="140" t="e">
        <f>K73/VLOOKUP(C:C,标准数据!A:S,16,0)</f>
        <v>#N/A</v>
      </c>
      <c r="Q73" s="138">
        <v>34.03</v>
      </c>
    </row>
    <row r="74" spans="1:17">
      <c r="A74" s="154">
        <f t="shared" si="9"/>
        <v>42257</v>
      </c>
      <c r="G74" s="19" t="e">
        <f>VLOOKUP(C:C,标准数据!A:L,12,0)</f>
        <v>#N/A</v>
      </c>
      <c r="H74" s="136">
        <f t="shared" si="5"/>
        <v>0</v>
      </c>
      <c r="I74" s="136">
        <f t="shared" si="6"/>
        <v>0</v>
      </c>
      <c r="J74" s="136">
        <f t="shared" si="7"/>
        <v>0</v>
      </c>
      <c r="K74" s="136">
        <f t="shared" si="8"/>
        <v>0</v>
      </c>
      <c r="L74" s="19" t="e">
        <f>VLOOKUP(C:C,标准数据!A:J,7,0)</f>
        <v>#N/A</v>
      </c>
      <c r="M74" s="140" t="e">
        <f>H74/VLOOKUP(C:C,标准数据!A:M,13,0)</f>
        <v>#N/A</v>
      </c>
      <c r="N74" s="140" t="e">
        <f>I74/VLOOKUP(C:C,标准数据!A:P,14,0)</f>
        <v>#N/A</v>
      </c>
      <c r="O74" s="140" t="e">
        <f>J74/VLOOKUP(C:C,标准数据!A:R,15,0)</f>
        <v>#N/A</v>
      </c>
      <c r="P74" s="140" t="e">
        <f>K74/VLOOKUP(C:C,标准数据!A:S,16,0)</f>
        <v>#N/A</v>
      </c>
      <c r="Q74" s="138">
        <v>35.03</v>
      </c>
    </row>
    <row r="75" spans="1:17">
      <c r="A75" s="154">
        <f t="shared" si="9"/>
        <v>42257</v>
      </c>
      <c r="G75" s="19" t="e">
        <f>VLOOKUP(C:C,标准数据!A:L,12,0)</f>
        <v>#N/A</v>
      </c>
      <c r="H75" s="136">
        <f>IF(ISERROR(FIND("1",G75)),0,F75)</f>
        <v>0</v>
      </c>
      <c r="I75" s="136">
        <f>IF(ISERROR(FIND("2",G75)),0,F75)</f>
        <v>0</v>
      </c>
      <c r="J75" s="136">
        <f>IF(ISERROR(FIND("3",G75)),0,F75)</f>
        <v>0</v>
      </c>
      <c r="K75" s="136">
        <f>IF(ISERROR(FIND("4",G75)),0,F75)</f>
        <v>0</v>
      </c>
    </row>
    <row r="76" spans="1:17">
      <c r="A76" s="154">
        <f t="shared" si="9"/>
        <v>42257</v>
      </c>
      <c r="G76" s="19" t="e">
        <f>VLOOKUP(C:C,标准数据!A:L,12,0)</f>
        <v>#N/A</v>
      </c>
      <c r="H76" s="136">
        <f>IF(ISERROR(FIND("1",G76)),0,F76)</f>
        <v>0</v>
      </c>
      <c r="I76" s="136">
        <f>IF(ISERROR(FIND("2",G76)),0,F76)</f>
        <v>0</v>
      </c>
      <c r="J76" s="136">
        <f>IF(ISERROR(FIND("3",G76)),0,F76)</f>
        <v>0</v>
      </c>
      <c r="K76" s="136">
        <f>IF(ISERROR(FIND("4",G76)),0,F76)</f>
        <v>0</v>
      </c>
    </row>
    <row r="77" spans="1:17">
      <c r="A77" s="154">
        <f t="shared" si="9"/>
        <v>42257</v>
      </c>
      <c r="G77" s="19" t="e">
        <f>VLOOKUP(C:C,标准数据!A:L,12,0)</f>
        <v>#N/A</v>
      </c>
      <c r="H77" s="136">
        <f>IF(ISERROR(FIND("1",G77)),0,F77)</f>
        <v>0</v>
      </c>
      <c r="I77" s="136">
        <f>IF(ISERROR(FIND("2",G77)),0,F77)</f>
        <v>0</v>
      </c>
      <c r="J77" s="136">
        <f>IF(ISERROR(FIND("3",G77)),0,F77)</f>
        <v>0</v>
      </c>
      <c r="K77" s="136">
        <f>IF(ISERROR(FIND("4",G77)),0,F77)</f>
        <v>0</v>
      </c>
    </row>
    <row r="78" spans="1:17">
      <c r="A78" s="154">
        <f t="shared" si="9"/>
        <v>42257</v>
      </c>
    </row>
    <row r="79" spans="1:17">
      <c r="A79" s="154">
        <f t="shared" si="9"/>
        <v>42257</v>
      </c>
    </row>
    <row r="80" spans="1:17">
      <c r="A80" s="154">
        <f t="shared" si="9"/>
        <v>42257</v>
      </c>
    </row>
    <row r="100" spans="1:20">
      <c r="A100" s="139" t="s">
        <v>1347</v>
      </c>
      <c r="B100" s="139" t="s">
        <v>1347</v>
      </c>
      <c r="C100" s="139" t="s">
        <v>1347</v>
      </c>
      <c r="D100" s="139" t="s">
        <v>1347</v>
      </c>
      <c r="E100" s="139" t="s">
        <v>1347</v>
      </c>
      <c r="F100" s="139" t="s">
        <v>1347</v>
      </c>
      <c r="G100" s="139" t="s">
        <v>1347</v>
      </c>
      <c r="H100" s="139" t="s">
        <v>1347</v>
      </c>
      <c r="I100" s="139" t="s">
        <v>1347</v>
      </c>
      <c r="J100" s="139" t="s">
        <v>1347</v>
      </c>
      <c r="K100" s="139" t="s">
        <v>1347</v>
      </c>
      <c r="L100" s="139" t="s">
        <v>1347</v>
      </c>
      <c r="M100" s="139" t="s">
        <v>1347</v>
      </c>
      <c r="N100" s="139" t="s">
        <v>1347</v>
      </c>
      <c r="O100" s="139" t="s">
        <v>1347</v>
      </c>
      <c r="P100" s="139" t="s">
        <v>1347</v>
      </c>
      <c r="Q100" s="139" t="s">
        <v>1347</v>
      </c>
      <c r="R100" s="139" t="s">
        <v>1347</v>
      </c>
      <c r="S100" s="139" t="s">
        <v>1347</v>
      </c>
      <c r="T100" s="139" t="s">
        <v>1347</v>
      </c>
    </row>
  </sheetData>
  <autoFilter ref="A1:T1"/>
  <phoneticPr fontId="29" type="noConversion"/>
  <conditionalFormatting sqref="M101:P1048576 M1:P99">
    <cfRule type="cellIs" dxfId="7" priority="1" operator="equal">
      <formula>#DIV/0!</formula>
    </cfRule>
  </conditionalFormatting>
  <pageMargins left="0.7" right="0.7" top="0.75" bottom="0.75" header="0.3" footer="0.3"/>
  <pageSetup paperSize="9" orientation="portrait" verticalDpi="0" r:id="rId1"/>
  <ignoredErrors>
    <ignoredError sqref="I43:K50 H45:H54" evalError="1"/>
  </ignoredErrors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>
    <tabColor rgb="FF00FF00"/>
  </sheetPr>
  <dimension ref="A1:AK100"/>
  <sheetViews>
    <sheetView workbookViewId="0">
      <pane xSplit="12" ySplit="1" topLeftCell="AD2" activePane="bottomRight" state="frozen"/>
      <selection pane="topRight" activeCell="M1" sqref="M1"/>
      <selection pane="bottomLeft" activeCell="A2" sqref="A2"/>
      <selection pane="bottomRight" activeCell="H4" sqref="H4"/>
    </sheetView>
  </sheetViews>
  <sheetFormatPr defaultRowHeight="13"/>
  <cols>
    <col min="1" max="1" width="8.375" style="23" customWidth="1"/>
    <col min="2" max="2" width="4.375" style="23" hidden="1" customWidth="1"/>
    <col min="3" max="3" width="9.5" style="127" customWidth="1"/>
    <col min="4" max="4" width="9.75" style="19" customWidth="1"/>
    <col min="5" max="5" width="34.75" style="127" customWidth="1"/>
    <col min="6" max="6" width="4.5" style="41" customWidth="1"/>
    <col min="7" max="7" width="5.875" style="144" customWidth="1"/>
    <col min="8" max="8" width="5.125" style="18" customWidth="1"/>
    <col min="9" max="10" width="5.75" style="20" customWidth="1"/>
    <col min="11" max="11" width="6" style="20" customWidth="1"/>
    <col min="12" max="12" width="5.5" style="20" customWidth="1"/>
    <col min="13" max="29" width="5.125" style="18" customWidth="1"/>
    <col min="30" max="30" width="6.25" style="198" customWidth="1"/>
    <col min="31" max="31" width="4.625" style="198" customWidth="1"/>
    <col min="32" max="32" width="5.625" style="198" customWidth="1"/>
    <col min="33" max="33" width="4.625" style="198" customWidth="1"/>
    <col min="34" max="34" width="6.75" style="37" customWidth="1"/>
    <col min="35" max="35" width="5.375" style="37" customWidth="1"/>
    <col min="36" max="36" width="5.75" style="37" customWidth="1"/>
    <col min="37" max="37" width="5.375" style="37" customWidth="1"/>
  </cols>
  <sheetData>
    <row r="1" spans="1:37" s="27" customFormat="1" ht="23.8" customHeight="1">
      <c r="A1" s="25" t="s">
        <v>922</v>
      </c>
      <c r="B1" s="25" t="s">
        <v>1346</v>
      </c>
      <c r="C1" s="141" t="s">
        <v>2136</v>
      </c>
      <c r="D1" s="141" t="s">
        <v>284</v>
      </c>
      <c r="E1" s="141" t="s">
        <v>925</v>
      </c>
      <c r="F1" s="145" t="s">
        <v>1349</v>
      </c>
      <c r="G1" s="142" t="s">
        <v>286</v>
      </c>
      <c r="H1" s="26" t="s">
        <v>1343</v>
      </c>
      <c r="I1" s="123">
        <v>1</v>
      </c>
      <c r="J1" s="123">
        <v>2</v>
      </c>
      <c r="K1" s="123">
        <v>3</v>
      </c>
      <c r="L1" s="123">
        <v>4</v>
      </c>
      <c r="M1" s="26" t="s">
        <v>919</v>
      </c>
      <c r="N1" s="26">
        <v>3200</v>
      </c>
      <c r="O1" s="26" t="s">
        <v>923</v>
      </c>
      <c r="P1" s="26" t="s">
        <v>920</v>
      </c>
      <c r="Q1" s="26" t="s">
        <v>924</v>
      </c>
      <c r="R1" s="26" t="s">
        <v>921</v>
      </c>
      <c r="S1" s="26" t="s">
        <v>926</v>
      </c>
      <c r="T1" s="26" t="s">
        <v>927</v>
      </c>
      <c r="U1" s="26" t="s">
        <v>928</v>
      </c>
      <c r="V1" s="26" t="s">
        <v>929</v>
      </c>
      <c r="W1" s="26" t="s">
        <v>930</v>
      </c>
      <c r="X1" s="26" t="s">
        <v>975</v>
      </c>
      <c r="Y1" s="26" t="s">
        <v>976</v>
      </c>
      <c r="Z1" s="26" t="s">
        <v>979</v>
      </c>
      <c r="AA1" s="26" t="s">
        <v>980</v>
      </c>
      <c r="AB1" s="26" t="s">
        <v>977</v>
      </c>
      <c r="AC1" s="26" t="s">
        <v>978</v>
      </c>
      <c r="AD1" s="197">
        <v>1</v>
      </c>
      <c r="AE1" s="197">
        <v>2</v>
      </c>
      <c r="AF1" s="197">
        <v>3</v>
      </c>
      <c r="AG1" s="197">
        <v>4</v>
      </c>
      <c r="AH1" s="204" t="s">
        <v>1899</v>
      </c>
      <c r="AI1" s="204" t="s">
        <v>1900</v>
      </c>
      <c r="AJ1" s="204" t="s">
        <v>1901</v>
      </c>
      <c r="AK1" s="204" t="s">
        <v>1902</v>
      </c>
    </row>
    <row r="2" spans="1:37">
      <c r="A2" s="24">
        <f>产能评估!A2</f>
        <v>42257</v>
      </c>
      <c r="C2" s="19">
        <f>产能评估!B2</f>
        <v>11569412</v>
      </c>
      <c r="D2" s="19">
        <f>产能评估!C2</f>
        <v>200030846</v>
      </c>
      <c r="E2" s="19" t="str">
        <f>产能评估!D2</f>
        <v xml:space="preserve">加强筋(立柱) S8 </v>
      </c>
      <c r="F2" s="38" t="str">
        <f>VLOOKUP(D:D,标准数据!A:Q,17,0)</f>
        <v>O</v>
      </c>
      <c r="G2" s="143">
        <f>VLOOKUP(C:C,产能评估!B:F,5,0)</f>
        <v>108</v>
      </c>
      <c r="H2" s="16">
        <f>VLOOKUP(D:D,标准数据!A:L,12,0)</f>
        <v>1</v>
      </c>
      <c r="I2" s="20">
        <f>VLOOKUP(C:C,产能评估!B:K,7,0)-M2-N2</f>
        <v>0</v>
      </c>
      <c r="J2" s="20">
        <f>VLOOKUP(C:C,产能评估!B:K,8,0)-O2-P2-X2-AB2</f>
        <v>0</v>
      </c>
      <c r="K2" s="20">
        <f>VLOOKUP(C:C,产能评估!B:K,9,0)-Q2-R2-T2-V2-Y2-AC2</f>
        <v>0</v>
      </c>
      <c r="L2" s="20">
        <f>VLOOKUP(C:C,产能评估!B:K,10,0)-S2-Z2-W2-AA2</f>
        <v>0</v>
      </c>
      <c r="M2" s="18">
        <f>SUMIF(老线指令!I:I,C:C,老线指令!M:M)</f>
        <v>108</v>
      </c>
      <c r="N2" s="18">
        <f>SUMIF(老线指令!AK:AK,C:C,老线指令!AO:AO)</f>
        <v>0</v>
      </c>
      <c r="O2" s="18">
        <f>SUMIF(老线指令!BM:BM,C:C,老线指令!BQ:BQ)</f>
        <v>0</v>
      </c>
      <c r="P2" s="18">
        <f>SUMIF(老线指令!CO:CO,C:C,老线指令!CS:CS)</f>
        <v>0</v>
      </c>
      <c r="Q2" s="18">
        <f>SUMIF(老线指令!DQ:DQ,C:C,老线指令!DU:DU)</f>
        <v>0</v>
      </c>
      <c r="R2" s="18">
        <f>SUMIF(老线指令!ES:ES,C:C,老线指令!EW:EW)</f>
        <v>0</v>
      </c>
      <c r="S2" s="18">
        <f>SUMIF(老线指令!FU:FU,C:C,老线指令!FY:FY)</f>
        <v>0</v>
      </c>
      <c r="T2" s="18">
        <f>SUMIF(老线指令!HY:HY,C:C,老线指令!IC:IC)</f>
        <v>0</v>
      </c>
      <c r="U2" s="18">
        <f>SUMIF(老线指令!KC:KC,C:C,老线指令!KG:KG)</f>
        <v>0</v>
      </c>
      <c r="V2" s="18">
        <f>SUMIF(老线指令!NI:NI,C:C,老线指令!NM:NM)</f>
        <v>0</v>
      </c>
      <c r="W2" s="18">
        <f>SUMIF(老线指令!OK:OK,C:C,老线指令!OO:OO)</f>
        <v>0</v>
      </c>
      <c r="X2" s="18">
        <f>SUMIF(新线指令!I:I,C:C,新线指令!M:M)</f>
        <v>0</v>
      </c>
      <c r="Y2" s="18">
        <f>SUMIF(新线指令!AK:AK,C:C,新线指令!AO:AO)</f>
        <v>0</v>
      </c>
      <c r="Z2" s="18">
        <f>SUMIF(新线指令!BM:BM,C:C,新线指令!BQ:BQ)</f>
        <v>0</v>
      </c>
      <c r="AA2" s="18">
        <f>SUMIF(新线指令!CO:CO,C:C,新线指令!CS:CS)</f>
        <v>0</v>
      </c>
      <c r="AB2" s="18">
        <f>SUMIF(新线指令!DQ:DQ,C:C,新线指令!DU:DU)</f>
        <v>0</v>
      </c>
      <c r="AC2" s="18">
        <f>SUMIF(新线指令!ES:ES,C:C,新线指令!EW:EW)</f>
        <v>0</v>
      </c>
      <c r="AD2" s="198">
        <v>0</v>
      </c>
      <c r="AE2" s="198">
        <v>0</v>
      </c>
      <c r="AF2" s="198">
        <v>0</v>
      </c>
      <c r="AG2" s="198">
        <v>0</v>
      </c>
      <c r="AH2" s="37">
        <f>AD2+I2-产能评估!H2</f>
        <v>-108</v>
      </c>
      <c r="AI2" s="37">
        <f>AE2+J2-产能评估!I2</f>
        <v>0</v>
      </c>
      <c r="AJ2" s="37">
        <f>AF2+K2-产能评估!J2</f>
        <v>0</v>
      </c>
      <c r="AK2" s="37">
        <f>AG2+L2-产能评估!K2</f>
        <v>0</v>
      </c>
    </row>
    <row r="3" spans="1:37">
      <c r="A3" s="24">
        <f>A2</f>
        <v>42257</v>
      </c>
      <c r="C3" s="19">
        <f>产能评估!B3</f>
        <v>11569416</v>
      </c>
      <c r="D3" s="19">
        <f>产能评估!C3</f>
        <v>200204438</v>
      </c>
      <c r="E3" s="19" t="str">
        <f>产能评估!D3</f>
        <v xml:space="preserve">加强筋(门板) S200 2100  </v>
      </c>
      <c r="F3" s="38" t="str">
        <f>VLOOKUP(D:D,标准数据!A:Q,17,0)</f>
        <v>O</v>
      </c>
      <c r="G3" s="143">
        <f>VLOOKUP(C:C,产能评估!B:F,5,0)</f>
        <v>1972</v>
      </c>
      <c r="H3" s="16">
        <f>VLOOKUP(D:D,标准数据!A:L,12,0)</f>
        <v>13</v>
      </c>
      <c r="I3" s="20">
        <f>VLOOKUP(C:C,产能评估!B:K,7,0)-M3-N3</f>
        <v>0</v>
      </c>
      <c r="J3" s="20">
        <f>VLOOKUP(C:C,产能评估!B:K,8,0)-O3-P3-X3-AB3</f>
        <v>0</v>
      </c>
      <c r="K3" s="20">
        <f>VLOOKUP(C:C,产能评估!B:K,9,0)-Q3-R3-T3-V3-Y3-AC3</f>
        <v>762</v>
      </c>
      <c r="L3" s="20">
        <f>VLOOKUP(C:C,产能评估!B:K,10,0)-S3-Z3-W3-AA3</f>
        <v>0</v>
      </c>
      <c r="M3" s="18">
        <f>SUMIF(老线指令!I:I,C:C,老线指令!M:M)</f>
        <v>700</v>
      </c>
      <c r="N3" s="18">
        <f>SUMIF(老线指令!AK:AK,C:C,老线指令!AO:AO)</f>
        <v>1272</v>
      </c>
      <c r="O3" s="18">
        <f>SUMIF(老线指令!BM:BM,C:C,老线指令!BQ:BQ)</f>
        <v>0</v>
      </c>
      <c r="P3" s="18">
        <f>SUMIF(老线指令!CO:CO,C:C,老线指令!CS:CS)</f>
        <v>0</v>
      </c>
      <c r="Q3" s="18">
        <f>SUMIF(老线指令!DQ:DQ,C:C,老线指令!DU:DU)</f>
        <v>160</v>
      </c>
      <c r="R3" s="18">
        <f>SUMIF(老线指令!ES:ES,C:C,老线指令!EW:EW)</f>
        <v>0</v>
      </c>
      <c r="S3" s="18">
        <f>SUMIF(老线指令!FU:FU,C:C,老线指令!FY:FY)</f>
        <v>0</v>
      </c>
      <c r="T3" s="18">
        <f>SUMIF(老线指令!HY:HY,C:C,老线指令!IC:IC)</f>
        <v>0</v>
      </c>
      <c r="U3" s="18">
        <f>SUMIF(老线指令!KC:KC,C:C,老线指令!KG:KG)</f>
        <v>0</v>
      </c>
      <c r="V3" s="18">
        <f>SUMIF(老线指令!NI:NI,C:C,老线指令!NM:NM)</f>
        <v>1050</v>
      </c>
      <c r="W3" s="18">
        <f>SUMIF(老线指令!OK:OK,C:C,老线指令!OO:OO)</f>
        <v>0</v>
      </c>
      <c r="X3" s="18">
        <f>SUMIF(新线指令!I:I,C:C,新线指令!M:M)</f>
        <v>0</v>
      </c>
      <c r="Y3" s="18">
        <f>SUMIF(新线指令!AK:AK,C:C,新线指令!AO:AO)</f>
        <v>0</v>
      </c>
      <c r="Z3" s="18">
        <f>SUMIF(新线指令!BM:BM,C:C,新线指令!BQ:BQ)</f>
        <v>0</v>
      </c>
      <c r="AA3" s="18">
        <f>SUMIF(新线指令!CO:CO,C:C,新线指令!CS:CS)</f>
        <v>0</v>
      </c>
      <c r="AB3" s="18">
        <f>SUMIF(新线指令!DQ:DQ,C:C,新线指令!DU:DU)</f>
        <v>0</v>
      </c>
      <c r="AC3" s="18">
        <f>SUMIF(新线指令!ES:ES,C:C,新线指令!EW:EW)</f>
        <v>0</v>
      </c>
      <c r="AD3" s="198">
        <v>0</v>
      </c>
      <c r="AE3" s="198">
        <v>0</v>
      </c>
      <c r="AF3" s="198">
        <v>762</v>
      </c>
      <c r="AG3" s="198">
        <v>0</v>
      </c>
      <c r="AH3" s="37">
        <f>AD3+I3-产能评估!H3</f>
        <v>-1972</v>
      </c>
      <c r="AI3" s="37">
        <f>AE3+J3-产能评估!I3</f>
        <v>0</v>
      </c>
      <c r="AJ3" s="37">
        <f>AF3+K3-产能评估!J3</f>
        <v>-448</v>
      </c>
      <c r="AK3" s="37">
        <f>AG3+L3-产能评估!K3</f>
        <v>0</v>
      </c>
    </row>
    <row r="4" spans="1:37">
      <c r="A4" s="24">
        <f t="shared" ref="A4:A67" si="0">A3</f>
        <v>42257</v>
      </c>
      <c r="C4" s="19">
        <f>产能评估!B4</f>
        <v>11569409</v>
      </c>
      <c r="D4" s="19">
        <f>产能评估!C4</f>
        <v>200010470</v>
      </c>
      <c r="E4" s="19" t="str">
        <f>产能评估!D4</f>
        <v xml:space="preserve">加强筋(门板) S8 2100  </v>
      </c>
      <c r="F4" s="38" t="str">
        <f>VLOOKUP(D:D,标准数据!A:Q,17,0)</f>
        <v>O</v>
      </c>
      <c r="G4" s="143">
        <f>VLOOKUP(C:C,产能评估!B:F,5,0)</f>
        <v>54</v>
      </c>
      <c r="H4" s="16">
        <f>VLOOKUP(D:D,标准数据!A:L,12,0)</f>
        <v>13</v>
      </c>
      <c r="I4" s="20">
        <f>VLOOKUP(C:C,产能评估!B:K,7,0)-M4-N4</f>
        <v>0</v>
      </c>
      <c r="J4" s="20">
        <f>VLOOKUP(C:C,产能评估!B:K,8,0)-O4-P4-X4-AB4</f>
        <v>0</v>
      </c>
      <c r="K4" s="20">
        <f>VLOOKUP(C:C,产能评估!B:K,9,0)-Q4-R4-T4-V4-Y4-AC4</f>
        <v>54</v>
      </c>
      <c r="L4" s="20">
        <f>VLOOKUP(C:C,产能评估!B:K,10,0)-S4-Z4-W4-AA4</f>
        <v>0</v>
      </c>
      <c r="M4" s="18">
        <f>SUMIF(老线指令!I:I,C:C,老线指令!M:M)</f>
        <v>54</v>
      </c>
      <c r="N4" s="18">
        <f>SUMIF(老线指令!AK:AK,C:C,老线指令!AO:AO)</f>
        <v>0</v>
      </c>
      <c r="O4" s="18">
        <f>SUMIF(老线指令!BM:BM,C:C,老线指令!BQ:BQ)</f>
        <v>0</v>
      </c>
      <c r="P4" s="18">
        <f>SUMIF(老线指令!CO:CO,C:C,老线指令!CS:CS)</f>
        <v>0</v>
      </c>
      <c r="Q4" s="18">
        <f>SUMIF(老线指令!DQ:DQ,C:C,老线指令!DU:DU)</f>
        <v>0</v>
      </c>
      <c r="R4" s="18">
        <f>SUMIF(老线指令!ES:ES,C:C,老线指令!EW:EW)</f>
        <v>0</v>
      </c>
      <c r="S4" s="18">
        <f>SUMIF(老线指令!FU:FU,C:C,老线指令!FY:FY)</f>
        <v>0</v>
      </c>
      <c r="T4" s="18">
        <f>SUMIF(老线指令!HY:HY,C:C,老线指令!IC:IC)</f>
        <v>0</v>
      </c>
      <c r="U4" s="18">
        <f>SUMIF(老线指令!KC:KC,C:C,老线指令!KG:KG)</f>
        <v>0</v>
      </c>
      <c r="V4" s="18">
        <f>SUMIF(老线指令!NI:NI,C:C,老线指令!NM:NM)</f>
        <v>0</v>
      </c>
      <c r="W4" s="18">
        <f>SUMIF(老线指令!OK:OK,C:C,老线指令!OO:OO)</f>
        <v>0</v>
      </c>
      <c r="X4" s="18">
        <f>SUMIF(新线指令!I:I,C:C,新线指令!M:M)</f>
        <v>0</v>
      </c>
      <c r="Y4" s="18">
        <f>SUMIF(新线指令!AK:AK,C:C,新线指令!AO:AO)</f>
        <v>0</v>
      </c>
      <c r="Z4" s="18">
        <f>SUMIF(新线指令!BM:BM,C:C,新线指令!BQ:BQ)</f>
        <v>0</v>
      </c>
      <c r="AA4" s="18">
        <f>SUMIF(新线指令!CO:CO,C:C,新线指令!CS:CS)</f>
        <v>0</v>
      </c>
      <c r="AB4" s="18">
        <f>SUMIF(新线指令!DQ:DQ,C:C,新线指令!DU:DU)</f>
        <v>0</v>
      </c>
      <c r="AC4" s="18">
        <f>SUMIF(新线指令!ES:ES,C:C,新线指令!EW:EW)</f>
        <v>0</v>
      </c>
      <c r="AD4" s="198">
        <v>0</v>
      </c>
      <c r="AE4" s="198">
        <v>0</v>
      </c>
      <c r="AF4" s="198">
        <v>54</v>
      </c>
      <c r="AG4" s="198">
        <v>0</v>
      </c>
      <c r="AH4" s="37">
        <f>AD4+I4-产能评估!H4</f>
        <v>-54</v>
      </c>
      <c r="AI4" s="37">
        <f>AE4+J4-产能评估!I4</f>
        <v>0</v>
      </c>
      <c r="AJ4" s="37">
        <f>AF4+K4-产能评估!J4</f>
        <v>54</v>
      </c>
      <c r="AK4" s="37">
        <f>AG4+L4-产能评估!K4</f>
        <v>0</v>
      </c>
    </row>
    <row r="5" spans="1:37">
      <c r="A5" s="24">
        <f t="shared" si="0"/>
        <v>42257</v>
      </c>
      <c r="C5" s="19">
        <f>产能评估!B5</f>
        <v>11569421</v>
      </c>
      <c r="D5" s="19">
        <f>产能评估!C5</f>
        <v>200201367</v>
      </c>
      <c r="E5" s="19" t="str">
        <f>产能评估!D5</f>
        <v xml:space="preserve">立柱底板 S200 2100 右 </v>
      </c>
      <c r="F5" s="38" t="str">
        <f>VLOOKUP(D:D,标准数据!A:Q,17,0)</f>
        <v>O</v>
      </c>
      <c r="G5" s="143">
        <f>VLOOKUP(C:C,产能评估!B:F,5,0)</f>
        <v>300</v>
      </c>
      <c r="H5" s="16">
        <f>VLOOKUP(D:D,标准数据!A:L,12,0)</f>
        <v>123</v>
      </c>
      <c r="I5" s="20">
        <f>VLOOKUP(C:C,产能评估!B:K,7,0)-M5-N5</f>
        <v>0</v>
      </c>
      <c r="J5" s="20">
        <f>VLOOKUP(C:C,产能评估!B:K,8,0)-O5-P5-X5-AB5</f>
        <v>30</v>
      </c>
      <c r="K5" s="20">
        <f>VLOOKUP(C:C,产能评估!B:K,9,0)-Q5-R5-T5-V5-Y5-AC5</f>
        <v>220</v>
      </c>
      <c r="L5" s="20">
        <f>VLOOKUP(C:C,产能评估!B:K,10,0)-S5-Z5-W5-AA5</f>
        <v>0</v>
      </c>
      <c r="M5" s="18">
        <f>SUMIF(老线指令!I:I,C:C,老线指令!M:M)</f>
        <v>0</v>
      </c>
      <c r="N5" s="18">
        <f>SUMIF(老线指令!AK:AK,C:C,老线指令!AO:AO)</f>
        <v>300</v>
      </c>
      <c r="O5" s="18">
        <f>SUMIF(老线指令!BM:BM,C:C,老线指令!BQ:BQ)</f>
        <v>270</v>
      </c>
      <c r="P5" s="18">
        <f>SUMIF(老线指令!CO:CO,C:C,老线指令!CS:CS)</f>
        <v>0</v>
      </c>
      <c r="Q5" s="18">
        <f>SUMIF(老线指令!DQ:DQ,C:C,老线指令!DU:DU)</f>
        <v>80</v>
      </c>
      <c r="R5" s="18">
        <f>SUMIF(老线指令!ES:ES,C:C,老线指令!EW:EW)</f>
        <v>0</v>
      </c>
      <c r="S5" s="18">
        <f>SUMIF(老线指令!FU:FU,C:C,老线指令!FY:FY)</f>
        <v>0</v>
      </c>
      <c r="T5" s="18">
        <f>SUMIF(老线指令!HY:HY,C:C,老线指令!IC:IC)</f>
        <v>0</v>
      </c>
      <c r="U5" s="18">
        <f>SUMIF(老线指令!KC:KC,C:C,老线指令!KG:KG)</f>
        <v>0</v>
      </c>
      <c r="V5" s="18">
        <f>SUMIF(老线指令!NI:NI,C:C,老线指令!NM:NM)</f>
        <v>0</v>
      </c>
      <c r="W5" s="18">
        <f>SUMIF(老线指令!OK:OK,C:C,老线指令!OO:OO)</f>
        <v>0</v>
      </c>
      <c r="X5" s="18">
        <f>SUMIF(新线指令!I:I,C:C,新线指令!M:M)</f>
        <v>0</v>
      </c>
      <c r="Y5" s="18">
        <f>SUMIF(新线指令!AK:AK,C:C,新线指令!AO:AO)</f>
        <v>0</v>
      </c>
      <c r="Z5" s="18">
        <f>SUMIF(新线指令!BM:BM,C:C,新线指令!BQ:BQ)</f>
        <v>0</v>
      </c>
      <c r="AA5" s="18">
        <f>SUMIF(新线指令!CO:CO,C:C,新线指令!CS:CS)</f>
        <v>0</v>
      </c>
      <c r="AB5" s="18">
        <f>SUMIF(新线指令!DQ:DQ,C:C,新线指令!DU:DU)</f>
        <v>0</v>
      </c>
      <c r="AC5" s="18">
        <f>SUMIF(新线指令!ES:ES,C:C,新线指令!EW:EW)</f>
        <v>0</v>
      </c>
      <c r="AD5" s="198">
        <v>0</v>
      </c>
      <c r="AE5" s="198">
        <v>30</v>
      </c>
      <c r="AF5" s="198">
        <v>220</v>
      </c>
      <c r="AG5" s="198">
        <v>0</v>
      </c>
      <c r="AH5" s="37">
        <f>AD5+I5-产能评估!H5</f>
        <v>-300</v>
      </c>
      <c r="AI5" s="37">
        <f>AE5+J5-产能评估!I5</f>
        <v>-240</v>
      </c>
      <c r="AJ5" s="37">
        <f>AF5+K5-产能评估!J5</f>
        <v>140</v>
      </c>
      <c r="AK5" s="37">
        <f>AG5+L5-产能评估!K5</f>
        <v>0</v>
      </c>
    </row>
    <row r="6" spans="1:37">
      <c r="A6" s="24">
        <f t="shared" si="0"/>
        <v>42257</v>
      </c>
      <c r="C6" s="19">
        <f>产能评估!B6</f>
        <v>11569420</v>
      </c>
      <c r="D6" s="19">
        <f>产能评估!C6</f>
        <v>200201347</v>
      </c>
      <c r="E6" s="19" t="str">
        <f>产能评估!D6</f>
        <v xml:space="preserve">立柱底板 S200 2100 左 </v>
      </c>
      <c r="F6" s="38" t="str">
        <f>VLOOKUP(D:D,标准数据!A:Q,17,0)</f>
        <v>O</v>
      </c>
      <c r="G6" s="143">
        <f>VLOOKUP(C:C,产能评估!B:F,5,0)</f>
        <v>300</v>
      </c>
      <c r="H6" s="16">
        <f>VLOOKUP(D:D,标准数据!A:L,12,0)</f>
        <v>123</v>
      </c>
      <c r="I6" s="20">
        <f>VLOOKUP(C:C,产能评估!B:K,7,0)-M6-N6</f>
        <v>0</v>
      </c>
      <c r="J6" s="20">
        <f>VLOOKUP(C:C,产能评估!B:K,8,0)-O6-P6-X6-AB6</f>
        <v>30</v>
      </c>
      <c r="K6" s="20">
        <f>VLOOKUP(C:C,产能评估!B:K,9,0)-Q6-R6-T6-V6-Y6-AC6</f>
        <v>220</v>
      </c>
      <c r="L6" s="20">
        <f>VLOOKUP(C:C,产能评估!B:K,10,0)-S6-Z6-W6-AA6</f>
        <v>0</v>
      </c>
      <c r="M6" s="18">
        <f>SUMIF(老线指令!I:I,C:C,老线指令!M:M)</f>
        <v>0</v>
      </c>
      <c r="N6" s="18">
        <f>SUMIF(老线指令!AK:AK,C:C,老线指令!AO:AO)</f>
        <v>300</v>
      </c>
      <c r="O6" s="18">
        <f>SUMIF(老线指令!BM:BM,C:C,老线指令!BQ:BQ)</f>
        <v>270</v>
      </c>
      <c r="P6" s="18">
        <f>SUMIF(老线指令!CO:CO,C:C,老线指令!CS:CS)</f>
        <v>0</v>
      </c>
      <c r="Q6" s="18">
        <f>SUMIF(老线指令!DQ:DQ,C:C,老线指令!DU:DU)</f>
        <v>80</v>
      </c>
      <c r="R6" s="18">
        <f>SUMIF(老线指令!ES:ES,C:C,老线指令!EW:EW)</f>
        <v>0</v>
      </c>
      <c r="S6" s="18">
        <f>SUMIF(老线指令!FU:FU,C:C,老线指令!FY:FY)</f>
        <v>0</v>
      </c>
      <c r="T6" s="18">
        <f>SUMIF(老线指令!HY:HY,C:C,老线指令!IC:IC)</f>
        <v>0</v>
      </c>
      <c r="U6" s="18">
        <f>SUMIF(老线指令!KC:KC,C:C,老线指令!KG:KG)</f>
        <v>0</v>
      </c>
      <c r="V6" s="18">
        <f>SUMIF(老线指令!NI:NI,C:C,老线指令!NM:NM)</f>
        <v>0</v>
      </c>
      <c r="W6" s="18">
        <f>SUMIF(老线指令!OK:OK,C:C,老线指令!OO:OO)</f>
        <v>0</v>
      </c>
      <c r="X6" s="18">
        <f>SUMIF(新线指令!I:I,C:C,新线指令!M:M)</f>
        <v>0</v>
      </c>
      <c r="Y6" s="18">
        <f>SUMIF(新线指令!AK:AK,C:C,新线指令!AO:AO)</f>
        <v>0</v>
      </c>
      <c r="Z6" s="18">
        <f>SUMIF(新线指令!BM:BM,C:C,新线指令!BQ:BQ)</f>
        <v>0</v>
      </c>
      <c r="AA6" s="18">
        <f>SUMIF(新线指令!CO:CO,C:C,新线指令!CS:CS)</f>
        <v>0</v>
      </c>
      <c r="AB6" s="18">
        <f>SUMIF(新线指令!DQ:DQ,C:C,新线指令!DU:DU)</f>
        <v>0</v>
      </c>
      <c r="AC6" s="18">
        <f>SUMIF(新线指令!ES:ES,C:C,新线指令!EW:EW)</f>
        <v>0</v>
      </c>
      <c r="AD6" s="198">
        <v>0</v>
      </c>
      <c r="AE6" s="198">
        <v>30</v>
      </c>
      <c r="AF6" s="198">
        <v>220</v>
      </c>
      <c r="AG6" s="198">
        <v>0</v>
      </c>
      <c r="AH6" s="37">
        <f>AD6+I6-产能评估!H6</f>
        <v>-300</v>
      </c>
      <c r="AI6" s="37">
        <f>AE6+J6-产能评估!I6</f>
        <v>-240</v>
      </c>
      <c r="AJ6" s="37">
        <f>AF6+K6-产能评估!J6</f>
        <v>140</v>
      </c>
      <c r="AK6" s="37">
        <f>AG6+L6-产能评估!K6</f>
        <v>0</v>
      </c>
    </row>
    <row r="7" spans="1:37">
      <c r="A7" s="24">
        <f t="shared" si="0"/>
        <v>42257</v>
      </c>
      <c r="C7" s="19">
        <f>产能评估!B7</f>
        <v>11569413</v>
      </c>
      <c r="D7" s="19">
        <f>产能评估!C7</f>
        <v>200030869</v>
      </c>
      <c r="E7" s="19" t="str">
        <f>产能评估!D7</f>
        <v xml:space="preserve">立柱底板 S8 2100  </v>
      </c>
      <c r="F7" s="38" t="str">
        <f>VLOOKUP(D:D,标准数据!A:Q,17,0)</f>
        <v>O</v>
      </c>
      <c r="G7" s="143">
        <f>VLOOKUP(C:C,产能评估!B:F,5,0)</f>
        <v>154</v>
      </c>
      <c r="H7" s="16">
        <f>VLOOKUP(D:D,标准数据!A:L,12,0)</f>
        <v>123</v>
      </c>
      <c r="I7" s="20">
        <f>VLOOKUP(C:C,产能评估!B:K,7,0)-M7-N7</f>
        <v>0</v>
      </c>
      <c r="J7" s="20">
        <f>VLOOKUP(C:C,产能评估!B:K,8,0)-O7-P7-X7-AB7</f>
        <v>0</v>
      </c>
      <c r="K7" s="20">
        <f>VLOOKUP(C:C,产能评估!B:K,9,0)-Q7-R7-T7-V7-Y7-AC7</f>
        <v>154</v>
      </c>
      <c r="L7" s="20">
        <f>VLOOKUP(C:C,产能评估!B:K,10,0)-S7-Z7-W7-AA7</f>
        <v>0</v>
      </c>
      <c r="M7" s="18">
        <f>SUMIF(老线指令!I:I,C:C,老线指令!M:M)</f>
        <v>0</v>
      </c>
      <c r="N7" s="18">
        <f>SUMIF(老线指令!AK:AK,C:C,老线指令!AO:AO)</f>
        <v>154</v>
      </c>
      <c r="O7" s="18">
        <f>SUMIF(老线指令!BM:BM,C:C,老线指令!BQ:BQ)</f>
        <v>154</v>
      </c>
      <c r="P7" s="18">
        <f>SUMIF(老线指令!CO:CO,C:C,老线指令!CS:CS)</f>
        <v>0</v>
      </c>
      <c r="Q7" s="18">
        <f>SUMIF(老线指令!DQ:DQ,C:C,老线指令!DU:DU)</f>
        <v>0</v>
      </c>
      <c r="R7" s="18">
        <f>SUMIF(老线指令!ES:ES,C:C,老线指令!EW:EW)</f>
        <v>0</v>
      </c>
      <c r="S7" s="18">
        <f>SUMIF(老线指令!FU:FU,C:C,老线指令!FY:FY)</f>
        <v>0</v>
      </c>
      <c r="T7" s="18">
        <f>SUMIF(老线指令!HY:HY,C:C,老线指令!IC:IC)</f>
        <v>0</v>
      </c>
      <c r="U7" s="18">
        <f>SUMIF(老线指令!KC:KC,C:C,老线指令!KG:KG)</f>
        <v>0</v>
      </c>
      <c r="V7" s="18">
        <f>SUMIF(老线指令!NI:NI,C:C,老线指令!NM:NM)</f>
        <v>0</v>
      </c>
      <c r="W7" s="18">
        <f>SUMIF(老线指令!OK:OK,C:C,老线指令!OO:OO)</f>
        <v>0</v>
      </c>
      <c r="X7" s="18">
        <f>SUMIF(新线指令!I:I,C:C,新线指令!M:M)</f>
        <v>0</v>
      </c>
      <c r="Y7" s="18">
        <f>SUMIF(新线指令!AK:AK,C:C,新线指令!AO:AO)</f>
        <v>0</v>
      </c>
      <c r="Z7" s="18">
        <f>SUMIF(新线指令!BM:BM,C:C,新线指令!BQ:BQ)</f>
        <v>0</v>
      </c>
      <c r="AA7" s="18">
        <f>SUMIF(新线指令!CO:CO,C:C,新线指令!CS:CS)</f>
        <v>0</v>
      </c>
      <c r="AB7" s="18">
        <f>SUMIF(新线指令!DQ:DQ,C:C,新线指令!DU:DU)</f>
        <v>0</v>
      </c>
      <c r="AC7" s="18">
        <f>SUMIF(新线指令!ES:ES,C:C,新线指令!EW:EW)</f>
        <v>0</v>
      </c>
      <c r="AD7" s="198">
        <v>0</v>
      </c>
      <c r="AE7" s="198">
        <v>0</v>
      </c>
      <c r="AF7" s="198">
        <v>154</v>
      </c>
      <c r="AG7" s="198">
        <v>0</v>
      </c>
      <c r="AH7" s="37">
        <f>AD7+I7-产能评估!H7</f>
        <v>-154</v>
      </c>
      <c r="AI7" s="37">
        <f>AE7+J7-产能评估!I7</f>
        <v>-154</v>
      </c>
      <c r="AJ7" s="37">
        <f>AF7+K7-产能评估!J7</f>
        <v>154</v>
      </c>
      <c r="AK7" s="37">
        <f>AG7+L7-产能评估!K7</f>
        <v>0</v>
      </c>
    </row>
    <row r="8" spans="1:37">
      <c r="A8" s="24">
        <f t="shared" si="0"/>
        <v>42257</v>
      </c>
      <c r="C8" s="19">
        <f>产能评估!B8</f>
        <v>11569360</v>
      </c>
      <c r="D8" s="19">
        <f>产能评估!C8</f>
        <v>200240476</v>
      </c>
      <c r="E8" s="19" t="str">
        <f>产能评估!D8</f>
        <v xml:space="preserve">立柱焊接组件 S200 2100 右 </v>
      </c>
      <c r="F8" s="38" t="str">
        <f>VLOOKUP(D:D,标准数据!A:Q,17,0)</f>
        <v>O</v>
      </c>
      <c r="G8" s="143">
        <f>VLOOKUP(C:C,产能评估!B:F,5,0)</f>
        <v>300</v>
      </c>
      <c r="H8" s="16">
        <f>VLOOKUP(D:D,标准数据!A:L,12,0)</f>
        <v>4</v>
      </c>
      <c r="I8" s="20">
        <f>VLOOKUP(C:C,产能评估!B:K,7,0)-M8-N8</f>
        <v>0</v>
      </c>
      <c r="J8" s="20">
        <f>VLOOKUP(C:C,产能评估!B:K,8,0)-O8-P8-X8-AB8</f>
        <v>0</v>
      </c>
      <c r="K8" s="20">
        <f>VLOOKUP(C:C,产能评估!B:K,9,0)-Q8-R8-T8-V8-Y8-AC8</f>
        <v>0</v>
      </c>
      <c r="L8" s="20">
        <f>VLOOKUP(C:C,产能评估!B:K,10,0)-S8-Z8-W8-AA8</f>
        <v>300</v>
      </c>
      <c r="M8" s="18">
        <f>SUMIF(老线指令!I:I,C:C,老线指令!M:M)</f>
        <v>0</v>
      </c>
      <c r="N8" s="18">
        <f>SUMIF(老线指令!AK:AK,C:C,老线指令!AO:AO)</f>
        <v>0</v>
      </c>
      <c r="O8" s="18">
        <f>SUMIF(老线指令!BM:BM,C:C,老线指令!BQ:BQ)</f>
        <v>0</v>
      </c>
      <c r="P8" s="18">
        <f>SUMIF(老线指令!CO:CO,C:C,老线指令!CS:CS)</f>
        <v>0</v>
      </c>
      <c r="Q8" s="18">
        <f>SUMIF(老线指令!DQ:DQ,C:C,老线指令!DU:DU)</f>
        <v>0</v>
      </c>
      <c r="R8" s="18">
        <f>SUMIF(老线指令!ES:ES,C:C,老线指令!EW:EW)</f>
        <v>0</v>
      </c>
      <c r="S8" s="18">
        <f>SUMIF(老线指令!FU:FU,C:C,老线指令!FY:FY)</f>
        <v>0</v>
      </c>
      <c r="T8" s="18">
        <f>SUMIF(老线指令!HY:HY,C:C,老线指令!IC:IC)</f>
        <v>0</v>
      </c>
      <c r="U8" s="18">
        <f>SUMIF(老线指令!KC:KC,C:C,老线指令!KG:KG)</f>
        <v>0</v>
      </c>
      <c r="V8" s="18">
        <f>SUMIF(老线指令!NI:NI,C:C,老线指令!NM:NM)</f>
        <v>0</v>
      </c>
      <c r="W8" s="18">
        <f>SUMIF(老线指令!OK:OK,C:C,老线指令!OO:OO)</f>
        <v>0</v>
      </c>
      <c r="X8" s="18">
        <f>SUMIF(新线指令!I:I,C:C,新线指令!M:M)</f>
        <v>0</v>
      </c>
      <c r="Y8" s="18">
        <f>SUMIF(新线指令!AK:AK,C:C,新线指令!AO:AO)</f>
        <v>0</v>
      </c>
      <c r="Z8" s="18">
        <f>SUMIF(新线指令!BM:BM,C:C,新线指令!BQ:BQ)</f>
        <v>0</v>
      </c>
      <c r="AA8" s="18">
        <f>SUMIF(新线指令!CO:CO,C:C,新线指令!CS:CS)</f>
        <v>0</v>
      </c>
      <c r="AB8" s="18">
        <f>SUMIF(新线指令!DQ:DQ,C:C,新线指令!DU:DU)</f>
        <v>0</v>
      </c>
      <c r="AC8" s="18">
        <f>SUMIF(新线指令!ES:ES,C:C,新线指令!EW:EW)</f>
        <v>0</v>
      </c>
      <c r="AD8" s="198">
        <v>0</v>
      </c>
      <c r="AE8" s="198">
        <v>0</v>
      </c>
      <c r="AF8" s="198">
        <v>0</v>
      </c>
      <c r="AG8" s="198">
        <v>300</v>
      </c>
      <c r="AH8" s="37">
        <f>AD8+I8-产能评估!H8</f>
        <v>0</v>
      </c>
      <c r="AI8" s="37">
        <f>AE8+J8-产能评估!I8</f>
        <v>0</v>
      </c>
      <c r="AJ8" s="37">
        <f>AF8+K8-产能评估!J8</f>
        <v>0</v>
      </c>
      <c r="AK8" s="37">
        <f>AG8+L8-产能评估!K8</f>
        <v>300</v>
      </c>
    </row>
    <row r="9" spans="1:37">
      <c r="A9" s="24">
        <f t="shared" si="0"/>
        <v>42257</v>
      </c>
      <c r="C9" s="19">
        <f>产能评估!B9</f>
        <v>11569363</v>
      </c>
      <c r="D9" s="19">
        <f>产能评估!C9</f>
        <v>200240473</v>
      </c>
      <c r="E9" s="19" t="str">
        <f>产能评估!D9</f>
        <v xml:space="preserve">立柱焊接组件 S200 2100 左 </v>
      </c>
      <c r="F9" s="38" t="str">
        <f>VLOOKUP(D:D,标准数据!A:Q,17,0)</f>
        <v>O</v>
      </c>
      <c r="G9" s="143">
        <f>VLOOKUP(C:C,产能评估!B:F,5,0)</f>
        <v>300</v>
      </c>
      <c r="H9" s="16">
        <f>VLOOKUP(D:D,标准数据!A:L,12,0)</f>
        <v>4</v>
      </c>
      <c r="I9" s="20">
        <f>VLOOKUP(C:C,产能评估!B:K,7,0)-M9-N9</f>
        <v>0</v>
      </c>
      <c r="J9" s="20">
        <f>VLOOKUP(C:C,产能评估!B:K,8,0)-O9-P9-X9-AB9</f>
        <v>0</v>
      </c>
      <c r="K9" s="20">
        <f>VLOOKUP(C:C,产能评估!B:K,9,0)-Q9-R9-T9-V9-Y9-AC9</f>
        <v>0</v>
      </c>
      <c r="L9" s="20">
        <f>VLOOKUP(C:C,产能评估!B:K,10,0)-S9-Z9-W9-AA9</f>
        <v>300</v>
      </c>
      <c r="M9" s="18">
        <f>SUMIF(老线指令!I:I,C:C,老线指令!M:M)</f>
        <v>0</v>
      </c>
      <c r="N9" s="18">
        <f>SUMIF(老线指令!AK:AK,C:C,老线指令!AO:AO)</f>
        <v>0</v>
      </c>
      <c r="O9" s="18">
        <f>SUMIF(老线指令!BM:BM,C:C,老线指令!BQ:BQ)</f>
        <v>0</v>
      </c>
      <c r="P9" s="18">
        <f>SUMIF(老线指令!CO:CO,C:C,老线指令!CS:CS)</f>
        <v>0</v>
      </c>
      <c r="Q9" s="18">
        <f>SUMIF(老线指令!DQ:DQ,C:C,老线指令!DU:DU)</f>
        <v>0</v>
      </c>
      <c r="R9" s="18">
        <f>SUMIF(老线指令!ES:ES,C:C,老线指令!EW:EW)</f>
        <v>0</v>
      </c>
      <c r="S9" s="18">
        <f>SUMIF(老线指令!FU:FU,C:C,老线指令!FY:FY)</f>
        <v>0</v>
      </c>
      <c r="T9" s="18">
        <f>SUMIF(老线指令!HY:HY,C:C,老线指令!IC:IC)</f>
        <v>0</v>
      </c>
      <c r="U9" s="18">
        <f>SUMIF(老线指令!KC:KC,C:C,老线指令!KG:KG)</f>
        <v>0</v>
      </c>
      <c r="V9" s="18">
        <f>SUMIF(老线指令!NI:NI,C:C,老线指令!NM:NM)</f>
        <v>0</v>
      </c>
      <c r="W9" s="18">
        <f>SUMIF(老线指令!OK:OK,C:C,老线指令!OO:OO)</f>
        <v>0</v>
      </c>
      <c r="X9" s="18">
        <f>SUMIF(新线指令!I:I,C:C,新线指令!M:M)</f>
        <v>0</v>
      </c>
      <c r="Y9" s="18">
        <f>SUMIF(新线指令!AK:AK,C:C,新线指令!AO:AO)</f>
        <v>0</v>
      </c>
      <c r="Z9" s="18">
        <f>SUMIF(新线指令!BM:BM,C:C,新线指令!BQ:BQ)</f>
        <v>0</v>
      </c>
      <c r="AA9" s="18">
        <f>SUMIF(新线指令!CO:CO,C:C,新线指令!CS:CS)</f>
        <v>0</v>
      </c>
      <c r="AB9" s="18">
        <f>SUMIF(新线指令!DQ:DQ,C:C,新线指令!DU:DU)</f>
        <v>0</v>
      </c>
      <c r="AC9" s="18">
        <f>SUMIF(新线指令!ES:ES,C:C,新线指令!EW:EW)</f>
        <v>0</v>
      </c>
      <c r="AD9" s="198">
        <v>0</v>
      </c>
      <c r="AE9" s="198">
        <v>0</v>
      </c>
      <c r="AF9" s="198">
        <v>0</v>
      </c>
      <c r="AG9" s="198">
        <v>300</v>
      </c>
      <c r="AH9" s="37">
        <f>AD9+I9-产能评估!H9</f>
        <v>0</v>
      </c>
      <c r="AI9" s="37">
        <f>AE9+J9-产能评估!I9</f>
        <v>0</v>
      </c>
      <c r="AJ9" s="37">
        <f>AF9+K9-产能评估!J9</f>
        <v>0</v>
      </c>
      <c r="AK9" s="37">
        <f>AG9+L9-产能评估!K9</f>
        <v>300</v>
      </c>
    </row>
    <row r="10" spans="1:37">
      <c r="A10" s="24">
        <f t="shared" si="0"/>
        <v>42257</v>
      </c>
      <c r="C10" s="19">
        <f>产能评估!B10</f>
        <v>11569411</v>
      </c>
      <c r="D10" s="19">
        <f>产能评估!C10</f>
        <v>330060181</v>
      </c>
      <c r="E10" s="19" t="str">
        <f>产能评估!D10</f>
        <v xml:space="preserve">立柱焊接组件 S8 2100  </v>
      </c>
      <c r="F10" s="38" t="str">
        <f>VLOOKUP(D:D,标准数据!A:Q,17,0)</f>
        <v>O</v>
      </c>
      <c r="G10" s="143">
        <f>VLOOKUP(C:C,产能评估!B:F,5,0)</f>
        <v>154</v>
      </c>
      <c r="H10" s="16">
        <f>VLOOKUP(D:D,标准数据!A:L,12,0)</f>
        <v>4</v>
      </c>
      <c r="I10" s="20">
        <f>VLOOKUP(C:C,产能评估!B:K,7,0)-M10-N10</f>
        <v>0</v>
      </c>
      <c r="J10" s="20">
        <f>VLOOKUP(C:C,产能评估!B:K,8,0)-O10-P10-X10-AB10</f>
        <v>0</v>
      </c>
      <c r="K10" s="20">
        <f>VLOOKUP(C:C,产能评估!B:K,9,0)-Q10-R10-T10-V10-Y10-AC10</f>
        <v>0</v>
      </c>
      <c r="L10" s="20">
        <f>VLOOKUP(C:C,产能评估!B:K,10,0)-S10-Z10-W10-AA10</f>
        <v>154</v>
      </c>
      <c r="M10" s="18">
        <f>SUMIF(老线指令!I:I,C:C,老线指令!M:M)</f>
        <v>0</v>
      </c>
      <c r="N10" s="18">
        <f>SUMIF(老线指令!AK:AK,C:C,老线指令!AO:AO)</f>
        <v>0</v>
      </c>
      <c r="O10" s="18">
        <f>SUMIF(老线指令!BM:BM,C:C,老线指令!BQ:BQ)</f>
        <v>0</v>
      </c>
      <c r="P10" s="18">
        <f>SUMIF(老线指令!CO:CO,C:C,老线指令!CS:CS)</f>
        <v>0</v>
      </c>
      <c r="Q10" s="18">
        <f>SUMIF(老线指令!DQ:DQ,C:C,老线指令!DU:DU)</f>
        <v>0</v>
      </c>
      <c r="R10" s="18">
        <f>SUMIF(老线指令!ES:ES,C:C,老线指令!EW:EW)</f>
        <v>0</v>
      </c>
      <c r="S10" s="18">
        <f>SUMIF(老线指令!FU:FU,C:C,老线指令!FY:FY)</f>
        <v>0</v>
      </c>
      <c r="T10" s="18">
        <f>SUMIF(老线指令!HY:HY,C:C,老线指令!IC:IC)</f>
        <v>0</v>
      </c>
      <c r="U10" s="18">
        <f>SUMIF(老线指令!KC:KC,C:C,老线指令!KG:KG)</f>
        <v>0</v>
      </c>
      <c r="V10" s="18">
        <f>SUMIF(老线指令!NI:NI,C:C,老线指令!NM:NM)</f>
        <v>0</v>
      </c>
      <c r="W10" s="18">
        <f>SUMIF(老线指令!OK:OK,C:C,老线指令!OO:OO)</f>
        <v>0</v>
      </c>
      <c r="X10" s="18">
        <f>SUMIF(新线指令!I:I,C:C,新线指令!M:M)</f>
        <v>0</v>
      </c>
      <c r="Y10" s="18">
        <f>SUMIF(新线指令!AK:AK,C:C,新线指令!AO:AO)</f>
        <v>0</v>
      </c>
      <c r="Z10" s="18">
        <f>SUMIF(新线指令!BM:BM,C:C,新线指令!BQ:BQ)</f>
        <v>0</v>
      </c>
      <c r="AA10" s="18">
        <f>SUMIF(新线指令!CO:CO,C:C,新线指令!CS:CS)</f>
        <v>0</v>
      </c>
      <c r="AB10" s="18">
        <f>SUMIF(新线指令!DQ:DQ,C:C,新线指令!DU:DU)</f>
        <v>0</v>
      </c>
      <c r="AC10" s="18">
        <f>SUMIF(新线指令!ES:ES,C:C,新线指令!EW:EW)</f>
        <v>0</v>
      </c>
      <c r="AD10" s="198">
        <v>0</v>
      </c>
      <c r="AE10" s="198">
        <v>0</v>
      </c>
      <c r="AF10" s="198">
        <v>0</v>
      </c>
      <c r="AG10" s="198">
        <v>154</v>
      </c>
      <c r="AH10" s="37">
        <f>AD10+I10-产能评估!H10</f>
        <v>0</v>
      </c>
      <c r="AI10" s="37">
        <f>AE10+J10-产能评估!I10</f>
        <v>0</v>
      </c>
      <c r="AJ10" s="37">
        <f>AF10+K10-产能评估!J10</f>
        <v>0</v>
      </c>
      <c r="AK10" s="37">
        <f>AG10+L10-产能评估!K10</f>
        <v>154</v>
      </c>
    </row>
    <row r="11" spans="1:37">
      <c r="A11" s="24">
        <f t="shared" si="0"/>
        <v>42257</v>
      </c>
      <c r="C11" s="19">
        <f>产能评估!B11</f>
        <v>11569399</v>
      </c>
      <c r="D11" s="19">
        <f>产能评估!C11</f>
        <v>330025965</v>
      </c>
      <c r="E11" s="19" t="str">
        <f>产能评估!D11</f>
        <v xml:space="preserve">门板焊接组件 S200 800 2100 右 </v>
      </c>
      <c r="F11" s="38" t="str">
        <f>VLOOKUP(D:D,标准数据!A:Q,17,0)</f>
        <v>N</v>
      </c>
      <c r="G11" s="143">
        <f>VLOOKUP(C:C,产能评估!B:F,5,0)</f>
        <v>332</v>
      </c>
      <c r="H11" s="16">
        <f>VLOOKUP(D:D,标准数据!A:L,12,0)</f>
        <v>4</v>
      </c>
      <c r="I11" s="20">
        <f>VLOOKUP(C:C,产能评估!B:K,7,0)-M11-N11</f>
        <v>0</v>
      </c>
      <c r="J11" s="20">
        <f>VLOOKUP(C:C,产能评估!B:K,8,0)-O11-P11-X11-AB11</f>
        <v>0</v>
      </c>
      <c r="K11" s="20">
        <f>VLOOKUP(C:C,产能评估!B:K,9,0)-Q11-R11-T11-V11-Y11-AC11</f>
        <v>0</v>
      </c>
      <c r="L11" s="20">
        <f>VLOOKUP(C:C,产能评估!B:K,10,0)-S11-Z11-W11-AA11</f>
        <v>332</v>
      </c>
      <c r="M11" s="18">
        <f>SUMIF(老线指令!I:I,C:C,老线指令!M:M)</f>
        <v>0</v>
      </c>
      <c r="N11" s="18">
        <f>SUMIF(老线指令!AK:AK,C:C,老线指令!AO:AO)</f>
        <v>0</v>
      </c>
      <c r="O11" s="18">
        <f>SUMIF(老线指令!BM:BM,C:C,老线指令!BQ:BQ)</f>
        <v>0</v>
      </c>
      <c r="P11" s="18">
        <f>SUMIF(老线指令!CO:CO,C:C,老线指令!CS:CS)</f>
        <v>0</v>
      </c>
      <c r="Q11" s="18">
        <f>SUMIF(老线指令!DQ:DQ,C:C,老线指令!DU:DU)</f>
        <v>0</v>
      </c>
      <c r="R11" s="18">
        <f>SUMIF(老线指令!ES:ES,C:C,老线指令!EW:EW)</f>
        <v>0</v>
      </c>
      <c r="S11" s="18">
        <f>SUMIF(老线指令!FU:FU,C:C,老线指令!FY:FY)</f>
        <v>0</v>
      </c>
      <c r="T11" s="18">
        <f>SUMIF(老线指令!HY:HY,C:C,老线指令!IC:IC)</f>
        <v>0</v>
      </c>
      <c r="U11" s="18">
        <f>SUMIF(老线指令!KC:KC,C:C,老线指令!KG:KG)</f>
        <v>0</v>
      </c>
      <c r="V11" s="18">
        <f>SUMIF(老线指令!NI:NI,C:C,老线指令!NM:NM)</f>
        <v>0</v>
      </c>
      <c r="W11" s="18">
        <f>SUMIF(老线指令!OK:OK,C:C,老线指令!OO:OO)</f>
        <v>0</v>
      </c>
      <c r="X11" s="18">
        <f>SUMIF(新线指令!I:I,C:C,新线指令!M:M)</f>
        <v>0</v>
      </c>
      <c r="Y11" s="18">
        <f>SUMIF(新线指令!AK:AK,C:C,新线指令!AO:AO)</f>
        <v>0</v>
      </c>
      <c r="Z11" s="18">
        <f>SUMIF(新线指令!BM:BM,C:C,新线指令!BQ:BQ)</f>
        <v>0</v>
      </c>
      <c r="AA11" s="18">
        <f>SUMIF(新线指令!CO:CO,C:C,新线指令!CS:CS)</f>
        <v>0</v>
      </c>
      <c r="AB11" s="18">
        <f>SUMIF(新线指令!DQ:DQ,C:C,新线指令!DU:DU)</f>
        <v>0</v>
      </c>
      <c r="AC11" s="18">
        <f>SUMIF(新线指令!ES:ES,C:C,新线指令!EW:EW)</f>
        <v>0</v>
      </c>
      <c r="AD11" s="198">
        <v>0</v>
      </c>
      <c r="AE11" s="198">
        <v>0</v>
      </c>
      <c r="AF11" s="198">
        <v>0</v>
      </c>
      <c r="AG11" s="198">
        <v>332</v>
      </c>
      <c r="AH11" s="37">
        <f>AD11+I11-产能评估!H11</f>
        <v>0</v>
      </c>
      <c r="AI11" s="37">
        <f>AE11+J11-产能评估!I11</f>
        <v>0</v>
      </c>
      <c r="AJ11" s="37">
        <f>AF11+K11-产能评估!J11</f>
        <v>0</v>
      </c>
      <c r="AK11" s="37">
        <f>AG11+L11-产能评估!K11</f>
        <v>332</v>
      </c>
    </row>
    <row r="12" spans="1:37">
      <c r="A12" s="24">
        <f t="shared" si="0"/>
        <v>42257</v>
      </c>
      <c r="C12" s="19">
        <f>产能评估!B12</f>
        <v>11569402</v>
      </c>
      <c r="D12" s="19">
        <f>产能评估!C12</f>
        <v>330025977</v>
      </c>
      <c r="E12" s="19" t="str">
        <f>产能评估!D12</f>
        <v xml:space="preserve">门板焊接组件 S200 800 2100 左 </v>
      </c>
      <c r="F12" s="38" t="str">
        <f>VLOOKUP(D:D,标准数据!A:Q,17,0)</f>
        <v>N</v>
      </c>
      <c r="G12" s="143">
        <f>VLOOKUP(C:C,产能评估!B:F,5,0)</f>
        <v>332</v>
      </c>
      <c r="H12" s="16">
        <f>VLOOKUP(D:D,标准数据!A:L,12,0)</f>
        <v>4</v>
      </c>
      <c r="I12" s="20">
        <f>VLOOKUP(C:C,产能评估!B:K,7,0)-M12-N12</f>
        <v>0</v>
      </c>
      <c r="J12" s="20">
        <f>VLOOKUP(C:C,产能评估!B:K,8,0)-O12-P12-X12-AB12</f>
        <v>0</v>
      </c>
      <c r="K12" s="20">
        <f>VLOOKUP(C:C,产能评估!B:K,9,0)-Q12-R12-T12-V12-Y12-AC12</f>
        <v>0</v>
      </c>
      <c r="L12" s="20">
        <f>VLOOKUP(C:C,产能评估!B:K,10,0)-S12-Z12-W12-AA12</f>
        <v>332</v>
      </c>
      <c r="M12" s="18">
        <f>SUMIF(老线指令!I:I,C:C,老线指令!M:M)</f>
        <v>0</v>
      </c>
      <c r="N12" s="18">
        <f>SUMIF(老线指令!AK:AK,C:C,老线指令!AO:AO)</f>
        <v>0</v>
      </c>
      <c r="O12" s="18">
        <f>SUMIF(老线指令!BM:BM,C:C,老线指令!BQ:BQ)</f>
        <v>0</v>
      </c>
      <c r="P12" s="18">
        <f>SUMIF(老线指令!CO:CO,C:C,老线指令!CS:CS)</f>
        <v>0</v>
      </c>
      <c r="Q12" s="18">
        <f>SUMIF(老线指令!DQ:DQ,C:C,老线指令!DU:DU)</f>
        <v>0</v>
      </c>
      <c r="R12" s="18">
        <f>SUMIF(老线指令!ES:ES,C:C,老线指令!EW:EW)</f>
        <v>0</v>
      </c>
      <c r="S12" s="18">
        <f>SUMIF(老线指令!FU:FU,C:C,老线指令!FY:FY)</f>
        <v>0</v>
      </c>
      <c r="T12" s="18">
        <f>SUMIF(老线指令!HY:HY,C:C,老线指令!IC:IC)</f>
        <v>0</v>
      </c>
      <c r="U12" s="18">
        <f>SUMIF(老线指令!KC:KC,C:C,老线指令!KG:KG)</f>
        <v>0</v>
      </c>
      <c r="V12" s="18">
        <f>SUMIF(老线指令!NI:NI,C:C,老线指令!NM:NM)</f>
        <v>0</v>
      </c>
      <c r="W12" s="18">
        <f>SUMIF(老线指令!OK:OK,C:C,老线指令!OO:OO)</f>
        <v>0</v>
      </c>
      <c r="X12" s="18">
        <f>SUMIF(新线指令!I:I,C:C,新线指令!M:M)</f>
        <v>0</v>
      </c>
      <c r="Y12" s="18">
        <f>SUMIF(新线指令!AK:AK,C:C,新线指令!AO:AO)</f>
        <v>0</v>
      </c>
      <c r="Z12" s="18">
        <f>SUMIF(新线指令!BM:BM,C:C,新线指令!BQ:BQ)</f>
        <v>0</v>
      </c>
      <c r="AA12" s="18">
        <f>SUMIF(新线指令!CO:CO,C:C,新线指令!CS:CS)</f>
        <v>0</v>
      </c>
      <c r="AB12" s="18">
        <f>SUMIF(新线指令!DQ:DQ,C:C,新线指令!DU:DU)</f>
        <v>0</v>
      </c>
      <c r="AC12" s="18">
        <f>SUMIF(新线指令!ES:ES,C:C,新线指令!EW:EW)</f>
        <v>0</v>
      </c>
      <c r="AD12" s="198">
        <v>0</v>
      </c>
      <c r="AE12" s="198">
        <v>0</v>
      </c>
      <c r="AF12" s="198">
        <v>0</v>
      </c>
      <c r="AG12" s="198">
        <v>332</v>
      </c>
      <c r="AH12" s="37">
        <f>AD12+I12-产能评估!H12</f>
        <v>0</v>
      </c>
      <c r="AI12" s="37">
        <f>AE12+J12-产能评估!I12</f>
        <v>0</v>
      </c>
      <c r="AJ12" s="37">
        <f>AF12+K12-产能评估!J12</f>
        <v>0</v>
      </c>
      <c r="AK12" s="37">
        <f>AG12+L12-产能评估!K12</f>
        <v>332</v>
      </c>
    </row>
    <row r="13" spans="1:37">
      <c r="A13" s="24">
        <f t="shared" si="0"/>
        <v>42257</v>
      </c>
      <c r="C13" s="19">
        <f>产能评估!B13</f>
        <v>11569400</v>
      </c>
      <c r="D13" s="19">
        <f>产能评估!C13</f>
        <v>330025968</v>
      </c>
      <c r="E13" s="19" t="str">
        <f>产能评估!D13</f>
        <v xml:space="preserve">门板焊接组件 S200 900 2100 右 </v>
      </c>
      <c r="F13" s="38" t="str">
        <f>VLOOKUP(D:D,标准数据!A:Q,17,0)</f>
        <v>N</v>
      </c>
      <c r="G13" s="143">
        <f>VLOOKUP(C:C,产能评估!B:F,5,0)</f>
        <v>654</v>
      </c>
      <c r="H13" s="16">
        <f>VLOOKUP(D:D,标准数据!A:L,12,0)</f>
        <v>4</v>
      </c>
      <c r="I13" s="20">
        <f>VLOOKUP(C:C,产能评估!B:K,7,0)-M13-N13</f>
        <v>0</v>
      </c>
      <c r="J13" s="20">
        <f>VLOOKUP(C:C,产能评估!B:K,8,0)-O13-P13-X13-AB13</f>
        <v>0</v>
      </c>
      <c r="K13" s="20">
        <f>VLOOKUP(C:C,产能评估!B:K,9,0)-Q13-R13-T13-V13-Y13-AC13</f>
        <v>0</v>
      </c>
      <c r="L13" s="20">
        <f>VLOOKUP(C:C,产能评估!B:K,10,0)-S13-Z13-W13-AA13</f>
        <v>454</v>
      </c>
      <c r="M13" s="18">
        <f>SUMIF(老线指令!I:I,C:C,老线指令!M:M)</f>
        <v>0</v>
      </c>
      <c r="N13" s="18">
        <f>SUMIF(老线指令!AK:AK,C:C,老线指令!AO:AO)</f>
        <v>0</v>
      </c>
      <c r="O13" s="18">
        <f>SUMIF(老线指令!BM:BM,C:C,老线指令!BQ:BQ)</f>
        <v>0</v>
      </c>
      <c r="P13" s="18">
        <f>SUMIF(老线指令!CO:CO,C:C,老线指令!CS:CS)</f>
        <v>0</v>
      </c>
      <c r="Q13" s="18">
        <f>SUMIF(老线指令!DQ:DQ,C:C,老线指令!DU:DU)</f>
        <v>0</v>
      </c>
      <c r="R13" s="18">
        <f>SUMIF(老线指令!ES:ES,C:C,老线指令!EW:EW)</f>
        <v>0</v>
      </c>
      <c r="S13" s="18">
        <f>SUMIF(老线指令!FU:FU,C:C,老线指令!FY:FY)</f>
        <v>0</v>
      </c>
      <c r="T13" s="18">
        <f>SUMIF(老线指令!HY:HY,C:C,老线指令!IC:IC)</f>
        <v>0</v>
      </c>
      <c r="U13" s="18">
        <f>SUMIF(老线指令!KC:KC,C:C,老线指令!KG:KG)</f>
        <v>0</v>
      </c>
      <c r="V13" s="18">
        <f>SUMIF(老线指令!NI:NI,C:C,老线指令!NM:NM)</f>
        <v>0</v>
      </c>
      <c r="W13" s="18">
        <f>SUMIF(老线指令!OK:OK,C:C,老线指令!OO:OO)</f>
        <v>0</v>
      </c>
      <c r="X13" s="18">
        <f>SUMIF(新线指令!I:I,C:C,新线指令!M:M)</f>
        <v>0</v>
      </c>
      <c r="Y13" s="18">
        <f>SUMIF(新线指令!AK:AK,C:C,新线指令!AO:AO)</f>
        <v>0</v>
      </c>
      <c r="Z13" s="18">
        <f>SUMIF(新线指令!BM:BM,C:C,新线指令!BQ:BQ)</f>
        <v>200</v>
      </c>
      <c r="AA13" s="18">
        <f>SUMIF(新线指令!CO:CO,C:C,新线指令!CS:CS)</f>
        <v>0</v>
      </c>
      <c r="AB13" s="18">
        <f>SUMIF(新线指令!DQ:DQ,C:C,新线指令!DU:DU)</f>
        <v>0</v>
      </c>
      <c r="AC13" s="18">
        <f>SUMIF(新线指令!ES:ES,C:C,新线指令!EW:EW)</f>
        <v>0</v>
      </c>
      <c r="AD13" s="198">
        <v>0</v>
      </c>
      <c r="AE13" s="198">
        <v>0</v>
      </c>
      <c r="AF13" s="198">
        <v>0</v>
      </c>
      <c r="AG13" s="198">
        <v>454</v>
      </c>
      <c r="AH13" s="37">
        <f>AD13+I13-产能评估!H13</f>
        <v>0</v>
      </c>
      <c r="AI13" s="37">
        <f>AE13+J13-产能评估!I13</f>
        <v>0</v>
      </c>
      <c r="AJ13" s="37">
        <f>AF13+K13-产能评估!J13</f>
        <v>0</v>
      </c>
      <c r="AK13" s="37">
        <f>AG13+L13-产能评估!K13</f>
        <v>254</v>
      </c>
    </row>
    <row r="14" spans="1:37">
      <c r="A14" s="24">
        <f t="shared" si="0"/>
        <v>42257</v>
      </c>
      <c r="C14" s="19">
        <f>产能评估!B14</f>
        <v>11569403</v>
      </c>
      <c r="D14" s="19">
        <f>产能评估!C14</f>
        <v>330025980</v>
      </c>
      <c r="E14" s="19" t="str">
        <f>产能评估!D14</f>
        <v xml:space="preserve">门板焊接组件 S200 900 2100 左 </v>
      </c>
      <c r="F14" s="38" t="str">
        <f>VLOOKUP(D:D,标准数据!A:Q,17,0)</f>
        <v>N</v>
      </c>
      <c r="G14" s="143">
        <f>VLOOKUP(C:C,产能评估!B:F,5,0)</f>
        <v>654</v>
      </c>
      <c r="H14" s="16">
        <f>VLOOKUP(D:D,标准数据!A:L,12,0)</f>
        <v>4</v>
      </c>
      <c r="I14" s="20">
        <f>VLOOKUP(C:C,产能评估!B:K,7,0)-M14-N14</f>
        <v>0</v>
      </c>
      <c r="J14" s="20">
        <f>VLOOKUP(C:C,产能评估!B:K,8,0)-O14-P14-X14-AB14</f>
        <v>0</v>
      </c>
      <c r="K14" s="20">
        <f>VLOOKUP(C:C,产能评估!B:K,9,0)-Q14-R14-T14-V14-Y14-AC14</f>
        <v>0</v>
      </c>
      <c r="L14" s="20">
        <f>VLOOKUP(C:C,产能评估!B:K,10,0)-S14-Z14-W14-AA14</f>
        <v>454</v>
      </c>
      <c r="M14" s="18">
        <f>SUMIF(老线指令!I:I,C:C,老线指令!M:M)</f>
        <v>0</v>
      </c>
      <c r="N14" s="18">
        <f>SUMIF(老线指令!AK:AK,C:C,老线指令!AO:AO)</f>
        <v>0</v>
      </c>
      <c r="O14" s="18">
        <f>SUMIF(老线指令!BM:BM,C:C,老线指令!BQ:BQ)</f>
        <v>0</v>
      </c>
      <c r="P14" s="18">
        <f>SUMIF(老线指令!CO:CO,C:C,老线指令!CS:CS)</f>
        <v>0</v>
      </c>
      <c r="Q14" s="18">
        <f>SUMIF(老线指令!DQ:DQ,C:C,老线指令!DU:DU)</f>
        <v>0</v>
      </c>
      <c r="R14" s="18">
        <f>SUMIF(老线指令!ES:ES,C:C,老线指令!EW:EW)</f>
        <v>0</v>
      </c>
      <c r="S14" s="18">
        <f>SUMIF(老线指令!FU:FU,C:C,老线指令!FY:FY)</f>
        <v>0</v>
      </c>
      <c r="T14" s="18">
        <f>SUMIF(老线指令!HY:HY,C:C,老线指令!IC:IC)</f>
        <v>0</v>
      </c>
      <c r="U14" s="18">
        <f>SUMIF(老线指令!KC:KC,C:C,老线指令!KG:KG)</f>
        <v>0</v>
      </c>
      <c r="V14" s="18">
        <f>SUMIF(老线指令!NI:NI,C:C,老线指令!NM:NM)</f>
        <v>0</v>
      </c>
      <c r="W14" s="18">
        <f>SUMIF(老线指令!OK:OK,C:C,老线指令!OO:OO)</f>
        <v>0</v>
      </c>
      <c r="X14" s="18">
        <f>SUMIF(新线指令!I:I,C:C,新线指令!M:M)</f>
        <v>0</v>
      </c>
      <c r="Y14" s="18">
        <f>SUMIF(新线指令!AK:AK,C:C,新线指令!AO:AO)</f>
        <v>0</v>
      </c>
      <c r="Z14" s="18">
        <f>SUMIF(新线指令!BM:BM,C:C,新线指令!BQ:BQ)</f>
        <v>200</v>
      </c>
      <c r="AA14" s="18">
        <f>SUMIF(新线指令!CO:CO,C:C,新线指令!CS:CS)</f>
        <v>0</v>
      </c>
      <c r="AB14" s="18">
        <f>SUMIF(新线指令!DQ:DQ,C:C,新线指令!DU:DU)</f>
        <v>0</v>
      </c>
      <c r="AC14" s="18">
        <f>SUMIF(新线指令!ES:ES,C:C,新线指令!EW:EW)</f>
        <v>0</v>
      </c>
      <c r="AD14" s="198">
        <v>0</v>
      </c>
      <c r="AE14" s="198">
        <v>0</v>
      </c>
      <c r="AF14" s="198">
        <v>0</v>
      </c>
      <c r="AG14" s="198">
        <v>454</v>
      </c>
      <c r="AH14" s="37">
        <f>AD14+I14-产能评估!H14</f>
        <v>0</v>
      </c>
      <c r="AI14" s="37">
        <f>AE14+J14-产能评估!I14</f>
        <v>0</v>
      </c>
      <c r="AJ14" s="37">
        <f>AF14+K14-产能评估!J14</f>
        <v>0</v>
      </c>
      <c r="AK14" s="37">
        <f>AG14+L14-产能评估!K14</f>
        <v>254</v>
      </c>
    </row>
    <row r="15" spans="1:37">
      <c r="A15" s="24">
        <f t="shared" si="0"/>
        <v>42257</v>
      </c>
      <c r="C15" s="19">
        <f>产能评估!B15</f>
        <v>11569397</v>
      </c>
      <c r="D15" s="19">
        <f>产能评估!C15</f>
        <v>200010458</v>
      </c>
      <c r="E15" s="19" t="str">
        <f>产能评估!D15</f>
        <v xml:space="preserve">门板焊接组件 S8 900 2100  </v>
      </c>
      <c r="F15" s="38" t="str">
        <f>VLOOKUP(D:D,标准数据!A:Q,17,0)</f>
        <v>N</v>
      </c>
      <c r="G15" s="143">
        <f>VLOOKUP(C:C,产能评估!B:F,5,0)</f>
        <v>54</v>
      </c>
      <c r="H15" s="16">
        <f>VLOOKUP(D:D,标准数据!A:L,12,0)</f>
        <v>4</v>
      </c>
      <c r="I15" s="20">
        <f>VLOOKUP(C:C,产能评估!B:K,7,0)-M15-N15</f>
        <v>0</v>
      </c>
      <c r="J15" s="20">
        <f>VLOOKUP(C:C,产能评估!B:K,8,0)-O15-P15-X15-AB15</f>
        <v>0</v>
      </c>
      <c r="K15" s="20">
        <f>VLOOKUP(C:C,产能评估!B:K,9,0)-Q15-R15-T15-V15-Y15-AC15</f>
        <v>0</v>
      </c>
      <c r="L15" s="20">
        <f>VLOOKUP(C:C,产能评估!B:K,10,0)-S15-Z15-W15-AA15</f>
        <v>54</v>
      </c>
      <c r="M15" s="18">
        <f>SUMIF(老线指令!I:I,C:C,老线指令!M:M)</f>
        <v>0</v>
      </c>
      <c r="N15" s="18">
        <f>SUMIF(老线指令!AK:AK,C:C,老线指令!AO:AO)</f>
        <v>0</v>
      </c>
      <c r="O15" s="18">
        <f>SUMIF(老线指令!BM:BM,C:C,老线指令!BQ:BQ)</f>
        <v>0</v>
      </c>
      <c r="P15" s="18">
        <f>SUMIF(老线指令!CO:CO,C:C,老线指令!CS:CS)</f>
        <v>0</v>
      </c>
      <c r="Q15" s="18">
        <f>SUMIF(老线指令!DQ:DQ,C:C,老线指令!DU:DU)</f>
        <v>0</v>
      </c>
      <c r="R15" s="18">
        <f>SUMIF(老线指令!ES:ES,C:C,老线指令!EW:EW)</f>
        <v>0</v>
      </c>
      <c r="S15" s="18">
        <f>SUMIF(老线指令!FU:FU,C:C,老线指令!FY:FY)</f>
        <v>0</v>
      </c>
      <c r="T15" s="18">
        <f>SUMIF(老线指令!HY:HY,C:C,老线指令!IC:IC)</f>
        <v>0</v>
      </c>
      <c r="U15" s="18">
        <f>SUMIF(老线指令!KC:KC,C:C,老线指令!KG:KG)</f>
        <v>0</v>
      </c>
      <c r="V15" s="18">
        <f>SUMIF(老线指令!NI:NI,C:C,老线指令!NM:NM)</f>
        <v>0</v>
      </c>
      <c r="W15" s="18">
        <f>SUMIF(老线指令!OK:OK,C:C,老线指令!OO:OO)</f>
        <v>0</v>
      </c>
      <c r="X15" s="18">
        <f>SUMIF(新线指令!I:I,C:C,新线指令!M:M)</f>
        <v>0</v>
      </c>
      <c r="Y15" s="18">
        <f>SUMIF(新线指令!AK:AK,C:C,新线指令!AO:AO)</f>
        <v>0</v>
      </c>
      <c r="Z15" s="18">
        <f>SUMIF(新线指令!BM:BM,C:C,新线指令!BQ:BQ)</f>
        <v>0</v>
      </c>
      <c r="AA15" s="18">
        <f>SUMIF(新线指令!CO:CO,C:C,新线指令!CS:CS)</f>
        <v>0</v>
      </c>
      <c r="AB15" s="18">
        <f>SUMIF(新线指令!DQ:DQ,C:C,新线指令!DU:DU)</f>
        <v>0</v>
      </c>
      <c r="AC15" s="18">
        <f>SUMIF(新线指令!ES:ES,C:C,新线指令!EW:EW)</f>
        <v>0</v>
      </c>
      <c r="AD15" s="198">
        <v>0</v>
      </c>
      <c r="AE15" s="198">
        <v>0</v>
      </c>
      <c r="AF15" s="198">
        <v>0</v>
      </c>
      <c r="AG15" s="198">
        <v>54</v>
      </c>
      <c r="AH15" s="37">
        <f>AD15+I15-产能评估!H15</f>
        <v>0</v>
      </c>
      <c r="AI15" s="37">
        <f>AE15+J15-产能评估!I15</f>
        <v>0</v>
      </c>
      <c r="AJ15" s="37">
        <f>AF15+K15-产能评估!J15</f>
        <v>0</v>
      </c>
      <c r="AK15" s="37">
        <f>AG15+L15-产能评估!K15</f>
        <v>54</v>
      </c>
    </row>
    <row r="16" spans="1:37">
      <c r="A16" s="24">
        <f t="shared" si="0"/>
        <v>42257</v>
      </c>
      <c r="C16" s="19">
        <f>产能评估!B16</f>
        <v>11569414</v>
      </c>
      <c r="D16" s="19">
        <f>产能评估!C16</f>
        <v>200201370</v>
      </c>
      <c r="E16" s="19" t="str">
        <f>产能评估!D16</f>
        <v xml:space="preserve">门底板 S200 800 2100 右 </v>
      </c>
      <c r="F16" s="38" t="str">
        <f>VLOOKUP(D:D,标准数据!A:Q,17,0)</f>
        <v>N</v>
      </c>
      <c r="G16" s="143">
        <f>VLOOKUP(C:C,产能评估!B:F,5,0)</f>
        <v>332</v>
      </c>
      <c r="H16" s="16">
        <f>VLOOKUP(D:D,标准数据!A:L,12,0)</f>
        <v>3</v>
      </c>
      <c r="I16" s="20">
        <f>VLOOKUP(C:C,产能评估!B:K,7,0)-M16-N16</f>
        <v>0</v>
      </c>
      <c r="J16" s="20">
        <f>VLOOKUP(C:C,产能评估!B:K,8,0)-O16-P16-X16-AB16</f>
        <v>0</v>
      </c>
      <c r="K16" s="20">
        <f>VLOOKUP(C:C,产能评估!B:K,9,0)-Q16-R16-T16-V16-Y16-AC16</f>
        <v>332</v>
      </c>
      <c r="L16" s="20">
        <f>VLOOKUP(C:C,产能评估!B:K,10,0)-S16-Z16-W16-AA16</f>
        <v>0</v>
      </c>
      <c r="M16" s="18">
        <f>SUMIF(老线指令!I:I,C:C,老线指令!M:M)</f>
        <v>0</v>
      </c>
      <c r="N16" s="18">
        <f>SUMIF(老线指令!AK:AK,C:C,老线指令!AO:AO)</f>
        <v>0</v>
      </c>
      <c r="O16" s="18">
        <f>SUMIF(老线指令!BM:BM,C:C,老线指令!BQ:BQ)</f>
        <v>0</v>
      </c>
      <c r="P16" s="18">
        <f>SUMIF(老线指令!CO:CO,C:C,老线指令!CS:CS)</f>
        <v>0</v>
      </c>
      <c r="Q16" s="18">
        <f>SUMIF(老线指令!DQ:DQ,C:C,老线指令!DU:DU)</f>
        <v>0</v>
      </c>
      <c r="R16" s="18">
        <f>SUMIF(老线指令!ES:ES,C:C,老线指令!EW:EW)</f>
        <v>0</v>
      </c>
      <c r="S16" s="18">
        <f>SUMIF(老线指令!FU:FU,C:C,老线指令!FY:FY)</f>
        <v>0</v>
      </c>
      <c r="T16" s="18">
        <f>SUMIF(老线指令!HY:HY,C:C,老线指令!IC:IC)</f>
        <v>0</v>
      </c>
      <c r="U16" s="18">
        <f>SUMIF(老线指令!KC:KC,C:C,老线指令!KG:KG)</f>
        <v>0</v>
      </c>
      <c r="V16" s="18">
        <f>SUMIF(老线指令!NI:NI,C:C,老线指令!NM:NM)</f>
        <v>0</v>
      </c>
      <c r="W16" s="18">
        <f>SUMIF(老线指令!OK:OK,C:C,老线指令!OO:OO)</f>
        <v>0</v>
      </c>
      <c r="X16" s="18">
        <f>SUMIF(新线指令!I:I,C:C,新线指令!M:M)</f>
        <v>0</v>
      </c>
      <c r="Y16" s="18">
        <f>SUMIF(新线指令!AK:AK,C:C,新线指令!AO:AO)</f>
        <v>0</v>
      </c>
      <c r="Z16" s="18">
        <f>SUMIF(新线指令!BM:BM,C:C,新线指令!BQ:BQ)</f>
        <v>0</v>
      </c>
      <c r="AA16" s="18">
        <f>SUMIF(新线指令!CO:CO,C:C,新线指令!CS:CS)</f>
        <v>0</v>
      </c>
      <c r="AB16" s="18">
        <f>SUMIF(新线指令!DQ:DQ,C:C,新线指令!DU:DU)</f>
        <v>0</v>
      </c>
      <c r="AC16" s="18">
        <f>SUMIF(新线指令!ES:ES,C:C,新线指令!EW:EW)</f>
        <v>0</v>
      </c>
      <c r="AD16" s="198">
        <v>0</v>
      </c>
      <c r="AE16" s="198">
        <v>0</v>
      </c>
      <c r="AF16" s="198">
        <v>332</v>
      </c>
      <c r="AG16" s="198">
        <v>0</v>
      </c>
      <c r="AH16" s="37">
        <f>AD16+I16-产能评估!H16</f>
        <v>0</v>
      </c>
      <c r="AI16" s="37">
        <f>AE16+J16-产能评估!I16</f>
        <v>0</v>
      </c>
      <c r="AJ16" s="37">
        <f>AF16+K16-产能评估!J16</f>
        <v>332</v>
      </c>
      <c r="AK16" s="37">
        <f>AG16+L16-产能评估!K16</f>
        <v>0</v>
      </c>
    </row>
    <row r="17" spans="1:37">
      <c r="A17" s="24">
        <f t="shared" si="0"/>
        <v>42257</v>
      </c>
      <c r="C17" s="19">
        <f>产能评估!B17</f>
        <v>11569417</v>
      </c>
      <c r="D17" s="19">
        <f>产能评估!C17</f>
        <v>200204443</v>
      </c>
      <c r="E17" s="19" t="str">
        <f>产能评估!D17</f>
        <v xml:space="preserve">门底板 S200 800 2100 左 </v>
      </c>
      <c r="F17" s="38" t="str">
        <f>VLOOKUP(D:D,标准数据!A:Q,17,0)</f>
        <v>N</v>
      </c>
      <c r="G17" s="143">
        <f>VLOOKUP(C:C,产能评估!B:F,5,0)</f>
        <v>332</v>
      </c>
      <c r="H17" s="16">
        <f>VLOOKUP(D:D,标准数据!A:L,12,0)</f>
        <v>3</v>
      </c>
      <c r="I17" s="20">
        <f>VLOOKUP(C:C,产能评估!B:K,7,0)-M17-N17</f>
        <v>0</v>
      </c>
      <c r="J17" s="20">
        <f>VLOOKUP(C:C,产能评估!B:K,8,0)-O17-P17-X17-AB17</f>
        <v>0</v>
      </c>
      <c r="K17" s="20">
        <f>VLOOKUP(C:C,产能评估!B:K,9,0)-Q17-R17-T17-V17-Y17-AC17</f>
        <v>332</v>
      </c>
      <c r="L17" s="20">
        <f>VLOOKUP(C:C,产能评估!B:K,10,0)-S17-Z17-W17-AA17</f>
        <v>0</v>
      </c>
      <c r="M17" s="18">
        <f>SUMIF(老线指令!I:I,C:C,老线指令!M:M)</f>
        <v>0</v>
      </c>
      <c r="N17" s="18">
        <f>SUMIF(老线指令!AK:AK,C:C,老线指令!AO:AO)</f>
        <v>0</v>
      </c>
      <c r="O17" s="18">
        <f>SUMIF(老线指令!BM:BM,C:C,老线指令!BQ:BQ)</f>
        <v>0</v>
      </c>
      <c r="P17" s="18">
        <f>SUMIF(老线指令!CO:CO,C:C,老线指令!CS:CS)</f>
        <v>0</v>
      </c>
      <c r="Q17" s="18">
        <f>SUMIF(老线指令!DQ:DQ,C:C,老线指令!DU:DU)</f>
        <v>0</v>
      </c>
      <c r="R17" s="18">
        <f>SUMIF(老线指令!ES:ES,C:C,老线指令!EW:EW)</f>
        <v>0</v>
      </c>
      <c r="S17" s="18">
        <f>SUMIF(老线指令!FU:FU,C:C,老线指令!FY:FY)</f>
        <v>0</v>
      </c>
      <c r="T17" s="18">
        <f>SUMIF(老线指令!HY:HY,C:C,老线指令!IC:IC)</f>
        <v>0</v>
      </c>
      <c r="U17" s="18">
        <f>SUMIF(老线指令!KC:KC,C:C,老线指令!KG:KG)</f>
        <v>0</v>
      </c>
      <c r="V17" s="18">
        <f>SUMIF(老线指令!NI:NI,C:C,老线指令!NM:NM)</f>
        <v>0</v>
      </c>
      <c r="W17" s="18">
        <f>SUMIF(老线指令!OK:OK,C:C,老线指令!OO:OO)</f>
        <v>0</v>
      </c>
      <c r="X17" s="18">
        <f>SUMIF(新线指令!I:I,C:C,新线指令!M:M)</f>
        <v>0</v>
      </c>
      <c r="Y17" s="18">
        <f>SUMIF(新线指令!AK:AK,C:C,新线指令!AO:AO)</f>
        <v>0</v>
      </c>
      <c r="Z17" s="18">
        <f>SUMIF(新线指令!BM:BM,C:C,新线指令!BQ:BQ)</f>
        <v>0</v>
      </c>
      <c r="AA17" s="18">
        <f>SUMIF(新线指令!CO:CO,C:C,新线指令!CS:CS)</f>
        <v>0</v>
      </c>
      <c r="AB17" s="18">
        <f>SUMIF(新线指令!DQ:DQ,C:C,新线指令!DU:DU)</f>
        <v>0</v>
      </c>
      <c r="AC17" s="18">
        <f>SUMIF(新线指令!ES:ES,C:C,新线指令!EW:EW)</f>
        <v>0</v>
      </c>
      <c r="AD17" s="198">
        <v>0</v>
      </c>
      <c r="AE17" s="198">
        <v>0</v>
      </c>
      <c r="AF17" s="198">
        <v>332</v>
      </c>
      <c r="AG17" s="198">
        <v>0</v>
      </c>
      <c r="AH17" s="37">
        <f>AD17+I17-产能评估!H17</f>
        <v>0</v>
      </c>
      <c r="AI17" s="37">
        <f>AE17+J17-产能评估!I17</f>
        <v>0</v>
      </c>
      <c r="AJ17" s="37">
        <f>AF17+K17-产能评估!J17</f>
        <v>332</v>
      </c>
      <c r="AK17" s="37">
        <f>AG17+L17-产能评估!K17</f>
        <v>0</v>
      </c>
    </row>
    <row r="18" spans="1:37">
      <c r="A18" s="24">
        <f t="shared" si="0"/>
        <v>42257</v>
      </c>
      <c r="C18" s="19">
        <f>产能评估!B18</f>
        <v>11569415</v>
      </c>
      <c r="D18" s="19">
        <f>产能评估!C18</f>
        <v>200201373</v>
      </c>
      <c r="E18" s="19" t="str">
        <f>产能评估!D18</f>
        <v xml:space="preserve">门底板 S200 900 2100 右 </v>
      </c>
      <c r="F18" s="38" t="str">
        <f>VLOOKUP(D:D,标准数据!A:Q,17,0)</f>
        <v>N</v>
      </c>
      <c r="G18" s="143">
        <f>VLOOKUP(C:C,产能评估!B:F,5,0)</f>
        <v>654</v>
      </c>
      <c r="H18" s="16">
        <f>VLOOKUP(D:D,标准数据!A:L,12,0)</f>
        <v>3</v>
      </c>
      <c r="I18" s="20">
        <f>VLOOKUP(C:C,产能评估!B:K,7,0)-M18-N18</f>
        <v>0</v>
      </c>
      <c r="J18" s="20">
        <f>VLOOKUP(C:C,产能评估!B:K,8,0)-O18-P18-X18-AB18</f>
        <v>0</v>
      </c>
      <c r="K18" s="20">
        <f>VLOOKUP(C:C,产能评估!B:K,9,0)-Q18-R18-T18-V18-Y18-AC18</f>
        <v>454</v>
      </c>
      <c r="L18" s="20">
        <f>VLOOKUP(C:C,产能评估!B:K,10,0)-S18-Z18-W18-AA18</f>
        <v>0</v>
      </c>
      <c r="M18" s="18">
        <f>SUMIF(老线指令!I:I,C:C,老线指令!M:M)</f>
        <v>0</v>
      </c>
      <c r="N18" s="18">
        <f>SUMIF(老线指令!AK:AK,C:C,老线指令!AO:AO)</f>
        <v>0</v>
      </c>
      <c r="O18" s="18">
        <f>SUMIF(老线指令!BM:BM,C:C,老线指令!BQ:BQ)</f>
        <v>0</v>
      </c>
      <c r="P18" s="18">
        <f>SUMIF(老线指令!CO:CO,C:C,老线指令!CS:CS)</f>
        <v>0</v>
      </c>
      <c r="Q18" s="18">
        <f>SUMIF(老线指令!DQ:DQ,C:C,老线指令!DU:DU)</f>
        <v>0</v>
      </c>
      <c r="R18" s="18">
        <f>SUMIF(老线指令!ES:ES,C:C,老线指令!EW:EW)</f>
        <v>0</v>
      </c>
      <c r="S18" s="18">
        <f>SUMIF(老线指令!FU:FU,C:C,老线指令!FY:FY)</f>
        <v>0</v>
      </c>
      <c r="T18" s="18">
        <f>SUMIF(老线指令!HY:HY,C:C,老线指令!IC:IC)</f>
        <v>0</v>
      </c>
      <c r="U18" s="18">
        <f>SUMIF(老线指令!KC:KC,C:C,老线指令!KG:KG)</f>
        <v>0</v>
      </c>
      <c r="V18" s="18">
        <f>SUMIF(老线指令!NI:NI,C:C,老线指令!NM:NM)</f>
        <v>0</v>
      </c>
      <c r="W18" s="18">
        <f>SUMIF(老线指令!OK:OK,C:C,老线指令!OO:OO)</f>
        <v>0</v>
      </c>
      <c r="X18" s="18">
        <f>SUMIF(新线指令!I:I,C:C,新线指令!M:M)</f>
        <v>0</v>
      </c>
      <c r="Y18" s="18">
        <f>SUMIF(新线指令!AK:AK,C:C,新线指令!AO:AO)</f>
        <v>200</v>
      </c>
      <c r="Z18" s="18">
        <f>SUMIF(新线指令!BM:BM,C:C,新线指令!BQ:BQ)</f>
        <v>0</v>
      </c>
      <c r="AA18" s="18">
        <f>SUMIF(新线指令!CO:CO,C:C,新线指令!CS:CS)</f>
        <v>0</v>
      </c>
      <c r="AB18" s="18">
        <f>SUMIF(新线指令!DQ:DQ,C:C,新线指令!DU:DU)</f>
        <v>0</v>
      </c>
      <c r="AC18" s="18">
        <f>SUMIF(新线指令!ES:ES,C:C,新线指令!EW:EW)</f>
        <v>0</v>
      </c>
      <c r="AD18" s="198">
        <v>0</v>
      </c>
      <c r="AE18" s="198">
        <v>0</v>
      </c>
      <c r="AF18" s="198">
        <v>454</v>
      </c>
      <c r="AG18" s="198">
        <v>0</v>
      </c>
      <c r="AH18" s="37">
        <f>AD18+I18-产能评估!H18</f>
        <v>0</v>
      </c>
      <c r="AI18" s="37">
        <f>AE18+J18-产能评估!I18</f>
        <v>0</v>
      </c>
      <c r="AJ18" s="37">
        <f>AF18+K18-产能评估!J18</f>
        <v>254</v>
      </c>
      <c r="AK18" s="37">
        <f>AG18+L18-产能评估!K18</f>
        <v>0</v>
      </c>
    </row>
    <row r="19" spans="1:37">
      <c r="A19" s="24">
        <f t="shared" si="0"/>
        <v>42257</v>
      </c>
      <c r="C19" s="19">
        <f>产能评估!B19</f>
        <v>11569418</v>
      </c>
      <c r="D19" s="19">
        <f>产能评估!C19</f>
        <v>200204446</v>
      </c>
      <c r="E19" s="19" t="str">
        <f>产能评估!D19</f>
        <v xml:space="preserve">门底板 S200 900 2100 左 </v>
      </c>
      <c r="F19" s="38" t="str">
        <f>VLOOKUP(D:D,标准数据!A:Q,17,0)</f>
        <v>N</v>
      </c>
      <c r="G19" s="143">
        <f>VLOOKUP(C:C,产能评估!B:F,5,0)</f>
        <v>654</v>
      </c>
      <c r="H19" s="16">
        <f>VLOOKUP(D:D,标准数据!A:L,12,0)</f>
        <v>3</v>
      </c>
      <c r="I19" s="20">
        <f>VLOOKUP(C:C,产能评估!B:K,7,0)-M19-N19</f>
        <v>0</v>
      </c>
      <c r="J19" s="20">
        <f>VLOOKUP(C:C,产能评估!B:K,8,0)-O19-P19-X19-AB19</f>
        <v>0</v>
      </c>
      <c r="K19" s="20">
        <f>VLOOKUP(C:C,产能评估!B:K,9,0)-Q19-R19-T19-V19-Y19-AC19</f>
        <v>454</v>
      </c>
      <c r="L19" s="20">
        <f>VLOOKUP(C:C,产能评估!B:K,10,0)-S19-Z19-W19-AA19</f>
        <v>0</v>
      </c>
      <c r="M19" s="18">
        <f>SUMIF(老线指令!I:I,C:C,老线指令!M:M)</f>
        <v>0</v>
      </c>
      <c r="N19" s="18">
        <f>SUMIF(老线指令!AK:AK,C:C,老线指令!AO:AO)</f>
        <v>0</v>
      </c>
      <c r="O19" s="18">
        <f>SUMIF(老线指令!BM:BM,C:C,老线指令!BQ:BQ)</f>
        <v>0</v>
      </c>
      <c r="P19" s="18">
        <f>SUMIF(老线指令!CO:CO,C:C,老线指令!CS:CS)</f>
        <v>0</v>
      </c>
      <c r="Q19" s="18">
        <f>SUMIF(老线指令!DQ:DQ,C:C,老线指令!DU:DU)</f>
        <v>0</v>
      </c>
      <c r="R19" s="18">
        <f>SUMIF(老线指令!ES:ES,C:C,老线指令!EW:EW)</f>
        <v>0</v>
      </c>
      <c r="S19" s="18">
        <f>SUMIF(老线指令!FU:FU,C:C,老线指令!FY:FY)</f>
        <v>0</v>
      </c>
      <c r="T19" s="18">
        <f>SUMIF(老线指令!HY:HY,C:C,老线指令!IC:IC)</f>
        <v>0</v>
      </c>
      <c r="U19" s="18">
        <f>SUMIF(老线指令!KC:KC,C:C,老线指令!KG:KG)</f>
        <v>0</v>
      </c>
      <c r="V19" s="18">
        <f>SUMIF(老线指令!NI:NI,C:C,老线指令!NM:NM)</f>
        <v>0</v>
      </c>
      <c r="W19" s="18">
        <f>SUMIF(老线指令!OK:OK,C:C,老线指令!OO:OO)</f>
        <v>0</v>
      </c>
      <c r="X19" s="18">
        <f>SUMIF(新线指令!I:I,C:C,新线指令!M:M)</f>
        <v>0</v>
      </c>
      <c r="Y19" s="18">
        <f>SUMIF(新线指令!AK:AK,C:C,新线指令!AO:AO)</f>
        <v>200</v>
      </c>
      <c r="Z19" s="18">
        <f>SUMIF(新线指令!BM:BM,C:C,新线指令!BQ:BQ)</f>
        <v>0</v>
      </c>
      <c r="AA19" s="18">
        <f>SUMIF(新线指令!CO:CO,C:C,新线指令!CS:CS)</f>
        <v>0</v>
      </c>
      <c r="AB19" s="18">
        <f>SUMIF(新线指令!DQ:DQ,C:C,新线指令!DU:DU)</f>
        <v>0</v>
      </c>
      <c r="AC19" s="18">
        <f>SUMIF(新线指令!ES:ES,C:C,新线指令!EW:EW)</f>
        <v>0</v>
      </c>
      <c r="AD19" s="198">
        <v>0</v>
      </c>
      <c r="AE19" s="198">
        <v>0</v>
      </c>
      <c r="AF19" s="198">
        <v>454</v>
      </c>
      <c r="AG19" s="198">
        <v>0</v>
      </c>
      <c r="AH19" s="37">
        <f>AD19+I19-产能评估!H19</f>
        <v>0</v>
      </c>
      <c r="AI19" s="37">
        <f>AE19+J19-产能评估!I19</f>
        <v>0</v>
      </c>
      <c r="AJ19" s="37">
        <f>AF19+K19-产能评估!J19</f>
        <v>254</v>
      </c>
      <c r="AK19" s="37">
        <f>AG19+L19-产能评估!K19</f>
        <v>0</v>
      </c>
    </row>
    <row r="20" spans="1:37">
      <c r="A20" s="24">
        <f t="shared" si="0"/>
        <v>42257</v>
      </c>
      <c r="C20" s="19">
        <f>产能评估!B20</f>
        <v>11569406</v>
      </c>
      <c r="D20" s="19">
        <f>产能评估!C20</f>
        <v>200201361</v>
      </c>
      <c r="E20" s="19" t="str">
        <f>产能评估!D20</f>
        <v xml:space="preserve">装饰板(立柱) S200 2100 FS441 右 </v>
      </c>
      <c r="F20" s="38" t="str">
        <f>VLOOKUP(D:D,标准数据!A:Q,17,0)</f>
        <v>O</v>
      </c>
      <c r="G20" s="143">
        <f>VLOOKUP(C:C,产能评估!B:F,5,0)</f>
        <v>428</v>
      </c>
      <c r="H20" s="16">
        <f>VLOOKUP(D:D,标准数据!A:L,12,0)</f>
        <v>1234</v>
      </c>
      <c r="I20" s="20">
        <f>VLOOKUP(C:C,产能评估!B:K,7,0)-M20-N20</f>
        <v>0</v>
      </c>
      <c r="J20" s="20">
        <f>VLOOKUP(C:C,产能评估!B:K,8,0)-O20-P20-X20-AB20</f>
        <v>78</v>
      </c>
      <c r="K20" s="20">
        <f>VLOOKUP(C:C,产能评估!B:K,9,0)-Q20-R20-T20-V20-Y20-AC20</f>
        <v>228</v>
      </c>
      <c r="L20" s="20">
        <f>VLOOKUP(C:C,产能评估!B:K,10,0)-S20-Z20-W20-AA20</f>
        <v>428</v>
      </c>
      <c r="M20" s="18">
        <f>SUMIF(老线指令!I:I,C:C,老线指令!M:M)</f>
        <v>428</v>
      </c>
      <c r="N20" s="18">
        <f>SUMIF(老线指令!AK:AK,C:C,老线指令!AO:AO)</f>
        <v>0</v>
      </c>
      <c r="O20" s="18">
        <f>SUMIF(老线指令!BM:BM,C:C,老线指令!BQ:BQ)</f>
        <v>0</v>
      </c>
      <c r="P20" s="18">
        <f>SUMIF(老线指令!CO:CO,C:C,老线指令!CS:CS)</f>
        <v>350</v>
      </c>
      <c r="Q20" s="18">
        <f>SUMIF(老线指令!DQ:DQ,C:C,老线指令!DU:DU)</f>
        <v>0</v>
      </c>
      <c r="R20" s="18">
        <f>SUMIF(老线指令!ES:ES,C:C,老线指令!EW:EW)</f>
        <v>200</v>
      </c>
      <c r="S20" s="18">
        <f>SUMIF(老线指令!FU:FU,C:C,老线指令!FY:FY)</f>
        <v>0</v>
      </c>
      <c r="T20" s="18">
        <f>SUMIF(老线指令!HY:HY,C:C,老线指令!IC:IC)</f>
        <v>0</v>
      </c>
      <c r="U20" s="18">
        <f>SUMIF(老线指令!KC:KC,C:C,老线指令!KG:KG)</f>
        <v>0</v>
      </c>
      <c r="V20" s="18">
        <f>SUMIF(老线指令!NI:NI,C:C,老线指令!NM:NM)</f>
        <v>0</v>
      </c>
      <c r="W20" s="18">
        <f>SUMIF(老线指令!OK:OK,C:C,老线指令!OO:OO)</f>
        <v>0</v>
      </c>
      <c r="X20" s="18">
        <f>SUMIF(新线指令!I:I,C:C,新线指令!M:M)</f>
        <v>0</v>
      </c>
      <c r="Y20" s="18">
        <f>SUMIF(新线指令!AK:AK,C:C,新线指令!AO:AO)</f>
        <v>0</v>
      </c>
      <c r="Z20" s="18">
        <f>SUMIF(新线指令!BM:BM,C:C,新线指令!BQ:BQ)</f>
        <v>0</v>
      </c>
      <c r="AA20" s="18">
        <f>SUMIF(新线指令!CO:CO,C:C,新线指令!CS:CS)</f>
        <v>0</v>
      </c>
      <c r="AB20" s="18">
        <f>SUMIF(新线指令!DQ:DQ,C:C,新线指令!DU:DU)</f>
        <v>0</v>
      </c>
      <c r="AC20" s="18">
        <f>SUMIF(新线指令!ES:ES,C:C,新线指令!EW:EW)</f>
        <v>0</v>
      </c>
      <c r="AD20" s="198">
        <v>0</v>
      </c>
      <c r="AE20" s="198">
        <v>78</v>
      </c>
      <c r="AF20" s="198">
        <v>228</v>
      </c>
      <c r="AG20" s="198">
        <v>428</v>
      </c>
      <c r="AH20" s="37">
        <f>AD20+I20-产能评估!H20</f>
        <v>-428</v>
      </c>
      <c r="AI20" s="37">
        <f>AE20+J20-产能评估!I20</f>
        <v>-272</v>
      </c>
      <c r="AJ20" s="37">
        <f>AF20+K20-产能评估!J20</f>
        <v>28</v>
      </c>
      <c r="AK20" s="37">
        <f>AG20+L20-产能评估!K20</f>
        <v>428</v>
      </c>
    </row>
    <row r="21" spans="1:37">
      <c r="A21" s="24">
        <f t="shared" si="0"/>
        <v>42257</v>
      </c>
      <c r="C21" s="19">
        <f>产能评估!B21</f>
        <v>11569405</v>
      </c>
      <c r="D21" s="19">
        <f>产能评估!C21</f>
        <v>200201341</v>
      </c>
      <c r="E21" s="19" t="str">
        <f>产能评估!D21</f>
        <v xml:space="preserve">装饰板(立柱) S200 2100 FS441 左 </v>
      </c>
      <c r="F21" s="38" t="str">
        <f>VLOOKUP(D:D,标准数据!A:Q,17,0)</f>
        <v>O</v>
      </c>
      <c r="G21" s="143">
        <f>VLOOKUP(C:C,产能评估!B:F,5,0)</f>
        <v>428</v>
      </c>
      <c r="H21" s="16">
        <f>VLOOKUP(D:D,标准数据!A:L,12,0)</f>
        <v>1234</v>
      </c>
      <c r="I21" s="20">
        <f>VLOOKUP(C:C,产能评估!B:K,7,0)-M21-N21</f>
        <v>0</v>
      </c>
      <c r="J21" s="20">
        <f>VLOOKUP(C:C,产能评估!B:K,8,0)-O21-P21-X21-AB21</f>
        <v>78</v>
      </c>
      <c r="K21" s="20">
        <f>VLOOKUP(C:C,产能评估!B:K,9,0)-Q21-R21-T21-V21-Y21-AC21</f>
        <v>228</v>
      </c>
      <c r="L21" s="20">
        <f>VLOOKUP(C:C,产能评估!B:K,10,0)-S21-Z21-W21-AA21</f>
        <v>428</v>
      </c>
      <c r="M21" s="18">
        <f>SUMIF(老线指令!I:I,C:C,老线指令!M:M)</f>
        <v>428</v>
      </c>
      <c r="N21" s="18">
        <f>SUMIF(老线指令!AK:AK,C:C,老线指令!AO:AO)</f>
        <v>0</v>
      </c>
      <c r="O21" s="18">
        <f>SUMIF(老线指令!BM:BM,C:C,老线指令!BQ:BQ)</f>
        <v>0</v>
      </c>
      <c r="P21" s="18">
        <f>SUMIF(老线指令!CO:CO,C:C,老线指令!CS:CS)</f>
        <v>350</v>
      </c>
      <c r="Q21" s="18">
        <f>SUMIF(老线指令!DQ:DQ,C:C,老线指令!DU:DU)</f>
        <v>0</v>
      </c>
      <c r="R21" s="18">
        <f>SUMIF(老线指令!ES:ES,C:C,老线指令!EW:EW)</f>
        <v>200</v>
      </c>
      <c r="S21" s="18">
        <f>SUMIF(老线指令!FU:FU,C:C,老线指令!FY:FY)</f>
        <v>0</v>
      </c>
      <c r="T21" s="18">
        <f>SUMIF(老线指令!HY:HY,C:C,老线指令!IC:IC)</f>
        <v>0</v>
      </c>
      <c r="U21" s="18">
        <f>SUMIF(老线指令!KC:KC,C:C,老线指令!KG:KG)</f>
        <v>0</v>
      </c>
      <c r="V21" s="18">
        <f>SUMIF(老线指令!NI:NI,C:C,老线指令!NM:NM)</f>
        <v>0</v>
      </c>
      <c r="W21" s="18">
        <f>SUMIF(老线指令!OK:OK,C:C,老线指令!OO:OO)</f>
        <v>0</v>
      </c>
      <c r="X21" s="18">
        <f>SUMIF(新线指令!I:I,C:C,新线指令!M:M)</f>
        <v>0</v>
      </c>
      <c r="Y21" s="18">
        <f>SUMIF(新线指令!AK:AK,C:C,新线指令!AO:AO)</f>
        <v>0</v>
      </c>
      <c r="Z21" s="18">
        <f>SUMIF(新线指令!BM:BM,C:C,新线指令!BQ:BQ)</f>
        <v>0</v>
      </c>
      <c r="AA21" s="18">
        <f>SUMIF(新线指令!CO:CO,C:C,新线指令!CS:CS)</f>
        <v>0</v>
      </c>
      <c r="AB21" s="18">
        <f>SUMIF(新线指令!DQ:DQ,C:C,新线指令!DU:DU)</f>
        <v>0</v>
      </c>
      <c r="AC21" s="18">
        <f>SUMIF(新线指令!ES:ES,C:C,新线指令!EW:EW)</f>
        <v>0</v>
      </c>
      <c r="AD21" s="198">
        <v>0</v>
      </c>
      <c r="AE21" s="198">
        <v>78</v>
      </c>
      <c r="AF21" s="198">
        <v>228</v>
      </c>
      <c r="AG21" s="198">
        <v>428</v>
      </c>
      <c r="AH21" s="37">
        <f>AD21+I21-产能评估!H21</f>
        <v>-428</v>
      </c>
      <c r="AI21" s="37">
        <f>AE21+J21-产能评估!I21</f>
        <v>-272</v>
      </c>
      <c r="AJ21" s="37">
        <f>AF21+K21-产能评估!J21</f>
        <v>28</v>
      </c>
      <c r="AK21" s="37">
        <f>AG21+L21-产能评估!K21</f>
        <v>428</v>
      </c>
    </row>
    <row r="22" spans="1:37">
      <c r="A22" s="24">
        <f t="shared" si="0"/>
        <v>42257</v>
      </c>
      <c r="C22" s="19">
        <f>产能评估!B22</f>
        <v>11569407</v>
      </c>
      <c r="D22" s="19">
        <f>产能评估!C22</f>
        <v>200204479</v>
      </c>
      <c r="E22" s="19" t="str">
        <f>产能评估!D22</f>
        <v xml:space="preserve">装饰板(门板) S200 800 2100 FS441 右 </v>
      </c>
      <c r="F22" s="38" t="str">
        <f>VLOOKUP(D:D,标准数据!A:Q,17,0)</f>
        <v>X</v>
      </c>
      <c r="G22" s="143">
        <f>VLOOKUP(C:C,产能评估!B:F,5,0)</f>
        <v>185</v>
      </c>
      <c r="H22" s="16">
        <f>VLOOKUP(D:D,标准数据!A:L,12,0)</f>
        <v>23</v>
      </c>
      <c r="I22" s="20">
        <f>VLOOKUP(C:C,产能评估!B:K,7,0)-M22-N22</f>
        <v>0</v>
      </c>
      <c r="J22" s="20">
        <f>VLOOKUP(C:C,产能评估!B:K,8,0)-O22-P22-X22-AB22</f>
        <v>150</v>
      </c>
      <c r="K22" s="20">
        <f>VLOOKUP(C:C,产能评估!B:K,9,0)-Q22-R22-T22-V22-Y22-AC22</f>
        <v>185</v>
      </c>
      <c r="L22" s="20">
        <f>VLOOKUP(C:C,产能评估!B:K,10,0)-S22-Z22-W22-AA22</f>
        <v>0</v>
      </c>
      <c r="M22" s="18">
        <f>SUMIF(老线指令!I:I,C:C,老线指令!M:M)</f>
        <v>0</v>
      </c>
      <c r="N22" s="18">
        <f>SUMIF(老线指令!AK:AK,C:C,老线指令!AO:AO)</f>
        <v>0</v>
      </c>
      <c r="O22" s="18">
        <f>SUMIF(老线指令!BM:BM,C:C,老线指令!BQ:BQ)</f>
        <v>0</v>
      </c>
      <c r="P22" s="18">
        <f>SUMIF(老线指令!CO:CO,C:C,老线指令!CS:CS)</f>
        <v>0</v>
      </c>
      <c r="Q22" s="18">
        <f>SUMIF(老线指令!DQ:DQ,C:C,老线指令!DU:DU)</f>
        <v>0</v>
      </c>
      <c r="R22" s="18">
        <f>SUMIF(老线指令!ES:ES,C:C,老线指令!EW:EW)</f>
        <v>0</v>
      </c>
      <c r="S22" s="18">
        <f>SUMIF(老线指令!FU:FU,C:C,老线指令!FY:FY)</f>
        <v>0</v>
      </c>
      <c r="T22" s="18">
        <f>SUMIF(老线指令!HY:HY,C:C,老线指令!IC:IC)</f>
        <v>0</v>
      </c>
      <c r="U22" s="18">
        <f>SUMIF(老线指令!KC:KC,C:C,老线指令!KG:KG)</f>
        <v>0</v>
      </c>
      <c r="V22" s="18">
        <f>SUMIF(老线指令!NI:NI,C:C,老线指令!NM:NM)</f>
        <v>0</v>
      </c>
      <c r="W22" s="18">
        <f>SUMIF(老线指令!OK:OK,C:C,老线指令!OO:OO)</f>
        <v>0</v>
      </c>
      <c r="X22" s="18">
        <f>SUMIF(新线指令!I:I,C:C,新线指令!M:M)</f>
        <v>0</v>
      </c>
      <c r="Y22" s="18">
        <f>SUMIF(新线指令!AK:AK,C:C,新线指令!AO:AO)</f>
        <v>0</v>
      </c>
      <c r="Z22" s="18">
        <f>SUMIF(新线指令!BM:BM,C:C,新线指令!BQ:BQ)</f>
        <v>0</v>
      </c>
      <c r="AA22" s="18">
        <f>SUMIF(新线指令!CO:CO,C:C,新线指令!CS:CS)</f>
        <v>0</v>
      </c>
      <c r="AB22" s="18">
        <f>SUMIF(新线指令!DQ:DQ,C:C,新线指令!DU:DU)</f>
        <v>35</v>
      </c>
      <c r="AC22" s="18">
        <f>SUMIF(新线指令!ES:ES,C:C,新线指令!EW:EW)</f>
        <v>0</v>
      </c>
      <c r="AD22" s="198">
        <v>0</v>
      </c>
      <c r="AE22" s="198">
        <v>150</v>
      </c>
      <c r="AF22" s="198">
        <v>185</v>
      </c>
      <c r="AG22" s="198">
        <v>0</v>
      </c>
      <c r="AH22" s="37">
        <f>AD22+I22-产能评估!H22</f>
        <v>0</v>
      </c>
      <c r="AI22" s="37">
        <f>AE22+J22-产能评估!I22</f>
        <v>115</v>
      </c>
      <c r="AJ22" s="37">
        <f>AF22+K22-产能评估!J22</f>
        <v>185</v>
      </c>
      <c r="AK22" s="37">
        <f>AG22+L22-产能评估!K22</f>
        <v>0</v>
      </c>
    </row>
    <row r="23" spans="1:37">
      <c r="A23" s="24">
        <f t="shared" si="0"/>
        <v>42257</v>
      </c>
      <c r="C23" s="19">
        <f>产能评估!B23</f>
        <v>11569408</v>
      </c>
      <c r="D23" s="19">
        <f>产能评估!C23</f>
        <v>200204515</v>
      </c>
      <c r="E23" s="19" t="str">
        <f>产能评估!D23</f>
        <v xml:space="preserve">装饰板(门板) S200 800 2100 FS441 左 </v>
      </c>
      <c r="F23" s="38" t="str">
        <f>VLOOKUP(D:D,标准数据!A:Q,17,0)</f>
        <v>X</v>
      </c>
      <c r="G23" s="143">
        <f>VLOOKUP(C:C,产能评估!B:F,5,0)</f>
        <v>185</v>
      </c>
      <c r="H23" s="16">
        <f>VLOOKUP(D:D,标准数据!A:L,12,0)</f>
        <v>23</v>
      </c>
      <c r="I23" s="20">
        <f>VLOOKUP(C:C,产能评估!B:K,7,0)-M23-N23</f>
        <v>0</v>
      </c>
      <c r="J23" s="20">
        <f>VLOOKUP(C:C,产能评估!B:K,8,0)-O23-P23-X23-AB23</f>
        <v>150</v>
      </c>
      <c r="K23" s="20">
        <f>VLOOKUP(C:C,产能评估!B:K,9,0)-Q23-R23-T23-V23-Y23-AC23</f>
        <v>185</v>
      </c>
      <c r="L23" s="20">
        <f>VLOOKUP(C:C,产能评估!B:K,10,0)-S23-Z23-W23-AA23</f>
        <v>0</v>
      </c>
      <c r="M23" s="18">
        <f>SUMIF(老线指令!I:I,C:C,老线指令!M:M)</f>
        <v>0</v>
      </c>
      <c r="N23" s="18">
        <f>SUMIF(老线指令!AK:AK,C:C,老线指令!AO:AO)</f>
        <v>0</v>
      </c>
      <c r="O23" s="18">
        <f>SUMIF(老线指令!BM:BM,C:C,老线指令!BQ:BQ)</f>
        <v>0</v>
      </c>
      <c r="P23" s="18">
        <f>SUMIF(老线指令!CO:CO,C:C,老线指令!CS:CS)</f>
        <v>0</v>
      </c>
      <c r="Q23" s="18">
        <f>SUMIF(老线指令!DQ:DQ,C:C,老线指令!DU:DU)</f>
        <v>0</v>
      </c>
      <c r="R23" s="18">
        <f>SUMIF(老线指令!ES:ES,C:C,老线指令!EW:EW)</f>
        <v>0</v>
      </c>
      <c r="S23" s="18">
        <f>SUMIF(老线指令!FU:FU,C:C,老线指令!FY:FY)</f>
        <v>0</v>
      </c>
      <c r="T23" s="18">
        <f>SUMIF(老线指令!HY:HY,C:C,老线指令!IC:IC)</f>
        <v>0</v>
      </c>
      <c r="U23" s="18">
        <f>SUMIF(老线指令!KC:KC,C:C,老线指令!KG:KG)</f>
        <v>0</v>
      </c>
      <c r="V23" s="18">
        <f>SUMIF(老线指令!NI:NI,C:C,老线指令!NM:NM)</f>
        <v>0</v>
      </c>
      <c r="W23" s="18">
        <f>SUMIF(老线指令!OK:OK,C:C,老线指令!OO:OO)</f>
        <v>0</v>
      </c>
      <c r="X23" s="18">
        <f>SUMIF(新线指令!I:I,C:C,新线指令!M:M)</f>
        <v>0</v>
      </c>
      <c r="Y23" s="18">
        <f>SUMIF(新线指令!AK:AK,C:C,新线指令!AO:AO)</f>
        <v>0</v>
      </c>
      <c r="Z23" s="18">
        <f>SUMIF(新线指令!BM:BM,C:C,新线指令!BQ:BQ)</f>
        <v>0</v>
      </c>
      <c r="AA23" s="18">
        <f>SUMIF(新线指令!CO:CO,C:C,新线指令!CS:CS)</f>
        <v>0</v>
      </c>
      <c r="AB23" s="18">
        <f>SUMIF(新线指令!DQ:DQ,C:C,新线指令!DU:DU)</f>
        <v>35</v>
      </c>
      <c r="AC23" s="18">
        <f>SUMIF(新线指令!ES:ES,C:C,新线指令!EW:EW)</f>
        <v>0</v>
      </c>
      <c r="AD23" s="198">
        <v>0</v>
      </c>
      <c r="AE23" s="198">
        <v>150</v>
      </c>
      <c r="AF23" s="198">
        <v>185</v>
      </c>
      <c r="AG23" s="198">
        <v>0</v>
      </c>
      <c r="AH23" s="37">
        <f>AD23+I23-产能评估!H23</f>
        <v>0</v>
      </c>
      <c r="AI23" s="37">
        <f>AE23+J23-产能评估!I23</f>
        <v>115</v>
      </c>
      <c r="AJ23" s="37">
        <f>AF23+K23-产能评估!J23</f>
        <v>185</v>
      </c>
      <c r="AK23" s="37">
        <f>AG23+L23-产能评估!K23</f>
        <v>0</v>
      </c>
    </row>
    <row r="24" spans="1:37">
      <c r="A24" s="24">
        <f t="shared" si="0"/>
        <v>42257</v>
      </c>
      <c r="C24" s="19">
        <f>产能评估!B24</f>
        <v>11569394</v>
      </c>
      <c r="D24" s="19">
        <f>产能评估!C24</f>
        <v>200204482</v>
      </c>
      <c r="E24" s="19" t="str">
        <f>产能评估!D24</f>
        <v xml:space="preserve">装饰板(门板) S200 900 2100 FS441 右 </v>
      </c>
      <c r="F24" s="38" t="str">
        <f>VLOOKUP(D:D,标准数据!A:Q,17,0)</f>
        <v>X</v>
      </c>
      <c r="G24" s="143">
        <f>VLOOKUP(C:C,产能评估!B:F,5,0)</f>
        <v>243</v>
      </c>
      <c r="H24" s="16">
        <f>VLOOKUP(D:D,标准数据!A:L,12,0)</f>
        <v>23</v>
      </c>
      <c r="I24" s="20">
        <f>VLOOKUP(C:C,产能评估!B:K,7,0)-M24-N24</f>
        <v>0</v>
      </c>
      <c r="J24" s="20">
        <f>VLOOKUP(C:C,产能评估!B:K,8,0)-O24-P24-X24-AB24</f>
        <v>0</v>
      </c>
      <c r="K24" s="20">
        <f>VLOOKUP(C:C,产能评估!B:K,9,0)-Q24-R24-T24-V24-Y24-AC24</f>
        <v>200</v>
      </c>
      <c r="L24" s="20">
        <f>VLOOKUP(C:C,产能评估!B:K,10,0)-S24-Z24-W24-AA24</f>
        <v>0</v>
      </c>
      <c r="M24" s="18">
        <f>SUMIF(老线指令!I:I,C:C,老线指令!M:M)</f>
        <v>0</v>
      </c>
      <c r="N24" s="18">
        <f>SUMIF(老线指令!AK:AK,C:C,老线指令!AO:AO)</f>
        <v>0</v>
      </c>
      <c r="O24" s="18">
        <f>SUMIF(老线指令!BM:BM,C:C,老线指令!BQ:BQ)</f>
        <v>0</v>
      </c>
      <c r="P24" s="18">
        <f>SUMIF(老线指令!CO:CO,C:C,老线指令!CS:CS)</f>
        <v>0</v>
      </c>
      <c r="Q24" s="18">
        <f>SUMIF(老线指令!DQ:DQ,C:C,老线指令!DU:DU)</f>
        <v>0</v>
      </c>
      <c r="R24" s="18">
        <f>SUMIF(老线指令!ES:ES,C:C,老线指令!EW:EW)</f>
        <v>0</v>
      </c>
      <c r="S24" s="18">
        <f>SUMIF(老线指令!FU:FU,C:C,老线指令!FY:FY)</f>
        <v>0</v>
      </c>
      <c r="T24" s="18">
        <f>SUMIF(老线指令!HY:HY,C:C,老线指令!IC:IC)</f>
        <v>0</v>
      </c>
      <c r="U24" s="18">
        <f>SUMIF(老线指令!KC:KC,C:C,老线指令!KG:KG)</f>
        <v>0</v>
      </c>
      <c r="V24" s="18">
        <f>SUMIF(老线指令!NI:NI,C:C,老线指令!NM:NM)</f>
        <v>0</v>
      </c>
      <c r="W24" s="18">
        <f>SUMIF(老线指令!OK:OK,C:C,老线指令!OO:OO)</f>
        <v>0</v>
      </c>
      <c r="X24" s="18">
        <f>SUMIF(新线指令!I:I,C:C,新线指令!M:M)</f>
        <v>0</v>
      </c>
      <c r="Y24" s="18">
        <f>SUMIF(新线指令!AK:AK,C:C,新线指令!AO:AO)</f>
        <v>0</v>
      </c>
      <c r="Z24" s="18">
        <f>SUMIF(新线指令!BM:BM,C:C,新线指令!BQ:BQ)</f>
        <v>0</v>
      </c>
      <c r="AA24" s="18">
        <f>SUMIF(新线指令!CO:CO,C:C,新线指令!CS:CS)</f>
        <v>0</v>
      </c>
      <c r="AB24" s="18">
        <f>SUMIF(新线指令!DQ:DQ,C:C,新线指令!DU:DU)</f>
        <v>243</v>
      </c>
      <c r="AC24" s="18">
        <f>SUMIF(新线指令!ES:ES,C:C,新线指令!EW:EW)</f>
        <v>43</v>
      </c>
      <c r="AD24" s="198">
        <v>0</v>
      </c>
      <c r="AE24" s="198">
        <v>0</v>
      </c>
      <c r="AF24" s="198">
        <v>200</v>
      </c>
      <c r="AG24" s="198">
        <v>0</v>
      </c>
      <c r="AH24" s="37">
        <f>AD24+I24-产能评估!H24</f>
        <v>0</v>
      </c>
      <c r="AI24" s="37">
        <f>AE24+J24-产能评估!I24</f>
        <v>-243</v>
      </c>
      <c r="AJ24" s="37">
        <f>AF24+K24-产能评估!J24</f>
        <v>157</v>
      </c>
      <c r="AK24" s="37">
        <f>AG24+L24-产能评估!K24</f>
        <v>0</v>
      </c>
    </row>
    <row r="25" spans="1:37">
      <c r="A25" s="24">
        <f t="shared" si="0"/>
        <v>42257</v>
      </c>
      <c r="C25" s="19">
        <f>产能评估!B25</f>
        <v>11569395</v>
      </c>
      <c r="D25" s="19">
        <f>产能评估!C25</f>
        <v>200204518</v>
      </c>
      <c r="E25" s="19" t="str">
        <f>产能评估!D25</f>
        <v xml:space="preserve">装饰板(门板) S200 900 2100 FS441 左 </v>
      </c>
      <c r="F25" s="38" t="str">
        <f>VLOOKUP(D:D,标准数据!A:Q,17,0)</f>
        <v>X</v>
      </c>
      <c r="G25" s="143">
        <f>VLOOKUP(C:C,产能评估!B:F,5,0)</f>
        <v>243</v>
      </c>
      <c r="H25" s="16">
        <f>VLOOKUP(D:D,标准数据!A:L,12,0)</f>
        <v>23</v>
      </c>
      <c r="I25" s="20">
        <f>VLOOKUP(C:C,产能评估!B:K,7,0)-M25-N25</f>
        <v>0</v>
      </c>
      <c r="J25" s="20">
        <f>VLOOKUP(C:C,产能评估!B:K,8,0)-O25-P25-X25-AB25</f>
        <v>0</v>
      </c>
      <c r="K25" s="20">
        <f>VLOOKUP(C:C,产能评估!B:K,9,0)-Q25-R25-T25-V25-Y25-AC25</f>
        <v>200</v>
      </c>
      <c r="L25" s="20">
        <f>VLOOKUP(C:C,产能评估!B:K,10,0)-S25-Z25-W25-AA25</f>
        <v>0</v>
      </c>
      <c r="M25" s="18">
        <f>SUMIF(老线指令!I:I,C:C,老线指令!M:M)</f>
        <v>0</v>
      </c>
      <c r="N25" s="18">
        <f>SUMIF(老线指令!AK:AK,C:C,老线指令!AO:AO)</f>
        <v>0</v>
      </c>
      <c r="O25" s="18">
        <f>SUMIF(老线指令!BM:BM,C:C,老线指令!BQ:BQ)</f>
        <v>0</v>
      </c>
      <c r="P25" s="18">
        <f>SUMIF(老线指令!CO:CO,C:C,老线指令!CS:CS)</f>
        <v>0</v>
      </c>
      <c r="Q25" s="18">
        <f>SUMIF(老线指令!DQ:DQ,C:C,老线指令!DU:DU)</f>
        <v>0</v>
      </c>
      <c r="R25" s="18">
        <f>SUMIF(老线指令!ES:ES,C:C,老线指令!EW:EW)</f>
        <v>0</v>
      </c>
      <c r="S25" s="18">
        <f>SUMIF(老线指令!FU:FU,C:C,老线指令!FY:FY)</f>
        <v>0</v>
      </c>
      <c r="T25" s="18">
        <f>SUMIF(老线指令!HY:HY,C:C,老线指令!IC:IC)</f>
        <v>0</v>
      </c>
      <c r="U25" s="18">
        <f>SUMIF(老线指令!KC:KC,C:C,老线指令!KG:KG)</f>
        <v>0</v>
      </c>
      <c r="V25" s="18">
        <f>SUMIF(老线指令!NI:NI,C:C,老线指令!NM:NM)</f>
        <v>0</v>
      </c>
      <c r="W25" s="18">
        <f>SUMIF(老线指令!OK:OK,C:C,老线指令!OO:OO)</f>
        <v>0</v>
      </c>
      <c r="X25" s="18">
        <f>SUMIF(新线指令!I:I,C:C,新线指令!M:M)</f>
        <v>0</v>
      </c>
      <c r="Y25" s="18">
        <f>SUMIF(新线指令!AK:AK,C:C,新线指令!AO:AO)</f>
        <v>0</v>
      </c>
      <c r="Z25" s="18">
        <f>SUMIF(新线指令!BM:BM,C:C,新线指令!BQ:BQ)</f>
        <v>0</v>
      </c>
      <c r="AA25" s="18">
        <f>SUMIF(新线指令!CO:CO,C:C,新线指令!CS:CS)</f>
        <v>0</v>
      </c>
      <c r="AB25" s="18">
        <f>SUMIF(新线指令!DQ:DQ,C:C,新线指令!DU:DU)</f>
        <v>243</v>
      </c>
      <c r="AC25" s="18">
        <f>SUMIF(新线指令!ES:ES,C:C,新线指令!EW:EW)</f>
        <v>43</v>
      </c>
      <c r="AD25" s="198">
        <v>0</v>
      </c>
      <c r="AE25" s="198">
        <v>0</v>
      </c>
      <c r="AF25" s="198">
        <v>200</v>
      </c>
      <c r="AG25" s="198">
        <v>0</v>
      </c>
      <c r="AH25" s="37">
        <f>AD25+I25-产能评估!H25</f>
        <v>0</v>
      </c>
      <c r="AI25" s="37">
        <f>AE25+J25-产能评估!I25</f>
        <v>-243</v>
      </c>
      <c r="AJ25" s="37">
        <f>AF25+K25-产能评估!J25</f>
        <v>157</v>
      </c>
      <c r="AK25" s="37">
        <f>AG25+L25-产能评估!K25</f>
        <v>0</v>
      </c>
    </row>
    <row r="26" spans="1:37">
      <c r="A26" s="24">
        <f t="shared" si="0"/>
        <v>42257</v>
      </c>
      <c r="C26" s="19">
        <f>产能评估!B26</f>
        <v>11569398</v>
      </c>
      <c r="D26" s="19">
        <f>产能评估!C26</f>
        <v>200013407</v>
      </c>
      <c r="E26" s="19" t="str">
        <f>产能评估!D26</f>
        <v xml:space="preserve">装饰板(门板) S8 900 2100 FS441 </v>
      </c>
      <c r="F26" s="38" t="str">
        <f>VLOOKUP(D:D,标准数据!A:Q,17,0)</f>
        <v>X</v>
      </c>
      <c r="G26" s="143">
        <f>VLOOKUP(C:C,产能评估!B:F,5,0)</f>
        <v>54</v>
      </c>
      <c r="H26" s="16">
        <f>VLOOKUP(D:D,标准数据!A:L,12,0)</f>
        <v>23</v>
      </c>
      <c r="I26" s="20">
        <f>VLOOKUP(C:C,产能评估!B:K,7,0)-M26-N26</f>
        <v>0</v>
      </c>
      <c r="J26" s="20">
        <f>VLOOKUP(C:C,产能评估!B:K,8,0)-O26-P26-X26-AB26</f>
        <v>54</v>
      </c>
      <c r="K26" s="20">
        <f>VLOOKUP(C:C,产能评估!B:K,9,0)-Q26-R26-T26-V26-Y26-AC26</f>
        <v>54</v>
      </c>
      <c r="L26" s="20">
        <f>VLOOKUP(C:C,产能评估!B:K,10,0)-S26-Z26-W26-AA26</f>
        <v>0</v>
      </c>
      <c r="M26" s="18">
        <f>SUMIF(老线指令!I:I,C:C,老线指令!M:M)</f>
        <v>0</v>
      </c>
      <c r="N26" s="18">
        <f>SUMIF(老线指令!AK:AK,C:C,老线指令!AO:AO)</f>
        <v>0</v>
      </c>
      <c r="O26" s="18">
        <f>SUMIF(老线指令!BM:BM,C:C,老线指令!BQ:BQ)</f>
        <v>0</v>
      </c>
      <c r="P26" s="18">
        <f>SUMIF(老线指令!CO:CO,C:C,老线指令!CS:CS)</f>
        <v>0</v>
      </c>
      <c r="Q26" s="18">
        <f>SUMIF(老线指令!DQ:DQ,C:C,老线指令!DU:DU)</f>
        <v>0</v>
      </c>
      <c r="R26" s="18">
        <f>SUMIF(老线指令!ES:ES,C:C,老线指令!EW:EW)</f>
        <v>0</v>
      </c>
      <c r="S26" s="18">
        <f>SUMIF(老线指令!FU:FU,C:C,老线指令!FY:FY)</f>
        <v>0</v>
      </c>
      <c r="T26" s="18">
        <f>SUMIF(老线指令!HY:HY,C:C,老线指令!IC:IC)</f>
        <v>0</v>
      </c>
      <c r="U26" s="18">
        <f>SUMIF(老线指令!KC:KC,C:C,老线指令!KG:KG)</f>
        <v>0</v>
      </c>
      <c r="V26" s="18">
        <f>SUMIF(老线指令!NI:NI,C:C,老线指令!NM:NM)</f>
        <v>0</v>
      </c>
      <c r="W26" s="18">
        <f>SUMIF(老线指令!OK:OK,C:C,老线指令!OO:OO)</f>
        <v>0</v>
      </c>
      <c r="X26" s="18">
        <f>SUMIF(新线指令!I:I,C:C,新线指令!M:M)</f>
        <v>0</v>
      </c>
      <c r="Y26" s="18">
        <f>SUMIF(新线指令!AK:AK,C:C,新线指令!AO:AO)</f>
        <v>0</v>
      </c>
      <c r="Z26" s="18">
        <f>SUMIF(新线指令!BM:BM,C:C,新线指令!BQ:BQ)</f>
        <v>0</v>
      </c>
      <c r="AA26" s="18">
        <f>SUMIF(新线指令!CO:CO,C:C,新线指令!CS:CS)</f>
        <v>0</v>
      </c>
      <c r="AB26" s="18">
        <f>SUMIF(新线指令!DQ:DQ,C:C,新线指令!DU:DU)</f>
        <v>0</v>
      </c>
      <c r="AC26" s="18">
        <f>SUMIF(新线指令!ES:ES,C:C,新线指令!EW:EW)</f>
        <v>0</v>
      </c>
      <c r="AD26" s="198">
        <v>0</v>
      </c>
      <c r="AE26" s="198">
        <v>54</v>
      </c>
      <c r="AF26" s="198">
        <v>54</v>
      </c>
      <c r="AG26" s="198">
        <v>0</v>
      </c>
      <c r="AH26" s="37">
        <f>AD26+I26-产能评估!H26</f>
        <v>0</v>
      </c>
      <c r="AI26" s="37">
        <f>AE26+J26-产能评估!I26</f>
        <v>54</v>
      </c>
      <c r="AJ26" s="37">
        <f>AF26+K26-产能评估!J26</f>
        <v>54</v>
      </c>
      <c r="AK26" s="37">
        <f>AG26+L26-产能评估!K26</f>
        <v>0</v>
      </c>
    </row>
    <row r="27" spans="1:37">
      <c r="A27" s="24">
        <f t="shared" si="0"/>
        <v>42257</v>
      </c>
      <c r="C27" s="19">
        <f>产能评估!B27</f>
        <v>11569404</v>
      </c>
      <c r="D27" s="19">
        <f>产能评估!C27</f>
        <v>200201325</v>
      </c>
      <c r="E27" s="19" t="str">
        <f>产能评估!D27</f>
        <v xml:space="preserve">装饰板(门楣) S200 800 FS441 </v>
      </c>
      <c r="F27" s="38" t="str">
        <f>VLOOKUP(D:D,标准数据!A:Q,17,0)</f>
        <v>O</v>
      </c>
      <c r="G27" s="143">
        <f>VLOOKUP(C:C,产能评估!B:F,5,0)</f>
        <v>185</v>
      </c>
      <c r="H27" s="16">
        <f>VLOOKUP(D:D,标准数据!A:L,12,0)</f>
        <v>123</v>
      </c>
      <c r="I27" s="20">
        <f>VLOOKUP(C:C,产能评估!B:K,7,0)-M27-N27</f>
        <v>0</v>
      </c>
      <c r="J27" s="20">
        <f>VLOOKUP(C:C,产能评估!B:K,8,0)-O27-P27-X27-AB27</f>
        <v>0</v>
      </c>
      <c r="K27" s="20">
        <f>VLOOKUP(C:C,产能评估!B:K,9,0)-Q27-R27-T27-V27-Y27-AC27</f>
        <v>0</v>
      </c>
      <c r="L27" s="20">
        <f>VLOOKUP(C:C,产能评估!B:K,10,0)-S27-Z27-W27-AA27</f>
        <v>0</v>
      </c>
      <c r="M27" s="18">
        <f>SUMIF(老线指令!I:I,C:C,老线指令!M:M)</f>
        <v>0</v>
      </c>
      <c r="N27" s="18">
        <f>SUMIF(老线指令!AK:AK,C:C,老线指令!AO:AO)</f>
        <v>185</v>
      </c>
      <c r="O27" s="18">
        <f>SUMIF(老线指令!BM:BM,C:C,老线指令!BQ:BQ)</f>
        <v>185</v>
      </c>
      <c r="P27" s="18">
        <f>SUMIF(老线指令!CO:CO,C:C,老线指令!CS:CS)</f>
        <v>0</v>
      </c>
      <c r="Q27" s="18">
        <f>SUMIF(老线指令!DQ:DQ,C:C,老线指令!DU:DU)</f>
        <v>0</v>
      </c>
      <c r="R27" s="18">
        <f>SUMIF(老线指令!ES:ES,C:C,老线指令!EW:EW)</f>
        <v>185</v>
      </c>
      <c r="S27" s="18">
        <f>SUMIF(老线指令!FU:FU,C:C,老线指令!FY:FY)</f>
        <v>0</v>
      </c>
      <c r="T27" s="18">
        <f>SUMIF(老线指令!HY:HY,C:C,老线指令!IC:IC)</f>
        <v>0</v>
      </c>
      <c r="U27" s="18">
        <f>SUMIF(老线指令!KC:KC,C:C,老线指令!KG:KG)</f>
        <v>0</v>
      </c>
      <c r="V27" s="18">
        <f>SUMIF(老线指令!NI:NI,C:C,老线指令!NM:NM)</f>
        <v>0</v>
      </c>
      <c r="W27" s="18">
        <f>SUMIF(老线指令!OK:OK,C:C,老线指令!OO:OO)</f>
        <v>0</v>
      </c>
      <c r="X27" s="18">
        <f>SUMIF(新线指令!I:I,C:C,新线指令!M:M)</f>
        <v>0</v>
      </c>
      <c r="Y27" s="18">
        <f>SUMIF(新线指令!AK:AK,C:C,新线指令!AO:AO)</f>
        <v>0</v>
      </c>
      <c r="Z27" s="18">
        <f>SUMIF(新线指令!BM:BM,C:C,新线指令!BQ:BQ)</f>
        <v>0</v>
      </c>
      <c r="AA27" s="18">
        <f>SUMIF(新线指令!CO:CO,C:C,新线指令!CS:CS)</f>
        <v>0</v>
      </c>
      <c r="AB27" s="18">
        <f>SUMIF(新线指令!DQ:DQ,C:C,新线指令!DU:DU)</f>
        <v>0</v>
      </c>
      <c r="AC27" s="18">
        <f>SUMIF(新线指令!ES:ES,C:C,新线指令!EW:EW)</f>
        <v>0</v>
      </c>
      <c r="AD27" s="198">
        <v>0</v>
      </c>
      <c r="AE27" s="198">
        <v>0</v>
      </c>
      <c r="AF27" s="198">
        <v>0</v>
      </c>
      <c r="AG27" s="198">
        <v>0</v>
      </c>
      <c r="AH27" s="37">
        <f>AD27+I27-产能评估!H27</f>
        <v>-185</v>
      </c>
      <c r="AI27" s="37">
        <f>AE27+J27-产能评估!I27</f>
        <v>-185</v>
      </c>
      <c r="AJ27" s="37">
        <f>AF27+K27-产能评估!J27</f>
        <v>-185</v>
      </c>
      <c r="AK27" s="37">
        <f>AG27+L27-产能评估!K27</f>
        <v>0</v>
      </c>
    </row>
    <row r="28" spans="1:37">
      <c r="A28" s="24">
        <f t="shared" si="0"/>
        <v>42257</v>
      </c>
      <c r="C28" s="19">
        <f>产能评估!B28</f>
        <v>11569393</v>
      </c>
      <c r="D28" s="19">
        <f>产能评估!C28</f>
        <v>200201326</v>
      </c>
      <c r="E28" s="19" t="str">
        <f>产能评估!D28</f>
        <v xml:space="preserve">装饰板(门楣) S200 900 FS441 </v>
      </c>
      <c r="F28" s="38" t="str">
        <f>VLOOKUP(D:D,标准数据!A:Q,17,0)</f>
        <v>O</v>
      </c>
      <c r="G28" s="143">
        <f>VLOOKUP(C:C,产能评估!B:F,5,0)</f>
        <v>243</v>
      </c>
      <c r="H28" s="16">
        <f>VLOOKUP(D:D,标准数据!A:L,12,0)</f>
        <v>123</v>
      </c>
      <c r="I28" s="20">
        <f>VLOOKUP(C:C,产能评估!B:K,7,0)-M28-N28</f>
        <v>0</v>
      </c>
      <c r="J28" s="20">
        <f>VLOOKUP(C:C,产能评估!B:K,8,0)-O28-P28-X28-AB28</f>
        <v>0</v>
      </c>
      <c r="K28" s="20">
        <f>VLOOKUP(C:C,产能评估!B:K,9,0)-Q28-R28-T28-V28-Y28-AC28</f>
        <v>0</v>
      </c>
      <c r="L28" s="20">
        <f>VLOOKUP(C:C,产能评估!B:K,10,0)-S28-Z28-W28-AA28</f>
        <v>0</v>
      </c>
      <c r="M28" s="18">
        <f>SUMIF(老线指令!I:I,C:C,老线指令!M:M)</f>
        <v>0</v>
      </c>
      <c r="N28" s="18">
        <f>SUMIF(老线指令!AK:AK,C:C,老线指令!AO:AO)</f>
        <v>243</v>
      </c>
      <c r="O28" s="18">
        <f>SUMIF(老线指令!BM:BM,C:C,老线指令!BQ:BQ)</f>
        <v>243</v>
      </c>
      <c r="P28" s="18">
        <f>SUMIF(老线指令!CO:CO,C:C,老线指令!CS:CS)</f>
        <v>0</v>
      </c>
      <c r="Q28" s="18">
        <f>SUMIF(老线指令!DQ:DQ,C:C,老线指令!DU:DU)</f>
        <v>0</v>
      </c>
      <c r="R28" s="18">
        <f>SUMIF(老线指令!ES:ES,C:C,老线指令!EW:EW)</f>
        <v>243</v>
      </c>
      <c r="S28" s="18">
        <f>SUMIF(老线指令!FU:FU,C:C,老线指令!FY:FY)</f>
        <v>0</v>
      </c>
      <c r="T28" s="18">
        <f>SUMIF(老线指令!HY:HY,C:C,老线指令!IC:IC)</f>
        <v>0</v>
      </c>
      <c r="U28" s="18">
        <f>SUMIF(老线指令!KC:KC,C:C,老线指令!KG:KG)</f>
        <v>0</v>
      </c>
      <c r="V28" s="18">
        <f>SUMIF(老线指令!NI:NI,C:C,老线指令!NM:NM)</f>
        <v>0</v>
      </c>
      <c r="W28" s="18">
        <f>SUMIF(老线指令!OK:OK,C:C,老线指令!OO:OO)</f>
        <v>0</v>
      </c>
      <c r="X28" s="18">
        <f>SUMIF(新线指令!I:I,C:C,新线指令!M:M)</f>
        <v>0</v>
      </c>
      <c r="Y28" s="18">
        <f>SUMIF(新线指令!AK:AK,C:C,新线指令!AO:AO)</f>
        <v>0</v>
      </c>
      <c r="Z28" s="18">
        <f>SUMIF(新线指令!BM:BM,C:C,新线指令!BQ:BQ)</f>
        <v>0</v>
      </c>
      <c r="AA28" s="18">
        <f>SUMIF(新线指令!CO:CO,C:C,新线指令!CS:CS)</f>
        <v>0</v>
      </c>
      <c r="AB28" s="18">
        <f>SUMIF(新线指令!DQ:DQ,C:C,新线指令!DU:DU)</f>
        <v>0</v>
      </c>
      <c r="AC28" s="18">
        <f>SUMIF(新线指令!ES:ES,C:C,新线指令!EW:EW)</f>
        <v>0</v>
      </c>
      <c r="AD28" s="198">
        <v>0</v>
      </c>
      <c r="AE28" s="198">
        <v>0</v>
      </c>
      <c r="AF28" s="198">
        <v>0</v>
      </c>
      <c r="AG28" s="198">
        <v>0</v>
      </c>
      <c r="AH28" s="37">
        <f>AD28+I28-产能评估!H28</f>
        <v>-243</v>
      </c>
      <c r="AI28" s="37">
        <f>AE28+J28-产能评估!I28</f>
        <v>-243</v>
      </c>
      <c r="AJ28" s="37">
        <f>AF28+K28-产能评估!J28</f>
        <v>-243</v>
      </c>
      <c r="AK28" s="37">
        <f>AG28+L28-产能评估!K28</f>
        <v>0</v>
      </c>
    </row>
    <row r="29" spans="1:37">
      <c r="A29" s="24">
        <f t="shared" si="0"/>
        <v>42257</v>
      </c>
      <c r="C29" s="19">
        <f>产能评估!B29</f>
        <v>0</v>
      </c>
      <c r="D29" s="19">
        <f>产能评估!C29</f>
        <v>0</v>
      </c>
      <c r="E29" s="19">
        <f>产能评估!D29</f>
        <v>0</v>
      </c>
      <c r="F29" s="38" t="e">
        <f>VLOOKUP(D:D,标准数据!A:Q,17,0)</f>
        <v>#N/A</v>
      </c>
      <c r="G29" s="143" t="e">
        <f>VLOOKUP(C:C,产能评估!B:F,5,0)</f>
        <v>#N/A</v>
      </c>
      <c r="H29" s="16" t="e">
        <f>VLOOKUP(D:D,标准数据!A:L,12,0)</f>
        <v>#N/A</v>
      </c>
      <c r="I29" s="20" t="e">
        <f>VLOOKUP(C:C,产能评估!B:K,7,0)-M29-N29</f>
        <v>#N/A</v>
      </c>
      <c r="J29" s="20" t="e">
        <f>VLOOKUP(C:C,产能评估!B:K,8,0)-O29-P29-X29-AB29</f>
        <v>#N/A</v>
      </c>
      <c r="K29" s="20" t="e">
        <f>VLOOKUP(C:C,产能评估!B:K,9,0)-Q29-R29-T29-V29-Y29-AC29</f>
        <v>#N/A</v>
      </c>
      <c r="L29" s="20" t="e">
        <f>VLOOKUP(C:C,产能评估!B:K,10,0)-S29-Z29-W29-AA29</f>
        <v>#N/A</v>
      </c>
      <c r="M29" s="18">
        <f>SUMIF(老线指令!I:I,C:C,老线指令!M:M)</f>
        <v>0</v>
      </c>
      <c r="N29" s="18">
        <f>SUMIF(老线指令!AK:AK,C:C,老线指令!AO:AO)</f>
        <v>0</v>
      </c>
      <c r="O29" s="18">
        <f>SUMIF(老线指令!BM:BM,C:C,老线指令!BQ:BQ)</f>
        <v>0</v>
      </c>
      <c r="P29" s="18">
        <f>SUMIF(老线指令!CO:CO,C:C,老线指令!CS:CS)</f>
        <v>0</v>
      </c>
      <c r="Q29" s="18">
        <f>SUMIF(老线指令!DQ:DQ,C:C,老线指令!DU:DU)</f>
        <v>0</v>
      </c>
      <c r="R29" s="18">
        <f>SUMIF(老线指令!ES:ES,C:C,老线指令!EW:EW)</f>
        <v>0</v>
      </c>
      <c r="S29" s="18">
        <f>SUMIF(老线指令!FU:FU,C:C,老线指令!FY:FY)</f>
        <v>0</v>
      </c>
      <c r="T29" s="18">
        <f>SUMIF(老线指令!HY:HY,C:C,老线指令!IC:IC)</f>
        <v>0</v>
      </c>
      <c r="U29" s="18">
        <f>SUMIF(老线指令!KC:KC,C:C,老线指令!KG:KG)</f>
        <v>0</v>
      </c>
      <c r="V29" s="18">
        <f>SUMIF(老线指令!NI:NI,C:C,老线指令!NM:NM)</f>
        <v>0</v>
      </c>
      <c r="W29" s="18">
        <f>SUMIF(老线指令!OK:OK,C:C,老线指令!OO:OO)</f>
        <v>0</v>
      </c>
      <c r="X29" s="18">
        <f>SUMIF(新线指令!I:I,C:C,新线指令!M:M)</f>
        <v>0</v>
      </c>
      <c r="Y29" s="18">
        <f>SUMIF(新线指令!AK:AK,C:C,新线指令!AO:AO)</f>
        <v>0</v>
      </c>
      <c r="Z29" s="18">
        <f>SUMIF(新线指令!BM:BM,C:C,新线指令!BQ:BQ)</f>
        <v>0</v>
      </c>
      <c r="AA29" s="18">
        <f>SUMIF(新线指令!CO:CO,C:C,新线指令!CS:CS)</f>
        <v>0</v>
      </c>
      <c r="AB29" s="18">
        <f>SUMIF(新线指令!DQ:DQ,C:C,新线指令!DU:DU)</f>
        <v>0</v>
      </c>
      <c r="AC29" s="18">
        <f>SUMIF(新线指令!ES:ES,C:C,新线指令!EW:EW)</f>
        <v>0</v>
      </c>
      <c r="AD29" s="198" t="e">
        <v>#N/A</v>
      </c>
      <c r="AE29" s="198" t="e">
        <v>#N/A</v>
      </c>
      <c r="AF29" s="198" t="e">
        <v>#N/A</v>
      </c>
      <c r="AG29" s="198" t="e">
        <v>#N/A</v>
      </c>
      <c r="AH29" s="37" t="e">
        <f>AD29+I29-产能评估!H29</f>
        <v>#N/A</v>
      </c>
      <c r="AI29" s="37" t="e">
        <f>AE29+J29-产能评估!I29</f>
        <v>#N/A</v>
      </c>
      <c r="AJ29" s="37" t="e">
        <f>AF29+K29-产能评估!J29</f>
        <v>#N/A</v>
      </c>
      <c r="AK29" s="37" t="e">
        <f>AG29+L29-产能评估!K29</f>
        <v>#N/A</v>
      </c>
    </row>
    <row r="30" spans="1:37">
      <c r="A30" s="24">
        <f t="shared" si="0"/>
        <v>42257</v>
      </c>
      <c r="C30" s="19">
        <f>产能评估!B30</f>
        <v>0</v>
      </c>
      <c r="D30" s="19">
        <f>产能评估!C30</f>
        <v>0</v>
      </c>
      <c r="E30" s="19">
        <f>产能评估!D30</f>
        <v>0</v>
      </c>
      <c r="F30" s="38" t="e">
        <f>VLOOKUP(D:D,标准数据!A:Q,17,0)</f>
        <v>#N/A</v>
      </c>
      <c r="G30" s="143" t="e">
        <f>VLOOKUP(C:C,产能评估!B:F,5,0)</f>
        <v>#N/A</v>
      </c>
      <c r="H30" s="16" t="e">
        <f>VLOOKUP(D:D,标准数据!A:L,12,0)</f>
        <v>#N/A</v>
      </c>
      <c r="I30" s="20" t="e">
        <f>VLOOKUP(C:C,产能评估!B:K,7,0)-M30-N30</f>
        <v>#N/A</v>
      </c>
      <c r="J30" s="20" t="e">
        <f>VLOOKUP(C:C,产能评估!B:K,8,0)-O30-P30-X30-AB30</f>
        <v>#N/A</v>
      </c>
      <c r="K30" s="20" t="e">
        <f>VLOOKUP(C:C,产能评估!B:K,9,0)-Q30-R30-T30-V30-Y30-AC30</f>
        <v>#N/A</v>
      </c>
      <c r="L30" s="20" t="e">
        <f>VLOOKUP(C:C,产能评估!B:K,10,0)-S30-Z30-W30-AA30</f>
        <v>#N/A</v>
      </c>
      <c r="M30" s="18">
        <f>SUMIF(老线指令!I:I,C:C,老线指令!M:M)</f>
        <v>0</v>
      </c>
      <c r="N30" s="18">
        <f>SUMIF(老线指令!AK:AK,C:C,老线指令!AO:AO)</f>
        <v>0</v>
      </c>
      <c r="O30" s="18">
        <f>SUMIF(老线指令!BM:BM,C:C,老线指令!BQ:BQ)</f>
        <v>0</v>
      </c>
      <c r="P30" s="18">
        <f>SUMIF(老线指令!CO:CO,C:C,老线指令!CS:CS)</f>
        <v>0</v>
      </c>
      <c r="Q30" s="18">
        <f>SUMIF(老线指令!DQ:DQ,C:C,老线指令!DU:DU)</f>
        <v>0</v>
      </c>
      <c r="R30" s="18">
        <f>SUMIF(老线指令!ES:ES,C:C,老线指令!EW:EW)</f>
        <v>0</v>
      </c>
      <c r="S30" s="18">
        <f>SUMIF(老线指令!FU:FU,C:C,老线指令!FY:FY)</f>
        <v>0</v>
      </c>
      <c r="T30" s="18">
        <f>SUMIF(老线指令!HY:HY,C:C,老线指令!IC:IC)</f>
        <v>0</v>
      </c>
      <c r="U30" s="18">
        <f>SUMIF(老线指令!KC:KC,C:C,老线指令!KG:KG)</f>
        <v>0</v>
      </c>
      <c r="V30" s="18">
        <f>SUMIF(老线指令!NI:NI,C:C,老线指令!NM:NM)</f>
        <v>0</v>
      </c>
      <c r="W30" s="18">
        <f>SUMIF(老线指令!OK:OK,C:C,老线指令!OO:OO)</f>
        <v>0</v>
      </c>
      <c r="X30" s="18">
        <f>SUMIF(新线指令!I:I,C:C,新线指令!M:M)</f>
        <v>0</v>
      </c>
      <c r="Y30" s="18">
        <f>SUMIF(新线指令!AK:AK,C:C,新线指令!AO:AO)</f>
        <v>0</v>
      </c>
      <c r="Z30" s="18">
        <f>SUMIF(新线指令!BM:BM,C:C,新线指令!BQ:BQ)</f>
        <v>0</v>
      </c>
      <c r="AA30" s="18">
        <f>SUMIF(新线指令!CO:CO,C:C,新线指令!CS:CS)</f>
        <v>0</v>
      </c>
      <c r="AB30" s="18">
        <f>SUMIF(新线指令!DQ:DQ,C:C,新线指令!DU:DU)</f>
        <v>0</v>
      </c>
      <c r="AC30" s="18">
        <f>SUMIF(新线指令!ES:ES,C:C,新线指令!EW:EW)</f>
        <v>0</v>
      </c>
      <c r="AD30" s="198" t="e">
        <v>#N/A</v>
      </c>
      <c r="AE30" s="198" t="e">
        <v>#N/A</v>
      </c>
      <c r="AF30" s="198" t="e">
        <v>#N/A</v>
      </c>
      <c r="AG30" s="198" t="e">
        <v>#N/A</v>
      </c>
      <c r="AH30" s="37" t="e">
        <f>AD30+I30-产能评估!H30</f>
        <v>#N/A</v>
      </c>
      <c r="AI30" s="37" t="e">
        <f>AE30+J30-产能评估!I30</f>
        <v>#N/A</v>
      </c>
      <c r="AJ30" s="37" t="e">
        <f>AF30+K30-产能评估!J30</f>
        <v>#N/A</v>
      </c>
      <c r="AK30" s="37" t="e">
        <f>AG30+L30-产能评估!K30</f>
        <v>#N/A</v>
      </c>
    </row>
    <row r="31" spans="1:37">
      <c r="A31" s="24">
        <f t="shared" si="0"/>
        <v>42257</v>
      </c>
      <c r="C31" s="19">
        <f>产能评估!B31</f>
        <v>0</v>
      </c>
      <c r="D31" s="19">
        <f>产能评估!C31</f>
        <v>0</v>
      </c>
      <c r="E31" s="19">
        <f>产能评估!D31</f>
        <v>0</v>
      </c>
      <c r="F31" s="38" t="e">
        <f>VLOOKUP(D:D,标准数据!A:Q,17,0)</f>
        <v>#N/A</v>
      </c>
      <c r="G31" s="143" t="e">
        <f>VLOOKUP(C:C,产能评估!B:F,5,0)</f>
        <v>#N/A</v>
      </c>
      <c r="H31" s="16" t="e">
        <f>VLOOKUP(D:D,标准数据!A:L,12,0)</f>
        <v>#N/A</v>
      </c>
      <c r="I31" s="20" t="e">
        <f>VLOOKUP(C:C,产能评估!B:K,7,0)-M31-N31</f>
        <v>#N/A</v>
      </c>
      <c r="J31" s="20" t="e">
        <f>VLOOKUP(C:C,产能评估!B:K,8,0)-O31-P31-X31-AB31</f>
        <v>#N/A</v>
      </c>
      <c r="K31" s="20" t="e">
        <f>VLOOKUP(C:C,产能评估!B:K,9,0)-Q31-R31-T31-V31-Y31-AC31</f>
        <v>#N/A</v>
      </c>
      <c r="L31" s="20" t="e">
        <f>VLOOKUP(C:C,产能评估!B:K,10,0)-S31-Z31-W31-AA31</f>
        <v>#N/A</v>
      </c>
      <c r="M31" s="18">
        <f>SUMIF(老线指令!I:I,C:C,老线指令!M:M)</f>
        <v>0</v>
      </c>
      <c r="N31" s="18">
        <f>SUMIF(老线指令!AK:AK,C:C,老线指令!AO:AO)</f>
        <v>0</v>
      </c>
      <c r="O31" s="18">
        <f>SUMIF(老线指令!BM:BM,C:C,老线指令!BQ:BQ)</f>
        <v>0</v>
      </c>
      <c r="P31" s="18">
        <f>SUMIF(老线指令!CO:CO,C:C,老线指令!CS:CS)</f>
        <v>0</v>
      </c>
      <c r="Q31" s="18">
        <f>SUMIF(老线指令!DQ:DQ,C:C,老线指令!DU:DU)</f>
        <v>0</v>
      </c>
      <c r="R31" s="18">
        <f>SUMIF(老线指令!ES:ES,C:C,老线指令!EW:EW)</f>
        <v>0</v>
      </c>
      <c r="S31" s="18">
        <f>SUMIF(老线指令!FU:FU,C:C,老线指令!FY:FY)</f>
        <v>0</v>
      </c>
      <c r="T31" s="18">
        <f>SUMIF(老线指令!HY:HY,C:C,老线指令!IC:IC)</f>
        <v>0</v>
      </c>
      <c r="U31" s="18">
        <f>SUMIF(老线指令!KC:KC,C:C,老线指令!KG:KG)</f>
        <v>0</v>
      </c>
      <c r="V31" s="18">
        <f>SUMIF(老线指令!NI:NI,C:C,老线指令!NM:NM)</f>
        <v>0</v>
      </c>
      <c r="W31" s="18">
        <f>SUMIF(老线指令!OK:OK,C:C,老线指令!OO:OO)</f>
        <v>0</v>
      </c>
      <c r="X31" s="18">
        <f>SUMIF(新线指令!I:I,C:C,新线指令!M:M)</f>
        <v>0</v>
      </c>
      <c r="Y31" s="18">
        <f>SUMIF(新线指令!AK:AK,C:C,新线指令!AO:AO)</f>
        <v>0</v>
      </c>
      <c r="Z31" s="18">
        <f>SUMIF(新线指令!BM:BM,C:C,新线指令!BQ:BQ)</f>
        <v>0</v>
      </c>
      <c r="AA31" s="18">
        <f>SUMIF(新线指令!CO:CO,C:C,新线指令!CS:CS)</f>
        <v>0</v>
      </c>
      <c r="AB31" s="18">
        <f>SUMIF(新线指令!DQ:DQ,C:C,新线指令!DU:DU)</f>
        <v>0</v>
      </c>
      <c r="AC31" s="18">
        <f>SUMIF(新线指令!ES:ES,C:C,新线指令!EW:EW)</f>
        <v>0</v>
      </c>
      <c r="AD31" s="198" t="e">
        <v>#N/A</v>
      </c>
      <c r="AE31" s="198" t="e">
        <v>#N/A</v>
      </c>
      <c r="AF31" s="198" t="e">
        <v>#N/A</v>
      </c>
      <c r="AG31" s="198" t="e">
        <v>#N/A</v>
      </c>
      <c r="AH31" s="37" t="e">
        <f>AD31+I31-产能评估!H31</f>
        <v>#N/A</v>
      </c>
      <c r="AI31" s="37" t="e">
        <f>AE31+J31-产能评估!I31</f>
        <v>#N/A</v>
      </c>
      <c r="AJ31" s="37" t="e">
        <f>AF31+K31-产能评估!J31</f>
        <v>#N/A</v>
      </c>
      <c r="AK31" s="37" t="e">
        <f>AG31+L31-产能评估!K31</f>
        <v>#N/A</v>
      </c>
    </row>
    <row r="32" spans="1:37">
      <c r="A32" s="24">
        <f t="shared" si="0"/>
        <v>42257</v>
      </c>
      <c r="C32" s="19">
        <f>产能评估!B32</f>
        <v>0</v>
      </c>
      <c r="D32" s="19">
        <f>产能评估!C32</f>
        <v>0</v>
      </c>
      <c r="E32" s="19">
        <f>产能评估!D32</f>
        <v>0</v>
      </c>
      <c r="F32" s="38" t="e">
        <f>VLOOKUP(D:D,标准数据!A:Q,17,0)</f>
        <v>#N/A</v>
      </c>
      <c r="G32" s="143" t="e">
        <f>VLOOKUP(C:C,产能评估!B:F,5,0)</f>
        <v>#N/A</v>
      </c>
      <c r="H32" s="16" t="e">
        <f>VLOOKUP(D:D,标准数据!A:L,12,0)</f>
        <v>#N/A</v>
      </c>
      <c r="I32" s="20" t="e">
        <f>VLOOKUP(C:C,产能评估!B:K,7,0)-M32-N32</f>
        <v>#N/A</v>
      </c>
      <c r="J32" s="20" t="e">
        <f>VLOOKUP(C:C,产能评估!B:K,8,0)-O32-P32-X32-AB32</f>
        <v>#N/A</v>
      </c>
      <c r="K32" s="20" t="e">
        <f>VLOOKUP(C:C,产能评估!B:K,9,0)-Q32-R32-T32-V32-Y32-AC32</f>
        <v>#N/A</v>
      </c>
      <c r="L32" s="20" t="e">
        <f>VLOOKUP(C:C,产能评估!B:K,10,0)-S32-Z32-W32-AA32</f>
        <v>#N/A</v>
      </c>
      <c r="M32" s="18">
        <f>SUMIF(老线指令!I:I,C:C,老线指令!M:M)</f>
        <v>0</v>
      </c>
      <c r="N32" s="18">
        <f>SUMIF(老线指令!AK:AK,C:C,老线指令!AO:AO)</f>
        <v>0</v>
      </c>
      <c r="O32" s="18">
        <f>SUMIF(老线指令!BM:BM,C:C,老线指令!BQ:BQ)</f>
        <v>0</v>
      </c>
      <c r="P32" s="18">
        <f>SUMIF(老线指令!CO:CO,C:C,老线指令!CS:CS)</f>
        <v>0</v>
      </c>
      <c r="Q32" s="18">
        <f>SUMIF(老线指令!DQ:DQ,C:C,老线指令!DU:DU)</f>
        <v>0</v>
      </c>
      <c r="R32" s="18">
        <f>SUMIF(老线指令!ES:ES,C:C,老线指令!EW:EW)</f>
        <v>0</v>
      </c>
      <c r="S32" s="18">
        <f>SUMIF(老线指令!FU:FU,C:C,老线指令!FY:FY)</f>
        <v>0</v>
      </c>
      <c r="T32" s="18">
        <f>SUMIF(老线指令!HY:HY,C:C,老线指令!IC:IC)</f>
        <v>0</v>
      </c>
      <c r="U32" s="18">
        <f>SUMIF(老线指令!KC:KC,C:C,老线指令!KG:KG)</f>
        <v>0</v>
      </c>
      <c r="V32" s="18">
        <f>SUMIF(老线指令!NI:NI,C:C,老线指令!NM:NM)</f>
        <v>0</v>
      </c>
      <c r="W32" s="18">
        <f>SUMIF(老线指令!OK:OK,C:C,老线指令!OO:OO)</f>
        <v>0</v>
      </c>
      <c r="X32" s="18">
        <f>SUMIF(新线指令!I:I,C:C,新线指令!M:M)</f>
        <v>0</v>
      </c>
      <c r="Y32" s="18">
        <f>SUMIF(新线指令!AK:AK,C:C,新线指令!AO:AO)</f>
        <v>0</v>
      </c>
      <c r="Z32" s="18">
        <f>SUMIF(新线指令!BM:BM,C:C,新线指令!BQ:BQ)</f>
        <v>0</v>
      </c>
      <c r="AA32" s="18">
        <f>SUMIF(新线指令!CO:CO,C:C,新线指令!CS:CS)</f>
        <v>0</v>
      </c>
      <c r="AB32" s="18">
        <f>SUMIF(新线指令!DQ:DQ,C:C,新线指令!DU:DU)</f>
        <v>0</v>
      </c>
      <c r="AC32" s="18">
        <f>SUMIF(新线指令!ES:ES,C:C,新线指令!EW:EW)</f>
        <v>0</v>
      </c>
      <c r="AD32" s="198" t="e">
        <v>#N/A</v>
      </c>
      <c r="AE32" s="198" t="e">
        <v>#N/A</v>
      </c>
      <c r="AF32" s="198" t="e">
        <v>#N/A</v>
      </c>
      <c r="AG32" s="198" t="e">
        <v>#N/A</v>
      </c>
      <c r="AH32" s="37" t="e">
        <f>AD32+I32-产能评估!H32</f>
        <v>#N/A</v>
      </c>
      <c r="AI32" s="37" t="e">
        <f>AE32+J32-产能评估!I32</f>
        <v>#N/A</v>
      </c>
      <c r="AJ32" s="37" t="e">
        <f>AF32+K32-产能评估!J32</f>
        <v>#N/A</v>
      </c>
      <c r="AK32" s="37" t="e">
        <f>AG32+L32-产能评估!K32</f>
        <v>#N/A</v>
      </c>
    </row>
    <row r="33" spans="1:37">
      <c r="A33" s="24">
        <f t="shared" si="0"/>
        <v>42257</v>
      </c>
      <c r="C33" s="19">
        <f>产能评估!B33</f>
        <v>0</v>
      </c>
      <c r="D33" s="19">
        <f>产能评估!C33</f>
        <v>0</v>
      </c>
      <c r="E33" s="19">
        <f>产能评估!D33</f>
        <v>0</v>
      </c>
      <c r="F33" s="38" t="e">
        <f>VLOOKUP(D:D,标准数据!A:Q,17,0)</f>
        <v>#N/A</v>
      </c>
      <c r="G33" s="143" t="e">
        <f>VLOOKUP(C:C,产能评估!B:F,5,0)</f>
        <v>#N/A</v>
      </c>
      <c r="H33" s="16" t="e">
        <f>VLOOKUP(D:D,标准数据!A:L,12,0)</f>
        <v>#N/A</v>
      </c>
      <c r="I33" s="20" t="e">
        <f>VLOOKUP(C:C,产能评估!B:K,7,0)-M33-N33</f>
        <v>#N/A</v>
      </c>
      <c r="J33" s="20" t="e">
        <f>VLOOKUP(C:C,产能评估!B:K,8,0)-O33-P33-X33-AB33</f>
        <v>#N/A</v>
      </c>
      <c r="K33" s="20" t="e">
        <f>VLOOKUP(C:C,产能评估!B:K,9,0)-Q33-R33-T33-V33-Y33-AC33</f>
        <v>#N/A</v>
      </c>
      <c r="L33" s="20" t="e">
        <f>VLOOKUP(C:C,产能评估!B:K,10,0)-S33-Z33-W33-AA33</f>
        <v>#N/A</v>
      </c>
      <c r="M33" s="18">
        <f>SUMIF(老线指令!I:I,C:C,老线指令!M:M)</f>
        <v>0</v>
      </c>
      <c r="N33" s="18">
        <f>SUMIF(老线指令!AK:AK,C:C,老线指令!AO:AO)</f>
        <v>0</v>
      </c>
      <c r="O33" s="18">
        <f>SUMIF(老线指令!BM:BM,C:C,老线指令!BQ:BQ)</f>
        <v>0</v>
      </c>
      <c r="P33" s="18">
        <f>SUMIF(老线指令!CO:CO,C:C,老线指令!CS:CS)</f>
        <v>0</v>
      </c>
      <c r="Q33" s="18">
        <f>SUMIF(老线指令!DQ:DQ,C:C,老线指令!DU:DU)</f>
        <v>0</v>
      </c>
      <c r="R33" s="18">
        <f>SUMIF(老线指令!ES:ES,C:C,老线指令!EW:EW)</f>
        <v>0</v>
      </c>
      <c r="S33" s="18">
        <f>SUMIF(老线指令!FU:FU,C:C,老线指令!FY:FY)</f>
        <v>0</v>
      </c>
      <c r="T33" s="18">
        <f>SUMIF(老线指令!HY:HY,C:C,老线指令!IC:IC)</f>
        <v>0</v>
      </c>
      <c r="U33" s="18">
        <f>SUMIF(老线指令!KC:KC,C:C,老线指令!KG:KG)</f>
        <v>0</v>
      </c>
      <c r="V33" s="18">
        <f>SUMIF(老线指令!NI:NI,C:C,老线指令!NM:NM)</f>
        <v>0</v>
      </c>
      <c r="W33" s="18">
        <f>SUMIF(老线指令!OK:OK,C:C,老线指令!OO:OO)</f>
        <v>0</v>
      </c>
      <c r="X33" s="18">
        <f>SUMIF(新线指令!I:I,C:C,新线指令!M:M)</f>
        <v>0</v>
      </c>
      <c r="Y33" s="18">
        <f>SUMIF(新线指令!AK:AK,C:C,新线指令!AO:AO)</f>
        <v>0</v>
      </c>
      <c r="Z33" s="18">
        <f>SUMIF(新线指令!BM:BM,C:C,新线指令!BQ:BQ)</f>
        <v>0</v>
      </c>
      <c r="AA33" s="18">
        <f>SUMIF(新线指令!CO:CO,C:C,新线指令!CS:CS)</f>
        <v>0</v>
      </c>
      <c r="AB33" s="18">
        <f>SUMIF(新线指令!DQ:DQ,C:C,新线指令!DU:DU)</f>
        <v>0</v>
      </c>
      <c r="AC33" s="18">
        <f>SUMIF(新线指令!ES:ES,C:C,新线指令!EW:EW)</f>
        <v>0</v>
      </c>
      <c r="AD33" s="198" t="e">
        <v>#N/A</v>
      </c>
      <c r="AE33" s="198" t="e">
        <v>#N/A</v>
      </c>
      <c r="AF33" s="198" t="e">
        <v>#N/A</v>
      </c>
      <c r="AG33" s="198" t="e">
        <v>#N/A</v>
      </c>
      <c r="AH33" s="37" t="e">
        <f>AD33+I33-产能评估!H33</f>
        <v>#N/A</v>
      </c>
      <c r="AI33" s="37" t="e">
        <f>AE33+J33-产能评估!I33</f>
        <v>#N/A</v>
      </c>
      <c r="AJ33" s="37" t="e">
        <f>AF33+K33-产能评估!J33</f>
        <v>#N/A</v>
      </c>
      <c r="AK33" s="37" t="e">
        <f>AG33+L33-产能评估!K33</f>
        <v>#N/A</v>
      </c>
    </row>
    <row r="34" spans="1:37">
      <c r="A34" s="24">
        <f t="shared" si="0"/>
        <v>42257</v>
      </c>
      <c r="C34" s="19">
        <f>产能评估!B34</f>
        <v>0</v>
      </c>
      <c r="D34" s="19">
        <f>产能评估!C34</f>
        <v>0</v>
      </c>
      <c r="E34" s="19">
        <f>产能评估!D34</f>
        <v>0</v>
      </c>
      <c r="F34" s="38" t="e">
        <f>VLOOKUP(D:D,标准数据!A:Q,17,0)</f>
        <v>#N/A</v>
      </c>
      <c r="G34" s="143" t="e">
        <f>VLOOKUP(C:C,产能评估!B:F,5,0)</f>
        <v>#N/A</v>
      </c>
      <c r="H34" s="16" t="e">
        <f>VLOOKUP(D:D,标准数据!A:L,12,0)</f>
        <v>#N/A</v>
      </c>
      <c r="I34" s="20" t="e">
        <f>VLOOKUP(C:C,产能评估!B:K,7,0)-M34-N34</f>
        <v>#N/A</v>
      </c>
      <c r="J34" s="20" t="e">
        <f>VLOOKUP(C:C,产能评估!B:K,8,0)-O34-P34-X34-AB34</f>
        <v>#N/A</v>
      </c>
      <c r="K34" s="20" t="e">
        <f>VLOOKUP(C:C,产能评估!B:K,9,0)-Q34-R34-T34-V34-Y34-AC34</f>
        <v>#N/A</v>
      </c>
      <c r="L34" s="20" t="e">
        <f>VLOOKUP(C:C,产能评估!B:K,10,0)-S34-Z34-W34-AA34</f>
        <v>#N/A</v>
      </c>
      <c r="M34" s="18">
        <f>SUMIF(老线指令!I:I,C:C,老线指令!M:M)</f>
        <v>0</v>
      </c>
      <c r="N34" s="18">
        <f>SUMIF(老线指令!AK:AK,C:C,老线指令!AO:AO)</f>
        <v>0</v>
      </c>
      <c r="O34" s="18">
        <f>SUMIF(老线指令!BM:BM,C:C,老线指令!BQ:BQ)</f>
        <v>0</v>
      </c>
      <c r="P34" s="18">
        <f>SUMIF(老线指令!CO:CO,C:C,老线指令!CS:CS)</f>
        <v>0</v>
      </c>
      <c r="Q34" s="18">
        <f>SUMIF(老线指令!DQ:DQ,C:C,老线指令!DU:DU)</f>
        <v>0</v>
      </c>
      <c r="R34" s="18">
        <f>SUMIF(老线指令!ES:ES,C:C,老线指令!EW:EW)</f>
        <v>0</v>
      </c>
      <c r="S34" s="18">
        <f>SUMIF(老线指令!FU:FU,C:C,老线指令!FY:FY)</f>
        <v>0</v>
      </c>
      <c r="T34" s="18">
        <f>SUMIF(老线指令!HY:HY,C:C,老线指令!IC:IC)</f>
        <v>0</v>
      </c>
      <c r="U34" s="18">
        <f>SUMIF(老线指令!KC:KC,C:C,老线指令!KG:KG)</f>
        <v>0</v>
      </c>
      <c r="V34" s="18">
        <f>SUMIF(老线指令!NI:NI,C:C,老线指令!NM:NM)</f>
        <v>0</v>
      </c>
      <c r="W34" s="18">
        <f>SUMIF(老线指令!OK:OK,C:C,老线指令!OO:OO)</f>
        <v>0</v>
      </c>
      <c r="X34" s="18">
        <f>SUMIF(新线指令!I:I,C:C,新线指令!M:M)</f>
        <v>0</v>
      </c>
      <c r="Y34" s="18">
        <f>SUMIF(新线指令!AK:AK,C:C,新线指令!AO:AO)</f>
        <v>0</v>
      </c>
      <c r="Z34" s="18">
        <f>SUMIF(新线指令!BM:BM,C:C,新线指令!BQ:BQ)</f>
        <v>0</v>
      </c>
      <c r="AA34" s="18">
        <f>SUMIF(新线指令!CO:CO,C:C,新线指令!CS:CS)</f>
        <v>0</v>
      </c>
      <c r="AB34" s="18">
        <f>SUMIF(新线指令!DQ:DQ,C:C,新线指令!DU:DU)</f>
        <v>0</v>
      </c>
      <c r="AC34" s="18">
        <f>SUMIF(新线指令!ES:ES,C:C,新线指令!EW:EW)</f>
        <v>0</v>
      </c>
      <c r="AD34" s="198" t="e">
        <v>#N/A</v>
      </c>
      <c r="AE34" s="198" t="e">
        <v>#N/A</v>
      </c>
      <c r="AF34" s="198" t="e">
        <v>#N/A</v>
      </c>
      <c r="AG34" s="198" t="e">
        <v>#N/A</v>
      </c>
      <c r="AH34" s="37" t="e">
        <f>AD34+I34-产能评估!H34</f>
        <v>#N/A</v>
      </c>
      <c r="AI34" s="37" t="e">
        <f>AE34+J34-产能评估!I34</f>
        <v>#N/A</v>
      </c>
      <c r="AJ34" s="37" t="e">
        <f>AF34+K34-产能评估!J34</f>
        <v>#N/A</v>
      </c>
      <c r="AK34" s="37" t="e">
        <f>AG34+L34-产能评估!K34</f>
        <v>#N/A</v>
      </c>
    </row>
    <row r="35" spans="1:37">
      <c r="A35" s="24">
        <f t="shared" si="0"/>
        <v>42257</v>
      </c>
      <c r="C35" s="19">
        <f>产能评估!B35</f>
        <v>0</v>
      </c>
      <c r="D35" s="19">
        <f>产能评估!C35</f>
        <v>0</v>
      </c>
      <c r="E35" s="19">
        <f>产能评估!D35</f>
        <v>0</v>
      </c>
      <c r="F35" s="38" t="e">
        <f>VLOOKUP(D:D,标准数据!A:Q,17,0)</f>
        <v>#N/A</v>
      </c>
      <c r="G35" s="143" t="e">
        <f>VLOOKUP(C:C,产能评估!B:F,5,0)</f>
        <v>#N/A</v>
      </c>
      <c r="H35" s="16" t="e">
        <f>VLOOKUP(D:D,标准数据!A:L,12,0)</f>
        <v>#N/A</v>
      </c>
      <c r="I35" s="20" t="e">
        <f>VLOOKUP(C:C,产能评估!B:K,7,0)-M35-N35</f>
        <v>#N/A</v>
      </c>
      <c r="J35" s="20" t="e">
        <f>VLOOKUP(C:C,产能评估!B:K,8,0)-O35-P35-X35-AB35</f>
        <v>#N/A</v>
      </c>
      <c r="K35" s="20" t="e">
        <f>VLOOKUP(C:C,产能评估!B:K,9,0)-Q35-R35-T35-V35-Y35-AC35</f>
        <v>#N/A</v>
      </c>
      <c r="L35" s="20" t="e">
        <f>VLOOKUP(C:C,产能评估!B:K,10,0)-S35-Z35-W35-AA35</f>
        <v>#N/A</v>
      </c>
      <c r="M35" s="18">
        <f>SUMIF(老线指令!I:I,C:C,老线指令!M:M)</f>
        <v>0</v>
      </c>
      <c r="N35" s="18">
        <f>SUMIF(老线指令!AK:AK,C:C,老线指令!AO:AO)</f>
        <v>0</v>
      </c>
      <c r="O35" s="18">
        <f>SUMIF(老线指令!BM:BM,C:C,老线指令!BQ:BQ)</f>
        <v>0</v>
      </c>
      <c r="P35" s="18">
        <f>SUMIF(老线指令!CO:CO,C:C,老线指令!CS:CS)</f>
        <v>0</v>
      </c>
      <c r="Q35" s="18">
        <f>SUMIF(老线指令!DQ:DQ,C:C,老线指令!DU:DU)</f>
        <v>0</v>
      </c>
      <c r="R35" s="18">
        <f>SUMIF(老线指令!ES:ES,C:C,老线指令!EW:EW)</f>
        <v>0</v>
      </c>
      <c r="S35" s="18">
        <f>SUMIF(老线指令!FU:FU,C:C,老线指令!FY:FY)</f>
        <v>0</v>
      </c>
      <c r="T35" s="18">
        <f>SUMIF(老线指令!HY:HY,C:C,老线指令!IC:IC)</f>
        <v>0</v>
      </c>
      <c r="U35" s="18">
        <f>SUMIF(老线指令!KC:KC,C:C,老线指令!KG:KG)</f>
        <v>0</v>
      </c>
      <c r="V35" s="18">
        <f>SUMIF(老线指令!NI:NI,C:C,老线指令!NM:NM)</f>
        <v>0</v>
      </c>
      <c r="W35" s="18">
        <f>SUMIF(老线指令!OK:OK,C:C,老线指令!OO:OO)</f>
        <v>0</v>
      </c>
      <c r="X35" s="18">
        <f>SUMIF(新线指令!I:I,C:C,新线指令!M:M)</f>
        <v>0</v>
      </c>
      <c r="Y35" s="18">
        <f>SUMIF(新线指令!AK:AK,C:C,新线指令!AO:AO)</f>
        <v>0</v>
      </c>
      <c r="Z35" s="18">
        <f>SUMIF(新线指令!BM:BM,C:C,新线指令!BQ:BQ)</f>
        <v>0</v>
      </c>
      <c r="AA35" s="18">
        <f>SUMIF(新线指令!CO:CO,C:C,新线指令!CS:CS)</f>
        <v>0</v>
      </c>
      <c r="AB35" s="18">
        <f>SUMIF(新线指令!DQ:DQ,C:C,新线指令!DU:DU)</f>
        <v>0</v>
      </c>
      <c r="AC35" s="18">
        <f>SUMIF(新线指令!ES:ES,C:C,新线指令!EW:EW)</f>
        <v>0</v>
      </c>
      <c r="AD35" s="198" t="e">
        <v>#N/A</v>
      </c>
      <c r="AE35" s="198" t="e">
        <v>#N/A</v>
      </c>
      <c r="AF35" s="198" t="e">
        <v>#N/A</v>
      </c>
      <c r="AG35" s="198" t="e">
        <v>#N/A</v>
      </c>
      <c r="AH35" s="37" t="e">
        <f>AD35+I35-产能评估!H35</f>
        <v>#N/A</v>
      </c>
      <c r="AI35" s="37" t="e">
        <f>AE35+J35-产能评估!I35</f>
        <v>#N/A</v>
      </c>
      <c r="AJ35" s="37" t="e">
        <f>AF35+K35-产能评估!J35</f>
        <v>#N/A</v>
      </c>
      <c r="AK35" s="37" t="e">
        <f>AG35+L35-产能评估!K35</f>
        <v>#N/A</v>
      </c>
    </row>
    <row r="36" spans="1:37">
      <c r="A36" s="24">
        <f t="shared" si="0"/>
        <v>42257</v>
      </c>
      <c r="C36" s="19">
        <f>产能评估!B36</f>
        <v>0</v>
      </c>
      <c r="D36" s="19">
        <f>产能评估!C36</f>
        <v>0</v>
      </c>
      <c r="E36" s="19">
        <f>产能评估!D36</f>
        <v>0</v>
      </c>
      <c r="F36" s="38" t="e">
        <f>VLOOKUP(D:D,标准数据!A:Q,17,0)</f>
        <v>#N/A</v>
      </c>
      <c r="G36" s="143" t="e">
        <f>VLOOKUP(C:C,产能评估!B:F,5,0)</f>
        <v>#N/A</v>
      </c>
      <c r="H36" s="16" t="e">
        <f>VLOOKUP(D:D,标准数据!A:L,12,0)</f>
        <v>#N/A</v>
      </c>
      <c r="I36" s="20" t="e">
        <f>VLOOKUP(C:C,产能评估!B:K,7,0)-M36-N36</f>
        <v>#N/A</v>
      </c>
      <c r="J36" s="20" t="e">
        <f>VLOOKUP(C:C,产能评估!B:K,8,0)-O36-P36-X36-AB36</f>
        <v>#N/A</v>
      </c>
      <c r="K36" s="20" t="e">
        <f>VLOOKUP(C:C,产能评估!B:K,9,0)-Q36-R36-T36-V36-Y36-AC36</f>
        <v>#N/A</v>
      </c>
      <c r="L36" s="20" t="e">
        <f>VLOOKUP(C:C,产能评估!B:K,10,0)-S36-Z36-W36-AA36</f>
        <v>#N/A</v>
      </c>
      <c r="M36" s="18">
        <f>SUMIF(老线指令!I:I,C:C,老线指令!M:M)</f>
        <v>0</v>
      </c>
      <c r="N36" s="18">
        <f>SUMIF(老线指令!AK:AK,C:C,老线指令!AO:AO)</f>
        <v>0</v>
      </c>
      <c r="O36" s="18">
        <f>SUMIF(老线指令!BM:BM,C:C,老线指令!BQ:BQ)</f>
        <v>0</v>
      </c>
      <c r="P36" s="18">
        <f>SUMIF(老线指令!CO:CO,C:C,老线指令!CS:CS)</f>
        <v>0</v>
      </c>
      <c r="Q36" s="18">
        <f>SUMIF(老线指令!DQ:DQ,C:C,老线指令!DU:DU)</f>
        <v>0</v>
      </c>
      <c r="R36" s="18">
        <f>SUMIF(老线指令!ES:ES,C:C,老线指令!EW:EW)</f>
        <v>0</v>
      </c>
      <c r="S36" s="18">
        <f>SUMIF(老线指令!FU:FU,C:C,老线指令!FY:FY)</f>
        <v>0</v>
      </c>
      <c r="T36" s="18">
        <f>SUMIF(老线指令!HY:HY,C:C,老线指令!IC:IC)</f>
        <v>0</v>
      </c>
      <c r="U36" s="18">
        <f>SUMIF(老线指令!KC:KC,C:C,老线指令!KG:KG)</f>
        <v>0</v>
      </c>
      <c r="V36" s="18">
        <f>SUMIF(老线指令!NI:NI,C:C,老线指令!NM:NM)</f>
        <v>0</v>
      </c>
      <c r="W36" s="18">
        <f>SUMIF(老线指令!OK:OK,C:C,老线指令!OO:OO)</f>
        <v>0</v>
      </c>
      <c r="X36" s="18">
        <f>SUMIF(新线指令!I:I,C:C,新线指令!M:M)</f>
        <v>0</v>
      </c>
      <c r="Y36" s="18">
        <f>SUMIF(新线指令!AK:AK,C:C,新线指令!AO:AO)</f>
        <v>0</v>
      </c>
      <c r="Z36" s="18">
        <f>SUMIF(新线指令!BM:BM,C:C,新线指令!BQ:BQ)</f>
        <v>0</v>
      </c>
      <c r="AA36" s="18">
        <f>SUMIF(新线指令!CO:CO,C:C,新线指令!CS:CS)</f>
        <v>0</v>
      </c>
      <c r="AB36" s="18">
        <f>SUMIF(新线指令!DQ:DQ,C:C,新线指令!DU:DU)</f>
        <v>0</v>
      </c>
      <c r="AC36" s="18">
        <f>SUMIF(新线指令!ES:ES,C:C,新线指令!EW:EW)</f>
        <v>0</v>
      </c>
      <c r="AD36" s="198" t="e">
        <v>#N/A</v>
      </c>
      <c r="AE36" s="198" t="e">
        <v>#N/A</v>
      </c>
      <c r="AF36" s="198" t="e">
        <v>#N/A</v>
      </c>
      <c r="AG36" s="198" t="e">
        <v>#N/A</v>
      </c>
      <c r="AH36" s="37" t="e">
        <f>AD36+I36-产能评估!H36</f>
        <v>#N/A</v>
      </c>
      <c r="AI36" s="37" t="e">
        <f>AE36+J36-产能评估!I36</f>
        <v>#N/A</v>
      </c>
      <c r="AJ36" s="37" t="e">
        <f>AF36+K36-产能评估!J36</f>
        <v>#N/A</v>
      </c>
      <c r="AK36" s="37" t="e">
        <f>AG36+L36-产能评估!K36</f>
        <v>#N/A</v>
      </c>
    </row>
    <row r="37" spans="1:37">
      <c r="A37" s="24">
        <f t="shared" si="0"/>
        <v>42257</v>
      </c>
      <c r="C37" s="19">
        <f>产能评估!B37</f>
        <v>0</v>
      </c>
      <c r="D37" s="19">
        <f>产能评估!C37</f>
        <v>0</v>
      </c>
      <c r="E37" s="19">
        <f>产能评估!D37</f>
        <v>0</v>
      </c>
      <c r="F37" s="38" t="e">
        <f>VLOOKUP(D:D,标准数据!A:Q,17,0)</f>
        <v>#N/A</v>
      </c>
      <c r="G37" s="143" t="e">
        <f>VLOOKUP(C:C,产能评估!B:F,5,0)</f>
        <v>#N/A</v>
      </c>
      <c r="H37" s="16" t="e">
        <f>VLOOKUP(D:D,标准数据!A:L,12,0)</f>
        <v>#N/A</v>
      </c>
      <c r="I37" s="20" t="e">
        <f>VLOOKUP(C:C,产能评估!B:K,7,0)-M37-N37</f>
        <v>#N/A</v>
      </c>
      <c r="J37" s="20" t="e">
        <f>VLOOKUP(C:C,产能评估!B:K,8,0)-O37-P37-X37-AB37</f>
        <v>#N/A</v>
      </c>
      <c r="K37" s="20" t="e">
        <f>VLOOKUP(C:C,产能评估!B:K,9,0)-Q37-R37-T37-V37-Y37-AC37</f>
        <v>#N/A</v>
      </c>
      <c r="L37" s="20" t="e">
        <f>VLOOKUP(C:C,产能评估!B:K,10,0)-S37-Z37-W37-AA37</f>
        <v>#N/A</v>
      </c>
      <c r="M37" s="18">
        <f>SUMIF(老线指令!I:I,C:C,老线指令!M:M)</f>
        <v>0</v>
      </c>
      <c r="N37" s="18">
        <f>SUMIF(老线指令!AK:AK,C:C,老线指令!AO:AO)</f>
        <v>0</v>
      </c>
      <c r="O37" s="18">
        <f>SUMIF(老线指令!BM:BM,C:C,老线指令!BQ:BQ)</f>
        <v>0</v>
      </c>
      <c r="P37" s="18">
        <f>SUMIF(老线指令!CO:CO,C:C,老线指令!CS:CS)</f>
        <v>0</v>
      </c>
      <c r="Q37" s="18">
        <f>SUMIF(老线指令!DQ:DQ,C:C,老线指令!DU:DU)</f>
        <v>0</v>
      </c>
      <c r="R37" s="18">
        <f>SUMIF(老线指令!ES:ES,C:C,老线指令!EW:EW)</f>
        <v>0</v>
      </c>
      <c r="S37" s="18">
        <f>SUMIF(老线指令!FU:FU,C:C,老线指令!FY:FY)</f>
        <v>0</v>
      </c>
      <c r="T37" s="18">
        <f>SUMIF(老线指令!HY:HY,C:C,老线指令!IC:IC)</f>
        <v>0</v>
      </c>
      <c r="U37" s="18">
        <f>SUMIF(老线指令!KC:KC,C:C,老线指令!KG:KG)</f>
        <v>0</v>
      </c>
      <c r="V37" s="18">
        <f>SUMIF(老线指令!NI:NI,C:C,老线指令!NM:NM)</f>
        <v>0</v>
      </c>
      <c r="W37" s="18">
        <f>SUMIF(老线指令!OK:OK,C:C,老线指令!OO:OO)</f>
        <v>0</v>
      </c>
      <c r="X37" s="18">
        <f>SUMIF(新线指令!I:I,C:C,新线指令!M:M)</f>
        <v>0</v>
      </c>
      <c r="Y37" s="18">
        <f>SUMIF(新线指令!AK:AK,C:C,新线指令!AO:AO)</f>
        <v>0</v>
      </c>
      <c r="Z37" s="18">
        <f>SUMIF(新线指令!BM:BM,C:C,新线指令!BQ:BQ)</f>
        <v>0</v>
      </c>
      <c r="AA37" s="18">
        <f>SUMIF(新线指令!CO:CO,C:C,新线指令!CS:CS)</f>
        <v>0</v>
      </c>
      <c r="AB37" s="18">
        <f>SUMIF(新线指令!DQ:DQ,C:C,新线指令!DU:DU)</f>
        <v>0</v>
      </c>
      <c r="AC37" s="18">
        <f>SUMIF(新线指令!ES:ES,C:C,新线指令!EW:EW)</f>
        <v>0</v>
      </c>
      <c r="AD37" s="198" t="e">
        <v>#N/A</v>
      </c>
      <c r="AE37" s="198" t="e">
        <v>#N/A</v>
      </c>
      <c r="AF37" s="198" t="e">
        <v>#N/A</v>
      </c>
      <c r="AG37" s="198" t="e">
        <v>#N/A</v>
      </c>
      <c r="AH37" s="37" t="e">
        <f>AD37+I37-产能评估!H37</f>
        <v>#N/A</v>
      </c>
      <c r="AI37" s="37" t="e">
        <f>AE37+J37-产能评估!I37</f>
        <v>#N/A</v>
      </c>
      <c r="AJ37" s="37" t="e">
        <f>AF37+K37-产能评估!J37</f>
        <v>#N/A</v>
      </c>
      <c r="AK37" s="37" t="e">
        <f>AG37+L37-产能评估!K37</f>
        <v>#N/A</v>
      </c>
    </row>
    <row r="38" spans="1:37">
      <c r="A38" s="24">
        <f t="shared" si="0"/>
        <v>42257</v>
      </c>
      <c r="C38" s="19">
        <f>产能评估!B38</f>
        <v>0</v>
      </c>
      <c r="D38" s="19">
        <f>产能评估!C38</f>
        <v>0</v>
      </c>
      <c r="E38" s="19">
        <f>产能评估!D38</f>
        <v>0</v>
      </c>
      <c r="F38" s="38" t="e">
        <f>VLOOKUP(D:D,标准数据!A:Q,17,0)</f>
        <v>#N/A</v>
      </c>
      <c r="G38" s="143" t="e">
        <f>VLOOKUP(C:C,产能评估!B:F,5,0)</f>
        <v>#N/A</v>
      </c>
      <c r="H38" s="16" t="e">
        <f>VLOOKUP(D:D,标准数据!A:L,12,0)</f>
        <v>#N/A</v>
      </c>
      <c r="I38" s="20" t="e">
        <f>VLOOKUP(C:C,产能评估!B:K,7,0)-M38-N38</f>
        <v>#N/A</v>
      </c>
      <c r="J38" s="20" t="e">
        <f>VLOOKUP(C:C,产能评估!B:K,8,0)-O38-P38-X38-AB38</f>
        <v>#N/A</v>
      </c>
      <c r="K38" s="20" t="e">
        <f>VLOOKUP(C:C,产能评估!B:K,9,0)-Q38-R38-T38-V38-Y38-AC38</f>
        <v>#N/A</v>
      </c>
      <c r="L38" s="20" t="e">
        <f>VLOOKUP(C:C,产能评估!B:K,10,0)-S38-Z38-W38-AA38</f>
        <v>#N/A</v>
      </c>
      <c r="M38" s="18">
        <f>SUMIF(老线指令!I:I,C:C,老线指令!M:M)</f>
        <v>0</v>
      </c>
      <c r="N38" s="18">
        <f>SUMIF(老线指令!AK:AK,C:C,老线指令!AO:AO)</f>
        <v>0</v>
      </c>
      <c r="O38" s="18">
        <f>SUMIF(老线指令!BM:BM,C:C,老线指令!BQ:BQ)</f>
        <v>0</v>
      </c>
      <c r="P38" s="18">
        <f>SUMIF(老线指令!CO:CO,C:C,老线指令!CS:CS)</f>
        <v>0</v>
      </c>
      <c r="Q38" s="18">
        <f>SUMIF(老线指令!DQ:DQ,C:C,老线指令!DU:DU)</f>
        <v>0</v>
      </c>
      <c r="R38" s="18">
        <f>SUMIF(老线指令!ES:ES,C:C,老线指令!EW:EW)</f>
        <v>0</v>
      </c>
      <c r="S38" s="18">
        <f>SUMIF(老线指令!FU:FU,C:C,老线指令!FY:FY)</f>
        <v>0</v>
      </c>
      <c r="T38" s="18">
        <f>SUMIF(老线指令!HY:HY,C:C,老线指令!IC:IC)</f>
        <v>0</v>
      </c>
      <c r="U38" s="18">
        <f>SUMIF(老线指令!KC:KC,C:C,老线指令!KG:KG)</f>
        <v>0</v>
      </c>
      <c r="V38" s="18">
        <f>SUMIF(老线指令!NI:NI,C:C,老线指令!NM:NM)</f>
        <v>0</v>
      </c>
      <c r="W38" s="18">
        <f>SUMIF(老线指令!OK:OK,C:C,老线指令!OO:OO)</f>
        <v>0</v>
      </c>
      <c r="X38" s="18">
        <f>SUMIF(新线指令!I:I,C:C,新线指令!M:M)</f>
        <v>0</v>
      </c>
      <c r="Y38" s="18">
        <f>SUMIF(新线指令!AK:AK,C:C,新线指令!AO:AO)</f>
        <v>0</v>
      </c>
      <c r="Z38" s="18">
        <f>SUMIF(新线指令!BM:BM,C:C,新线指令!BQ:BQ)</f>
        <v>0</v>
      </c>
      <c r="AA38" s="18">
        <f>SUMIF(新线指令!CO:CO,C:C,新线指令!CS:CS)</f>
        <v>0</v>
      </c>
      <c r="AB38" s="18">
        <f>SUMIF(新线指令!DQ:DQ,C:C,新线指令!DU:DU)</f>
        <v>0</v>
      </c>
      <c r="AC38" s="18">
        <f>SUMIF(新线指令!ES:ES,C:C,新线指令!EW:EW)</f>
        <v>0</v>
      </c>
      <c r="AD38" s="198" t="e">
        <v>#N/A</v>
      </c>
      <c r="AE38" s="198" t="e">
        <v>#N/A</v>
      </c>
      <c r="AF38" s="198" t="e">
        <v>#N/A</v>
      </c>
      <c r="AG38" s="198" t="e">
        <v>#N/A</v>
      </c>
      <c r="AH38" s="37" t="e">
        <f>AD38+I38-产能评估!H38</f>
        <v>#N/A</v>
      </c>
      <c r="AI38" s="37" t="e">
        <f>AE38+J38-产能评估!I38</f>
        <v>#N/A</v>
      </c>
      <c r="AJ38" s="37" t="e">
        <f>AF38+K38-产能评估!J38</f>
        <v>#N/A</v>
      </c>
      <c r="AK38" s="37" t="e">
        <f>AG38+L38-产能评估!K38</f>
        <v>#N/A</v>
      </c>
    </row>
    <row r="39" spans="1:37">
      <c r="A39" s="24">
        <f t="shared" si="0"/>
        <v>42257</v>
      </c>
      <c r="C39" s="19">
        <f>产能评估!B39</f>
        <v>0</v>
      </c>
      <c r="D39" s="19">
        <f>产能评估!C39</f>
        <v>0</v>
      </c>
      <c r="E39" s="19">
        <f>产能评估!D39</f>
        <v>0</v>
      </c>
      <c r="F39" s="38" t="e">
        <f>VLOOKUP(D:D,标准数据!A:Q,17,0)</f>
        <v>#N/A</v>
      </c>
      <c r="G39" s="143" t="e">
        <f>VLOOKUP(C:C,产能评估!B:F,5,0)</f>
        <v>#N/A</v>
      </c>
      <c r="H39" s="16" t="e">
        <f>VLOOKUP(D:D,标准数据!A:L,12,0)</f>
        <v>#N/A</v>
      </c>
      <c r="I39" s="20" t="e">
        <f>VLOOKUP(C:C,产能评估!B:K,7,0)-M39-N39</f>
        <v>#N/A</v>
      </c>
      <c r="J39" s="20" t="e">
        <f>VLOOKUP(C:C,产能评估!B:K,8,0)-O39-P39-X39-AB39</f>
        <v>#N/A</v>
      </c>
      <c r="K39" s="20" t="e">
        <f>VLOOKUP(C:C,产能评估!B:K,9,0)-Q39-R39-T39-V39-Y39-AC39</f>
        <v>#N/A</v>
      </c>
      <c r="L39" s="20" t="e">
        <f>VLOOKUP(C:C,产能评估!B:K,10,0)-S39-Z39-W39-AA39</f>
        <v>#N/A</v>
      </c>
      <c r="M39" s="18">
        <f>SUMIF(老线指令!I:I,C:C,老线指令!M:M)</f>
        <v>0</v>
      </c>
      <c r="N39" s="18">
        <f>SUMIF(老线指令!AK:AK,C:C,老线指令!AO:AO)</f>
        <v>0</v>
      </c>
      <c r="O39" s="18">
        <f>SUMIF(老线指令!BM:BM,C:C,老线指令!BQ:BQ)</f>
        <v>0</v>
      </c>
      <c r="P39" s="18">
        <f>SUMIF(老线指令!CO:CO,C:C,老线指令!CS:CS)</f>
        <v>0</v>
      </c>
      <c r="Q39" s="18">
        <f>SUMIF(老线指令!DQ:DQ,C:C,老线指令!DU:DU)</f>
        <v>0</v>
      </c>
      <c r="R39" s="18">
        <f>SUMIF(老线指令!ES:ES,C:C,老线指令!EW:EW)</f>
        <v>0</v>
      </c>
      <c r="S39" s="18">
        <f>SUMIF(老线指令!FU:FU,C:C,老线指令!FY:FY)</f>
        <v>0</v>
      </c>
      <c r="T39" s="18">
        <f>SUMIF(老线指令!HY:HY,C:C,老线指令!IC:IC)</f>
        <v>0</v>
      </c>
      <c r="U39" s="18">
        <f>SUMIF(老线指令!KC:KC,C:C,老线指令!KG:KG)</f>
        <v>0</v>
      </c>
      <c r="V39" s="18">
        <f>SUMIF(老线指令!NI:NI,C:C,老线指令!NM:NM)</f>
        <v>0</v>
      </c>
      <c r="W39" s="18">
        <f>SUMIF(老线指令!OK:OK,C:C,老线指令!OO:OO)</f>
        <v>0</v>
      </c>
      <c r="X39" s="18">
        <f>SUMIF(新线指令!I:I,C:C,新线指令!M:M)</f>
        <v>0</v>
      </c>
      <c r="Y39" s="18">
        <f>SUMIF(新线指令!AK:AK,C:C,新线指令!AO:AO)</f>
        <v>0</v>
      </c>
      <c r="Z39" s="18">
        <f>SUMIF(新线指令!BM:BM,C:C,新线指令!BQ:BQ)</f>
        <v>0</v>
      </c>
      <c r="AA39" s="18">
        <f>SUMIF(新线指令!CO:CO,C:C,新线指令!CS:CS)</f>
        <v>0</v>
      </c>
      <c r="AB39" s="18">
        <f>SUMIF(新线指令!DQ:DQ,C:C,新线指令!DU:DU)</f>
        <v>0</v>
      </c>
      <c r="AC39" s="18">
        <f>SUMIF(新线指令!ES:ES,C:C,新线指令!EW:EW)</f>
        <v>0</v>
      </c>
      <c r="AD39" s="198" t="e">
        <v>#N/A</v>
      </c>
      <c r="AE39" s="198" t="e">
        <v>#N/A</v>
      </c>
      <c r="AF39" s="198" t="e">
        <v>#N/A</v>
      </c>
      <c r="AG39" s="198" t="e">
        <v>#N/A</v>
      </c>
      <c r="AH39" s="37" t="e">
        <f>AD39+I39-产能评估!H39</f>
        <v>#N/A</v>
      </c>
      <c r="AI39" s="37" t="e">
        <f>AE39+J39-产能评估!I39</f>
        <v>#N/A</v>
      </c>
      <c r="AJ39" s="37" t="e">
        <f>AF39+K39-产能评估!J39</f>
        <v>#N/A</v>
      </c>
      <c r="AK39" s="37" t="e">
        <f>AG39+L39-产能评估!K39</f>
        <v>#N/A</v>
      </c>
    </row>
    <row r="40" spans="1:37">
      <c r="A40" s="24">
        <f t="shared" si="0"/>
        <v>42257</v>
      </c>
      <c r="C40" s="19">
        <f>产能评估!B40</f>
        <v>0</v>
      </c>
      <c r="D40" s="19">
        <f>产能评估!C40</f>
        <v>0</v>
      </c>
      <c r="E40" s="19">
        <f>产能评估!D40</f>
        <v>0</v>
      </c>
      <c r="F40" s="38" t="e">
        <f>VLOOKUP(D:D,标准数据!A:Q,17,0)</f>
        <v>#N/A</v>
      </c>
      <c r="G40" s="143" t="e">
        <f>VLOOKUP(C:C,产能评估!B:F,5,0)</f>
        <v>#N/A</v>
      </c>
      <c r="H40" s="16" t="e">
        <f>VLOOKUP(D:D,标准数据!A:L,12,0)</f>
        <v>#N/A</v>
      </c>
      <c r="I40" s="20" t="e">
        <f>VLOOKUP(C:C,产能评估!B:K,7,0)-M40-N40</f>
        <v>#N/A</v>
      </c>
      <c r="J40" s="20" t="e">
        <f>VLOOKUP(C:C,产能评估!B:K,8,0)-O40-P40-X40-AB40</f>
        <v>#N/A</v>
      </c>
      <c r="K40" s="20" t="e">
        <f>VLOOKUP(C:C,产能评估!B:K,9,0)-Q40-R40-T40-V40-Y40-AC40</f>
        <v>#N/A</v>
      </c>
      <c r="L40" s="20" t="e">
        <f>VLOOKUP(C:C,产能评估!B:K,10,0)-S40-Z40-W40-AA40</f>
        <v>#N/A</v>
      </c>
      <c r="M40" s="18">
        <f>SUMIF(老线指令!I:I,C:C,老线指令!M:M)</f>
        <v>0</v>
      </c>
      <c r="N40" s="18">
        <f>SUMIF(老线指令!AK:AK,C:C,老线指令!AO:AO)</f>
        <v>0</v>
      </c>
      <c r="O40" s="18">
        <f>SUMIF(老线指令!BM:BM,C:C,老线指令!BQ:BQ)</f>
        <v>0</v>
      </c>
      <c r="P40" s="18">
        <f>SUMIF(老线指令!CO:CO,C:C,老线指令!CS:CS)</f>
        <v>0</v>
      </c>
      <c r="Q40" s="18">
        <f>SUMIF(老线指令!DQ:DQ,C:C,老线指令!DU:DU)</f>
        <v>0</v>
      </c>
      <c r="R40" s="18">
        <f>SUMIF(老线指令!ES:ES,C:C,老线指令!EW:EW)</f>
        <v>0</v>
      </c>
      <c r="S40" s="18">
        <f>SUMIF(老线指令!FU:FU,C:C,老线指令!FY:FY)</f>
        <v>0</v>
      </c>
      <c r="T40" s="18">
        <f>SUMIF(老线指令!HY:HY,C:C,老线指令!IC:IC)</f>
        <v>0</v>
      </c>
      <c r="U40" s="18">
        <f>SUMIF(老线指令!KC:KC,C:C,老线指令!KG:KG)</f>
        <v>0</v>
      </c>
      <c r="V40" s="18">
        <f>SUMIF(老线指令!NI:NI,C:C,老线指令!NM:NM)</f>
        <v>0</v>
      </c>
      <c r="W40" s="18">
        <f>SUMIF(老线指令!OK:OK,C:C,老线指令!OO:OO)</f>
        <v>0</v>
      </c>
      <c r="X40" s="18">
        <f>SUMIF(新线指令!I:I,C:C,新线指令!M:M)</f>
        <v>0</v>
      </c>
      <c r="Y40" s="18">
        <f>SUMIF(新线指令!AK:AK,C:C,新线指令!AO:AO)</f>
        <v>0</v>
      </c>
      <c r="Z40" s="18">
        <f>SUMIF(新线指令!BM:BM,C:C,新线指令!BQ:BQ)</f>
        <v>0</v>
      </c>
      <c r="AA40" s="18">
        <f>SUMIF(新线指令!CO:CO,C:C,新线指令!CS:CS)</f>
        <v>0</v>
      </c>
      <c r="AB40" s="18">
        <f>SUMIF(新线指令!DQ:DQ,C:C,新线指令!DU:DU)</f>
        <v>0</v>
      </c>
      <c r="AC40" s="18">
        <f>SUMIF(新线指令!ES:ES,C:C,新线指令!EW:EW)</f>
        <v>0</v>
      </c>
      <c r="AD40" s="198" t="e">
        <v>#N/A</v>
      </c>
      <c r="AE40" s="198" t="e">
        <v>#N/A</v>
      </c>
      <c r="AF40" s="198" t="e">
        <v>#N/A</v>
      </c>
      <c r="AG40" s="198" t="e">
        <v>#N/A</v>
      </c>
      <c r="AH40" s="37" t="e">
        <f>AD40+I40-产能评估!H40</f>
        <v>#N/A</v>
      </c>
      <c r="AI40" s="37" t="e">
        <f>AE40+J40-产能评估!I40</f>
        <v>#N/A</v>
      </c>
      <c r="AJ40" s="37" t="e">
        <f>AF40+K40-产能评估!J40</f>
        <v>#N/A</v>
      </c>
      <c r="AK40" s="37" t="e">
        <f>AG40+L40-产能评估!K40</f>
        <v>#N/A</v>
      </c>
    </row>
    <row r="41" spans="1:37">
      <c r="A41" s="24">
        <f t="shared" si="0"/>
        <v>42257</v>
      </c>
      <c r="C41" s="19">
        <f>产能评估!B41</f>
        <v>0</v>
      </c>
      <c r="D41" s="19">
        <f>产能评估!C41</f>
        <v>0</v>
      </c>
      <c r="E41" s="19">
        <f>产能评估!D41</f>
        <v>0</v>
      </c>
      <c r="F41" s="38" t="e">
        <f>VLOOKUP(D:D,标准数据!A:Q,17,0)</f>
        <v>#N/A</v>
      </c>
      <c r="G41" s="143" t="e">
        <f>VLOOKUP(C:C,产能评估!B:F,5,0)</f>
        <v>#N/A</v>
      </c>
      <c r="H41" s="16" t="e">
        <f>VLOOKUP(D:D,标准数据!A:L,12,0)</f>
        <v>#N/A</v>
      </c>
      <c r="I41" s="20" t="e">
        <f>VLOOKUP(C:C,产能评估!B:K,7,0)-M41-N41</f>
        <v>#N/A</v>
      </c>
      <c r="J41" s="20" t="e">
        <f>VLOOKUP(C:C,产能评估!B:K,8,0)-O41-P41-X41-AB41</f>
        <v>#N/A</v>
      </c>
      <c r="K41" s="20" t="e">
        <f>VLOOKUP(C:C,产能评估!B:K,9,0)-Q41-R41-T41-V41-Y41-AC41</f>
        <v>#N/A</v>
      </c>
      <c r="L41" s="20" t="e">
        <f>VLOOKUP(C:C,产能评估!B:K,10,0)-S41-Z41-W41-AA41</f>
        <v>#N/A</v>
      </c>
      <c r="M41" s="18">
        <f>SUMIF(老线指令!I:I,C:C,老线指令!M:M)</f>
        <v>0</v>
      </c>
      <c r="N41" s="18">
        <f>SUMIF(老线指令!AK:AK,C:C,老线指令!AO:AO)</f>
        <v>0</v>
      </c>
      <c r="O41" s="18">
        <f>SUMIF(老线指令!BM:BM,C:C,老线指令!BQ:BQ)</f>
        <v>0</v>
      </c>
      <c r="P41" s="18">
        <f>SUMIF(老线指令!CO:CO,C:C,老线指令!CS:CS)</f>
        <v>0</v>
      </c>
      <c r="Q41" s="18">
        <f>SUMIF(老线指令!DQ:DQ,C:C,老线指令!DU:DU)</f>
        <v>0</v>
      </c>
      <c r="R41" s="18">
        <f>SUMIF(老线指令!ES:ES,C:C,老线指令!EW:EW)</f>
        <v>0</v>
      </c>
      <c r="S41" s="18">
        <f>SUMIF(老线指令!FU:FU,C:C,老线指令!FY:FY)</f>
        <v>0</v>
      </c>
      <c r="T41" s="18">
        <f>SUMIF(老线指令!HY:HY,C:C,老线指令!IC:IC)</f>
        <v>0</v>
      </c>
      <c r="U41" s="18">
        <f>SUMIF(老线指令!KC:KC,C:C,老线指令!KG:KG)</f>
        <v>0</v>
      </c>
      <c r="V41" s="18">
        <f>SUMIF(老线指令!NI:NI,C:C,老线指令!NM:NM)</f>
        <v>0</v>
      </c>
      <c r="W41" s="18">
        <f>SUMIF(老线指令!OK:OK,C:C,老线指令!OO:OO)</f>
        <v>0</v>
      </c>
      <c r="X41" s="18">
        <f>SUMIF(新线指令!I:I,C:C,新线指令!M:M)</f>
        <v>0</v>
      </c>
      <c r="Y41" s="18">
        <f>SUMIF(新线指令!AK:AK,C:C,新线指令!AO:AO)</f>
        <v>0</v>
      </c>
      <c r="Z41" s="18">
        <f>SUMIF(新线指令!BM:BM,C:C,新线指令!BQ:BQ)</f>
        <v>0</v>
      </c>
      <c r="AA41" s="18">
        <f>SUMIF(新线指令!CO:CO,C:C,新线指令!CS:CS)</f>
        <v>0</v>
      </c>
      <c r="AB41" s="18">
        <f>SUMIF(新线指令!DQ:DQ,C:C,新线指令!DU:DU)</f>
        <v>0</v>
      </c>
      <c r="AC41" s="18">
        <f>SUMIF(新线指令!ES:ES,C:C,新线指令!EW:EW)</f>
        <v>0</v>
      </c>
      <c r="AD41" s="198" t="e">
        <v>#N/A</v>
      </c>
      <c r="AE41" s="198" t="e">
        <v>#N/A</v>
      </c>
      <c r="AF41" s="198" t="e">
        <v>#N/A</v>
      </c>
      <c r="AG41" s="198" t="e">
        <v>#N/A</v>
      </c>
      <c r="AH41" s="37" t="e">
        <f>AD41+I41-产能评估!H41</f>
        <v>#N/A</v>
      </c>
      <c r="AI41" s="37" t="e">
        <f>AE41+J41-产能评估!I41</f>
        <v>#N/A</v>
      </c>
      <c r="AJ41" s="37" t="e">
        <f>AF41+K41-产能评估!J41</f>
        <v>#N/A</v>
      </c>
      <c r="AK41" s="37" t="e">
        <f>AG41+L41-产能评估!K41</f>
        <v>#N/A</v>
      </c>
    </row>
    <row r="42" spans="1:37">
      <c r="A42" s="24">
        <f t="shared" si="0"/>
        <v>42257</v>
      </c>
      <c r="C42" s="19">
        <f>产能评估!B42</f>
        <v>0</v>
      </c>
      <c r="D42" s="19">
        <f>产能评估!C42</f>
        <v>0</v>
      </c>
      <c r="E42" s="19">
        <f>产能评估!D42</f>
        <v>0</v>
      </c>
      <c r="F42" s="38" t="e">
        <f>VLOOKUP(D:D,标准数据!A:Q,17,0)</f>
        <v>#N/A</v>
      </c>
      <c r="G42" s="143" t="e">
        <f>VLOOKUP(C:C,产能评估!B:F,5,0)</f>
        <v>#N/A</v>
      </c>
      <c r="H42" s="16" t="e">
        <f>VLOOKUP(D:D,标准数据!A:L,12,0)</f>
        <v>#N/A</v>
      </c>
      <c r="I42" s="20" t="e">
        <f>VLOOKUP(C:C,产能评估!B:K,7,0)-M42-N42</f>
        <v>#N/A</v>
      </c>
      <c r="J42" s="20" t="e">
        <f>VLOOKUP(C:C,产能评估!B:K,8,0)-O42-P42-X42-AB42</f>
        <v>#N/A</v>
      </c>
      <c r="K42" s="20" t="e">
        <f>VLOOKUP(C:C,产能评估!B:K,9,0)-Q42-R42-T42-V42-Y42-AC42</f>
        <v>#N/A</v>
      </c>
      <c r="L42" s="20" t="e">
        <f>VLOOKUP(C:C,产能评估!B:K,10,0)-S42-Z42-W42-AA42</f>
        <v>#N/A</v>
      </c>
      <c r="M42" s="18">
        <f>SUMIF(老线指令!I:I,C:C,老线指令!M:M)</f>
        <v>0</v>
      </c>
      <c r="N42" s="18">
        <f>SUMIF(老线指令!AK:AK,C:C,老线指令!AO:AO)</f>
        <v>0</v>
      </c>
      <c r="O42" s="18">
        <f>SUMIF(老线指令!BM:BM,C:C,老线指令!BQ:BQ)</f>
        <v>0</v>
      </c>
      <c r="P42" s="18">
        <f>SUMIF(老线指令!CO:CO,C:C,老线指令!CS:CS)</f>
        <v>0</v>
      </c>
      <c r="Q42" s="18">
        <f>SUMIF(老线指令!DQ:DQ,C:C,老线指令!DU:DU)</f>
        <v>0</v>
      </c>
      <c r="R42" s="18">
        <f>SUMIF(老线指令!ES:ES,C:C,老线指令!EW:EW)</f>
        <v>0</v>
      </c>
      <c r="S42" s="18">
        <f>SUMIF(老线指令!FU:FU,C:C,老线指令!FY:FY)</f>
        <v>0</v>
      </c>
      <c r="T42" s="18">
        <f>SUMIF(老线指令!HY:HY,C:C,老线指令!IC:IC)</f>
        <v>0</v>
      </c>
      <c r="U42" s="18">
        <f>SUMIF(老线指令!KC:KC,C:C,老线指令!KG:KG)</f>
        <v>0</v>
      </c>
      <c r="V42" s="18">
        <f>SUMIF(老线指令!NI:NI,C:C,老线指令!NM:NM)</f>
        <v>0</v>
      </c>
      <c r="W42" s="18">
        <f>SUMIF(老线指令!OK:OK,C:C,老线指令!OO:OO)</f>
        <v>0</v>
      </c>
      <c r="X42" s="18">
        <f>SUMIF(新线指令!I:I,C:C,新线指令!M:M)</f>
        <v>0</v>
      </c>
      <c r="Y42" s="18">
        <f>SUMIF(新线指令!AK:AK,C:C,新线指令!AO:AO)</f>
        <v>0</v>
      </c>
      <c r="Z42" s="18">
        <f>SUMIF(新线指令!BM:BM,C:C,新线指令!BQ:BQ)</f>
        <v>0</v>
      </c>
      <c r="AA42" s="18">
        <f>SUMIF(新线指令!CO:CO,C:C,新线指令!CS:CS)</f>
        <v>0</v>
      </c>
      <c r="AB42" s="18">
        <f>SUMIF(新线指令!DQ:DQ,C:C,新线指令!DU:DU)</f>
        <v>0</v>
      </c>
      <c r="AC42" s="18">
        <f>SUMIF(新线指令!ES:ES,C:C,新线指令!EW:EW)</f>
        <v>0</v>
      </c>
      <c r="AD42" s="198" t="e">
        <v>#N/A</v>
      </c>
      <c r="AE42" s="198" t="e">
        <v>#N/A</v>
      </c>
      <c r="AF42" s="198" t="e">
        <v>#N/A</v>
      </c>
      <c r="AG42" s="198" t="e">
        <v>#N/A</v>
      </c>
      <c r="AH42" s="37" t="e">
        <f>AD42+I42-产能评估!H42</f>
        <v>#N/A</v>
      </c>
      <c r="AI42" s="37" t="e">
        <f>AE42+J42-产能评估!I42</f>
        <v>#N/A</v>
      </c>
      <c r="AJ42" s="37" t="e">
        <f>AF42+K42-产能评估!J42</f>
        <v>#N/A</v>
      </c>
      <c r="AK42" s="37" t="e">
        <f>AG42+L42-产能评估!K42</f>
        <v>#N/A</v>
      </c>
    </row>
    <row r="43" spans="1:37">
      <c r="A43" s="24">
        <f t="shared" si="0"/>
        <v>42257</v>
      </c>
      <c r="C43" s="19">
        <f>产能评估!B43</f>
        <v>0</v>
      </c>
      <c r="D43" s="19">
        <f>产能评估!C43</f>
        <v>0</v>
      </c>
      <c r="E43" s="19">
        <f>产能评估!D43</f>
        <v>0</v>
      </c>
      <c r="F43" s="38" t="e">
        <f>VLOOKUP(D:D,标准数据!A:Q,17,0)</f>
        <v>#N/A</v>
      </c>
      <c r="G43" s="143" t="e">
        <f>VLOOKUP(C:C,产能评估!B:F,5,0)</f>
        <v>#N/A</v>
      </c>
      <c r="H43" s="16" t="e">
        <f>VLOOKUP(D:D,标准数据!A:L,12,0)</f>
        <v>#N/A</v>
      </c>
      <c r="I43" s="20" t="e">
        <f>VLOOKUP(C:C,产能评估!B:K,7,0)-M43-N43</f>
        <v>#N/A</v>
      </c>
      <c r="J43" s="20" t="e">
        <f>VLOOKUP(C:C,产能评估!B:K,8,0)-O43-P43-X43-AB43</f>
        <v>#N/A</v>
      </c>
      <c r="K43" s="20" t="e">
        <f>VLOOKUP(C:C,产能评估!B:K,9,0)-Q43-R43-T43-V43-Y43-AC43</f>
        <v>#N/A</v>
      </c>
      <c r="L43" s="20" t="e">
        <f>VLOOKUP(C:C,产能评估!B:K,10,0)-S43-Z43-W43-AA43</f>
        <v>#N/A</v>
      </c>
      <c r="M43" s="18">
        <f>SUMIF(老线指令!I:I,C:C,老线指令!M:M)</f>
        <v>0</v>
      </c>
      <c r="N43" s="18">
        <f>SUMIF(老线指令!AK:AK,C:C,老线指令!AO:AO)</f>
        <v>0</v>
      </c>
      <c r="O43" s="18">
        <f>SUMIF(老线指令!BM:BM,C:C,老线指令!BQ:BQ)</f>
        <v>0</v>
      </c>
      <c r="P43" s="18">
        <f>SUMIF(老线指令!CO:CO,C:C,老线指令!CS:CS)</f>
        <v>0</v>
      </c>
      <c r="Q43" s="18">
        <f>SUMIF(老线指令!DQ:DQ,C:C,老线指令!DU:DU)</f>
        <v>0</v>
      </c>
      <c r="R43" s="18">
        <f>SUMIF(老线指令!ES:ES,C:C,老线指令!EW:EW)</f>
        <v>0</v>
      </c>
      <c r="S43" s="18">
        <f>SUMIF(老线指令!FU:FU,C:C,老线指令!FY:FY)</f>
        <v>0</v>
      </c>
      <c r="T43" s="18">
        <f>SUMIF(老线指令!HY:HY,C:C,老线指令!IC:IC)</f>
        <v>0</v>
      </c>
      <c r="U43" s="18">
        <f>SUMIF(老线指令!KC:KC,C:C,老线指令!KG:KG)</f>
        <v>0</v>
      </c>
      <c r="V43" s="18">
        <f>SUMIF(老线指令!NI:NI,C:C,老线指令!NM:NM)</f>
        <v>0</v>
      </c>
      <c r="W43" s="18">
        <f>SUMIF(老线指令!OK:OK,C:C,老线指令!OO:OO)</f>
        <v>0</v>
      </c>
      <c r="X43" s="18">
        <f>SUMIF(新线指令!I:I,C:C,新线指令!M:M)</f>
        <v>0</v>
      </c>
      <c r="Y43" s="18">
        <f>SUMIF(新线指令!AK:AK,C:C,新线指令!AO:AO)</f>
        <v>0</v>
      </c>
      <c r="Z43" s="18">
        <f>SUMIF(新线指令!BM:BM,C:C,新线指令!BQ:BQ)</f>
        <v>0</v>
      </c>
      <c r="AA43" s="18">
        <f>SUMIF(新线指令!CO:CO,C:C,新线指令!CS:CS)</f>
        <v>0</v>
      </c>
      <c r="AB43" s="18">
        <f>SUMIF(新线指令!DQ:DQ,C:C,新线指令!DU:DU)</f>
        <v>0</v>
      </c>
      <c r="AC43" s="18">
        <f>SUMIF(新线指令!ES:ES,C:C,新线指令!EW:EW)</f>
        <v>0</v>
      </c>
      <c r="AD43" s="198" t="e">
        <v>#N/A</v>
      </c>
      <c r="AE43" s="198" t="e">
        <v>#N/A</v>
      </c>
      <c r="AF43" s="198" t="e">
        <v>#N/A</v>
      </c>
      <c r="AG43" s="198" t="e">
        <v>#N/A</v>
      </c>
      <c r="AH43" s="37" t="e">
        <f>AD43+I43-产能评估!H43</f>
        <v>#N/A</v>
      </c>
      <c r="AI43" s="37" t="e">
        <f>AE43+J43-产能评估!I43</f>
        <v>#N/A</v>
      </c>
      <c r="AJ43" s="37" t="e">
        <f>AF43+K43-产能评估!J43</f>
        <v>#N/A</v>
      </c>
      <c r="AK43" s="37" t="e">
        <f>AG43+L43-产能评估!K43</f>
        <v>#N/A</v>
      </c>
    </row>
    <row r="44" spans="1:37">
      <c r="A44" s="24">
        <f t="shared" si="0"/>
        <v>42257</v>
      </c>
      <c r="C44" s="19">
        <f>产能评估!B44</f>
        <v>0</v>
      </c>
      <c r="D44" s="19">
        <f>产能评估!C44</f>
        <v>0</v>
      </c>
      <c r="E44" s="19">
        <f>产能评估!D44</f>
        <v>0</v>
      </c>
      <c r="F44" s="38" t="e">
        <f>VLOOKUP(D:D,标准数据!A:Q,17,0)</f>
        <v>#N/A</v>
      </c>
      <c r="G44" s="143" t="e">
        <f>VLOOKUP(C:C,产能评估!B:F,5,0)</f>
        <v>#N/A</v>
      </c>
      <c r="H44" s="16" t="e">
        <f>VLOOKUP(D:D,标准数据!A:L,12,0)</f>
        <v>#N/A</v>
      </c>
      <c r="I44" s="20" t="e">
        <f>VLOOKUP(C:C,产能评估!B:K,7,0)-M44-N44</f>
        <v>#N/A</v>
      </c>
      <c r="J44" s="20" t="e">
        <f>VLOOKUP(C:C,产能评估!B:K,8,0)-O44-P44-X44-AB44</f>
        <v>#N/A</v>
      </c>
      <c r="K44" s="20" t="e">
        <f>VLOOKUP(C:C,产能评估!B:K,9,0)-Q44-R44-T44-V44-Y44-AC44</f>
        <v>#N/A</v>
      </c>
      <c r="L44" s="20" t="e">
        <f>VLOOKUP(C:C,产能评估!B:K,10,0)-S44-Z44-W44-AA44</f>
        <v>#N/A</v>
      </c>
      <c r="M44" s="18">
        <f>SUMIF(老线指令!I:I,C:C,老线指令!M:M)</f>
        <v>0</v>
      </c>
      <c r="N44" s="18">
        <f>SUMIF(老线指令!AK:AK,C:C,老线指令!AO:AO)</f>
        <v>0</v>
      </c>
      <c r="O44" s="18">
        <f>SUMIF(老线指令!BM:BM,C:C,老线指令!BQ:BQ)</f>
        <v>0</v>
      </c>
      <c r="P44" s="18">
        <f>SUMIF(老线指令!CO:CO,C:C,老线指令!CS:CS)</f>
        <v>0</v>
      </c>
      <c r="Q44" s="18">
        <f>SUMIF(老线指令!DQ:DQ,C:C,老线指令!DU:DU)</f>
        <v>0</v>
      </c>
      <c r="R44" s="18">
        <f>SUMIF(老线指令!ES:ES,C:C,老线指令!EW:EW)</f>
        <v>0</v>
      </c>
      <c r="S44" s="18">
        <f>SUMIF(老线指令!FU:FU,C:C,老线指令!FY:FY)</f>
        <v>0</v>
      </c>
      <c r="T44" s="18">
        <f>SUMIF(老线指令!HY:HY,C:C,老线指令!IC:IC)</f>
        <v>0</v>
      </c>
      <c r="U44" s="18">
        <f>SUMIF(老线指令!KC:KC,C:C,老线指令!KG:KG)</f>
        <v>0</v>
      </c>
      <c r="V44" s="18">
        <f>SUMIF(老线指令!NI:NI,C:C,老线指令!NM:NM)</f>
        <v>0</v>
      </c>
      <c r="W44" s="18">
        <f>SUMIF(老线指令!OK:OK,C:C,老线指令!OO:OO)</f>
        <v>0</v>
      </c>
      <c r="X44" s="18">
        <f>SUMIF(新线指令!I:I,C:C,新线指令!M:M)</f>
        <v>0</v>
      </c>
      <c r="Y44" s="18">
        <f>SUMIF(新线指令!AK:AK,C:C,新线指令!AO:AO)</f>
        <v>0</v>
      </c>
      <c r="Z44" s="18">
        <f>SUMIF(新线指令!BM:BM,C:C,新线指令!BQ:BQ)</f>
        <v>0</v>
      </c>
      <c r="AA44" s="18">
        <f>SUMIF(新线指令!CO:CO,C:C,新线指令!CS:CS)</f>
        <v>0</v>
      </c>
      <c r="AB44" s="18">
        <f>SUMIF(新线指令!DQ:DQ,C:C,新线指令!DU:DU)</f>
        <v>0</v>
      </c>
      <c r="AC44" s="18">
        <f>SUMIF(新线指令!ES:ES,C:C,新线指令!EW:EW)</f>
        <v>0</v>
      </c>
      <c r="AD44" s="198" t="e">
        <v>#N/A</v>
      </c>
      <c r="AE44" s="198" t="e">
        <v>#N/A</v>
      </c>
      <c r="AF44" s="198" t="e">
        <v>#N/A</v>
      </c>
      <c r="AG44" s="198" t="e">
        <v>#N/A</v>
      </c>
      <c r="AH44" s="37" t="e">
        <f>AD44+I44-产能评估!H44</f>
        <v>#N/A</v>
      </c>
      <c r="AI44" s="37" t="e">
        <f>AE44+J44-产能评估!I44</f>
        <v>#N/A</v>
      </c>
      <c r="AJ44" s="37" t="e">
        <f>AF44+K44-产能评估!J44</f>
        <v>#N/A</v>
      </c>
      <c r="AK44" s="37" t="e">
        <f>AG44+L44-产能评估!K44</f>
        <v>#N/A</v>
      </c>
    </row>
    <row r="45" spans="1:37">
      <c r="A45" s="24">
        <f t="shared" si="0"/>
        <v>42257</v>
      </c>
      <c r="C45" s="19">
        <f>产能评估!B45</f>
        <v>0</v>
      </c>
      <c r="D45" s="19">
        <f>产能评估!C45</f>
        <v>0</v>
      </c>
      <c r="E45" s="19">
        <f>产能评估!D45</f>
        <v>0</v>
      </c>
      <c r="F45" s="38" t="e">
        <f>VLOOKUP(D:D,标准数据!A:Q,17,0)</f>
        <v>#N/A</v>
      </c>
      <c r="G45" s="143" t="e">
        <f>VLOOKUP(C:C,产能评估!B:F,5,0)</f>
        <v>#N/A</v>
      </c>
      <c r="H45" s="16" t="e">
        <f>VLOOKUP(D:D,标准数据!A:L,12,0)</f>
        <v>#N/A</v>
      </c>
      <c r="I45" s="20" t="e">
        <f>VLOOKUP(C:C,产能评估!B:K,7,0)-M45-N45</f>
        <v>#N/A</v>
      </c>
      <c r="J45" s="20" t="e">
        <f>VLOOKUP(C:C,产能评估!B:K,8,0)-O45-P45-X45-AB45</f>
        <v>#N/A</v>
      </c>
      <c r="K45" s="20" t="e">
        <f>VLOOKUP(C:C,产能评估!B:K,9,0)-Q45-R45-T45-V45-Y45-AC45</f>
        <v>#N/A</v>
      </c>
      <c r="L45" s="20" t="e">
        <f>VLOOKUP(C:C,产能评估!B:K,10,0)-S45-Z45-W45-AA45</f>
        <v>#N/A</v>
      </c>
      <c r="M45" s="18">
        <f>SUMIF(老线指令!I:I,C:C,老线指令!M:M)</f>
        <v>0</v>
      </c>
      <c r="N45" s="18">
        <f>SUMIF(老线指令!AK:AK,C:C,老线指令!AO:AO)</f>
        <v>0</v>
      </c>
      <c r="O45" s="18">
        <f>SUMIF(老线指令!BM:BM,C:C,老线指令!BQ:BQ)</f>
        <v>0</v>
      </c>
      <c r="P45" s="18">
        <f>SUMIF(老线指令!CO:CO,C:C,老线指令!CS:CS)</f>
        <v>0</v>
      </c>
      <c r="Q45" s="18">
        <f>SUMIF(老线指令!DQ:DQ,C:C,老线指令!DU:DU)</f>
        <v>0</v>
      </c>
      <c r="R45" s="18">
        <f>SUMIF(老线指令!ES:ES,C:C,老线指令!EW:EW)</f>
        <v>0</v>
      </c>
      <c r="S45" s="18">
        <f>SUMIF(老线指令!FU:FU,C:C,老线指令!FY:FY)</f>
        <v>0</v>
      </c>
      <c r="T45" s="18">
        <f>SUMIF(老线指令!HY:HY,C:C,老线指令!IC:IC)</f>
        <v>0</v>
      </c>
      <c r="U45" s="18">
        <f>SUMIF(老线指令!KC:KC,C:C,老线指令!KG:KG)</f>
        <v>0</v>
      </c>
      <c r="V45" s="18">
        <f>SUMIF(老线指令!NI:NI,C:C,老线指令!NM:NM)</f>
        <v>0</v>
      </c>
      <c r="W45" s="18">
        <f>SUMIF(老线指令!OK:OK,C:C,老线指令!OO:OO)</f>
        <v>0</v>
      </c>
      <c r="X45" s="18">
        <f>SUMIF(新线指令!I:I,C:C,新线指令!M:M)</f>
        <v>0</v>
      </c>
      <c r="Y45" s="18">
        <f>SUMIF(新线指令!AK:AK,C:C,新线指令!AO:AO)</f>
        <v>0</v>
      </c>
      <c r="Z45" s="18">
        <f>SUMIF(新线指令!BM:BM,C:C,新线指令!BQ:BQ)</f>
        <v>0</v>
      </c>
      <c r="AA45" s="18">
        <f>SUMIF(新线指令!CO:CO,C:C,新线指令!CS:CS)</f>
        <v>0</v>
      </c>
      <c r="AB45" s="18">
        <f>SUMIF(新线指令!DQ:DQ,C:C,新线指令!DU:DU)</f>
        <v>0</v>
      </c>
      <c r="AC45" s="18">
        <f>SUMIF(新线指令!ES:ES,C:C,新线指令!EW:EW)</f>
        <v>0</v>
      </c>
      <c r="AD45" s="198" t="e">
        <v>#N/A</v>
      </c>
      <c r="AE45" s="198" t="e">
        <v>#N/A</v>
      </c>
      <c r="AF45" s="198" t="e">
        <v>#N/A</v>
      </c>
      <c r="AG45" s="198" t="e">
        <v>#N/A</v>
      </c>
      <c r="AH45" s="37" t="e">
        <f>AD45+I45-产能评估!H45</f>
        <v>#N/A</v>
      </c>
      <c r="AI45" s="37" t="e">
        <f>AE45+J45-产能评估!I45</f>
        <v>#N/A</v>
      </c>
      <c r="AJ45" s="37" t="e">
        <f>AF45+K45-产能评估!J45</f>
        <v>#N/A</v>
      </c>
      <c r="AK45" s="37" t="e">
        <f>AG45+L45-产能评估!K45</f>
        <v>#N/A</v>
      </c>
    </row>
    <row r="46" spans="1:37">
      <c r="A46" s="24">
        <f t="shared" si="0"/>
        <v>42257</v>
      </c>
      <c r="C46" s="19">
        <f>产能评估!B46</f>
        <v>0</v>
      </c>
      <c r="D46" s="19">
        <f>产能评估!C46</f>
        <v>0</v>
      </c>
      <c r="E46" s="19">
        <f>产能评估!D46</f>
        <v>0</v>
      </c>
      <c r="F46" s="38" t="e">
        <f>VLOOKUP(D:D,标准数据!A:Q,17,0)</f>
        <v>#N/A</v>
      </c>
      <c r="G46" s="143" t="e">
        <f>VLOOKUP(C:C,产能评估!B:F,5,0)</f>
        <v>#N/A</v>
      </c>
      <c r="H46" s="16" t="e">
        <f>VLOOKUP(D:D,标准数据!A:L,12,0)</f>
        <v>#N/A</v>
      </c>
      <c r="I46" s="20" t="e">
        <f>VLOOKUP(C:C,产能评估!B:K,7,0)-M46-N46</f>
        <v>#N/A</v>
      </c>
      <c r="J46" s="20" t="e">
        <f>VLOOKUP(C:C,产能评估!B:K,8,0)-O46-P46-X46-AB46</f>
        <v>#N/A</v>
      </c>
      <c r="K46" s="20" t="e">
        <f>VLOOKUP(C:C,产能评估!B:K,9,0)-Q46-R46-T46-V46-Y46-AC46</f>
        <v>#N/A</v>
      </c>
      <c r="L46" s="20" t="e">
        <f>VLOOKUP(C:C,产能评估!B:K,10,0)-S46-Z46-W46-AA46</f>
        <v>#N/A</v>
      </c>
      <c r="M46" s="18">
        <f>SUMIF(老线指令!I:I,C:C,老线指令!M:M)</f>
        <v>0</v>
      </c>
      <c r="N46" s="18">
        <f>SUMIF(老线指令!AK:AK,C:C,老线指令!AO:AO)</f>
        <v>0</v>
      </c>
      <c r="O46" s="18">
        <f>SUMIF(老线指令!BM:BM,C:C,老线指令!BQ:BQ)</f>
        <v>0</v>
      </c>
      <c r="P46" s="18">
        <f>SUMIF(老线指令!CO:CO,C:C,老线指令!CS:CS)</f>
        <v>0</v>
      </c>
      <c r="Q46" s="18">
        <f>SUMIF(老线指令!DQ:DQ,C:C,老线指令!DU:DU)</f>
        <v>0</v>
      </c>
      <c r="R46" s="18">
        <f>SUMIF(老线指令!ES:ES,C:C,老线指令!EW:EW)</f>
        <v>0</v>
      </c>
      <c r="S46" s="18">
        <f>SUMIF(老线指令!FU:FU,C:C,老线指令!FY:FY)</f>
        <v>0</v>
      </c>
      <c r="T46" s="18">
        <f>SUMIF(老线指令!HY:HY,C:C,老线指令!IC:IC)</f>
        <v>0</v>
      </c>
      <c r="U46" s="18">
        <f>SUMIF(老线指令!KC:KC,C:C,老线指令!KG:KG)</f>
        <v>0</v>
      </c>
      <c r="V46" s="18">
        <f>SUMIF(老线指令!NI:NI,C:C,老线指令!NM:NM)</f>
        <v>0</v>
      </c>
      <c r="W46" s="18">
        <f>SUMIF(老线指令!OK:OK,C:C,老线指令!OO:OO)</f>
        <v>0</v>
      </c>
      <c r="X46" s="18">
        <f>SUMIF(新线指令!I:I,C:C,新线指令!M:M)</f>
        <v>0</v>
      </c>
      <c r="Y46" s="18">
        <f>SUMIF(新线指令!AK:AK,C:C,新线指令!AO:AO)</f>
        <v>0</v>
      </c>
      <c r="Z46" s="18">
        <f>SUMIF(新线指令!BM:BM,C:C,新线指令!BQ:BQ)</f>
        <v>0</v>
      </c>
      <c r="AA46" s="18">
        <f>SUMIF(新线指令!CO:CO,C:C,新线指令!CS:CS)</f>
        <v>0</v>
      </c>
      <c r="AB46" s="18">
        <f>SUMIF(新线指令!DQ:DQ,C:C,新线指令!DU:DU)</f>
        <v>0</v>
      </c>
      <c r="AC46" s="18">
        <f>SUMIF(新线指令!ES:ES,C:C,新线指令!EW:EW)</f>
        <v>0</v>
      </c>
      <c r="AD46" s="198" t="e">
        <v>#N/A</v>
      </c>
      <c r="AE46" s="198" t="e">
        <v>#N/A</v>
      </c>
      <c r="AF46" s="198" t="e">
        <v>#N/A</v>
      </c>
      <c r="AG46" s="198" t="e">
        <v>#N/A</v>
      </c>
      <c r="AH46" s="37" t="e">
        <f>AD46+I46-产能评估!H46</f>
        <v>#N/A</v>
      </c>
      <c r="AI46" s="37" t="e">
        <f>AE46+J46-产能评估!I46</f>
        <v>#N/A</v>
      </c>
      <c r="AJ46" s="37" t="e">
        <f>AF46+K46-产能评估!J46</f>
        <v>#N/A</v>
      </c>
      <c r="AK46" s="37" t="e">
        <f>AG46+L46-产能评估!K46</f>
        <v>#N/A</v>
      </c>
    </row>
    <row r="47" spans="1:37">
      <c r="A47" s="24">
        <f t="shared" si="0"/>
        <v>42257</v>
      </c>
      <c r="C47" s="19">
        <f>产能评估!B47</f>
        <v>0</v>
      </c>
      <c r="D47" s="19">
        <f>产能评估!C47</f>
        <v>0</v>
      </c>
      <c r="E47" s="19">
        <f>产能评估!D47</f>
        <v>0</v>
      </c>
      <c r="F47" s="38" t="e">
        <f>VLOOKUP(D:D,标准数据!A:Q,17,0)</f>
        <v>#N/A</v>
      </c>
      <c r="G47" s="143" t="e">
        <f>VLOOKUP(C:C,产能评估!B:F,5,0)</f>
        <v>#N/A</v>
      </c>
      <c r="H47" s="16" t="e">
        <f>VLOOKUP(D:D,标准数据!A:L,12,0)</f>
        <v>#N/A</v>
      </c>
      <c r="I47" s="20" t="e">
        <f>VLOOKUP(C:C,产能评估!B:K,7,0)-M47-N47</f>
        <v>#N/A</v>
      </c>
      <c r="J47" s="20" t="e">
        <f>VLOOKUP(C:C,产能评估!B:K,8,0)-O47-P47-X47-AB47</f>
        <v>#N/A</v>
      </c>
      <c r="K47" s="20" t="e">
        <f>VLOOKUP(C:C,产能评估!B:K,9,0)-Q47-R47-T47-V47-Y47-AC47</f>
        <v>#N/A</v>
      </c>
      <c r="L47" s="20" t="e">
        <f>VLOOKUP(C:C,产能评估!B:K,10,0)-S47-Z47-W47-AA47</f>
        <v>#N/A</v>
      </c>
      <c r="M47" s="18">
        <f>SUMIF(老线指令!I:I,C:C,老线指令!M:M)</f>
        <v>0</v>
      </c>
      <c r="N47" s="18">
        <f>SUMIF(老线指令!AK:AK,C:C,老线指令!AO:AO)</f>
        <v>0</v>
      </c>
      <c r="O47" s="18">
        <f>SUMIF(老线指令!BM:BM,C:C,老线指令!BQ:BQ)</f>
        <v>0</v>
      </c>
      <c r="P47" s="18">
        <f>SUMIF(老线指令!CO:CO,C:C,老线指令!CS:CS)</f>
        <v>0</v>
      </c>
      <c r="Q47" s="18">
        <f>SUMIF(老线指令!DQ:DQ,C:C,老线指令!DU:DU)</f>
        <v>0</v>
      </c>
      <c r="R47" s="18">
        <f>SUMIF(老线指令!ES:ES,C:C,老线指令!EW:EW)</f>
        <v>0</v>
      </c>
      <c r="S47" s="18">
        <f>SUMIF(老线指令!FU:FU,C:C,老线指令!FY:FY)</f>
        <v>0</v>
      </c>
      <c r="T47" s="18">
        <f>SUMIF(老线指令!HY:HY,C:C,老线指令!IC:IC)</f>
        <v>0</v>
      </c>
      <c r="U47" s="18">
        <f>SUMIF(老线指令!KC:KC,C:C,老线指令!KG:KG)</f>
        <v>0</v>
      </c>
      <c r="V47" s="18">
        <f>SUMIF(老线指令!NI:NI,C:C,老线指令!NM:NM)</f>
        <v>0</v>
      </c>
      <c r="W47" s="18">
        <f>SUMIF(老线指令!OK:OK,C:C,老线指令!OO:OO)</f>
        <v>0</v>
      </c>
      <c r="X47" s="18">
        <f>SUMIF(新线指令!I:I,C:C,新线指令!M:M)</f>
        <v>0</v>
      </c>
      <c r="Y47" s="18">
        <f>SUMIF(新线指令!AK:AK,C:C,新线指令!AO:AO)</f>
        <v>0</v>
      </c>
      <c r="Z47" s="18">
        <f>SUMIF(新线指令!BM:BM,C:C,新线指令!BQ:BQ)</f>
        <v>0</v>
      </c>
      <c r="AA47" s="18">
        <f>SUMIF(新线指令!CO:CO,C:C,新线指令!CS:CS)</f>
        <v>0</v>
      </c>
      <c r="AB47" s="18">
        <f>SUMIF(新线指令!DQ:DQ,C:C,新线指令!DU:DU)</f>
        <v>0</v>
      </c>
      <c r="AC47" s="18">
        <f>SUMIF(新线指令!ES:ES,C:C,新线指令!EW:EW)</f>
        <v>0</v>
      </c>
      <c r="AD47" s="198" t="e">
        <v>#N/A</v>
      </c>
      <c r="AE47" s="198" t="e">
        <v>#N/A</v>
      </c>
      <c r="AF47" s="198" t="e">
        <v>#N/A</v>
      </c>
      <c r="AG47" s="198" t="e">
        <v>#N/A</v>
      </c>
      <c r="AH47" s="37" t="e">
        <f>AD47+I47-产能评估!H47</f>
        <v>#N/A</v>
      </c>
      <c r="AI47" s="37" t="e">
        <f>AE47+J47-产能评估!I47</f>
        <v>#N/A</v>
      </c>
      <c r="AJ47" s="37" t="e">
        <f>AF47+K47-产能评估!J47</f>
        <v>#N/A</v>
      </c>
      <c r="AK47" s="37" t="e">
        <f>AG47+L47-产能评估!K47</f>
        <v>#N/A</v>
      </c>
    </row>
    <row r="48" spans="1:37">
      <c r="A48" s="24">
        <f t="shared" si="0"/>
        <v>42257</v>
      </c>
      <c r="C48" s="19">
        <f>产能评估!B48</f>
        <v>0</v>
      </c>
      <c r="D48" s="19">
        <f>产能评估!C48</f>
        <v>0</v>
      </c>
      <c r="E48" s="19">
        <f>产能评估!D48</f>
        <v>0</v>
      </c>
      <c r="F48" s="38" t="e">
        <f>VLOOKUP(D:D,标准数据!A:Q,17,0)</f>
        <v>#N/A</v>
      </c>
      <c r="G48" s="143" t="e">
        <f>VLOOKUP(C:C,产能评估!B:F,5,0)</f>
        <v>#N/A</v>
      </c>
      <c r="H48" s="16" t="e">
        <f>VLOOKUP(D:D,标准数据!A:L,12,0)</f>
        <v>#N/A</v>
      </c>
      <c r="I48" s="20" t="e">
        <f>VLOOKUP(C:C,产能评估!B:K,7,0)-M48-N48</f>
        <v>#N/A</v>
      </c>
      <c r="J48" s="20" t="e">
        <f>VLOOKUP(C:C,产能评估!B:K,8,0)-O48-P48-X48-AB48</f>
        <v>#N/A</v>
      </c>
      <c r="K48" s="20" t="e">
        <f>VLOOKUP(C:C,产能评估!B:K,9,0)-Q48-R48-T48-V48-Y48-AC48</f>
        <v>#N/A</v>
      </c>
      <c r="L48" s="20" t="e">
        <f>VLOOKUP(C:C,产能评估!B:K,10,0)-S48-Z48-W48-AA48</f>
        <v>#N/A</v>
      </c>
      <c r="M48" s="18">
        <f>SUMIF(老线指令!I:I,C:C,老线指令!M:M)</f>
        <v>0</v>
      </c>
      <c r="N48" s="18">
        <f>SUMIF(老线指令!AK:AK,C:C,老线指令!AO:AO)</f>
        <v>0</v>
      </c>
      <c r="O48" s="18">
        <f>SUMIF(老线指令!BM:BM,C:C,老线指令!BQ:BQ)</f>
        <v>0</v>
      </c>
      <c r="P48" s="18">
        <f>SUMIF(老线指令!CO:CO,C:C,老线指令!CS:CS)</f>
        <v>0</v>
      </c>
      <c r="Q48" s="18">
        <f>SUMIF(老线指令!DQ:DQ,C:C,老线指令!DU:DU)</f>
        <v>0</v>
      </c>
      <c r="R48" s="18">
        <f>SUMIF(老线指令!ES:ES,C:C,老线指令!EW:EW)</f>
        <v>0</v>
      </c>
      <c r="S48" s="18">
        <f>SUMIF(老线指令!FU:FU,C:C,老线指令!FY:FY)</f>
        <v>0</v>
      </c>
      <c r="T48" s="18">
        <f>SUMIF(老线指令!HY:HY,C:C,老线指令!IC:IC)</f>
        <v>0</v>
      </c>
      <c r="U48" s="18">
        <f>SUMIF(老线指令!KC:KC,C:C,老线指令!KG:KG)</f>
        <v>0</v>
      </c>
      <c r="V48" s="18">
        <f>SUMIF(老线指令!NI:NI,C:C,老线指令!NM:NM)</f>
        <v>0</v>
      </c>
      <c r="W48" s="18">
        <f>SUMIF(老线指令!OK:OK,C:C,老线指令!OO:OO)</f>
        <v>0</v>
      </c>
      <c r="X48" s="18">
        <f>SUMIF(新线指令!I:I,C:C,新线指令!M:M)</f>
        <v>0</v>
      </c>
      <c r="Y48" s="18">
        <f>SUMIF(新线指令!AK:AK,C:C,新线指令!AO:AO)</f>
        <v>0</v>
      </c>
      <c r="Z48" s="18">
        <f>SUMIF(新线指令!BM:BM,C:C,新线指令!BQ:BQ)</f>
        <v>0</v>
      </c>
      <c r="AA48" s="18">
        <f>SUMIF(新线指令!CO:CO,C:C,新线指令!CS:CS)</f>
        <v>0</v>
      </c>
      <c r="AB48" s="18">
        <f>SUMIF(新线指令!DQ:DQ,C:C,新线指令!DU:DU)</f>
        <v>0</v>
      </c>
      <c r="AC48" s="18">
        <f>SUMIF(新线指令!ES:ES,C:C,新线指令!EW:EW)</f>
        <v>0</v>
      </c>
      <c r="AD48" s="198" t="e">
        <v>#N/A</v>
      </c>
      <c r="AE48" s="198" t="e">
        <v>#N/A</v>
      </c>
      <c r="AF48" s="198" t="e">
        <v>#N/A</v>
      </c>
      <c r="AG48" s="198" t="e">
        <v>#N/A</v>
      </c>
      <c r="AH48" s="37" t="e">
        <f>AD48+I48-产能评估!H48</f>
        <v>#N/A</v>
      </c>
      <c r="AI48" s="37" t="e">
        <f>AE48+J48-产能评估!I48</f>
        <v>#N/A</v>
      </c>
      <c r="AJ48" s="37" t="e">
        <f>AF48+K48-产能评估!J48</f>
        <v>#N/A</v>
      </c>
      <c r="AK48" s="37" t="e">
        <f>AG48+L48-产能评估!K48</f>
        <v>#N/A</v>
      </c>
    </row>
    <row r="49" spans="1:37">
      <c r="A49" s="24">
        <f t="shared" si="0"/>
        <v>42257</v>
      </c>
      <c r="C49" s="19">
        <f>产能评估!B49</f>
        <v>0</v>
      </c>
      <c r="D49" s="19">
        <f>产能评估!C49</f>
        <v>0</v>
      </c>
      <c r="E49" s="19">
        <f>产能评估!D49</f>
        <v>0</v>
      </c>
      <c r="F49" s="38" t="e">
        <f>VLOOKUP(D:D,标准数据!A:Q,17,0)</f>
        <v>#N/A</v>
      </c>
      <c r="G49" s="143" t="e">
        <f>VLOOKUP(C:C,产能评估!B:F,5,0)</f>
        <v>#N/A</v>
      </c>
      <c r="H49" s="16" t="e">
        <f>VLOOKUP(D:D,标准数据!A:L,12,0)</f>
        <v>#N/A</v>
      </c>
      <c r="I49" s="20" t="e">
        <f>VLOOKUP(C:C,产能评估!B:K,7,0)-M49-N49</f>
        <v>#N/A</v>
      </c>
      <c r="J49" s="20" t="e">
        <f>VLOOKUP(C:C,产能评估!B:K,8,0)-O49-P49-X49-AB49</f>
        <v>#N/A</v>
      </c>
      <c r="K49" s="20" t="e">
        <f>VLOOKUP(C:C,产能评估!B:K,9,0)-Q49-R49-T49-V49-Y49-AC49</f>
        <v>#N/A</v>
      </c>
      <c r="L49" s="20" t="e">
        <f>VLOOKUP(C:C,产能评估!B:K,10,0)-S49-Z49-W49-AA49</f>
        <v>#N/A</v>
      </c>
      <c r="M49" s="18">
        <f>SUMIF(老线指令!I:I,C:C,老线指令!M:M)</f>
        <v>0</v>
      </c>
      <c r="N49" s="18">
        <f>SUMIF(老线指令!AK:AK,C:C,老线指令!AO:AO)</f>
        <v>0</v>
      </c>
      <c r="O49" s="18">
        <f>SUMIF(老线指令!BM:BM,C:C,老线指令!BQ:BQ)</f>
        <v>0</v>
      </c>
      <c r="P49" s="18">
        <f>SUMIF(老线指令!CO:CO,C:C,老线指令!CS:CS)</f>
        <v>0</v>
      </c>
      <c r="Q49" s="18">
        <f>SUMIF(老线指令!DQ:DQ,C:C,老线指令!DU:DU)</f>
        <v>0</v>
      </c>
      <c r="R49" s="18">
        <f>SUMIF(老线指令!ES:ES,C:C,老线指令!EW:EW)</f>
        <v>0</v>
      </c>
      <c r="S49" s="18">
        <f>SUMIF(老线指令!FU:FU,C:C,老线指令!FY:FY)</f>
        <v>0</v>
      </c>
      <c r="T49" s="18">
        <f>SUMIF(老线指令!HY:HY,C:C,老线指令!IC:IC)</f>
        <v>0</v>
      </c>
      <c r="U49" s="18">
        <f>SUMIF(老线指令!KC:KC,C:C,老线指令!KG:KG)</f>
        <v>0</v>
      </c>
      <c r="V49" s="18">
        <f>SUMIF(老线指令!NI:NI,C:C,老线指令!NM:NM)</f>
        <v>0</v>
      </c>
      <c r="W49" s="18">
        <f>SUMIF(老线指令!OK:OK,C:C,老线指令!OO:OO)</f>
        <v>0</v>
      </c>
      <c r="X49" s="18">
        <f>SUMIF(新线指令!I:I,C:C,新线指令!M:M)</f>
        <v>0</v>
      </c>
      <c r="Y49" s="18">
        <f>SUMIF(新线指令!AK:AK,C:C,新线指令!AO:AO)</f>
        <v>0</v>
      </c>
      <c r="Z49" s="18">
        <f>SUMIF(新线指令!BM:BM,C:C,新线指令!BQ:BQ)</f>
        <v>0</v>
      </c>
      <c r="AA49" s="18">
        <f>SUMIF(新线指令!CO:CO,C:C,新线指令!CS:CS)</f>
        <v>0</v>
      </c>
      <c r="AB49" s="18">
        <f>SUMIF(新线指令!DQ:DQ,C:C,新线指令!DU:DU)</f>
        <v>0</v>
      </c>
      <c r="AC49" s="18">
        <f>SUMIF(新线指令!ES:ES,C:C,新线指令!EW:EW)</f>
        <v>0</v>
      </c>
      <c r="AD49" s="198" t="e">
        <v>#N/A</v>
      </c>
      <c r="AE49" s="198" t="e">
        <v>#N/A</v>
      </c>
      <c r="AF49" s="198" t="e">
        <v>#N/A</v>
      </c>
      <c r="AG49" s="198" t="e">
        <v>#N/A</v>
      </c>
      <c r="AH49" s="37" t="e">
        <f>AD49+I49-产能评估!H49</f>
        <v>#N/A</v>
      </c>
      <c r="AI49" s="37" t="e">
        <f>AE49+J49-产能评估!I49</f>
        <v>#N/A</v>
      </c>
      <c r="AJ49" s="37" t="e">
        <f>AF49+K49-产能评估!J49</f>
        <v>#N/A</v>
      </c>
      <c r="AK49" s="37" t="e">
        <f>AG49+L49-产能评估!K49</f>
        <v>#N/A</v>
      </c>
    </row>
    <row r="50" spans="1:37">
      <c r="A50" s="24">
        <f t="shared" si="0"/>
        <v>42257</v>
      </c>
      <c r="C50" s="19">
        <f>产能评估!B50</f>
        <v>0</v>
      </c>
      <c r="D50" s="19">
        <f>产能评估!C50</f>
        <v>0</v>
      </c>
      <c r="E50" s="19">
        <f>产能评估!D50</f>
        <v>0</v>
      </c>
      <c r="F50" s="38" t="e">
        <f>VLOOKUP(D:D,标准数据!A:Q,17,0)</f>
        <v>#N/A</v>
      </c>
      <c r="G50" s="143" t="e">
        <f>VLOOKUP(C:C,产能评估!B:F,5,0)</f>
        <v>#N/A</v>
      </c>
      <c r="H50" s="16" t="e">
        <f>VLOOKUP(D:D,标准数据!A:L,12,0)</f>
        <v>#N/A</v>
      </c>
      <c r="I50" s="20" t="e">
        <f>VLOOKUP(C:C,产能评估!B:K,7,0)-M50-N50</f>
        <v>#N/A</v>
      </c>
      <c r="J50" s="20" t="e">
        <f>VLOOKUP(C:C,产能评估!B:K,8,0)-O50-P50-X50-AB50</f>
        <v>#N/A</v>
      </c>
      <c r="K50" s="20" t="e">
        <f>VLOOKUP(C:C,产能评估!B:K,9,0)-Q50-R50-T50-V50-Y50-AC50</f>
        <v>#N/A</v>
      </c>
      <c r="L50" s="20" t="e">
        <f>VLOOKUP(C:C,产能评估!B:K,10,0)-S50-Z50-W50-AA50</f>
        <v>#N/A</v>
      </c>
      <c r="M50" s="18">
        <f>SUMIF(老线指令!I:I,C:C,老线指令!M:M)</f>
        <v>0</v>
      </c>
      <c r="N50" s="18">
        <f>SUMIF(老线指令!AK:AK,C:C,老线指令!AO:AO)</f>
        <v>0</v>
      </c>
      <c r="O50" s="18">
        <f>SUMIF(老线指令!BM:BM,C:C,老线指令!BQ:BQ)</f>
        <v>0</v>
      </c>
      <c r="P50" s="18">
        <f>SUMIF(老线指令!CO:CO,C:C,老线指令!CS:CS)</f>
        <v>0</v>
      </c>
      <c r="Q50" s="18">
        <f>SUMIF(老线指令!DQ:DQ,C:C,老线指令!DU:DU)</f>
        <v>0</v>
      </c>
      <c r="R50" s="18">
        <f>SUMIF(老线指令!ES:ES,C:C,老线指令!EW:EW)</f>
        <v>0</v>
      </c>
      <c r="S50" s="18">
        <f>SUMIF(老线指令!FU:FU,C:C,老线指令!FY:FY)</f>
        <v>0</v>
      </c>
      <c r="T50" s="18">
        <f>SUMIF(老线指令!HY:HY,C:C,老线指令!IC:IC)</f>
        <v>0</v>
      </c>
      <c r="U50" s="18">
        <f>SUMIF(老线指令!KC:KC,C:C,老线指令!KG:KG)</f>
        <v>0</v>
      </c>
      <c r="V50" s="18">
        <f>SUMIF(老线指令!NI:NI,C:C,老线指令!NM:NM)</f>
        <v>0</v>
      </c>
      <c r="W50" s="18">
        <f>SUMIF(老线指令!OK:OK,C:C,老线指令!OO:OO)</f>
        <v>0</v>
      </c>
      <c r="X50" s="18">
        <f>SUMIF(新线指令!I:I,C:C,新线指令!M:M)</f>
        <v>0</v>
      </c>
      <c r="Y50" s="18">
        <f>SUMIF(新线指令!AK:AK,C:C,新线指令!AO:AO)</f>
        <v>0</v>
      </c>
      <c r="Z50" s="18">
        <f>SUMIF(新线指令!BM:BM,C:C,新线指令!BQ:BQ)</f>
        <v>0</v>
      </c>
      <c r="AA50" s="18">
        <f>SUMIF(新线指令!CO:CO,C:C,新线指令!CS:CS)</f>
        <v>0</v>
      </c>
      <c r="AB50" s="18">
        <f>SUMIF(新线指令!DQ:DQ,C:C,新线指令!DU:DU)</f>
        <v>0</v>
      </c>
      <c r="AC50" s="18">
        <f>SUMIF(新线指令!ES:ES,C:C,新线指令!EW:EW)</f>
        <v>0</v>
      </c>
      <c r="AD50" s="198" t="e">
        <v>#N/A</v>
      </c>
      <c r="AE50" s="198" t="e">
        <v>#N/A</v>
      </c>
      <c r="AF50" s="198" t="e">
        <v>#N/A</v>
      </c>
      <c r="AG50" s="198" t="e">
        <v>#N/A</v>
      </c>
      <c r="AH50" s="37" t="e">
        <f>AD50+I50-产能评估!H50</f>
        <v>#N/A</v>
      </c>
      <c r="AI50" s="37" t="e">
        <f>AE50+J50-产能评估!I50</f>
        <v>#N/A</v>
      </c>
      <c r="AJ50" s="37" t="e">
        <f>AF50+K50-产能评估!J50</f>
        <v>#N/A</v>
      </c>
      <c r="AK50" s="37" t="e">
        <f>AG50+L50-产能评估!K50</f>
        <v>#N/A</v>
      </c>
    </row>
    <row r="51" spans="1:37">
      <c r="A51" s="24">
        <f t="shared" si="0"/>
        <v>42257</v>
      </c>
      <c r="C51" s="19">
        <f>产能评估!B51</f>
        <v>0</v>
      </c>
      <c r="D51" s="19">
        <f>产能评估!C51</f>
        <v>0</v>
      </c>
      <c r="E51" s="19">
        <f>产能评估!D51</f>
        <v>0</v>
      </c>
      <c r="F51" s="38" t="e">
        <f>VLOOKUP(D:D,标准数据!A:Q,17,0)</f>
        <v>#N/A</v>
      </c>
      <c r="G51" s="143" t="e">
        <f>VLOOKUP(C:C,产能评估!B:F,5,0)</f>
        <v>#N/A</v>
      </c>
      <c r="H51" s="16" t="e">
        <f>VLOOKUP(D:D,标准数据!A:L,12,0)</f>
        <v>#N/A</v>
      </c>
      <c r="I51" s="20" t="e">
        <f>VLOOKUP(C:C,产能评估!B:K,7,0)-M51-N51</f>
        <v>#N/A</v>
      </c>
      <c r="J51" s="20" t="e">
        <f>VLOOKUP(C:C,产能评估!B:K,8,0)-O51-P51-X51-AB51</f>
        <v>#N/A</v>
      </c>
      <c r="K51" s="20" t="e">
        <f>VLOOKUP(C:C,产能评估!B:K,9,0)-Q51-R51-T51-V51-Y51-AC51</f>
        <v>#N/A</v>
      </c>
      <c r="L51" s="20" t="e">
        <f>VLOOKUP(C:C,产能评估!B:K,10,0)-S51-Z51-W51-AA51</f>
        <v>#N/A</v>
      </c>
      <c r="M51" s="18">
        <f>SUMIF(老线指令!I:I,C:C,老线指令!M:M)</f>
        <v>0</v>
      </c>
      <c r="N51" s="18">
        <f>SUMIF(老线指令!AK:AK,C:C,老线指令!AO:AO)</f>
        <v>0</v>
      </c>
      <c r="O51" s="18">
        <f>SUMIF(老线指令!BM:BM,C:C,老线指令!BQ:BQ)</f>
        <v>0</v>
      </c>
      <c r="P51" s="18">
        <f>SUMIF(老线指令!CO:CO,C:C,老线指令!CS:CS)</f>
        <v>0</v>
      </c>
      <c r="Q51" s="18">
        <f>SUMIF(老线指令!DQ:DQ,C:C,老线指令!DU:DU)</f>
        <v>0</v>
      </c>
      <c r="R51" s="18">
        <f>SUMIF(老线指令!ES:ES,C:C,老线指令!EW:EW)</f>
        <v>0</v>
      </c>
      <c r="S51" s="18">
        <f>SUMIF(老线指令!FU:FU,C:C,老线指令!FY:FY)</f>
        <v>0</v>
      </c>
      <c r="T51" s="18">
        <f>SUMIF(老线指令!HY:HY,C:C,老线指令!IC:IC)</f>
        <v>0</v>
      </c>
      <c r="U51" s="18">
        <f>SUMIF(老线指令!KC:KC,C:C,老线指令!KG:KG)</f>
        <v>0</v>
      </c>
      <c r="V51" s="18">
        <f>SUMIF(老线指令!NI:NI,C:C,老线指令!NM:NM)</f>
        <v>0</v>
      </c>
      <c r="W51" s="18">
        <f>SUMIF(老线指令!OK:OK,C:C,老线指令!OO:OO)</f>
        <v>0</v>
      </c>
      <c r="X51" s="18">
        <f>SUMIF(新线指令!I:I,C:C,新线指令!M:M)</f>
        <v>0</v>
      </c>
      <c r="Y51" s="18">
        <f>SUMIF(新线指令!AK:AK,C:C,新线指令!AO:AO)</f>
        <v>0</v>
      </c>
      <c r="Z51" s="18">
        <f>SUMIF(新线指令!BM:BM,C:C,新线指令!BQ:BQ)</f>
        <v>0</v>
      </c>
      <c r="AA51" s="18">
        <f>SUMIF(新线指令!CO:CO,C:C,新线指令!CS:CS)</f>
        <v>0</v>
      </c>
      <c r="AB51" s="18">
        <f>SUMIF(新线指令!DQ:DQ,C:C,新线指令!DU:DU)</f>
        <v>0</v>
      </c>
      <c r="AC51" s="18">
        <f>SUMIF(新线指令!ES:ES,C:C,新线指令!EW:EW)</f>
        <v>0</v>
      </c>
      <c r="AD51" s="198" t="e">
        <v>#N/A</v>
      </c>
      <c r="AE51" s="198" t="e">
        <v>#N/A</v>
      </c>
      <c r="AF51" s="198" t="e">
        <v>#N/A</v>
      </c>
      <c r="AG51" s="198" t="e">
        <v>#N/A</v>
      </c>
      <c r="AH51" s="37" t="e">
        <f>AD51+I51-产能评估!H51</f>
        <v>#N/A</v>
      </c>
      <c r="AI51" s="37" t="e">
        <f>AE51+J51-产能评估!I51</f>
        <v>#N/A</v>
      </c>
      <c r="AJ51" s="37" t="e">
        <f>AF51+K51-产能评估!J51</f>
        <v>#N/A</v>
      </c>
      <c r="AK51" s="37" t="e">
        <f>AG51+L51-产能评估!K51</f>
        <v>#N/A</v>
      </c>
    </row>
    <row r="52" spans="1:37">
      <c r="A52" s="24">
        <f t="shared" si="0"/>
        <v>42257</v>
      </c>
      <c r="C52" s="19">
        <f>产能评估!B52</f>
        <v>0</v>
      </c>
      <c r="D52" s="19">
        <f>产能评估!C52</f>
        <v>0</v>
      </c>
      <c r="E52" s="19">
        <f>产能评估!D52</f>
        <v>0</v>
      </c>
      <c r="F52" s="38" t="e">
        <f>VLOOKUP(D:D,标准数据!A:Q,17,0)</f>
        <v>#N/A</v>
      </c>
      <c r="G52" s="143" t="e">
        <f>VLOOKUP(C:C,产能评估!B:F,5,0)</f>
        <v>#N/A</v>
      </c>
      <c r="H52" s="16" t="e">
        <f>VLOOKUP(D:D,标准数据!A:L,12,0)</f>
        <v>#N/A</v>
      </c>
      <c r="I52" s="20" t="e">
        <f>VLOOKUP(C:C,产能评估!B:K,7,0)-M52-N52</f>
        <v>#N/A</v>
      </c>
      <c r="J52" s="20" t="e">
        <f>VLOOKUP(C:C,产能评估!B:K,8,0)-O52-P52-X52-AB52</f>
        <v>#N/A</v>
      </c>
      <c r="K52" s="20" t="e">
        <f>VLOOKUP(C:C,产能评估!B:K,9,0)-Q52-R52-T52-V52-Y52-AC52</f>
        <v>#N/A</v>
      </c>
      <c r="L52" s="20" t="e">
        <f>VLOOKUP(C:C,产能评估!B:K,10,0)-S52-Z52-W52-AA52</f>
        <v>#N/A</v>
      </c>
      <c r="M52" s="18">
        <f>SUMIF(老线指令!I:I,C:C,老线指令!M:M)</f>
        <v>0</v>
      </c>
      <c r="N52" s="18">
        <f>SUMIF(老线指令!AK:AK,C:C,老线指令!AO:AO)</f>
        <v>0</v>
      </c>
      <c r="O52" s="18">
        <f>SUMIF(老线指令!BM:BM,C:C,老线指令!BQ:BQ)</f>
        <v>0</v>
      </c>
      <c r="P52" s="18">
        <f>SUMIF(老线指令!CO:CO,C:C,老线指令!CS:CS)</f>
        <v>0</v>
      </c>
      <c r="Q52" s="18">
        <f>SUMIF(老线指令!DQ:DQ,C:C,老线指令!DU:DU)</f>
        <v>0</v>
      </c>
      <c r="R52" s="18">
        <f>SUMIF(老线指令!ES:ES,C:C,老线指令!EW:EW)</f>
        <v>0</v>
      </c>
      <c r="S52" s="18">
        <f>SUMIF(老线指令!FU:FU,C:C,老线指令!FY:FY)</f>
        <v>0</v>
      </c>
      <c r="T52" s="18">
        <f>SUMIF(老线指令!HY:HY,C:C,老线指令!IC:IC)</f>
        <v>0</v>
      </c>
      <c r="U52" s="18">
        <f>SUMIF(老线指令!KC:KC,C:C,老线指令!KG:KG)</f>
        <v>0</v>
      </c>
      <c r="V52" s="18">
        <f>SUMIF(老线指令!NI:NI,C:C,老线指令!NM:NM)</f>
        <v>0</v>
      </c>
      <c r="W52" s="18">
        <f>SUMIF(老线指令!OK:OK,C:C,老线指令!OO:OO)</f>
        <v>0</v>
      </c>
      <c r="X52" s="18">
        <f>SUMIF(新线指令!I:I,C:C,新线指令!M:M)</f>
        <v>0</v>
      </c>
      <c r="Y52" s="18">
        <f>SUMIF(新线指令!AK:AK,C:C,新线指令!AO:AO)</f>
        <v>0</v>
      </c>
      <c r="Z52" s="18">
        <f>SUMIF(新线指令!BM:BM,C:C,新线指令!BQ:BQ)</f>
        <v>0</v>
      </c>
      <c r="AA52" s="18">
        <f>SUMIF(新线指令!CO:CO,C:C,新线指令!CS:CS)</f>
        <v>0</v>
      </c>
      <c r="AB52" s="18">
        <f>SUMIF(新线指令!DQ:DQ,C:C,新线指令!DU:DU)</f>
        <v>0</v>
      </c>
      <c r="AC52" s="18">
        <f>SUMIF(新线指令!ES:ES,C:C,新线指令!EW:EW)</f>
        <v>0</v>
      </c>
      <c r="AD52" s="198" t="e">
        <v>#N/A</v>
      </c>
      <c r="AE52" s="198" t="e">
        <v>#N/A</v>
      </c>
      <c r="AF52" s="198" t="e">
        <v>#N/A</v>
      </c>
      <c r="AG52" s="198" t="e">
        <v>#N/A</v>
      </c>
      <c r="AH52" s="37" t="e">
        <f>AD52+I52-产能评估!H52</f>
        <v>#N/A</v>
      </c>
      <c r="AI52" s="37" t="e">
        <f>AE52+J52-产能评估!I52</f>
        <v>#N/A</v>
      </c>
      <c r="AJ52" s="37" t="e">
        <f>AF52+K52-产能评估!J52</f>
        <v>#N/A</v>
      </c>
      <c r="AK52" s="37" t="e">
        <f>AG52+L52-产能评估!K52</f>
        <v>#N/A</v>
      </c>
    </row>
    <row r="53" spans="1:37">
      <c r="A53" s="24">
        <f t="shared" si="0"/>
        <v>42257</v>
      </c>
      <c r="C53" s="19">
        <f>产能评估!B53</f>
        <v>0</v>
      </c>
      <c r="D53" s="19">
        <f>产能评估!C53</f>
        <v>0</v>
      </c>
      <c r="E53" s="19">
        <f>产能评估!D53</f>
        <v>0</v>
      </c>
      <c r="F53" s="38" t="e">
        <f>VLOOKUP(D:D,标准数据!A:Q,17,0)</f>
        <v>#N/A</v>
      </c>
      <c r="G53" s="143" t="e">
        <f>VLOOKUP(C:C,产能评估!B:F,5,0)</f>
        <v>#N/A</v>
      </c>
      <c r="H53" s="16" t="e">
        <f>VLOOKUP(D:D,标准数据!A:L,12,0)</f>
        <v>#N/A</v>
      </c>
      <c r="I53" s="20" t="e">
        <f>VLOOKUP(C:C,产能评估!B:K,7,0)-M53-N53</f>
        <v>#N/A</v>
      </c>
      <c r="J53" s="20" t="e">
        <f>VLOOKUP(C:C,产能评估!B:K,8,0)-O53-P53-X53-AB53</f>
        <v>#N/A</v>
      </c>
      <c r="K53" s="20" t="e">
        <f>VLOOKUP(C:C,产能评估!B:K,9,0)-Q53-R53-T53-V53-Y53-AC53</f>
        <v>#N/A</v>
      </c>
      <c r="L53" s="20" t="e">
        <f>VLOOKUP(C:C,产能评估!B:K,10,0)-S53-Z53-W53-AA53</f>
        <v>#N/A</v>
      </c>
      <c r="M53" s="18">
        <f>SUMIF(老线指令!I:I,C:C,老线指令!M:M)</f>
        <v>0</v>
      </c>
      <c r="N53" s="18">
        <f>SUMIF(老线指令!AK:AK,C:C,老线指令!AO:AO)</f>
        <v>0</v>
      </c>
      <c r="O53" s="18">
        <f>SUMIF(老线指令!BM:BM,C:C,老线指令!BQ:BQ)</f>
        <v>0</v>
      </c>
      <c r="P53" s="18">
        <f>SUMIF(老线指令!CO:CO,C:C,老线指令!CS:CS)</f>
        <v>0</v>
      </c>
      <c r="Q53" s="18">
        <f>SUMIF(老线指令!DQ:DQ,C:C,老线指令!DU:DU)</f>
        <v>0</v>
      </c>
      <c r="R53" s="18">
        <f>SUMIF(老线指令!ES:ES,C:C,老线指令!EW:EW)</f>
        <v>0</v>
      </c>
      <c r="S53" s="18">
        <f>SUMIF(老线指令!FU:FU,C:C,老线指令!FY:FY)</f>
        <v>0</v>
      </c>
      <c r="T53" s="18">
        <f>SUMIF(老线指令!HY:HY,C:C,老线指令!IC:IC)</f>
        <v>0</v>
      </c>
      <c r="U53" s="18">
        <f>SUMIF(老线指令!KC:KC,C:C,老线指令!KG:KG)</f>
        <v>0</v>
      </c>
      <c r="V53" s="18">
        <f>SUMIF(老线指令!NI:NI,C:C,老线指令!NM:NM)</f>
        <v>0</v>
      </c>
      <c r="W53" s="18">
        <f>SUMIF(老线指令!OK:OK,C:C,老线指令!OO:OO)</f>
        <v>0</v>
      </c>
      <c r="X53" s="18">
        <f>SUMIF(新线指令!I:I,C:C,新线指令!M:M)</f>
        <v>0</v>
      </c>
      <c r="Y53" s="18">
        <f>SUMIF(新线指令!AK:AK,C:C,新线指令!AO:AO)</f>
        <v>0</v>
      </c>
      <c r="Z53" s="18">
        <f>SUMIF(新线指令!BM:BM,C:C,新线指令!BQ:BQ)</f>
        <v>0</v>
      </c>
      <c r="AA53" s="18">
        <f>SUMIF(新线指令!CO:CO,C:C,新线指令!CS:CS)</f>
        <v>0</v>
      </c>
      <c r="AB53" s="18">
        <f>SUMIF(新线指令!DQ:DQ,C:C,新线指令!DU:DU)</f>
        <v>0</v>
      </c>
      <c r="AC53" s="18">
        <f>SUMIF(新线指令!ES:ES,C:C,新线指令!EW:EW)</f>
        <v>0</v>
      </c>
      <c r="AD53" s="198" t="e">
        <v>#N/A</v>
      </c>
      <c r="AE53" s="198" t="e">
        <v>#N/A</v>
      </c>
      <c r="AF53" s="198" t="e">
        <v>#N/A</v>
      </c>
      <c r="AG53" s="198" t="e">
        <v>#N/A</v>
      </c>
      <c r="AH53" s="37" t="e">
        <f>AD53+I53-产能评估!H53</f>
        <v>#N/A</v>
      </c>
      <c r="AI53" s="37" t="e">
        <f>AE53+J53-产能评估!I53</f>
        <v>#N/A</v>
      </c>
      <c r="AJ53" s="37" t="e">
        <f>AF53+K53-产能评估!J53</f>
        <v>#N/A</v>
      </c>
      <c r="AK53" s="37" t="e">
        <f>AG53+L53-产能评估!K53</f>
        <v>#N/A</v>
      </c>
    </row>
    <row r="54" spans="1:37">
      <c r="A54" s="24">
        <f t="shared" si="0"/>
        <v>42257</v>
      </c>
      <c r="C54" s="19">
        <f>产能评估!B54</f>
        <v>0</v>
      </c>
      <c r="D54" s="19">
        <f>产能评估!C54</f>
        <v>0</v>
      </c>
      <c r="E54" s="19">
        <f>产能评估!D54</f>
        <v>0</v>
      </c>
      <c r="F54" s="38" t="e">
        <f>VLOOKUP(D:D,标准数据!A:Q,17,0)</f>
        <v>#N/A</v>
      </c>
      <c r="G54" s="143" t="e">
        <f>VLOOKUP(C:C,产能评估!B:F,5,0)</f>
        <v>#N/A</v>
      </c>
      <c r="H54" s="16" t="e">
        <f>VLOOKUP(D:D,标准数据!A:L,12,0)</f>
        <v>#N/A</v>
      </c>
      <c r="I54" s="20" t="e">
        <f>VLOOKUP(C:C,产能评估!B:K,7,0)-M54-N54</f>
        <v>#N/A</v>
      </c>
      <c r="J54" s="20" t="e">
        <f>VLOOKUP(C:C,产能评估!B:K,8,0)-O54-P54-X54-AB54</f>
        <v>#N/A</v>
      </c>
      <c r="K54" s="20" t="e">
        <f>VLOOKUP(C:C,产能评估!B:K,9,0)-Q54-R54-T54-V54-Y54-AC54</f>
        <v>#N/A</v>
      </c>
      <c r="L54" s="20" t="e">
        <f>VLOOKUP(C:C,产能评估!B:K,10,0)-S54-Z54-W54-AA54</f>
        <v>#N/A</v>
      </c>
      <c r="M54" s="18">
        <f>SUMIF(老线指令!I:I,C:C,老线指令!M:M)</f>
        <v>0</v>
      </c>
      <c r="N54" s="18">
        <f>SUMIF(老线指令!AK:AK,C:C,老线指令!AO:AO)</f>
        <v>0</v>
      </c>
      <c r="O54" s="18">
        <f>SUMIF(老线指令!BM:BM,C:C,老线指令!BQ:BQ)</f>
        <v>0</v>
      </c>
      <c r="P54" s="18">
        <f>SUMIF(老线指令!CO:CO,C:C,老线指令!CS:CS)</f>
        <v>0</v>
      </c>
      <c r="Q54" s="18">
        <f>SUMIF(老线指令!DQ:DQ,C:C,老线指令!DU:DU)</f>
        <v>0</v>
      </c>
      <c r="R54" s="18">
        <f>SUMIF(老线指令!ES:ES,C:C,老线指令!EW:EW)</f>
        <v>0</v>
      </c>
      <c r="S54" s="18">
        <f>SUMIF(老线指令!FU:FU,C:C,老线指令!FY:FY)</f>
        <v>0</v>
      </c>
      <c r="T54" s="18">
        <f>SUMIF(老线指令!HY:HY,C:C,老线指令!IC:IC)</f>
        <v>0</v>
      </c>
      <c r="U54" s="18">
        <f>SUMIF(老线指令!KC:KC,C:C,老线指令!KG:KG)</f>
        <v>0</v>
      </c>
      <c r="V54" s="18">
        <f>SUMIF(老线指令!NI:NI,C:C,老线指令!NM:NM)</f>
        <v>0</v>
      </c>
      <c r="W54" s="18">
        <f>SUMIF(老线指令!OK:OK,C:C,老线指令!OO:OO)</f>
        <v>0</v>
      </c>
      <c r="X54" s="18">
        <f>SUMIF(新线指令!I:I,C:C,新线指令!M:M)</f>
        <v>0</v>
      </c>
      <c r="Y54" s="18">
        <f>SUMIF(新线指令!AK:AK,C:C,新线指令!AO:AO)</f>
        <v>0</v>
      </c>
      <c r="Z54" s="18">
        <f>SUMIF(新线指令!BM:BM,C:C,新线指令!BQ:BQ)</f>
        <v>0</v>
      </c>
      <c r="AA54" s="18">
        <f>SUMIF(新线指令!CO:CO,C:C,新线指令!CS:CS)</f>
        <v>0</v>
      </c>
      <c r="AB54" s="18">
        <f>SUMIF(新线指令!DQ:DQ,C:C,新线指令!DU:DU)</f>
        <v>0</v>
      </c>
      <c r="AC54" s="18">
        <f>SUMIF(新线指令!ES:ES,C:C,新线指令!EW:EW)</f>
        <v>0</v>
      </c>
      <c r="AD54" s="198" t="e">
        <v>#N/A</v>
      </c>
      <c r="AE54" s="198" t="e">
        <v>#N/A</v>
      </c>
      <c r="AF54" s="198" t="e">
        <v>#N/A</v>
      </c>
      <c r="AG54" s="198" t="e">
        <v>#N/A</v>
      </c>
      <c r="AH54" s="37" t="e">
        <f>AD54+I54-产能评估!H54</f>
        <v>#N/A</v>
      </c>
      <c r="AI54" s="37" t="e">
        <f>AE54+J54-产能评估!I54</f>
        <v>#N/A</v>
      </c>
      <c r="AJ54" s="37" t="e">
        <f>AF54+K54-产能评估!J54</f>
        <v>#N/A</v>
      </c>
      <c r="AK54" s="37" t="e">
        <f>AG54+L54-产能评估!K54</f>
        <v>#N/A</v>
      </c>
    </row>
    <row r="55" spans="1:37">
      <c r="A55" s="24">
        <f t="shared" si="0"/>
        <v>42257</v>
      </c>
      <c r="C55" s="19">
        <f>产能评估!B55</f>
        <v>0</v>
      </c>
      <c r="D55" s="19">
        <f>产能评估!C55</f>
        <v>0</v>
      </c>
      <c r="E55" s="19">
        <f>产能评估!D55</f>
        <v>0</v>
      </c>
      <c r="F55" s="38" t="e">
        <f>VLOOKUP(D:D,标准数据!A:Q,17,0)</f>
        <v>#N/A</v>
      </c>
      <c r="G55" s="143" t="e">
        <f>VLOOKUP(C:C,产能评估!B:F,5,0)</f>
        <v>#N/A</v>
      </c>
      <c r="H55" s="16" t="e">
        <f>VLOOKUP(D:D,标准数据!A:L,12,0)</f>
        <v>#N/A</v>
      </c>
      <c r="I55" s="20" t="e">
        <f>VLOOKUP(C:C,产能评估!B:K,7,0)-M55-N55</f>
        <v>#N/A</v>
      </c>
      <c r="J55" s="20" t="e">
        <f>VLOOKUP(C:C,产能评估!B:K,8,0)-O55-P55-X55-AB55</f>
        <v>#N/A</v>
      </c>
      <c r="K55" s="20" t="e">
        <f>VLOOKUP(C:C,产能评估!B:K,9,0)-Q55-R55-T55-V55-Y55-AC55</f>
        <v>#N/A</v>
      </c>
      <c r="L55" s="20" t="e">
        <f>VLOOKUP(C:C,产能评估!B:K,10,0)-S55-Z55-W55-AA55</f>
        <v>#N/A</v>
      </c>
      <c r="M55" s="18">
        <f>SUMIF(老线指令!I:I,C:C,老线指令!M:M)</f>
        <v>0</v>
      </c>
      <c r="N55" s="18">
        <f>SUMIF(老线指令!AK:AK,C:C,老线指令!AO:AO)</f>
        <v>0</v>
      </c>
      <c r="O55" s="18">
        <f>SUMIF(老线指令!BM:BM,C:C,老线指令!BQ:BQ)</f>
        <v>0</v>
      </c>
      <c r="P55" s="18">
        <f>SUMIF(老线指令!CO:CO,C:C,老线指令!CS:CS)</f>
        <v>0</v>
      </c>
      <c r="Q55" s="18">
        <f>SUMIF(老线指令!DQ:DQ,C:C,老线指令!DU:DU)</f>
        <v>0</v>
      </c>
      <c r="R55" s="18">
        <f>SUMIF(老线指令!ES:ES,C:C,老线指令!EW:EW)</f>
        <v>0</v>
      </c>
      <c r="S55" s="18">
        <f>SUMIF(老线指令!FU:FU,C:C,老线指令!FY:FY)</f>
        <v>0</v>
      </c>
      <c r="T55" s="18">
        <f>SUMIF(老线指令!HY:HY,C:C,老线指令!IC:IC)</f>
        <v>0</v>
      </c>
      <c r="U55" s="18">
        <f>SUMIF(老线指令!KC:KC,C:C,老线指令!KG:KG)</f>
        <v>0</v>
      </c>
      <c r="V55" s="18">
        <f>SUMIF(老线指令!NI:NI,C:C,老线指令!NM:NM)</f>
        <v>0</v>
      </c>
      <c r="W55" s="18">
        <f>SUMIF(老线指令!OK:OK,C:C,老线指令!OO:OO)</f>
        <v>0</v>
      </c>
      <c r="X55" s="18">
        <f>SUMIF(新线指令!I:I,C:C,新线指令!M:M)</f>
        <v>0</v>
      </c>
      <c r="Y55" s="18">
        <f>SUMIF(新线指令!AK:AK,C:C,新线指令!AO:AO)</f>
        <v>0</v>
      </c>
      <c r="Z55" s="18">
        <f>SUMIF(新线指令!BM:BM,C:C,新线指令!BQ:BQ)</f>
        <v>0</v>
      </c>
      <c r="AA55" s="18">
        <f>SUMIF(新线指令!CO:CO,C:C,新线指令!CS:CS)</f>
        <v>0</v>
      </c>
      <c r="AB55" s="18">
        <f>SUMIF(新线指令!DQ:DQ,C:C,新线指令!DU:DU)</f>
        <v>0</v>
      </c>
      <c r="AC55" s="18">
        <f>SUMIF(新线指令!ES:ES,C:C,新线指令!EW:EW)</f>
        <v>0</v>
      </c>
      <c r="AD55" s="198" t="e">
        <v>#N/A</v>
      </c>
      <c r="AE55" s="198" t="e">
        <v>#N/A</v>
      </c>
      <c r="AF55" s="198" t="e">
        <v>#N/A</v>
      </c>
      <c r="AG55" s="198" t="e">
        <v>#N/A</v>
      </c>
      <c r="AH55" s="37" t="e">
        <f>AD55+I55-产能评估!H55</f>
        <v>#N/A</v>
      </c>
      <c r="AI55" s="37" t="e">
        <f>AE55+J55-产能评估!I55</f>
        <v>#N/A</v>
      </c>
      <c r="AJ55" s="37" t="e">
        <f>AF55+K55-产能评估!J55</f>
        <v>#N/A</v>
      </c>
      <c r="AK55" s="37" t="e">
        <f>AG55+L55-产能评估!K55</f>
        <v>#N/A</v>
      </c>
    </row>
    <row r="56" spans="1:37">
      <c r="A56" s="24">
        <f t="shared" si="0"/>
        <v>42257</v>
      </c>
      <c r="C56" s="19">
        <f>产能评估!B56</f>
        <v>0</v>
      </c>
      <c r="D56" s="19">
        <f>产能评估!C56</f>
        <v>0</v>
      </c>
      <c r="E56" s="19">
        <f>产能评估!D56</f>
        <v>0</v>
      </c>
      <c r="F56" s="38" t="e">
        <f>VLOOKUP(D:D,标准数据!A:Q,17,0)</f>
        <v>#N/A</v>
      </c>
      <c r="G56" s="143" t="e">
        <f>VLOOKUP(C:C,产能评估!B:F,5,0)</f>
        <v>#N/A</v>
      </c>
      <c r="H56" s="16" t="e">
        <f>VLOOKUP(D:D,标准数据!A:L,12,0)</f>
        <v>#N/A</v>
      </c>
      <c r="I56" s="20" t="e">
        <f>VLOOKUP(C:C,产能评估!B:K,7,0)-M56-N56</f>
        <v>#N/A</v>
      </c>
      <c r="J56" s="20" t="e">
        <f>VLOOKUP(C:C,产能评估!B:K,8,0)-O56-P56-X56-AB56</f>
        <v>#N/A</v>
      </c>
      <c r="K56" s="20" t="e">
        <f>VLOOKUP(C:C,产能评估!B:K,9,0)-Q56-R56-T56-V56-Y56-AC56</f>
        <v>#N/A</v>
      </c>
      <c r="L56" s="20" t="e">
        <f>VLOOKUP(C:C,产能评估!B:K,10,0)-S56-Z56-W56-AA56</f>
        <v>#N/A</v>
      </c>
      <c r="M56" s="18">
        <f>SUMIF(老线指令!I:I,C:C,老线指令!M:M)</f>
        <v>0</v>
      </c>
      <c r="N56" s="18">
        <f>SUMIF(老线指令!AK:AK,C:C,老线指令!AO:AO)</f>
        <v>0</v>
      </c>
      <c r="O56" s="18">
        <f>SUMIF(老线指令!BM:BM,C:C,老线指令!BQ:BQ)</f>
        <v>0</v>
      </c>
      <c r="P56" s="18">
        <f>SUMIF(老线指令!CO:CO,C:C,老线指令!CS:CS)</f>
        <v>0</v>
      </c>
      <c r="Q56" s="18">
        <f>SUMIF(老线指令!DQ:DQ,C:C,老线指令!DU:DU)</f>
        <v>0</v>
      </c>
      <c r="R56" s="18">
        <f>SUMIF(老线指令!ES:ES,C:C,老线指令!EW:EW)</f>
        <v>0</v>
      </c>
      <c r="S56" s="18">
        <f>SUMIF(老线指令!FU:FU,C:C,老线指令!FY:FY)</f>
        <v>0</v>
      </c>
      <c r="T56" s="18">
        <f>SUMIF(老线指令!HY:HY,C:C,老线指令!IC:IC)</f>
        <v>0</v>
      </c>
      <c r="U56" s="18">
        <f>SUMIF(老线指令!KC:KC,C:C,老线指令!KG:KG)</f>
        <v>0</v>
      </c>
      <c r="V56" s="18">
        <f>SUMIF(老线指令!NI:NI,C:C,老线指令!NM:NM)</f>
        <v>0</v>
      </c>
      <c r="W56" s="18">
        <f>SUMIF(老线指令!OK:OK,C:C,老线指令!OO:OO)</f>
        <v>0</v>
      </c>
      <c r="X56" s="18">
        <f>SUMIF(新线指令!I:I,C:C,新线指令!M:M)</f>
        <v>0</v>
      </c>
      <c r="Y56" s="18">
        <f>SUMIF(新线指令!AK:AK,C:C,新线指令!AO:AO)</f>
        <v>0</v>
      </c>
      <c r="Z56" s="18">
        <f>SUMIF(新线指令!BM:BM,C:C,新线指令!BQ:BQ)</f>
        <v>0</v>
      </c>
      <c r="AA56" s="18">
        <f>SUMIF(新线指令!CO:CO,C:C,新线指令!CS:CS)</f>
        <v>0</v>
      </c>
      <c r="AB56" s="18">
        <f>SUMIF(新线指令!DQ:DQ,C:C,新线指令!DU:DU)</f>
        <v>0</v>
      </c>
      <c r="AC56" s="18">
        <f>SUMIF(新线指令!ES:ES,C:C,新线指令!EW:EW)</f>
        <v>0</v>
      </c>
      <c r="AD56" s="198" t="e">
        <v>#N/A</v>
      </c>
      <c r="AE56" s="198" t="e">
        <v>#N/A</v>
      </c>
      <c r="AF56" s="198" t="e">
        <v>#N/A</v>
      </c>
      <c r="AG56" s="198" t="e">
        <v>#N/A</v>
      </c>
      <c r="AH56" s="37" t="e">
        <f>AD56+I56-产能评估!H56</f>
        <v>#N/A</v>
      </c>
      <c r="AI56" s="37" t="e">
        <f>AE56+J56-产能评估!I56</f>
        <v>#N/A</v>
      </c>
      <c r="AJ56" s="37" t="e">
        <f>AF56+K56-产能评估!J56</f>
        <v>#N/A</v>
      </c>
      <c r="AK56" s="37" t="e">
        <f>AG56+L56-产能评估!K56</f>
        <v>#N/A</v>
      </c>
    </row>
    <row r="57" spans="1:37">
      <c r="A57" s="24">
        <f t="shared" si="0"/>
        <v>42257</v>
      </c>
      <c r="C57" s="19">
        <f>产能评估!B57</f>
        <v>0</v>
      </c>
      <c r="D57" s="19">
        <f>产能评估!C57</f>
        <v>0</v>
      </c>
      <c r="E57" s="19">
        <f>产能评估!D57</f>
        <v>0</v>
      </c>
      <c r="F57" s="38" t="e">
        <f>VLOOKUP(D:D,标准数据!A:Q,17,0)</f>
        <v>#N/A</v>
      </c>
      <c r="G57" s="143" t="e">
        <f>VLOOKUP(C:C,产能评估!B:F,5,0)</f>
        <v>#N/A</v>
      </c>
      <c r="H57" s="16" t="e">
        <f>VLOOKUP(D:D,标准数据!A:L,12,0)</f>
        <v>#N/A</v>
      </c>
      <c r="I57" s="20" t="e">
        <f>VLOOKUP(C:C,产能评估!B:K,7,0)-M57-N57</f>
        <v>#N/A</v>
      </c>
      <c r="J57" s="20" t="e">
        <f>VLOOKUP(C:C,产能评估!B:K,8,0)-O57-P57-X57-AB57</f>
        <v>#N/A</v>
      </c>
      <c r="K57" s="20" t="e">
        <f>VLOOKUP(C:C,产能评估!B:K,9,0)-Q57-R57-T57-V57-Y57-AC57</f>
        <v>#N/A</v>
      </c>
      <c r="L57" s="20" t="e">
        <f>VLOOKUP(C:C,产能评估!B:K,10,0)-S57-Z57-W57-AA57</f>
        <v>#N/A</v>
      </c>
      <c r="M57" s="18">
        <f>SUMIF(老线指令!I:I,C:C,老线指令!M:M)</f>
        <v>0</v>
      </c>
      <c r="N57" s="18">
        <f>SUMIF(老线指令!AK:AK,C:C,老线指令!AO:AO)</f>
        <v>0</v>
      </c>
      <c r="O57" s="18">
        <f>SUMIF(老线指令!BM:BM,C:C,老线指令!BQ:BQ)</f>
        <v>0</v>
      </c>
      <c r="P57" s="18">
        <f>SUMIF(老线指令!CO:CO,C:C,老线指令!CS:CS)</f>
        <v>0</v>
      </c>
      <c r="Q57" s="18">
        <f>SUMIF(老线指令!DQ:DQ,C:C,老线指令!DU:DU)</f>
        <v>0</v>
      </c>
      <c r="R57" s="18">
        <f>SUMIF(老线指令!ES:ES,C:C,老线指令!EW:EW)</f>
        <v>0</v>
      </c>
      <c r="S57" s="18">
        <f>SUMIF(老线指令!FU:FU,C:C,老线指令!FY:FY)</f>
        <v>0</v>
      </c>
      <c r="T57" s="18">
        <f>SUMIF(老线指令!HY:HY,C:C,老线指令!IC:IC)</f>
        <v>0</v>
      </c>
      <c r="U57" s="18">
        <f>SUMIF(老线指令!KC:KC,C:C,老线指令!KG:KG)</f>
        <v>0</v>
      </c>
      <c r="V57" s="18">
        <f>SUMIF(老线指令!NI:NI,C:C,老线指令!NM:NM)</f>
        <v>0</v>
      </c>
      <c r="W57" s="18">
        <f>SUMIF(老线指令!OK:OK,C:C,老线指令!OO:OO)</f>
        <v>0</v>
      </c>
      <c r="X57" s="18">
        <f>SUMIF(新线指令!I:I,C:C,新线指令!M:M)</f>
        <v>0</v>
      </c>
      <c r="Y57" s="18">
        <f>SUMIF(新线指令!AK:AK,C:C,新线指令!AO:AO)</f>
        <v>0</v>
      </c>
      <c r="Z57" s="18">
        <f>SUMIF(新线指令!BM:BM,C:C,新线指令!BQ:BQ)</f>
        <v>0</v>
      </c>
      <c r="AA57" s="18">
        <f>SUMIF(新线指令!CO:CO,C:C,新线指令!CS:CS)</f>
        <v>0</v>
      </c>
      <c r="AB57" s="18">
        <f>SUMIF(新线指令!DQ:DQ,C:C,新线指令!DU:DU)</f>
        <v>0</v>
      </c>
      <c r="AC57" s="18">
        <f>SUMIF(新线指令!ES:ES,C:C,新线指令!EW:EW)</f>
        <v>0</v>
      </c>
      <c r="AD57" s="198" t="e">
        <v>#N/A</v>
      </c>
      <c r="AE57" s="198" t="e">
        <v>#N/A</v>
      </c>
      <c r="AF57" s="198" t="e">
        <v>#N/A</v>
      </c>
      <c r="AG57" s="198" t="e">
        <v>#N/A</v>
      </c>
      <c r="AH57" s="37" t="e">
        <f>AD57+I57-产能评估!H57</f>
        <v>#N/A</v>
      </c>
      <c r="AI57" s="37" t="e">
        <f>AE57+J57-产能评估!I57</f>
        <v>#N/A</v>
      </c>
      <c r="AJ57" s="37" t="e">
        <f>AF57+K57-产能评估!J57</f>
        <v>#N/A</v>
      </c>
      <c r="AK57" s="37" t="e">
        <f>AG57+L57-产能评估!K57</f>
        <v>#N/A</v>
      </c>
    </row>
    <row r="58" spans="1:37">
      <c r="A58" s="24">
        <f t="shared" si="0"/>
        <v>42257</v>
      </c>
      <c r="C58" s="19">
        <f>产能评估!B58</f>
        <v>0</v>
      </c>
      <c r="D58" s="19">
        <f>产能评估!C58</f>
        <v>0</v>
      </c>
      <c r="E58" s="19">
        <f>产能评估!D58</f>
        <v>0</v>
      </c>
      <c r="F58" s="38" t="e">
        <f>VLOOKUP(D:D,标准数据!A:Q,17,0)</f>
        <v>#N/A</v>
      </c>
      <c r="G58" s="143" t="e">
        <f>VLOOKUP(C:C,产能评估!B:F,5,0)</f>
        <v>#N/A</v>
      </c>
      <c r="H58" s="16" t="e">
        <f>VLOOKUP(D:D,标准数据!A:L,12,0)</f>
        <v>#N/A</v>
      </c>
      <c r="I58" s="20" t="e">
        <f>VLOOKUP(C:C,产能评估!B:K,7,0)-M58-N58</f>
        <v>#N/A</v>
      </c>
      <c r="J58" s="20" t="e">
        <f>VLOOKUP(C:C,产能评估!B:K,8,0)-O58-P58-X58-AB58</f>
        <v>#N/A</v>
      </c>
      <c r="K58" s="20" t="e">
        <f>VLOOKUP(C:C,产能评估!B:K,9,0)-Q58-R58-T58-V58-Y58-AC58</f>
        <v>#N/A</v>
      </c>
      <c r="L58" s="20" t="e">
        <f>VLOOKUP(C:C,产能评估!B:K,10,0)-S58-Z58-W58-AA58</f>
        <v>#N/A</v>
      </c>
      <c r="M58" s="18">
        <f>SUMIF(老线指令!I:I,C:C,老线指令!M:M)</f>
        <v>0</v>
      </c>
      <c r="N58" s="18">
        <f>SUMIF(老线指令!AK:AK,C:C,老线指令!AO:AO)</f>
        <v>0</v>
      </c>
      <c r="O58" s="18">
        <f>SUMIF(老线指令!BM:BM,C:C,老线指令!BQ:BQ)</f>
        <v>0</v>
      </c>
      <c r="P58" s="18">
        <f>SUMIF(老线指令!CO:CO,C:C,老线指令!CS:CS)</f>
        <v>0</v>
      </c>
      <c r="Q58" s="18">
        <f>SUMIF(老线指令!DQ:DQ,C:C,老线指令!DU:DU)</f>
        <v>0</v>
      </c>
      <c r="R58" s="18">
        <f>SUMIF(老线指令!ES:ES,C:C,老线指令!EW:EW)</f>
        <v>0</v>
      </c>
      <c r="S58" s="18">
        <f>SUMIF(老线指令!FU:FU,C:C,老线指令!FY:FY)</f>
        <v>0</v>
      </c>
      <c r="T58" s="18">
        <f>SUMIF(老线指令!HY:HY,C:C,老线指令!IC:IC)</f>
        <v>0</v>
      </c>
      <c r="U58" s="18">
        <f>SUMIF(老线指令!KC:KC,C:C,老线指令!KG:KG)</f>
        <v>0</v>
      </c>
      <c r="V58" s="18">
        <f>SUMIF(老线指令!NI:NI,C:C,老线指令!NM:NM)</f>
        <v>0</v>
      </c>
      <c r="W58" s="18">
        <f>SUMIF(老线指令!OK:OK,C:C,老线指令!OO:OO)</f>
        <v>0</v>
      </c>
      <c r="X58" s="18">
        <f>SUMIF(新线指令!I:I,C:C,新线指令!M:M)</f>
        <v>0</v>
      </c>
      <c r="Y58" s="18">
        <f>SUMIF(新线指令!AK:AK,C:C,新线指令!AO:AO)</f>
        <v>0</v>
      </c>
      <c r="Z58" s="18">
        <f>SUMIF(新线指令!BM:BM,C:C,新线指令!BQ:BQ)</f>
        <v>0</v>
      </c>
      <c r="AA58" s="18">
        <f>SUMIF(新线指令!CO:CO,C:C,新线指令!CS:CS)</f>
        <v>0</v>
      </c>
      <c r="AB58" s="18">
        <f>SUMIF(新线指令!DQ:DQ,C:C,新线指令!DU:DU)</f>
        <v>0</v>
      </c>
      <c r="AC58" s="18">
        <f>SUMIF(新线指令!ES:ES,C:C,新线指令!EW:EW)</f>
        <v>0</v>
      </c>
      <c r="AD58" s="198" t="e">
        <v>#N/A</v>
      </c>
      <c r="AE58" s="198" t="e">
        <v>#N/A</v>
      </c>
      <c r="AF58" s="198" t="e">
        <v>#N/A</v>
      </c>
      <c r="AG58" s="198" t="e">
        <v>#N/A</v>
      </c>
      <c r="AH58" s="37" t="e">
        <f>AD58+I58-产能评估!H58</f>
        <v>#N/A</v>
      </c>
      <c r="AI58" s="37" t="e">
        <f>AE58+J58-产能评估!I58</f>
        <v>#N/A</v>
      </c>
      <c r="AJ58" s="37" t="e">
        <f>AF58+K58-产能评估!J58</f>
        <v>#N/A</v>
      </c>
      <c r="AK58" s="37" t="e">
        <f>AG58+L58-产能评估!K58</f>
        <v>#N/A</v>
      </c>
    </row>
    <row r="59" spans="1:37">
      <c r="A59" s="24">
        <f t="shared" si="0"/>
        <v>42257</v>
      </c>
      <c r="C59" s="19">
        <f>产能评估!B59</f>
        <v>0</v>
      </c>
      <c r="D59" s="19">
        <f>产能评估!C59</f>
        <v>0</v>
      </c>
      <c r="E59" s="19">
        <f>产能评估!D59</f>
        <v>0</v>
      </c>
      <c r="F59" s="38" t="e">
        <f>VLOOKUP(D:D,标准数据!A:Q,17,0)</f>
        <v>#N/A</v>
      </c>
      <c r="G59" s="143" t="e">
        <f>VLOOKUP(C:C,产能评估!B:F,5,0)</f>
        <v>#N/A</v>
      </c>
      <c r="H59" s="16" t="e">
        <f>VLOOKUP(D:D,标准数据!A:L,12,0)</f>
        <v>#N/A</v>
      </c>
      <c r="I59" s="20" t="e">
        <f>VLOOKUP(C:C,产能评估!B:K,7,0)-M59-N59</f>
        <v>#N/A</v>
      </c>
      <c r="J59" s="20" t="e">
        <f>VLOOKUP(C:C,产能评估!B:K,8,0)-O59-P59-X59-AB59</f>
        <v>#N/A</v>
      </c>
      <c r="K59" s="20" t="e">
        <f>VLOOKUP(C:C,产能评估!B:K,9,0)-Q59-R59-T59-V59-Y59-AC59</f>
        <v>#N/A</v>
      </c>
      <c r="L59" s="20" t="e">
        <f>VLOOKUP(C:C,产能评估!B:K,10,0)-S59-Z59-W59-AA59</f>
        <v>#N/A</v>
      </c>
      <c r="M59" s="18">
        <f>SUMIF(老线指令!I:I,C:C,老线指令!M:M)</f>
        <v>0</v>
      </c>
      <c r="N59" s="18">
        <f>SUMIF(老线指令!AK:AK,C:C,老线指令!AO:AO)</f>
        <v>0</v>
      </c>
      <c r="O59" s="18">
        <f>SUMIF(老线指令!BM:BM,C:C,老线指令!BQ:BQ)</f>
        <v>0</v>
      </c>
      <c r="P59" s="18">
        <f>SUMIF(老线指令!CO:CO,C:C,老线指令!CS:CS)</f>
        <v>0</v>
      </c>
      <c r="Q59" s="18">
        <f>SUMIF(老线指令!DQ:DQ,C:C,老线指令!DU:DU)</f>
        <v>0</v>
      </c>
      <c r="R59" s="18">
        <f>SUMIF(老线指令!ES:ES,C:C,老线指令!EW:EW)</f>
        <v>0</v>
      </c>
      <c r="S59" s="18">
        <f>SUMIF(老线指令!FU:FU,C:C,老线指令!FY:FY)</f>
        <v>0</v>
      </c>
      <c r="T59" s="18">
        <f>SUMIF(老线指令!HY:HY,C:C,老线指令!IC:IC)</f>
        <v>0</v>
      </c>
      <c r="U59" s="18">
        <f>SUMIF(老线指令!KC:KC,C:C,老线指令!KG:KG)</f>
        <v>0</v>
      </c>
      <c r="V59" s="18">
        <f>SUMIF(老线指令!NI:NI,C:C,老线指令!NM:NM)</f>
        <v>0</v>
      </c>
      <c r="W59" s="18">
        <f>SUMIF(老线指令!OK:OK,C:C,老线指令!OO:OO)</f>
        <v>0</v>
      </c>
      <c r="X59" s="18">
        <f>SUMIF(新线指令!I:I,C:C,新线指令!M:M)</f>
        <v>0</v>
      </c>
      <c r="Y59" s="18">
        <f>SUMIF(新线指令!AK:AK,C:C,新线指令!AO:AO)</f>
        <v>0</v>
      </c>
      <c r="Z59" s="18">
        <f>SUMIF(新线指令!BM:BM,C:C,新线指令!BQ:BQ)</f>
        <v>0</v>
      </c>
      <c r="AA59" s="18">
        <f>SUMIF(新线指令!CO:CO,C:C,新线指令!CS:CS)</f>
        <v>0</v>
      </c>
      <c r="AB59" s="18">
        <f>SUMIF(新线指令!DQ:DQ,C:C,新线指令!DU:DU)</f>
        <v>0</v>
      </c>
      <c r="AC59" s="18">
        <f>SUMIF(新线指令!ES:ES,C:C,新线指令!EW:EW)</f>
        <v>0</v>
      </c>
      <c r="AD59" s="198" t="e">
        <v>#N/A</v>
      </c>
      <c r="AE59" s="198" t="e">
        <v>#N/A</v>
      </c>
      <c r="AF59" s="198" t="e">
        <v>#N/A</v>
      </c>
      <c r="AG59" s="198" t="e">
        <v>#N/A</v>
      </c>
      <c r="AH59" s="37" t="e">
        <f>AD59+I59-产能评估!H59</f>
        <v>#N/A</v>
      </c>
      <c r="AI59" s="37" t="e">
        <f>AE59+J59-产能评估!I59</f>
        <v>#N/A</v>
      </c>
      <c r="AJ59" s="37" t="e">
        <f>AF59+K59-产能评估!J59</f>
        <v>#N/A</v>
      </c>
      <c r="AK59" s="37" t="e">
        <f>AG59+L59-产能评估!K59</f>
        <v>#N/A</v>
      </c>
    </row>
    <row r="60" spans="1:37">
      <c r="A60" s="24">
        <f t="shared" si="0"/>
        <v>42257</v>
      </c>
      <c r="C60" s="19">
        <f>产能评估!B60</f>
        <v>0</v>
      </c>
      <c r="D60" s="19">
        <f>产能评估!C60</f>
        <v>0</v>
      </c>
      <c r="E60" s="19">
        <f>产能评估!D60</f>
        <v>0</v>
      </c>
      <c r="F60" s="38" t="e">
        <f>VLOOKUP(D:D,标准数据!A:Q,17,0)</f>
        <v>#N/A</v>
      </c>
      <c r="G60" s="143" t="e">
        <f>VLOOKUP(C:C,产能评估!B:F,5,0)</f>
        <v>#N/A</v>
      </c>
      <c r="H60" s="16" t="e">
        <f>VLOOKUP(D:D,标准数据!A:L,12,0)</f>
        <v>#N/A</v>
      </c>
      <c r="I60" s="20" t="e">
        <f>VLOOKUP(C:C,产能评估!B:K,7,0)-M60-N60</f>
        <v>#N/A</v>
      </c>
      <c r="J60" s="20" t="e">
        <f>VLOOKUP(C:C,产能评估!B:K,8,0)-O60-P60-X60-AB60</f>
        <v>#N/A</v>
      </c>
      <c r="K60" s="20" t="e">
        <f>VLOOKUP(C:C,产能评估!B:K,9,0)-Q60-R60-T60-V60-Y60-AC60</f>
        <v>#N/A</v>
      </c>
      <c r="L60" s="20" t="e">
        <f>VLOOKUP(C:C,产能评估!B:K,10,0)-S60-Z60-W60-AA60</f>
        <v>#N/A</v>
      </c>
      <c r="M60" s="18">
        <f>SUMIF(老线指令!I:I,C:C,老线指令!M:M)</f>
        <v>0</v>
      </c>
      <c r="N60" s="18">
        <f>SUMIF(老线指令!AK:AK,C:C,老线指令!AO:AO)</f>
        <v>0</v>
      </c>
      <c r="O60" s="18">
        <f>SUMIF(老线指令!BM:BM,C:C,老线指令!BQ:BQ)</f>
        <v>0</v>
      </c>
      <c r="P60" s="18">
        <f>SUMIF(老线指令!CO:CO,C:C,老线指令!CS:CS)</f>
        <v>0</v>
      </c>
      <c r="Q60" s="18">
        <f>SUMIF(老线指令!DQ:DQ,C:C,老线指令!DU:DU)</f>
        <v>0</v>
      </c>
      <c r="R60" s="18">
        <f>SUMIF(老线指令!ES:ES,C:C,老线指令!EW:EW)</f>
        <v>0</v>
      </c>
      <c r="S60" s="18">
        <f>SUMIF(老线指令!FU:FU,C:C,老线指令!FY:FY)</f>
        <v>0</v>
      </c>
      <c r="T60" s="18">
        <f>SUMIF(老线指令!HY:HY,C:C,老线指令!IC:IC)</f>
        <v>0</v>
      </c>
      <c r="U60" s="18">
        <f>SUMIF(老线指令!KC:KC,C:C,老线指令!KG:KG)</f>
        <v>0</v>
      </c>
      <c r="V60" s="18">
        <f>SUMIF(老线指令!NI:NI,C:C,老线指令!NM:NM)</f>
        <v>0</v>
      </c>
      <c r="W60" s="18">
        <f>SUMIF(老线指令!OK:OK,C:C,老线指令!OO:OO)</f>
        <v>0</v>
      </c>
      <c r="X60" s="18">
        <f>SUMIF(新线指令!I:I,C:C,新线指令!M:M)</f>
        <v>0</v>
      </c>
      <c r="Y60" s="18">
        <f>SUMIF(新线指令!AK:AK,C:C,新线指令!AO:AO)</f>
        <v>0</v>
      </c>
      <c r="Z60" s="18">
        <f>SUMIF(新线指令!BM:BM,C:C,新线指令!BQ:BQ)</f>
        <v>0</v>
      </c>
      <c r="AA60" s="18">
        <f>SUMIF(新线指令!CO:CO,C:C,新线指令!CS:CS)</f>
        <v>0</v>
      </c>
      <c r="AB60" s="18">
        <f>SUMIF(新线指令!DQ:DQ,C:C,新线指令!DU:DU)</f>
        <v>0</v>
      </c>
      <c r="AC60" s="18">
        <f>SUMIF(新线指令!ES:ES,C:C,新线指令!EW:EW)</f>
        <v>0</v>
      </c>
      <c r="AD60" s="198" t="e">
        <v>#N/A</v>
      </c>
      <c r="AE60" s="198" t="e">
        <v>#N/A</v>
      </c>
      <c r="AF60" s="198" t="e">
        <v>#N/A</v>
      </c>
      <c r="AG60" s="198" t="e">
        <v>#N/A</v>
      </c>
      <c r="AH60" s="37" t="e">
        <f>AD60+I60-产能评估!H60</f>
        <v>#N/A</v>
      </c>
      <c r="AI60" s="37" t="e">
        <f>AE60+J60-产能评估!I60</f>
        <v>#N/A</v>
      </c>
      <c r="AJ60" s="37" t="e">
        <f>AF60+K60-产能评估!J60</f>
        <v>#N/A</v>
      </c>
      <c r="AK60" s="37" t="e">
        <f>AG60+L60-产能评估!K60</f>
        <v>#N/A</v>
      </c>
    </row>
    <row r="61" spans="1:37">
      <c r="A61" s="24">
        <f t="shared" si="0"/>
        <v>42257</v>
      </c>
      <c r="C61" s="19">
        <f>产能评估!B61</f>
        <v>0</v>
      </c>
      <c r="D61" s="19">
        <f>产能评估!C61</f>
        <v>0</v>
      </c>
      <c r="E61" s="19">
        <f>产能评估!D61</f>
        <v>0</v>
      </c>
      <c r="F61" s="38" t="e">
        <f>VLOOKUP(D:D,标准数据!A:Q,17,0)</f>
        <v>#N/A</v>
      </c>
      <c r="G61" s="143" t="e">
        <f>VLOOKUP(C:C,产能评估!B:F,5,0)</f>
        <v>#N/A</v>
      </c>
      <c r="H61" s="16" t="e">
        <f>VLOOKUP(D:D,标准数据!A:L,12,0)</f>
        <v>#N/A</v>
      </c>
      <c r="I61" s="20" t="e">
        <f>VLOOKUP(C:C,产能评估!B:K,7,0)-M61-N61</f>
        <v>#N/A</v>
      </c>
      <c r="J61" s="20" t="e">
        <f>VLOOKUP(C:C,产能评估!B:K,8,0)-O61-P61-X61-AB61</f>
        <v>#N/A</v>
      </c>
      <c r="K61" s="20" t="e">
        <f>VLOOKUP(C:C,产能评估!B:K,9,0)-Q61-R61-T61-V61-Y61-AC61</f>
        <v>#N/A</v>
      </c>
      <c r="L61" s="20" t="e">
        <f>VLOOKUP(C:C,产能评估!B:K,10,0)-S61-Z61-W61-AA61</f>
        <v>#N/A</v>
      </c>
      <c r="M61" s="18">
        <f>SUMIF(老线指令!I:I,C:C,老线指令!M:M)</f>
        <v>0</v>
      </c>
      <c r="N61" s="18">
        <f>SUMIF(老线指令!AK:AK,C:C,老线指令!AO:AO)</f>
        <v>0</v>
      </c>
      <c r="O61" s="18">
        <f>SUMIF(老线指令!BM:BM,C:C,老线指令!BQ:BQ)</f>
        <v>0</v>
      </c>
      <c r="P61" s="18">
        <f>SUMIF(老线指令!CO:CO,C:C,老线指令!CS:CS)</f>
        <v>0</v>
      </c>
      <c r="Q61" s="18">
        <f>SUMIF(老线指令!DQ:DQ,C:C,老线指令!DU:DU)</f>
        <v>0</v>
      </c>
      <c r="R61" s="18">
        <f>SUMIF(老线指令!ES:ES,C:C,老线指令!EW:EW)</f>
        <v>0</v>
      </c>
      <c r="S61" s="18">
        <f>SUMIF(老线指令!FU:FU,C:C,老线指令!FY:FY)</f>
        <v>0</v>
      </c>
      <c r="T61" s="18">
        <f>SUMIF(老线指令!HY:HY,C:C,老线指令!IC:IC)</f>
        <v>0</v>
      </c>
      <c r="U61" s="18">
        <f>SUMIF(老线指令!KC:KC,C:C,老线指令!KG:KG)</f>
        <v>0</v>
      </c>
      <c r="V61" s="18">
        <f>SUMIF(老线指令!NI:NI,C:C,老线指令!NM:NM)</f>
        <v>0</v>
      </c>
      <c r="W61" s="18">
        <f>SUMIF(老线指令!OK:OK,C:C,老线指令!OO:OO)</f>
        <v>0</v>
      </c>
      <c r="X61" s="18">
        <f>SUMIF(新线指令!I:I,C:C,新线指令!M:M)</f>
        <v>0</v>
      </c>
      <c r="Y61" s="18">
        <f>SUMIF(新线指令!AK:AK,C:C,新线指令!AO:AO)</f>
        <v>0</v>
      </c>
      <c r="Z61" s="18">
        <f>SUMIF(新线指令!BM:BM,C:C,新线指令!BQ:BQ)</f>
        <v>0</v>
      </c>
      <c r="AA61" s="18">
        <f>SUMIF(新线指令!CO:CO,C:C,新线指令!CS:CS)</f>
        <v>0</v>
      </c>
      <c r="AB61" s="18">
        <f>SUMIF(新线指令!DQ:DQ,C:C,新线指令!DU:DU)</f>
        <v>0</v>
      </c>
      <c r="AC61" s="18">
        <f>SUMIF(新线指令!ES:ES,C:C,新线指令!EW:EW)</f>
        <v>0</v>
      </c>
      <c r="AD61" s="198" t="e">
        <v>#N/A</v>
      </c>
      <c r="AE61" s="198" t="e">
        <v>#N/A</v>
      </c>
      <c r="AF61" s="198" t="e">
        <v>#N/A</v>
      </c>
      <c r="AG61" s="198" t="e">
        <v>#N/A</v>
      </c>
      <c r="AH61" s="37" t="e">
        <f>AD61+I61-产能评估!H61</f>
        <v>#N/A</v>
      </c>
      <c r="AI61" s="37" t="e">
        <f>AE61+J61-产能评估!I61</f>
        <v>#N/A</v>
      </c>
      <c r="AJ61" s="37" t="e">
        <f>AF61+K61-产能评估!J61</f>
        <v>#N/A</v>
      </c>
      <c r="AK61" s="37" t="e">
        <f>AG61+L61-产能评估!K61</f>
        <v>#N/A</v>
      </c>
    </row>
    <row r="62" spans="1:37">
      <c r="A62" s="24">
        <f t="shared" si="0"/>
        <v>42257</v>
      </c>
      <c r="C62" s="19">
        <f>产能评估!B62</f>
        <v>0</v>
      </c>
      <c r="D62" s="19">
        <f>产能评估!C62</f>
        <v>0</v>
      </c>
      <c r="E62" s="19">
        <f>产能评估!D62</f>
        <v>0</v>
      </c>
      <c r="F62" s="38" t="e">
        <f>VLOOKUP(D:D,标准数据!A:Q,17,0)</f>
        <v>#N/A</v>
      </c>
      <c r="G62" s="143" t="e">
        <f>VLOOKUP(C:C,产能评估!B:F,5,0)</f>
        <v>#N/A</v>
      </c>
      <c r="H62" s="16" t="e">
        <f>VLOOKUP(D:D,标准数据!A:L,12,0)</f>
        <v>#N/A</v>
      </c>
      <c r="I62" s="20" t="e">
        <f>VLOOKUP(C:C,产能评估!B:K,7,0)-M62-N62</f>
        <v>#N/A</v>
      </c>
      <c r="J62" s="20" t="e">
        <f>VLOOKUP(C:C,产能评估!B:K,8,0)-O62-P62-X62-AB62</f>
        <v>#N/A</v>
      </c>
      <c r="K62" s="20" t="e">
        <f>VLOOKUP(C:C,产能评估!B:K,9,0)-Q62-R62-T62-V62-Y62-AC62</f>
        <v>#N/A</v>
      </c>
      <c r="L62" s="20" t="e">
        <f>VLOOKUP(C:C,产能评估!B:K,10,0)-S62-Z62-W62-AA62</f>
        <v>#N/A</v>
      </c>
      <c r="M62" s="18">
        <f>SUMIF(老线指令!I:I,C:C,老线指令!M:M)</f>
        <v>0</v>
      </c>
      <c r="N62" s="18">
        <f>SUMIF(老线指令!AK:AK,C:C,老线指令!AO:AO)</f>
        <v>0</v>
      </c>
      <c r="O62" s="18">
        <f>SUMIF(老线指令!BM:BM,C:C,老线指令!BQ:BQ)</f>
        <v>0</v>
      </c>
      <c r="P62" s="18">
        <f>SUMIF(老线指令!CO:CO,C:C,老线指令!CS:CS)</f>
        <v>0</v>
      </c>
      <c r="Q62" s="18">
        <f>SUMIF(老线指令!DQ:DQ,C:C,老线指令!DU:DU)</f>
        <v>0</v>
      </c>
      <c r="R62" s="18">
        <f>SUMIF(老线指令!ES:ES,C:C,老线指令!EW:EW)</f>
        <v>0</v>
      </c>
      <c r="S62" s="18">
        <f>SUMIF(老线指令!FU:FU,C:C,老线指令!FY:FY)</f>
        <v>0</v>
      </c>
      <c r="T62" s="18">
        <f>SUMIF(老线指令!HY:HY,C:C,老线指令!IC:IC)</f>
        <v>0</v>
      </c>
      <c r="U62" s="18">
        <f>SUMIF(老线指令!KC:KC,C:C,老线指令!KG:KG)</f>
        <v>0</v>
      </c>
      <c r="V62" s="18">
        <f>SUMIF(老线指令!NI:NI,C:C,老线指令!NM:NM)</f>
        <v>0</v>
      </c>
      <c r="W62" s="18">
        <f>SUMIF(老线指令!OK:OK,C:C,老线指令!OO:OO)</f>
        <v>0</v>
      </c>
      <c r="X62" s="18">
        <f>SUMIF(新线指令!I:I,C:C,新线指令!M:M)</f>
        <v>0</v>
      </c>
      <c r="Y62" s="18">
        <f>SUMIF(新线指令!AK:AK,C:C,新线指令!AO:AO)</f>
        <v>0</v>
      </c>
      <c r="Z62" s="18">
        <f>SUMIF(新线指令!BM:BM,C:C,新线指令!BQ:BQ)</f>
        <v>0</v>
      </c>
      <c r="AA62" s="18">
        <f>SUMIF(新线指令!CO:CO,C:C,新线指令!CS:CS)</f>
        <v>0</v>
      </c>
      <c r="AB62" s="18">
        <f>SUMIF(新线指令!DQ:DQ,C:C,新线指令!DU:DU)</f>
        <v>0</v>
      </c>
      <c r="AC62" s="18">
        <f>SUMIF(新线指令!ES:ES,C:C,新线指令!EW:EW)</f>
        <v>0</v>
      </c>
      <c r="AD62" s="198" t="e">
        <v>#N/A</v>
      </c>
      <c r="AE62" s="198" t="e">
        <v>#N/A</v>
      </c>
      <c r="AF62" s="198" t="e">
        <v>#N/A</v>
      </c>
      <c r="AG62" s="198" t="e">
        <v>#N/A</v>
      </c>
      <c r="AH62" s="37" t="e">
        <f>AD62+I62-产能评估!H62</f>
        <v>#N/A</v>
      </c>
      <c r="AI62" s="37" t="e">
        <f>AE62+J62-产能评估!I62</f>
        <v>#N/A</v>
      </c>
      <c r="AJ62" s="37" t="e">
        <f>AF62+K62-产能评估!J62</f>
        <v>#N/A</v>
      </c>
      <c r="AK62" s="37" t="e">
        <f>AG62+L62-产能评估!K62</f>
        <v>#N/A</v>
      </c>
    </row>
    <row r="63" spans="1:37">
      <c r="A63" s="24">
        <f t="shared" si="0"/>
        <v>42257</v>
      </c>
      <c r="C63" s="19">
        <f>产能评估!B63</f>
        <v>0</v>
      </c>
      <c r="D63" s="19">
        <f>产能评估!C63</f>
        <v>0</v>
      </c>
      <c r="E63" s="19">
        <f>产能评估!D63</f>
        <v>0</v>
      </c>
      <c r="F63" s="38" t="e">
        <f>VLOOKUP(D:D,标准数据!A:Q,17,0)</f>
        <v>#N/A</v>
      </c>
      <c r="G63" s="143" t="e">
        <f>VLOOKUP(C:C,产能评估!B:F,5,0)</f>
        <v>#N/A</v>
      </c>
      <c r="H63" s="16" t="e">
        <f>VLOOKUP(D:D,标准数据!A:L,12,0)</f>
        <v>#N/A</v>
      </c>
      <c r="I63" s="20" t="e">
        <f>VLOOKUP(C:C,产能评估!B:K,7,0)-M63-N63</f>
        <v>#N/A</v>
      </c>
      <c r="J63" s="20" t="e">
        <f>VLOOKUP(C:C,产能评估!B:K,8,0)-O63-P63-X63-AB63</f>
        <v>#N/A</v>
      </c>
      <c r="K63" s="20" t="e">
        <f>VLOOKUP(C:C,产能评估!B:K,9,0)-Q63-R63-T63-V63-Y63-AC63</f>
        <v>#N/A</v>
      </c>
      <c r="L63" s="20" t="e">
        <f>VLOOKUP(C:C,产能评估!B:K,10,0)-S63-Z63-W63-AA63</f>
        <v>#N/A</v>
      </c>
      <c r="M63" s="18">
        <f>SUMIF(老线指令!I:I,C:C,老线指令!M:M)</f>
        <v>0</v>
      </c>
      <c r="N63" s="18">
        <f>SUMIF(老线指令!AK:AK,C:C,老线指令!AO:AO)</f>
        <v>0</v>
      </c>
      <c r="O63" s="18">
        <f>SUMIF(老线指令!BM:BM,C:C,老线指令!BQ:BQ)</f>
        <v>0</v>
      </c>
      <c r="P63" s="18">
        <f>SUMIF(老线指令!CO:CO,C:C,老线指令!CS:CS)</f>
        <v>0</v>
      </c>
      <c r="Q63" s="18">
        <f>SUMIF(老线指令!DQ:DQ,C:C,老线指令!DU:DU)</f>
        <v>0</v>
      </c>
      <c r="R63" s="18">
        <f>SUMIF(老线指令!ES:ES,C:C,老线指令!EW:EW)</f>
        <v>0</v>
      </c>
      <c r="S63" s="18">
        <f>SUMIF(老线指令!FU:FU,C:C,老线指令!FY:FY)</f>
        <v>0</v>
      </c>
      <c r="T63" s="18">
        <f>SUMIF(老线指令!HY:HY,C:C,老线指令!IC:IC)</f>
        <v>0</v>
      </c>
      <c r="U63" s="18">
        <f>SUMIF(老线指令!KC:KC,C:C,老线指令!KG:KG)</f>
        <v>0</v>
      </c>
      <c r="V63" s="18">
        <f>SUMIF(老线指令!NI:NI,C:C,老线指令!NM:NM)</f>
        <v>0</v>
      </c>
      <c r="W63" s="18">
        <f>SUMIF(老线指令!OK:OK,C:C,老线指令!OO:OO)</f>
        <v>0</v>
      </c>
      <c r="X63" s="18">
        <f>SUMIF(新线指令!I:I,C:C,新线指令!M:M)</f>
        <v>0</v>
      </c>
      <c r="Y63" s="18">
        <f>SUMIF(新线指令!AK:AK,C:C,新线指令!AO:AO)</f>
        <v>0</v>
      </c>
      <c r="Z63" s="18">
        <f>SUMIF(新线指令!BM:BM,C:C,新线指令!BQ:BQ)</f>
        <v>0</v>
      </c>
      <c r="AA63" s="18">
        <f>SUMIF(新线指令!CO:CO,C:C,新线指令!CS:CS)</f>
        <v>0</v>
      </c>
      <c r="AB63" s="18">
        <f>SUMIF(新线指令!DQ:DQ,C:C,新线指令!DU:DU)</f>
        <v>0</v>
      </c>
      <c r="AC63" s="18">
        <f>SUMIF(新线指令!ES:ES,C:C,新线指令!EW:EW)</f>
        <v>0</v>
      </c>
      <c r="AD63" s="198" t="e">
        <v>#N/A</v>
      </c>
      <c r="AE63" s="198" t="e">
        <v>#N/A</v>
      </c>
      <c r="AF63" s="198" t="e">
        <v>#N/A</v>
      </c>
      <c r="AG63" s="198" t="e">
        <v>#N/A</v>
      </c>
      <c r="AH63" s="37" t="e">
        <f>AD63+I63-产能评估!H63</f>
        <v>#N/A</v>
      </c>
      <c r="AI63" s="37" t="e">
        <f>AE63+J63-产能评估!I63</f>
        <v>#N/A</v>
      </c>
      <c r="AJ63" s="37" t="e">
        <f>AF63+K63-产能评估!J63</f>
        <v>#N/A</v>
      </c>
      <c r="AK63" s="37" t="e">
        <f>AG63+L63-产能评估!K63</f>
        <v>#N/A</v>
      </c>
    </row>
    <row r="64" spans="1:37">
      <c r="A64" s="24">
        <f t="shared" si="0"/>
        <v>42257</v>
      </c>
      <c r="C64" s="19">
        <f>产能评估!B64</f>
        <v>0</v>
      </c>
      <c r="D64" s="19">
        <f>产能评估!C64</f>
        <v>0</v>
      </c>
      <c r="E64" s="19">
        <f>产能评估!D64</f>
        <v>0</v>
      </c>
      <c r="F64" s="38" t="e">
        <f>VLOOKUP(D:D,标准数据!A:Q,17,0)</f>
        <v>#N/A</v>
      </c>
      <c r="G64" s="143" t="e">
        <f>VLOOKUP(C:C,产能评估!B:F,5,0)</f>
        <v>#N/A</v>
      </c>
      <c r="H64" s="16" t="e">
        <f>VLOOKUP(D:D,标准数据!A:L,12,0)</f>
        <v>#N/A</v>
      </c>
      <c r="I64" s="20" t="e">
        <f>VLOOKUP(C:C,产能评估!B:K,7,0)-M64-N64</f>
        <v>#N/A</v>
      </c>
      <c r="J64" s="20" t="e">
        <f>VLOOKUP(C:C,产能评估!B:K,8,0)-O64-P64-X64-AB64</f>
        <v>#N/A</v>
      </c>
      <c r="K64" s="20" t="e">
        <f>VLOOKUP(C:C,产能评估!B:K,9,0)-Q64-R64-T64-V64-Y64-AC64</f>
        <v>#N/A</v>
      </c>
      <c r="L64" s="20" t="e">
        <f>VLOOKUP(C:C,产能评估!B:K,10,0)-S64-Z64-W64-AA64</f>
        <v>#N/A</v>
      </c>
      <c r="M64" s="18">
        <f>SUMIF(老线指令!I:I,C:C,老线指令!M:M)</f>
        <v>0</v>
      </c>
      <c r="N64" s="18">
        <f>SUMIF(老线指令!AK:AK,C:C,老线指令!AO:AO)</f>
        <v>0</v>
      </c>
      <c r="O64" s="18">
        <f>SUMIF(老线指令!BM:BM,C:C,老线指令!BQ:BQ)</f>
        <v>0</v>
      </c>
      <c r="P64" s="18">
        <f>SUMIF(老线指令!CO:CO,C:C,老线指令!CS:CS)</f>
        <v>0</v>
      </c>
      <c r="Q64" s="18">
        <f>SUMIF(老线指令!DQ:DQ,C:C,老线指令!DU:DU)</f>
        <v>0</v>
      </c>
      <c r="R64" s="18">
        <f>SUMIF(老线指令!ES:ES,C:C,老线指令!EW:EW)</f>
        <v>0</v>
      </c>
      <c r="S64" s="18">
        <f>SUMIF(老线指令!FU:FU,C:C,老线指令!FY:FY)</f>
        <v>0</v>
      </c>
      <c r="T64" s="18">
        <f>SUMIF(老线指令!HY:HY,C:C,老线指令!IC:IC)</f>
        <v>0</v>
      </c>
      <c r="U64" s="18">
        <f>SUMIF(老线指令!KC:KC,C:C,老线指令!KG:KG)</f>
        <v>0</v>
      </c>
      <c r="V64" s="18">
        <f>SUMIF(老线指令!NI:NI,C:C,老线指令!NM:NM)</f>
        <v>0</v>
      </c>
      <c r="W64" s="18">
        <f>SUMIF(老线指令!OK:OK,C:C,老线指令!OO:OO)</f>
        <v>0</v>
      </c>
      <c r="X64" s="18">
        <f>SUMIF(新线指令!I:I,C:C,新线指令!M:M)</f>
        <v>0</v>
      </c>
      <c r="Y64" s="18">
        <f>SUMIF(新线指令!AK:AK,C:C,新线指令!AO:AO)</f>
        <v>0</v>
      </c>
      <c r="Z64" s="18">
        <f>SUMIF(新线指令!BM:BM,C:C,新线指令!BQ:BQ)</f>
        <v>0</v>
      </c>
      <c r="AA64" s="18">
        <f>SUMIF(新线指令!CO:CO,C:C,新线指令!CS:CS)</f>
        <v>0</v>
      </c>
      <c r="AB64" s="18">
        <f>SUMIF(新线指令!DQ:DQ,C:C,新线指令!DU:DU)</f>
        <v>0</v>
      </c>
      <c r="AC64" s="18">
        <f>SUMIF(新线指令!ES:ES,C:C,新线指令!EW:EW)</f>
        <v>0</v>
      </c>
      <c r="AD64" s="198" t="e">
        <v>#N/A</v>
      </c>
      <c r="AE64" s="198" t="e">
        <v>#N/A</v>
      </c>
      <c r="AF64" s="198" t="e">
        <v>#N/A</v>
      </c>
      <c r="AG64" s="198" t="e">
        <v>#N/A</v>
      </c>
      <c r="AH64" s="37" t="e">
        <f>AD64+I64-产能评估!H64</f>
        <v>#N/A</v>
      </c>
      <c r="AI64" s="37" t="e">
        <f>AE64+J64-产能评估!I64</f>
        <v>#N/A</v>
      </c>
      <c r="AJ64" s="37" t="e">
        <f>AF64+K64-产能评估!J64</f>
        <v>#N/A</v>
      </c>
      <c r="AK64" s="37" t="e">
        <f>AG64+L64-产能评估!K64</f>
        <v>#N/A</v>
      </c>
    </row>
    <row r="65" spans="1:37">
      <c r="A65" s="24">
        <f t="shared" si="0"/>
        <v>42257</v>
      </c>
      <c r="C65" s="19">
        <f>产能评估!B65</f>
        <v>0</v>
      </c>
      <c r="D65" s="19">
        <f>产能评估!C65</f>
        <v>0</v>
      </c>
      <c r="E65" s="19">
        <f>产能评估!D65</f>
        <v>0</v>
      </c>
      <c r="F65" s="38" t="e">
        <f>VLOOKUP(D:D,标准数据!A:Q,17,0)</f>
        <v>#N/A</v>
      </c>
      <c r="G65" s="143" t="e">
        <f>VLOOKUP(C:C,产能评估!B:F,5,0)</f>
        <v>#N/A</v>
      </c>
      <c r="H65" s="16" t="e">
        <f>VLOOKUP(D:D,标准数据!A:L,12,0)</f>
        <v>#N/A</v>
      </c>
      <c r="I65" s="20" t="e">
        <f>VLOOKUP(C:C,产能评估!B:K,7,0)-M65-N65</f>
        <v>#N/A</v>
      </c>
      <c r="J65" s="20" t="e">
        <f>VLOOKUP(C:C,产能评估!B:K,8,0)-O65-P65-X65-AB65</f>
        <v>#N/A</v>
      </c>
      <c r="K65" s="20" t="e">
        <f>VLOOKUP(C:C,产能评估!B:K,9,0)-Q65-R65-T65-V65-Y65-AC65</f>
        <v>#N/A</v>
      </c>
      <c r="L65" s="20" t="e">
        <f>VLOOKUP(C:C,产能评估!B:K,10,0)-S65-Z65-W65-AA65</f>
        <v>#N/A</v>
      </c>
      <c r="M65" s="18">
        <f>SUMIF(老线指令!I:I,C:C,老线指令!M:M)</f>
        <v>0</v>
      </c>
      <c r="N65" s="18">
        <f>SUMIF(老线指令!AK:AK,C:C,老线指令!AO:AO)</f>
        <v>0</v>
      </c>
      <c r="O65" s="18">
        <f>SUMIF(老线指令!BM:BM,C:C,老线指令!BQ:BQ)</f>
        <v>0</v>
      </c>
      <c r="P65" s="18">
        <f>SUMIF(老线指令!CO:CO,C:C,老线指令!CS:CS)</f>
        <v>0</v>
      </c>
      <c r="Q65" s="18">
        <f>SUMIF(老线指令!DQ:DQ,C:C,老线指令!DU:DU)</f>
        <v>0</v>
      </c>
      <c r="R65" s="18">
        <f>SUMIF(老线指令!ES:ES,C:C,老线指令!EW:EW)</f>
        <v>0</v>
      </c>
      <c r="S65" s="18">
        <f>SUMIF(老线指令!FU:FU,C:C,老线指令!FY:FY)</f>
        <v>0</v>
      </c>
      <c r="T65" s="18">
        <f>SUMIF(老线指令!HY:HY,C:C,老线指令!IC:IC)</f>
        <v>0</v>
      </c>
      <c r="U65" s="18">
        <f>SUMIF(老线指令!KC:KC,C:C,老线指令!KG:KG)</f>
        <v>0</v>
      </c>
      <c r="V65" s="18">
        <f>SUMIF(老线指令!NI:NI,C:C,老线指令!NM:NM)</f>
        <v>0</v>
      </c>
      <c r="W65" s="18">
        <f>SUMIF(老线指令!OK:OK,C:C,老线指令!OO:OO)</f>
        <v>0</v>
      </c>
      <c r="X65" s="18">
        <f>SUMIF(新线指令!I:I,C:C,新线指令!M:M)</f>
        <v>0</v>
      </c>
      <c r="Y65" s="18">
        <f>SUMIF(新线指令!AK:AK,C:C,新线指令!AO:AO)</f>
        <v>0</v>
      </c>
      <c r="Z65" s="18">
        <f>SUMIF(新线指令!BM:BM,C:C,新线指令!BQ:BQ)</f>
        <v>0</v>
      </c>
      <c r="AA65" s="18">
        <f>SUMIF(新线指令!CO:CO,C:C,新线指令!CS:CS)</f>
        <v>0</v>
      </c>
      <c r="AB65" s="18">
        <f>SUMIF(新线指令!DQ:DQ,C:C,新线指令!DU:DU)</f>
        <v>0</v>
      </c>
      <c r="AC65" s="18">
        <f>SUMIF(新线指令!ES:ES,C:C,新线指令!EW:EW)</f>
        <v>0</v>
      </c>
      <c r="AD65" s="198" t="e">
        <v>#N/A</v>
      </c>
      <c r="AE65" s="198" t="e">
        <v>#N/A</v>
      </c>
      <c r="AF65" s="198" t="e">
        <v>#N/A</v>
      </c>
      <c r="AG65" s="198" t="e">
        <v>#N/A</v>
      </c>
      <c r="AH65" s="37" t="e">
        <f>AD65+I65-产能评估!H65</f>
        <v>#N/A</v>
      </c>
      <c r="AI65" s="37" t="e">
        <f>AE65+J65-产能评估!I65</f>
        <v>#N/A</v>
      </c>
      <c r="AJ65" s="37" t="e">
        <f>AF65+K65-产能评估!J65</f>
        <v>#N/A</v>
      </c>
      <c r="AK65" s="37" t="e">
        <f>AG65+L65-产能评估!K65</f>
        <v>#N/A</v>
      </c>
    </row>
    <row r="66" spans="1:37">
      <c r="A66" s="24">
        <f t="shared" si="0"/>
        <v>42257</v>
      </c>
      <c r="C66" s="19">
        <f>产能评估!B66</f>
        <v>0</v>
      </c>
      <c r="D66" s="19">
        <f>产能评估!C66</f>
        <v>0</v>
      </c>
      <c r="E66" s="19">
        <f>产能评估!D66</f>
        <v>0</v>
      </c>
      <c r="F66" s="38" t="e">
        <f>VLOOKUP(D:D,标准数据!A:Q,17,0)</f>
        <v>#N/A</v>
      </c>
      <c r="G66" s="143" t="e">
        <f>VLOOKUP(C:C,产能评估!B:F,5,0)</f>
        <v>#N/A</v>
      </c>
      <c r="H66" s="16" t="e">
        <f>VLOOKUP(D:D,标准数据!A:L,12,0)</f>
        <v>#N/A</v>
      </c>
      <c r="I66" s="20" t="e">
        <f>VLOOKUP(C:C,产能评估!B:K,7,0)-M66-N66</f>
        <v>#N/A</v>
      </c>
      <c r="J66" s="20" t="e">
        <f>VLOOKUP(C:C,产能评估!B:K,8,0)-O66-P66-X66-AB66</f>
        <v>#N/A</v>
      </c>
      <c r="K66" s="20" t="e">
        <f>VLOOKUP(C:C,产能评估!B:K,9,0)-Q66-R66-T66-V66-Y66-AC66</f>
        <v>#N/A</v>
      </c>
      <c r="L66" s="20" t="e">
        <f>VLOOKUP(C:C,产能评估!B:K,10,0)-S66-Z66-W66-AA66</f>
        <v>#N/A</v>
      </c>
      <c r="M66" s="18">
        <f>SUMIF(老线指令!I:I,C:C,老线指令!M:M)</f>
        <v>0</v>
      </c>
      <c r="N66" s="18">
        <f>SUMIF(老线指令!AK:AK,C:C,老线指令!AO:AO)</f>
        <v>0</v>
      </c>
      <c r="O66" s="18">
        <f>SUMIF(老线指令!BM:BM,C:C,老线指令!BQ:BQ)</f>
        <v>0</v>
      </c>
      <c r="P66" s="18">
        <f>SUMIF(老线指令!CO:CO,C:C,老线指令!CS:CS)</f>
        <v>0</v>
      </c>
      <c r="Q66" s="18">
        <f>SUMIF(老线指令!DQ:DQ,C:C,老线指令!DU:DU)</f>
        <v>0</v>
      </c>
      <c r="R66" s="18">
        <f>SUMIF(老线指令!ES:ES,C:C,老线指令!EW:EW)</f>
        <v>0</v>
      </c>
      <c r="S66" s="18">
        <f>SUMIF(老线指令!FU:FU,C:C,老线指令!FY:FY)</f>
        <v>0</v>
      </c>
      <c r="T66" s="18">
        <f>SUMIF(老线指令!HY:HY,C:C,老线指令!IC:IC)</f>
        <v>0</v>
      </c>
      <c r="U66" s="18">
        <f>SUMIF(老线指令!KC:KC,C:C,老线指令!KG:KG)</f>
        <v>0</v>
      </c>
      <c r="V66" s="18">
        <f>SUMIF(老线指令!NI:NI,C:C,老线指令!NM:NM)</f>
        <v>0</v>
      </c>
      <c r="W66" s="18">
        <f>SUMIF(老线指令!OK:OK,C:C,老线指令!OO:OO)</f>
        <v>0</v>
      </c>
      <c r="X66" s="18">
        <f>SUMIF(新线指令!I:I,C:C,新线指令!M:M)</f>
        <v>0</v>
      </c>
      <c r="Y66" s="18">
        <f>SUMIF(新线指令!AK:AK,C:C,新线指令!AO:AO)</f>
        <v>0</v>
      </c>
      <c r="Z66" s="18">
        <f>SUMIF(新线指令!BM:BM,C:C,新线指令!BQ:BQ)</f>
        <v>0</v>
      </c>
      <c r="AA66" s="18">
        <f>SUMIF(新线指令!CO:CO,C:C,新线指令!CS:CS)</f>
        <v>0</v>
      </c>
      <c r="AB66" s="18">
        <f>SUMIF(新线指令!DQ:DQ,C:C,新线指令!DU:DU)</f>
        <v>0</v>
      </c>
      <c r="AC66" s="18">
        <f>SUMIF(新线指令!ES:ES,C:C,新线指令!EW:EW)</f>
        <v>0</v>
      </c>
      <c r="AD66" s="198" t="e">
        <v>#N/A</v>
      </c>
      <c r="AE66" s="198" t="e">
        <v>#N/A</v>
      </c>
      <c r="AF66" s="198" t="e">
        <v>#N/A</v>
      </c>
      <c r="AG66" s="198" t="e">
        <v>#N/A</v>
      </c>
      <c r="AH66" s="37" t="e">
        <f>AD66+I66-产能评估!H66</f>
        <v>#N/A</v>
      </c>
      <c r="AI66" s="37" t="e">
        <f>AE66+J66-产能评估!I66</f>
        <v>#N/A</v>
      </c>
      <c r="AJ66" s="37" t="e">
        <f>AF66+K66-产能评估!J66</f>
        <v>#N/A</v>
      </c>
      <c r="AK66" s="37" t="e">
        <f>AG66+L66-产能评估!K66</f>
        <v>#N/A</v>
      </c>
    </row>
    <row r="67" spans="1:37">
      <c r="A67" s="24">
        <f t="shared" si="0"/>
        <v>42257</v>
      </c>
      <c r="C67" s="19">
        <f>产能评估!B67</f>
        <v>0</v>
      </c>
      <c r="D67" s="19">
        <f>产能评估!C67</f>
        <v>0</v>
      </c>
      <c r="E67" s="19">
        <f>产能评估!D67</f>
        <v>0</v>
      </c>
      <c r="F67" s="38" t="e">
        <f>VLOOKUP(D:D,标准数据!A:Q,17,0)</f>
        <v>#N/A</v>
      </c>
      <c r="G67" s="143" t="e">
        <f>VLOOKUP(C:C,产能评估!B:F,5,0)</f>
        <v>#N/A</v>
      </c>
      <c r="H67" s="16" t="e">
        <f>VLOOKUP(D:D,标准数据!A:L,12,0)</f>
        <v>#N/A</v>
      </c>
      <c r="I67" s="20" t="e">
        <f>VLOOKUP(C:C,产能评估!B:K,7,0)-M67-N67</f>
        <v>#N/A</v>
      </c>
      <c r="J67" s="20" t="e">
        <f>VLOOKUP(C:C,产能评估!B:K,8,0)-O67-P67-X67-AB67</f>
        <v>#N/A</v>
      </c>
      <c r="K67" s="20" t="e">
        <f>VLOOKUP(C:C,产能评估!B:K,9,0)-Q67-R67-T67-V67-Y67-AC67</f>
        <v>#N/A</v>
      </c>
      <c r="L67" s="20" t="e">
        <f>VLOOKUP(C:C,产能评估!B:K,10,0)-S67-Z67-W67-AA67</f>
        <v>#N/A</v>
      </c>
      <c r="M67" s="18">
        <f>SUMIF(老线指令!I:I,C:C,老线指令!M:M)</f>
        <v>0</v>
      </c>
      <c r="N67" s="18">
        <f>SUMIF(老线指令!AK:AK,C:C,老线指令!AO:AO)</f>
        <v>0</v>
      </c>
      <c r="O67" s="18">
        <f>SUMIF(老线指令!BM:BM,C:C,老线指令!BQ:BQ)</f>
        <v>0</v>
      </c>
      <c r="P67" s="18">
        <f>SUMIF(老线指令!CO:CO,C:C,老线指令!CS:CS)</f>
        <v>0</v>
      </c>
      <c r="Q67" s="18">
        <f>SUMIF(老线指令!DQ:DQ,C:C,老线指令!DU:DU)</f>
        <v>0</v>
      </c>
      <c r="R67" s="18">
        <f>SUMIF(老线指令!ES:ES,C:C,老线指令!EW:EW)</f>
        <v>0</v>
      </c>
      <c r="S67" s="18">
        <f>SUMIF(老线指令!FU:FU,C:C,老线指令!FY:FY)</f>
        <v>0</v>
      </c>
      <c r="T67" s="18">
        <f>SUMIF(老线指令!HY:HY,C:C,老线指令!IC:IC)</f>
        <v>0</v>
      </c>
      <c r="U67" s="18">
        <f>SUMIF(老线指令!KC:KC,C:C,老线指令!KG:KG)</f>
        <v>0</v>
      </c>
      <c r="V67" s="18">
        <f>SUMIF(老线指令!NI:NI,C:C,老线指令!NM:NM)</f>
        <v>0</v>
      </c>
      <c r="W67" s="18">
        <f>SUMIF(老线指令!OK:OK,C:C,老线指令!OO:OO)</f>
        <v>0</v>
      </c>
      <c r="X67" s="18">
        <f>SUMIF(新线指令!I:I,C:C,新线指令!M:M)</f>
        <v>0</v>
      </c>
      <c r="Y67" s="18">
        <f>SUMIF(新线指令!AK:AK,C:C,新线指令!AO:AO)</f>
        <v>0</v>
      </c>
      <c r="Z67" s="18">
        <f>SUMIF(新线指令!BM:BM,C:C,新线指令!BQ:BQ)</f>
        <v>0</v>
      </c>
      <c r="AA67" s="18">
        <f>SUMIF(新线指令!CO:CO,C:C,新线指令!CS:CS)</f>
        <v>0</v>
      </c>
      <c r="AB67" s="18">
        <f>SUMIF(新线指令!DQ:DQ,C:C,新线指令!DU:DU)</f>
        <v>0</v>
      </c>
      <c r="AC67" s="18">
        <f>SUMIF(新线指令!ES:ES,C:C,新线指令!EW:EW)</f>
        <v>0</v>
      </c>
      <c r="AD67" s="198" t="e">
        <v>#N/A</v>
      </c>
      <c r="AE67" s="198" t="e">
        <v>#N/A</v>
      </c>
      <c r="AF67" s="198" t="e">
        <v>#N/A</v>
      </c>
      <c r="AG67" s="198" t="e">
        <v>#N/A</v>
      </c>
      <c r="AH67" s="37" t="e">
        <f>AD67+I67-产能评估!H67</f>
        <v>#N/A</v>
      </c>
      <c r="AI67" s="37" t="e">
        <f>AE67+J67-产能评估!I67</f>
        <v>#N/A</v>
      </c>
      <c r="AJ67" s="37" t="e">
        <f>AF67+K67-产能评估!J67</f>
        <v>#N/A</v>
      </c>
      <c r="AK67" s="37" t="e">
        <f>AG67+L67-产能评估!K67</f>
        <v>#N/A</v>
      </c>
    </row>
    <row r="68" spans="1:37">
      <c r="A68" s="24">
        <f t="shared" ref="A68:A81" si="1">A67</f>
        <v>42257</v>
      </c>
      <c r="C68" s="19">
        <f>产能评估!B68</f>
        <v>0</v>
      </c>
      <c r="D68" s="19">
        <f>产能评估!C68</f>
        <v>0</v>
      </c>
      <c r="E68" s="19">
        <f>产能评估!D68</f>
        <v>0</v>
      </c>
      <c r="F68" s="38" t="e">
        <f>VLOOKUP(D:D,标准数据!A:Q,17,0)</f>
        <v>#N/A</v>
      </c>
      <c r="G68" s="143" t="e">
        <f>VLOOKUP(C:C,产能评估!B:F,5,0)</f>
        <v>#N/A</v>
      </c>
      <c r="H68" s="16" t="e">
        <f>VLOOKUP(D:D,标准数据!A:L,12,0)</f>
        <v>#N/A</v>
      </c>
      <c r="I68" s="20" t="e">
        <f>VLOOKUP(C:C,产能评估!B:K,7,0)-M68-N68</f>
        <v>#N/A</v>
      </c>
      <c r="J68" s="20" t="e">
        <f>VLOOKUP(C:C,产能评估!B:K,8,0)-O68-P68-X68-AB68</f>
        <v>#N/A</v>
      </c>
      <c r="K68" s="20" t="e">
        <f>VLOOKUP(C:C,产能评估!B:K,9,0)-Q68-R68-T68-V68-Y68-AC68</f>
        <v>#N/A</v>
      </c>
      <c r="L68" s="20" t="e">
        <f>VLOOKUP(C:C,产能评估!B:K,10,0)-S68-Z68-W68-AA68</f>
        <v>#N/A</v>
      </c>
      <c r="M68" s="18">
        <f>SUMIF(老线指令!I:I,C:C,老线指令!M:M)</f>
        <v>0</v>
      </c>
      <c r="N68" s="18">
        <f>SUMIF(老线指令!AK:AK,C:C,老线指令!AO:AO)</f>
        <v>0</v>
      </c>
      <c r="O68" s="18">
        <f>SUMIF(老线指令!BM:BM,C:C,老线指令!BQ:BQ)</f>
        <v>0</v>
      </c>
      <c r="P68" s="18">
        <f>SUMIF(老线指令!CO:CO,C:C,老线指令!CS:CS)</f>
        <v>0</v>
      </c>
      <c r="Q68" s="18">
        <f>SUMIF(老线指令!DQ:DQ,C:C,老线指令!DU:DU)</f>
        <v>0</v>
      </c>
      <c r="R68" s="18">
        <f>SUMIF(老线指令!ES:ES,C:C,老线指令!EW:EW)</f>
        <v>0</v>
      </c>
      <c r="S68" s="18">
        <f>SUMIF(老线指令!FU:FU,C:C,老线指令!FY:FY)</f>
        <v>0</v>
      </c>
      <c r="T68" s="18">
        <f>SUMIF(老线指令!HY:HY,C:C,老线指令!IC:IC)</f>
        <v>0</v>
      </c>
      <c r="U68" s="18">
        <f>SUMIF(老线指令!KC:KC,C:C,老线指令!KG:KG)</f>
        <v>0</v>
      </c>
      <c r="V68" s="18">
        <f>SUMIF(老线指令!NI:NI,C:C,老线指令!NM:NM)</f>
        <v>0</v>
      </c>
      <c r="W68" s="18">
        <f>SUMIF(老线指令!OK:OK,C:C,老线指令!OO:OO)</f>
        <v>0</v>
      </c>
      <c r="X68" s="18">
        <f>SUMIF(新线指令!I:I,C:C,新线指令!M:M)</f>
        <v>0</v>
      </c>
      <c r="Y68" s="18">
        <f>SUMIF(新线指令!AK:AK,C:C,新线指令!AO:AO)</f>
        <v>0</v>
      </c>
      <c r="Z68" s="18">
        <f>SUMIF(新线指令!BM:BM,C:C,新线指令!BQ:BQ)</f>
        <v>0</v>
      </c>
      <c r="AA68" s="18">
        <f>SUMIF(新线指令!CO:CO,C:C,新线指令!CS:CS)</f>
        <v>0</v>
      </c>
      <c r="AB68" s="18">
        <f>SUMIF(新线指令!DQ:DQ,C:C,新线指令!DU:DU)</f>
        <v>0</v>
      </c>
      <c r="AC68" s="18">
        <f>SUMIF(新线指令!ES:ES,C:C,新线指令!EW:EW)</f>
        <v>0</v>
      </c>
      <c r="AD68" s="198" t="e">
        <v>#N/A</v>
      </c>
      <c r="AE68" s="198" t="e">
        <v>#N/A</v>
      </c>
      <c r="AF68" s="198" t="e">
        <v>#N/A</v>
      </c>
      <c r="AG68" s="198" t="e">
        <v>#N/A</v>
      </c>
      <c r="AH68" s="37" t="e">
        <f>AD68+I68-产能评估!H68</f>
        <v>#N/A</v>
      </c>
      <c r="AI68" s="37" t="e">
        <f>AE68+J68-产能评估!I68</f>
        <v>#N/A</v>
      </c>
      <c r="AJ68" s="37" t="e">
        <f>AF68+K68-产能评估!J68</f>
        <v>#N/A</v>
      </c>
      <c r="AK68" s="37" t="e">
        <f>AG68+L68-产能评估!K68</f>
        <v>#N/A</v>
      </c>
    </row>
    <row r="69" spans="1:37">
      <c r="A69" s="24">
        <f t="shared" si="1"/>
        <v>42257</v>
      </c>
      <c r="C69" s="19">
        <f>产能评估!B69</f>
        <v>0</v>
      </c>
      <c r="D69" s="19">
        <f>产能评估!C69</f>
        <v>0</v>
      </c>
      <c r="E69" s="19">
        <f>产能评估!D69</f>
        <v>0</v>
      </c>
      <c r="F69" s="38" t="e">
        <f>VLOOKUP(D:D,标准数据!A:Q,17,0)</f>
        <v>#N/A</v>
      </c>
      <c r="G69" s="143" t="e">
        <f>VLOOKUP(C:C,产能评估!B:F,5,0)</f>
        <v>#N/A</v>
      </c>
      <c r="H69" s="16" t="e">
        <f>VLOOKUP(D:D,标准数据!A:L,12,0)</f>
        <v>#N/A</v>
      </c>
      <c r="I69" s="20" t="e">
        <f>VLOOKUP(C:C,产能评估!B:K,7,0)-M69-N69</f>
        <v>#N/A</v>
      </c>
      <c r="J69" s="20" t="e">
        <f>VLOOKUP(C:C,产能评估!B:K,8,0)-O69-P69-X69-AB69</f>
        <v>#N/A</v>
      </c>
      <c r="K69" s="20" t="e">
        <f>VLOOKUP(C:C,产能评估!B:K,9,0)-Q69-R69-T69-V69-Y69-AC69</f>
        <v>#N/A</v>
      </c>
      <c r="L69" s="20" t="e">
        <f>VLOOKUP(C:C,产能评估!B:K,10,0)-S69-Z69-W69-AA69</f>
        <v>#N/A</v>
      </c>
      <c r="M69" s="18">
        <f>SUMIF(老线指令!I:I,C:C,老线指令!M:M)</f>
        <v>0</v>
      </c>
      <c r="N69" s="18">
        <f>SUMIF(老线指令!AK:AK,C:C,老线指令!AO:AO)</f>
        <v>0</v>
      </c>
      <c r="O69" s="18">
        <f>SUMIF(老线指令!BM:BM,C:C,老线指令!BQ:BQ)</f>
        <v>0</v>
      </c>
      <c r="P69" s="18">
        <f>SUMIF(老线指令!CO:CO,C:C,老线指令!CS:CS)</f>
        <v>0</v>
      </c>
      <c r="Q69" s="18">
        <f>SUMIF(老线指令!DQ:DQ,C:C,老线指令!DU:DU)</f>
        <v>0</v>
      </c>
      <c r="R69" s="18">
        <f>SUMIF(老线指令!ES:ES,C:C,老线指令!EW:EW)</f>
        <v>0</v>
      </c>
      <c r="S69" s="18">
        <f>SUMIF(老线指令!FU:FU,C:C,老线指令!FY:FY)</f>
        <v>0</v>
      </c>
      <c r="T69" s="18">
        <f>SUMIF(老线指令!HY:HY,C:C,老线指令!IC:IC)</f>
        <v>0</v>
      </c>
      <c r="U69" s="18">
        <f>SUMIF(老线指令!KC:KC,C:C,老线指令!KG:KG)</f>
        <v>0</v>
      </c>
      <c r="V69" s="18">
        <f>SUMIF(老线指令!NI:NI,C:C,老线指令!NM:NM)</f>
        <v>0</v>
      </c>
      <c r="W69" s="18">
        <f>SUMIF(老线指令!OK:OK,C:C,老线指令!OO:OO)</f>
        <v>0</v>
      </c>
      <c r="X69" s="18">
        <f>SUMIF(新线指令!I:I,C:C,新线指令!M:M)</f>
        <v>0</v>
      </c>
      <c r="Y69" s="18">
        <f>SUMIF(新线指令!AK:AK,C:C,新线指令!AO:AO)</f>
        <v>0</v>
      </c>
      <c r="Z69" s="18">
        <f>SUMIF(新线指令!BM:BM,C:C,新线指令!BQ:BQ)</f>
        <v>0</v>
      </c>
      <c r="AA69" s="18">
        <f>SUMIF(新线指令!CO:CO,C:C,新线指令!CS:CS)</f>
        <v>0</v>
      </c>
      <c r="AB69" s="18">
        <f>SUMIF(新线指令!DQ:DQ,C:C,新线指令!DU:DU)</f>
        <v>0</v>
      </c>
      <c r="AC69" s="18">
        <f>SUMIF(新线指令!ES:ES,C:C,新线指令!EW:EW)</f>
        <v>0</v>
      </c>
      <c r="AD69" s="198" t="e">
        <v>#N/A</v>
      </c>
      <c r="AE69" s="198" t="e">
        <v>#N/A</v>
      </c>
      <c r="AF69" s="198" t="e">
        <v>#N/A</v>
      </c>
      <c r="AG69" s="198" t="e">
        <v>#N/A</v>
      </c>
      <c r="AH69" s="37" t="e">
        <f>AD69+I69-产能评估!H69</f>
        <v>#N/A</v>
      </c>
      <c r="AI69" s="37" t="e">
        <f>AE69+J69-产能评估!I69</f>
        <v>#N/A</v>
      </c>
      <c r="AJ69" s="37" t="e">
        <f>AF69+K69-产能评估!J69</f>
        <v>#N/A</v>
      </c>
      <c r="AK69" s="37" t="e">
        <f>AG69+L69-产能评估!K69</f>
        <v>#N/A</v>
      </c>
    </row>
    <row r="70" spans="1:37">
      <c r="A70" s="24">
        <f t="shared" si="1"/>
        <v>42257</v>
      </c>
      <c r="C70" s="19">
        <f>产能评估!B70</f>
        <v>0</v>
      </c>
      <c r="D70" s="19">
        <f>产能评估!C70</f>
        <v>0</v>
      </c>
      <c r="E70" s="19">
        <f>产能评估!D70</f>
        <v>0</v>
      </c>
      <c r="F70" s="38" t="e">
        <f>VLOOKUP(D:D,标准数据!A:Q,17,0)</f>
        <v>#N/A</v>
      </c>
      <c r="G70" s="143" t="e">
        <f>VLOOKUP(C:C,产能评估!B:F,5,0)</f>
        <v>#N/A</v>
      </c>
      <c r="H70" s="16" t="e">
        <f>VLOOKUP(D:D,标准数据!A:L,12,0)</f>
        <v>#N/A</v>
      </c>
      <c r="I70" s="20" t="e">
        <f>VLOOKUP(C:C,产能评估!B:K,7,0)-M70-N70</f>
        <v>#N/A</v>
      </c>
      <c r="J70" s="20" t="e">
        <f>VLOOKUP(C:C,产能评估!B:K,8,0)-O70-P70-X70-AB70</f>
        <v>#N/A</v>
      </c>
      <c r="K70" s="20" t="e">
        <f>VLOOKUP(C:C,产能评估!B:K,9,0)-Q70-R70-T70-V70-Y70-AC70</f>
        <v>#N/A</v>
      </c>
      <c r="L70" s="20" t="e">
        <f>VLOOKUP(C:C,产能评估!B:K,10,0)-S70-Z70-W70-AA70</f>
        <v>#N/A</v>
      </c>
      <c r="M70" s="18">
        <f>SUMIF(老线指令!I:I,C:C,老线指令!M:M)</f>
        <v>0</v>
      </c>
      <c r="N70" s="18">
        <f>SUMIF(老线指令!AK:AK,C:C,老线指令!AO:AO)</f>
        <v>0</v>
      </c>
      <c r="O70" s="18">
        <f>SUMIF(老线指令!BM:BM,C:C,老线指令!BQ:BQ)</f>
        <v>0</v>
      </c>
      <c r="P70" s="18">
        <f>SUMIF(老线指令!CO:CO,C:C,老线指令!CS:CS)</f>
        <v>0</v>
      </c>
      <c r="Q70" s="18">
        <f>SUMIF(老线指令!DQ:DQ,C:C,老线指令!DU:DU)</f>
        <v>0</v>
      </c>
      <c r="R70" s="18">
        <f>SUMIF(老线指令!ES:ES,C:C,老线指令!EW:EW)</f>
        <v>0</v>
      </c>
      <c r="S70" s="18">
        <f>SUMIF(老线指令!FU:FU,C:C,老线指令!FY:FY)</f>
        <v>0</v>
      </c>
      <c r="T70" s="18">
        <f>SUMIF(老线指令!HY:HY,C:C,老线指令!IC:IC)</f>
        <v>0</v>
      </c>
      <c r="U70" s="18">
        <f>SUMIF(老线指令!KC:KC,C:C,老线指令!KG:KG)</f>
        <v>0</v>
      </c>
      <c r="V70" s="18">
        <f>SUMIF(老线指令!NI:NI,C:C,老线指令!NM:NM)</f>
        <v>0</v>
      </c>
      <c r="W70" s="18">
        <f>SUMIF(老线指令!OK:OK,C:C,老线指令!OO:OO)</f>
        <v>0</v>
      </c>
      <c r="X70" s="18">
        <f>SUMIF(新线指令!I:I,C:C,新线指令!M:M)</f>
        <v>0</v>
      </c>
      <c r="Y70" s="18">
        <f>SUMIF(新线指令!AK:AK,C:C,新线指令!AO:AO)</f>
        <v>0</v>
      </c>
      <c r="Z70" s="18">
        <f>SUMIF(新线指令!BM:BM,C:C,新线指令!BQ:BQ)</f>
        <v>0</v>
      </c>
      <c r="AA70" s="18">
        <f>SUMIF(新线指令!CO:CO,C:C,新线指令!CS:CS)</f>
        <v>0</v>
      </c>
      <c r="AB70" s="18">
        <f>SUMIF(新线指令!DQ:DQ,C:C,新线指令!DU:DU)</f>
        <v>0</v>
      </c>
      <c r="AC70" s="18">
        <f>SUMIF(新线指令!ES:ES,C:C,新线指令!EW:EW)</f>
        <v>0</v>
      </c>
      <c r="AD70" s="198" t="e">
        <v>#N/A</v>
      </c>
      <c r="AE70" s="198" t="e">
        <v>#N/A</v>
      </c>
      <c r="AF70" s="198" t="e">
        <v>#N/A</v>
      </c>
      <c r="AG70" s="198" t="e">
        <v>#N/A</v>
      </c>
      <c r="AH70" s="37" t="e">
        <f>AD70+I70-产能评估!H70</f>
        <v>#N/A</v>
      </c>
      <c r="AI70" s="37" t="e">
        <f>AE70+J70-产能评估!I70</f>
        <v>#N/A</v>
      </c>
      <c r="AJ70" s="37" t="e">
        <f>AF70+K70-产能评估!J70</f>
        <v>#N/A</v>
      </c>
      <c r="AK70" s="37" t="e">
        <f>AG70+L70-产能评估!K70</f>
        <v>#N/A</v>
      </c>
    </row>
    <row r="71" spans="1:37">
      <c r="A71" s="24">
        <f t="shared" si="1"/>
        <v>42257</v>
      </c>
      <c r="C71" s="19">
        <f>产能评估!B71</f>
        <v>0</v>
      </c>
      <c r="D71" s="19">
        <f>产能评估!C71</f>
        <v>0</v>
      </c>
      <c r="E71" s="19">
        <f>产能评估!D71</f>
        <v>0</v>
      </c>
      <c r="F71" s="38" t="e">
        <f>VLOOKUP(D:D,标准数据!A:Q,17,0)</f>
        <v>#N/A</v>
      </c>
      <c r="G71" s="143" t="e">
        <f>VLOOKUP(C:C,产能评估!B:F,5,0)</f>
        <v>#N/A</v>
      </c>
      <c r="H71" s="16" t="e">
        <f>VLOOKUP(D:D,标准数据!A:L,12,0)</f>
        <v>#N/A</v>
      </c>
      <c r="I71" s="20" t="e">
        <f>VLOOKUP(C:C,产能评估!B:K,7,0)-M71-N71</f>
        <v>#N/A</v>
      </c>
      <c r="J71" s="20" t="e">
        <f>VLOOKUP(C:C,产能评估!B:K,8,0)-O71-P71-X71-AB71</f>
        <v>#N/A</v>
      </c>
      <c r="K71" s="20" t="e">
        <f>VLOOKUP(C:C,产能评估!B:K,9,0)-Q71-R71-T71-V71-Y71-AC71</f>
        <v>#N/A</v>
      </c>
      <c r="L71" s="20" t="e">
        <f>VLOOKUP(C:C,产能评估!B:K,10,0)-S71-Z71-W71-AA71</f>
        <v>#N/A</v>
      </c>
      <c r="M71" s="18">
        <f>SUMIF(老线指令!I:I,C:C,老线指令!M:M)</f>
        <v>0</v>
      </c>
      <c r="N71" s="18">
        <f>SUMIF(老线指令!AK:AK,C:C,老线指令!AO:AO)</f>
        <v>0</v>
      </c>
      <c r="O71" s="18">
        <f>SUMIF(老线指令!BM:BM,C:C,老线指令!BQ:BQ)</f>
        <v>0</v>
      </c>
      <c r="P71" s="18">
        <f>SUMIF(老线指令!CO:CO,C:C,老线指令!CS:CS)</f>
        <v>0</v>
      </c>
      <c r="Q71" s="18">
        <f>SUMIF(老线指令!DQ:DQ,C:C,老线指令!DU:DU)</f>
        <v>0</v>
      </c>
      <c r="R71" s="18">
        <f>SUMIF(老线指令!ES:ES,C:C,老线指令!EW:EW)</f>
        <v>0</v>
      </c>
      <c r="S71" s="18">
        <f>SUMIF(老线指令!FU:FU,C:C,老线指令!FY:FY)</f>
        <v>0</v>
      </c>
      <c r="T71" s="18">
        <f>SUMIF(老线指令!HY:HY,C:C,老线指令!IC:IC)</f>
        <v>0</v>
      </c>
      <c r="U71" s="18">
        <f>SUMIF(老线指令!KC:KC,C:C,老线指令!KG:KG)</f>
        <v>0</v>
      </c>
      <c r="V71" s="18">
        <f>SUMIF(老线指令!NI:NI,C:C,老线指令!NM:NM)</f>
        <v>0</v>
      </c>
      <c r="W71" s="18">
        <f>SUMIF(老线指令!OK:OK,C:C,老线指令!OO:OO)</f>
        <v>0</v>
      </c>
      <c r="X71" s="18">
        <f>SUMIF(新线指令!I:I,C:C,新线指令!M:M)</f>
        <v>0</v>
      </c>
      <c r="Y71" s="18">
        <f>SUMIF(新线指令!AK:AK,C:C,新线指令!AO:AO)</f>
        <v>0</v>
      </c>
      <c r="Z71" s="18">
        <f>SUMIF(新线指令!BM:BM,C:C,新线指令!BQ:BQ)</f>
        <v>0</v>
      </c>
      <c r="AA71" s="18">
        <f>SUMIF(新线指令!CO:CO,C:C,新线指令!CS:CS)</f>
        <v>0</v>
      </c>
      <c r="AB71" s="18">
        <f>SUMIF(新线指令!DQ:DQ,C:C,新线指令!DU:DU)</f>
        <v>0</v>
      </c>
      <c r="AC71" s="18">
        <f>SUMIF(新线指令!ES:ES,C:C,新线指令!EW:EW)</f>
        <v>0</v>
      </c>
      <c r="AD71" s="198" t="e">
        <v>#N/A</v>
      </c>
      <c r="AE71" s="198" t="e">
        <v>#N/A</v>
      </c>
      <c r="AF71" s="198" t="e">
        <v>#N/A</v>
      </c>
      <c r="AG71" s="198" t="e">
        <v>#N/A</v>
      </c>
      <c r="AH71" s="37" t="e">
        <f>AD71+I71-产能评估!H71</f>
        <v>#N/A</v>
      </c>
      <c r="AI71" s="37" t="e">
        <f>AE71+J71-产能评估!I71</f>
        <v>#N/A</v>
      </c>
      <c r="AJ71" s="37" t="e">
        <f>AF71+K71-产能评估!J71</f>
        <v>#N/A</v>
      </c>
      <c r="AK71" s="37" t="e">
        <f>AG71+L71-产能评估!K71</f>
        <v>#N/A</v>
      </c>
    </row>
    <row r="72" spans="1:37">
      <c r="A72" s="24">
        <f t="shared" si="1"/>
        <v>42257</v>
      </c>
      <c r="C72" s="19">
        <f>产能评估!B72</f>
        <v>0</v>
      </c>
      <c r="D72" s="19">
        <f>产能评估!C72</f>
        <v>0</v>
      </c>
      <c r="E72" s="19">
        <f>产能评估!D72</f>
        <v>0</v>
      </c>
      <c r="F72" s="38" t="e">
        <f>VLOOKUP(D:D,标准数据!A:Q,17,0)</f>
        <v>#N/A</v>
      </c>
      <c r="G72" s="143" t="e">
        <f>VLOOKUP(C:C,产能评估!B:F,5,0)</f>
        <v>#N/A</v>
      </c>
      <c r="H72" s="16" t="e">
        <f>VLOOKUP(D:D,标准数据!A:L,12,0)</f>
        <v>#N/A</v>
      </c>
      <c r="I72" s="20" t="e">
        <f>VLOOKUP(C:C,产能评估!B:K,7,0)-M72-N72</f>
        <v>#N/A</v>
      </c>
      <c r="J72" s="20" t="e">
        <f>VLOOKUP(C:C,产能评估!B:K,8,0)-O72-P72-X72-AB72</f>
        <v>#N/A</v>
      </c>
      <c r="K72" s="20" t="e">
        <f>VLOOKUP(C:C,产能评估!B:K,9,0)-Q72-R72-T72-V72-Y72-AC72</f>
        <v>#N/A</v>
      </c>
      <c r="L72" s="20" t="e">
        <f>VLOOKUP(C:C,产能评估!B:K,10,0)-S72-Z72-W72-AA72</f>
        <v>#N/A</v>
      </c>
      <c r="M72" s="18">
        <f>SUMIF(老线指令!I:I,C:C,老线指令!M:M)</f>
        <v>0</v>
      </c>
      <c r="N72" s="18">
        <f>SUMIF(老线指令!AK:AK,C:C,老线指令!AO:AO)</f>
        <v>0</v>
      </c>
      <c r="O72" s="18">
        <f>SUMIF(老线指令!BM:BM,C:C,老线指令!BQ:BQ)</f>
        <v>0</v>
      </c>
      <c r="P72" s="18">
        <f>SUMIF(老线指令!CO:CO,C:C,老线指令!CS:CS)</f>
        <v>0</v>
      </c>
      <c r="Q72" s="18">
        <f>SUMIF(老线指令!DQ:DQ,C:C,老线指令!DU:DU)</f>
        <v>0</v>
      </c>
      <c r="R72" s="18">
        <f>SUMIF(老线指令!ES:ES,C:C,老线指令!EW:EW)</f>
        <v>0</v>
      </c>
      <c r="S72" s="18">
        <f>SUMIF(老线指令!FU:FU,C:C,老线指令!FY:FY)</f>
        <v>0</v>
      </c>
      <c r="T72" s="18">
        <f>SUMIF(老线指令!HY:HY,C:C,老线指令!IC:IC)</f>
        <v>0</v>
      </c>
      <c r="U72" s="18">
        <f>SUMIF(老线指令!KC:KC,C:C,老线指令!KG:KG)</f>
        <v>0</v>
      </c>
      <c r="V72" s="18">
        <f>SUMIF(老线指令!NI:NI,C:C,老线指令!NM:NM)</f>
        <v>0</v>
      </c>
      <c r="W72" s="18">
        <f>SUMIF(老线指令!OK:OK,C:C,老线指令!OO:OO)</f>
        <v>0</v>
      </c>
      <c r="X72" s="18">
        <f>SUMIF(新线指令!I:I,C:C,新线指令!M:M)</f>
        <v>0</v>
      </c>
      <c r="Y72" s="18">
        <f>SUMIF(新线指令!AK:AK,C:C,新线指令!AO:AO)</f>
        <v>0</v>
      </c>
      <c r="Z72" s="18">
        <f>SUMIF(新线指令!BM:BM,C:C,新线指令!BQ:BQ)</f>
        <v>0</v>
      </c>
      <c r="AA72" s="18">
        <f>SUMIF(新线指令!CO:CO,C:C,新线指令!CS:CS)</f>
        <v>0</v>
      </c>
      <c r="AB72" s="18">
        <f>SUMIF(新线指令!DQ:DQ,C:C,新线指令!DU:DU)</f>
        <v>0</v>
      </c>
      <c r="AC72" s="18">
        <f>SUMIF(新线指令!ES:ES,C:C,新线指令!EW:EW)</f>
        <v>0</v>
      </c>
      <c r="AD72" s="198" t="e">
        <v>#N/A</v>
      </c>
      <c r="AE72" s="198" t="e">
        <v>#N/A</v>
      </c>
      <c r="AF72" s="198" t="e">
        <v>#N/A</v>
      </c>
      <c r="AG72" s="198" t="e">
        <v>#N/A</v>
      </c>
      <c r="AH72" s="37" t="e">
        <f>AD72+I72-产能评估!H72</f>
        <v>#N/A</v>
      </c>
      <c r="AI72" s="37" t="e">
        <f>AE72+J72-产能评估!I72</f>
        <v>#N/A</v>
      </c>
      <c r="AJ72" s="37" t="e">
        <f>AF72+K72-产能评估!J72</f>
        <v>#N/A</v>
      </c>
      <c r="AK72" s="37" t="e">
        <f>AG72+L72-产能评估!K72</f>
        <v>#N/A</v>
      </c>
    </row>
    <row r="73" spans="1:37">
      <c r="A73" s="24">
        <f t="shared" si="1"/>
        <v>42257</v>
      </c>
      <c r="C73" s="19">
        <f>产能评估!B73</f>
        <v>0</v>
      </c>
      <c r="D73" s="19">
        <f>产能评估!C73</f>
        <v>0</v>
      </c>
      <c r="E73" s="19">
        <f>产能评估!D73</f>
        <v>0</v>
      </c>
      <c r="F73" s="38" t="e">
        <f>VLOOKUP(D:D,标准数据!A:Q,17,0)</f>
        <v>#N/A</v>
      </c>
      <c r="G73" s="143" t="e">
        <f>VLOOKUP(C:C,产能评估!B:F,5,0)</f>
        <v>#N/A</v>
      </c>
      <c r="H73" s="16" t="e">
        <f>VLOOKUP(D:D,标准数据!A:L,12,0)</f>
        <v>#N/A</v>
      </c>
      <c r="I73" s="20" t="e">
        <f>VLOOKUP(C:C,产能评估!B:K,7,0)-M73-N73</f>
        <v>#N/A</v>
      </c>
      <c r="J73" s="20" t="e">
        <f>VLOOKUP(C:C,产能评估!B:K,8,0)-O73-P73-X73-AB73</f>
        <v>#N/A</v>
      </c>
      <c r="K73" s="20" t="e">
        <f>VLOOKUP(C:C,产能评估!B:K,9,0)-Q73-R73-T73-V73-Y73-AC73</f>
        <v>#N/A</v>
      </c>
      <c r="L73" s="20" t="e">
        <f>VLOOKUP(C:C,产能评估!B:K,10,0)-S73-Z73-W73-AA73</f>
        <v>#N/A</v>
      </c>
      <c r="M73" s="18">
        <f>SUMIF(老线指令!I:I,C:C,老线指令!M:M)</f>
        <v>0</v>
      </c>
      <c r="N73" s="18">
        <f>SUMIF(老线指令!AK:AK,C:C,老线指令!AO:AO)</f>
        <v>0</v>
      </c>
      <c r="O73" s="18">
        <f>SUMIF(老线指令!BM:BM,C:C,老线指令!BQ:BQ)</f>
        <v>0</v>
      </c>
      <c r="P73" s="18">
        <f>SUMIF(老线指令!CO:CO,C:C,老线指令!CS:CS)</f>
        <v>0</v>
      </c>
      <c r="Q73" s="18">
        <f>SUMIF(老线指令!DQ:DQ,C:C,老线指令!DU:DU)</f>
        <v>0</v>
      </c>
      <c r="R73" s="18">
        <f>SUMIF(老线指令!ES:ES,C:C,老线指令!EW:EW)</f>
        <v>0</v>
      </c>
      <c r="S73" s="18">
        <f>SUMIF(老线指令!FU:FU,C:C,老线指令!FY:FY)</f>
        <v>0</v>
      </c>
      <c r="T73" s="18">
        <f>SUMIF(老线指令!HY:HY,C:C,老线指令!IC:IC)</f>
        <v>0</v>
      </c>
      <c r="U73" s="18">
        <f>SUMIF(老线指令!KC:KC,C:C,老线指令!KG:KG)</f>
        <v>0</v>
      </c>
      <c r="V73" s="18">
        <f>SUMIF(老线指令!NI:NI,C:C,老线指令!NM:NM)</f>
        <v>0</v>
      </c>
      <c r="W73" s="18">
        <f>SUMIF(老线指令!OK:OK,C:C,老线指令!OO:OO)</f>
        <v>0</v>
      </c>
      <c r="X73" s="18">
        <f>SUMIF(新线指令!I:I,C:C,新线指令!M:M)</f>
        <v>0</v>
      </c>
      <c r="Y73" s="18">
        <f>SUMIF(新线指令!AK:AK,C:C,新线指令!AO:AO)</f>
        <v>0</v>
      </c>
      <c r="Z73" s="18">
        <f>SUMIF(新线指令!BM:BM,C:C,新线指令!BQ:BQ)</f>
        <v>0</v>
      </c>
      <c r="AA73" s="18">
        <f>SUMIF(新线指令!CO:CO,C:C,新线指令!CS:CS)</f>
        <v>0</v>
      </c>
      <c r="AB73" s="18">
        <f>SUMIF(新线指令!DQ:DQ,C:C,新线指令!DU:DU)</f>
        <v>0</v>
      </c>
      <c r="AC73" s="18">
        <f>SUMIF(新线指令!ES:ES,C:C,新线指令!EW:EW)</f>
        <v>0</v>
      </c>
      <c r="AD73" s="198" t="e">
        <v>#N/A</v>
      </c>
      <c r="AE73" s="198" t="e">
        <v>#N/A</v>
      </c>
      <c r="AF73" s="198" t="e">
        <v>#N/A</v>
      </c>
      <c r="AG73" s="198" t="e">
        <v>#N/A</v>
      </c>
      <c r="AH73" s="37" t="e">
        <f>AD73+I73-产能评估!H73</f>
        <v>#N/A</v>
      </c>
      <c r="AI73" s="37" t="e">
        <f>AE73+J73-产能评估!I73</f>
        <v>#N/A</v>
      </c>
      <c r="AJ73" s="37" t="e">
        <f>AF73+K73-产能评估!J73</f>
        <v>#N/A</v>
      </c>
      <c r="AK73" s="37" t="e">
        <f>AG73+L73-产能评估!K73</f>
        <v>#N/A</v>
      </c>
    </row>
    <row r="74" spans="1:37">
      <c r="A74" s="24">
        <f t="shared" si="1"/>
        <v>42257</v>
      </c>
      <c r="C74" s="19">
        <f>产能评估!B74</f>
        <v>0</v>
      </c>
      <c r="D74" s="19">
        <f>产能评估!C74</f>
        <v>0</v>
      </c>
      <c r="E74" s="19">
        <f>产能评估!D74</f>
        <v>0</v>
      </c>
      <c r="F74" s="38" t="e">
        <f>VLOOKUP(D:D,标准数据!A:Q,17,0)</f>
        <v>#N/A</v>
      </c>
      <c r="G74" s="143" t="e">
        <f>VLOOKUP(C:C,产能评估!B:F,5,0)</f>
        <v>#N/A</v>
      </c>
      <c r="H74" s="16" t="e">
        <f>VLOOKUP(D:D,标准数据!A:L,12,0)</f>
        <v>#N/A</v>
      </c>
      <c r="I74" s="20" t="e">
        <f>VLOOKUP(C:C,产能评估!B:K,7,0)-M74-N74</f>
        <v>#N/A</v>
      </c>
      <c r="J74" s="20" t="e">
        <f>VLOOKUP(C:C,产能评估!B:K,8,0)-O74-P74-X74-AB74</f>
        <v>#N/A</v>
      </c>
      <c r="K74" s="20" t="e">
        <f>VLOOKUP(C:C,产能评估!B:K,9,0)-Q74-R74-T74-V74-Y74-AC74</f>
        <v>#N/A</v>
      </c>
      <c r="L74" s="20" t="e">
        <f>VLOOKUP(C:C,产能评估!B:K,10,0)-S74-Z74-W74-AA74</f>
        <v>#N/A</v>
      </c>
      <c r="M74" s="18">
        <f>SUMIF(老线指令!I:I,C:C,老线指令!M:M)</f>
        <v>0</v>
      </c>
      <c r="N74" s="18">
        <f>SUMIF(老线指令!AK:AK,C:C,老线指令!AO:AO)</f>
        <v>0</v>
      </c>
      <c r="O74" s="18">
        <f>SUMIF(老线指令!BM:BM,C:C,老线指令!BQ:BQ)</f>
        <v>0</v>
      </c>
      <c r="P74" s="18">
        <f>SUMIF(老线指令!CO:CO,C:C,老线指令!CS:CS)</f>
        <v>0</v>
      </c>
      <c r="Q74" s="18">
        <f>SUMIF(老线指令!DQ:DQ,C:C,老线指令!DU:DU)</f>
        <v>0</v>
      </c>
      <c r="R74" s="18">
        <f>SUMIF(老线指令!ES:ES,C:C,老线指令!EW:EW)</f>
        <v>0</v>
      </c>
      <c r="S74" s="18">
        <f>SUMIF(老线指令!FU:FU,C:C,老线指令!FY:FY)</f>
        <v>0</v>
      </c>
      <c r="T74" s="18">
        <f>SUMIF(老线指令!HY:HY,C:C,老线指令!IC:IC)</f>
        <v>0</v>
      </c>
      <c r="U74" s="18">
        <f>SUMIF(老线指令!KC:KC,C:C,老线指令!KG:KG)</f>
        <v>0</v>
      </c>
      <c r="V74" s="18">
        <f>SUMIF(老线指令!NI:NI,C:C,老线指令!NM:NM)</f>
        <v>0</v>
      </c>
      <c r="W74" s="18">
        <f>SUMIF(老线指令!OK:OK,C:C,老线指令!OO:OO)</f>
        <v>0</v>
      </c>
      <c r="X74" s="18">
        <f>SUMIF(新线指令!I:I,C:C,新线指令!M:M)</f>
        <v>0</v>
      </c>
      <c r="Y74" s="18">
        <f>SUMIF(新线指令!AK:AK,C:C,新线指令!AO:AO)</f>
        <v>0</v>
      </c>
      <c r="Z74" s="18">
        <f>SUMIF(新线指令!BM:BM,C:C,新线指令!BQ:BQ)</f>
        <v>0</v>
      </c>
      <c r="AA74" s="18">
        <f>SUMIF(新线指令!CO:CO,C:C,新线指令!CS:CS)</f>
        <v>0</v>
      </c>
      <c r="AB74" s="18">
        <f>SUMIF(新线指令!DQ:DQ,C:C,新线指令!DU:DU)</f>
        <v>0</v>
      </c>
      <c r="AC74" s="18">
        <f>SUMIF(新线指令!ES:ES,C:C,新线指令!EW:EW)</f>
        <v>0</v>
      </c>
      <c r="AD74" s="198" t="e">
        <v>#N/A</v>
      </c>
      <c r="AE74" s="198" t="e">
        <v>#N/A</v>
      </c>
      <c r="AF74" s="198" t="e">
        <v>#N/A</v>
      </c>
      <c r="AG74" s="198" t="e">
        <v>#N/A</v>
      </c>
      <c r="AH74" s="37" t="e">
        <f>AD74+I74-产能评估!H74</f>
        <v>#N/A</v>
      </c>
      <c r="AI74" s="37" t="e">
        <f>AE74+J74-产能评估!I74</f>
        <v>#N/A</v>
      </c>
      <c r="AJ74" s="37" t="e">
        <f>AF74+K74-产能评估!J74</f>
        <v>#N/A</v>
      </c>
      <c r="AK74" s="37" t="e">
        <f>AG74+L74-产能评估!K74</f>
        <v>#N/A</v>
      </c>
    </row>
    <row r="75" spans="1:37">
      <c r="A75" s="24">
        <f t="shared" si="1"/>
        <v>42257</v>
      </c>
      <c r="C75" s="19">
        <f>产能评估!B75</f>
        <v>0</v>
      </c>
      <c r="D75" s="19">
        <f>产能评估!C75</f>
        <v>0</v>
      </c>
      <c r="E75" s="19">
        <f>产能评估!D75</f>
        <v>0</v>
      </c>
      <c r="F75" s="38" t="e">
        <f>VLOOKUP(D:D,标准数据!A:Q,17,0)</f>
        <v>#N/A</v>
      </c>
      <c r="G75" s="143" t="e">
        <f>VLOOKUP(C:C,产能评估!B:F,5,0)</f>
        <v>#N/A</v>
      </c>
      <c r="H75" s="16" t="e">
        <f>VLOOKUP(D:D,标准数据!A:L,12,0)</f>
        <v>#N/A</v>
      </c>
      <c r="I75" s="20" t="e">
        <f>VLOOKUP(C:C,产能评估!B:K,7,0)-M75-N75</f>
        <v>#N/A</v>
      </c>
      <c r="J75" s="20" t="e">
        <f>VLOOKUP(C:C,产能评估!B:K,8,0)-O75-P75-X75-AB75</f>
        <v>#N/A</v>
      </c>
      <c r="K75" s="20" t="e">
        <f>VLOOKUP(C:C,产能评估!B:K,9,0)-Q75-R75-T75-V75-Y75-AC75</f>
        <v>#N/A</v>
      </c>
      <c r="L75" s="20" t="e">
        <f>VLOOKUP(C:C,产能评估!B:K,10,0)-S75-Z75-W75-AA75</f>
        <v>#N/A</v>
      </c>
      <c r="M75" s="18">
        <f>SUMIF(老线指令!I:I,C:C,老线指令!M:M)</f>
        <v>0</v>
      </c>
      <c r="N75" s="18">
        <f>SUMIF(老线指令!AK:AK,C:C,老线指令!AO:AO)</f>
        <v>0</v>
      </c>
      <c r="O75" s="18">
        <f>SUMIF(老线指令!BM:BM,C:C,老线指令!BQ:BQ)</f>
        <v>0</v>
      </c>
      <c r="P75" s="18">
        <f>SUMIF(老线指令!CO:CO,C:C,老线指令!CS:CS)</f>
        <v>0</v>
      </c>
      <c r="Q75" s="18">
        <f>SUMIF(老线指令!DQ:DQ,C:C,老线指令!DU:DU)</f>
        <v>0</v>
      </c>
      <c r="R75" s="18">
        <f>SUMIF(老线指令!ES:ES,C:C,老线指令!EW:EW)</f>
        <v>0</v>
      </c>
      <c r="S75" s="18">
        <f>SUMIF(老线指令!FU:FU,C:C,老线指令!FY:FY)</f>
        <v>0</v>
      </c>
      <c r="T75" s="18">
        <f>SUMIF(老线指令!HY:HY,C:C,老线指令!IC:IC)</f>
        <v>0</v>
      </c>
      <c r="U75" s="18">
        <f>SUMIF(老线指令!KC:KC,C:C,老线指令!KG:KG)</f>
        <v>0</v>
      </c>
      <c r="V75" s="18">
        <f>SUMIF(老线指令!NI:NI,C:C,老线指令!NM:NM)</f>
        <v>0</v>
      </c>
      <c r="W75" s="18">
        <f>SUMIF(老线指令!OK:OK,C:C,老线指令!OO:OO)</f>
        <v>0</v>
      </c>
      <c r="X75" s="18">
        <f>SUMIF(新线指令!I:I,C:C,新线指令!M:M)</f>
        <v>0</v>
      </c>
      <c r="Y75" s="18">
        <f>SUMIF(新线指令!AK:AK,C:C,新线指令!AO:AO)</f>
        <v>0</v>
      </c>
      <c r="Z75" s="18">
        <f>SUMIF(新线指令!BM:BM,C:C,新线指令!BQ:BQ)</f>
        <v>0</v>
      </c>
      <c r="AA75" s="18">
        <f>SUMIF(新线指令!CO:CO,C:C,新线指令!CS:CS)</f>
        <v>0</v>
      </c>
      <c r="AB75" s="18">
        <f>SUMIF(新线指令!DQ:DQ,C:C,新线指令!DU:DU)</f>
        <v>0</v>
      </c>
      <c r="AC75" s="18">
        <f>SUMIF(新线指令!ES:ES,C:C,新线指令!EW:EW)</f>
        <v>0</v>
      </c>
      <c r="AD75" s="198" t="e">
        <v>#N/A</v>
      </c>
      <c r="AE75" s="198" t="e">
        <v>#N/A</v>
      </c>
      <c r="AF75" s="198" t="e">
        <v>#N/A</v>
      </c>
      <c r="AG75" s="198" t="e">
        <v>#N/A</v>
      </c>
      <c r="AH75" s="37" t="e">
        <f>AD75+I75-产能评估!H75</f>
        <v>#N/A</v>
      </c>
      <c r="AI75" s="37" t="e">
        <f>AE75+J75-产能评估!I75</f>
        <v>#N/A</v>
      </c>
      <c r="AJ75" s="37" t="e">
        <f>AF75+K75-产能评估!J75</f>
        <v>#N/A</v>
      </c>
      <c r="AK75" s="37" t="e">
        <f>AG75+L75-产能评估!K75</f>
        <v>#N/A</v>
      </c>
    </row>
    <row r="76" spans="1:37">
      <c r="A76" s="24">
        <f t="shared" si="1"/>
        <v>42257</v>
      </c>
      <c r="C76" s="19">
        <f>产能评估!B76</f>
        <v>0</v>
      </c>
      <c r="D76" s="19">
        <f>产能评估!C76</f>
        <v>0</v>
      </c>
      <c r="E76" s="19">
        <f>产能评估!D76</f>
        <v>0</v>
      </c>
      <c r="F76" s="38" t="e">
        <f>VLOOKUP(D:D,标准数据!A:Q,17,0)</f>
        <v>#N/A</v>
      </c>
      <c r="G76" s="143" t="e">
        <f>VLOOKUP(C:C,产能评估!B:F,5,0)</f>
        <v>#N/A</v>
      </c>
      <c r="H76" s="16" t="e">
        <f>VLOOKUP(D:D,标准数据!A:L,12,0)</f>
        <v>#N/A</v>
      </c>
      <c r="I76" s="20" t="e">
        <f>VLOOKUP(C:C,产能评估!B:K,7,0)-M76-N76</f>
        <v>#N/A</v>
      </c>
      <c r="J76" s="20" t="e">
        <f>VLOOKUP(C:C,产能评估!B:K,8,0)-O76-P76-X76-AB76</f>
        <v>#N/A</v>
      </c>
      <c r="K76" s="20" t="e">
        <f>VLOOKUP(C:C,产能评估!B:K,9,0)-Q76-R76-T76-V76-Y76-AC76</f>
        <v>#N/A</v>
      </c>
      <c r="L76" s="20" t="e">
        <f>VLOOKUP(C:C,产能评估!B:K,10,0)-S76-Z76-W76-AA76</f>
        <v>#N/A</v>
      </c>
      <c r="M76" s="18">
        <f>SUMIF(老线指令!I:I,C:C,老线指令!M:M)</f>
        <v>0</v>
      </c>
      <c r="N76" s="18">
        <f>SUMIF(老线指令!AK:AK,C:C,老线指令!AO:AO)</f>
        <v>0</v>
      </c>
      <c r="O76" s="18">
        <f>SUMIF(老线指令!BM:BM,C:C,老线指令!BQ:BQ)</f>
        <v>0</v>
      </c>
      <c r="P76" s="18">
        <f>SUMIF(老线指令!CO:CO,C:C,老线指令!CS:CS)</f>
        <v>0</v>
      </c>
      <c r="Q76" s="18">
        <f>SUMIF(老线指令!DQ:DQ,C:C,老线指令!DU:DU)</f>
        <v>0</v>
      </c>
      <c r="R76" s="18">
        <f>SUMIF(老线指令!ES:ES,C:C,老线指令!EW:EW)</f>
        <v>0</v>
      </c>
      <c r="S76" s="18">
        <f>SUMIF(老线指令!FU:FU,C:C,老线指令!FY:FY)</f>
        <v>0</v>
      </c>
      <c r="T76" s="18">
        <f>SUMIF(老线指令!HY:HY,C:C,老线指令!IC:IC)</f>
        <v>0</v>
      </c>
      <c r="U76" s="18">
        <f>SUMIF(老线指令!KC:KC,C:C,老线指令!KG:KG)</f>
        <v>0</v>
      </c>
      <c r="V76" s="18">
        <f>SUMIF(老线指令!NI:NI,C:C,老线指令!NM:NM)</f>
        <v>0</v>
      </c>
      <c r="W76" s="18">
        <f>SUMIF(老线指令!OK:OK,C:C,老线指令!OO:OO)</f>
        <v>0</v>
      </c>
      <c r="X76" s="18">
        <f>SUMIF(新线指令!I:I,C:C,新线指令!M:M)</f>
        <v>0</v>
      </c>
      <c r="Y76" s="18">
        <f>SUMIF(新线指令!AK:AK,C:C,新线指令!AO:AO)</f>
        <v>0</v>
      </c>
      <c r="Z76" s="18">
        <f>SUMIF(新线指令!BM:BM,C:C,新线指令!BQ:BQ)</f>
        <v>0</v>
      </c>
      <c r="AA76" s="18">
        <f>SUMIF(新线指令!CO:CO,C:C,新线指令!CS:CS)</f>
        <v>0</v>
      </c>
      <c r="AB76" s="18">
        <f>SUMIF(新线指令!DQ:DQ,C:C,新线指令!DU:DU)</f>
        <v>0</v>
      </c>
      <c r="AC76" s="18">
        <f>SUMIF(新线指令!ES:ES,C:C,新线指令!EW:EW)</f>
        <v>0</v>
      </c>
      <c r="AD76" s="198" t="e">
        <v>#N/A</v>
      </c>
      <c r="AE76" s="198" t="e">
        <v>#N/A</v>
      </c>
      <c r="AF76" s="198" t="e">
        <v>#N/A</v>
      </c>
      <c r="AG76" s="198" t="e">
        <v>#N/A</v>
      </c>
      <c r="AH76" s="37" t="e">
        <f>AD76+I76-产能评估!H76</f>
        <v>#N/A</v>
      </c>
      <c r="AI76" s="37" t="e">
        <f>AE76+J76-产能评估!I76</f>
        <v>#N/A</v>
      </c>
      <c r="AJ76" s="37" t="e">
        <f>AF76+K76-产能评估!J76</f>
        <v>#N/A</v>
      </c>
      <c r="AK76" s="37" t="e">
        <f>AG76+L76-产能评估!K76</f>
        <v>#N/A</v>
      </c>
    </row>
    <row r="77" spans="1:37">
      <c r="A77" s="24">
        <f t="shared" si="1"/>
        <v>42257</v>
      </c>
      <c r="C77" s="19">
        <f>产能评估!B77</f>
        <v>0</v>
      </c>
      <c r="D77" s="19">
        <f>产能评估!C77</f>
        <v>0</v>
      </c>
      <c r="E77" s="19">
        <f>产能评估!D77</f>
        <v>0</v>
      </c>
      <c r="F77" s="38" t="e">
        <f>VLOOKUP(D:D,标准数据!A:Q,17,0)</f>
        <v>#N/A</v>
      </c>
      <c r="G77" s="143" t="e">
        <f>VLOOKUP(C:C,产能评估!B:F,5,0)</f>
        <v>#N/A</v>
      </c>
      <c r="H77" s="16" t="e">
        <f>VLOOKUP(D:D,标准数据!A:L,12,0)</f>
        <v>#N/A</v>
      </c>
      <c r="I77" s="20" t="e">
        <f>VLOOKUP(C:C,产能评估!B:K,7,0)-M77-N77</f>
        <v>#N/A</v>
      </c>
      <c r="J77" s="20" t="e">
        <f>VLOOKUP(C:C,产能评估!B:K,8,0)-O77-P77-X77-AB77</f>
        <v>#N/A</v>
      </c>
      <c r="K77" s="20" t="e">
        <f>VLOOKUP(C:C,产能评估!B:K,9,0)-Q77-R77-T77-V77-Y77-AC77</f>
        <v>#N/A</v>
      </c>
      <c r="L77" s="20" t="e">
        <f>VLOOKUP(C:C,产能评估!B:K,10,0)-S77-Z77-W77-AA77</f>
        <v>#N/A</v>
      </c>
      <c r="M77" s="18">
        <f>SUMIF(老线指令!I:I,C:C,老线指令!M:M)</f>
        <v>0</v>
      </c>
      <c r="N77" s="18">
        <f>SUMIF(老线指令!AK:AK,C:C,老线指令!AO:AO)</f>
        <v>0</v>
      </c>
      <c r="O77" s="18">
        <f>SUMIF(老线指令!BM:BM,C:C,老线指令!BQ:BQ)</f>
        <v>0</v>
      </c>
      <c r="P77" s="18">
        <f>SUMIF(老线指令!CO:CO,C:C,老线指令!CS:CS)</f>
        <v>0</v>
      </c>
      <c r="Q77" s="18">
        <f>SUMIF(老线指令!DQ:DQ,C:C,老线指令!DU:DU)</f>
        <v>0</v>
      </c>
      <c r="R77" s="18">
        <f>SUMIF(老线指令!ES:ES,C:C,老线指令!EW:EW)</f>
        <v>0</v>
      </c>
      <c r="S77" s="18">
        <f>SUMIF(老线指令!FU:FU,C:C,老线指令!FY:FY)</f>
        <v>0</v>
      </c>
      <c r="T77" s="18">
        <f>SUMIF(老线指令!HY:HY,C:C,老线指令!IC:IC)</f>
        <v>0</v>
      </c>
      <c r="U77" s="18">
        <f>SUMIF(老线指令!KC:KC,C:C,老线指令!KG:KG)</f>
        <v>0</v>
      </c>
      <c r="V77" s="18">
        <f>SUMIF(老线指令!NI:NI,C:C,老线指令!NM:NM)</f>
        <v>0</v>
      </c>
      <c r="W77" s="18">
        <f>SUMIF(老线指令!OK:OK,C:C,老线指令!OO:OO)</f>
        <v>0</v>
      </c>
      <c r="X77" s="18">
        <f>SUMIF(新线指令!I:I,C:C,新线指令!M:M)</f>
        <v>0</v>
      </c>
      <c r="Y77" s="18">
        <f>SUMIF(新线指令!AK:AK,C:C,新线指令!AO:AO)</f>
        <v>0</v>
      </c>
      <c r="Z77" s="18">
        <f>SUMIF(新线指令!BM:BM,C:C,新线指令!BQ:BQ)</f>
        <v>0</v>
      </c>
      <c r="AA77" s="18">
        <f>SUMIF(新线指令!CO:CO,C:C,新线指令!CS:CS)</f>
        <v>0</v>
      </c>
      <c r="AB77" s="18">
        <f>SUMIF(新线指令!DQ:DQ,C:C,新线指令!DU:DU)</f>
        <v>0</v>
      </c>
      <c r="AC77" s="18">
        <f>SUMIF(新线指令!ES:ES,C:C,新线指令!EW:EW)</f>
        <v>0</v>
      </c>
      <c r="AD77" s="198" t="e">
        <v>#N/A</v>
      </c>
      <c r="AE77" s="198" t="e">
        <v>#N/A</v>
      </c>
      <c r="AF77" s="198" t="e">
        <v>#N/A</v>
      </c>
      <c r="AG77" s="198" t="e">
        <v>#N/A</v>
      </c>
      <c r="AH77" s="37" t="e">
        <f>AD77+I77-产能评估!H77</f>
        <v>#N/A</v>
      </c>
      <c r="AI77" s="37" t="e">
        <f>AE77+J77-产能评估!I77</f>
        <v>#N/A</v>
      </c>
      <c r="AJ77" s="37" t="e">
        <f>AF77+K77-产能评估!J77</f>
        <v>#N/A</v>
      </c>
      <c r="AK77" s="37" t="e">
        <f>AG77+L77-产能评估!K77</f>
        <v>#N/A</v>
      </c>
    </row>
    <row r="78" spans="1:37">
      <c r="A78" s="24">
        <f t="shared" si="1"/>
        <v>42257</v>
      </c>
      <c r="F78" s="38" t="e">
        <f>VLOOKUP(D:D,标准数据!A:Q,17,0)</f>
        <v>#N/A</v>
      </c>
      <c r="G78" s="143" t="e">
        <f>VLOOKUP(C:C,产能评估!B:F,5,0)</f>
        <v>#N/A</v>
      </c>
      <c r="H78" s="16" t="e">
        <f>VLOOKUP(D:D,标准数据!A:L,12,0)</f>
        <v>#N/A</v>
      </c>
      <c r="I78" s="20" t="e">
        <f>VLOOKUP(C:C,产能评估!B:K,7,0)-M78-N78</f>
        <v>#N/A</v>
      </c>
      <c r="J78" s="20" t="e">
        <f>VLOOKUP(C:C,产能评估!B:K,8,0)-O78-P78-X78-AB78</f>
        <v>#N/A</v>
      </c>
      <c r="K78" s="20" t="e">
        <f>VLOOKUP(C:C,产能评估!B:K,9,0)-Q78-R78-T78-V78-Y78-AC78</f>
        <v>#N/A</v>
      </c>
      <c r="L78" s="20" t="e">
        <f>VLOOKUP(C:C,产能评估!B:K,10,0)-S78-Z78-W78-AA78</f>
        <v>#N/A</v>
      </c>
      <c r="M78" s="18">
        <f>SUMIF(老线指令!I:I,C:C,老线指令!M:M)</f>
        <v>0</v>
      </c>
      <c r="N78" s="18">
        <f>SUMIF(老线指令!AK:AK,C:C,老线指令!AO:AO)</f>
        <v>0</v>
      </c>
      <c r="O78" s="18">
        <f>SUMIF(老线指令!BM:BM,C:C,老线指令!BQ:BQ)</f>
        <v>0</v>
      </c>
      <c r="P78" s="18">
        <f>SUMIF(老线指令!CO:CO,C:C,老线指令!CS:CS)</f>
        <v>0</v>
      </c>
      <c r="Q78" s="18">
        <f>SUMIF(老线指令!DQ:DQ,C:C,老线指令!DU:DU)</f>
        <v>0</v>
      </c>
      <c r="R78" s="18">
        <f>SUMIF(老线指令!ES:ES,C:C,老线指令!EW:EW)</f>
        <v>0</v>
      </c>
      <c r="S78" s="18">
        <f>SUMIF(老线指令!FU:FU,C:C,老线指令!FY:FY)</f>
        <v>0</v>
      </c>
      <c r="T78" s="18">
        <f>SUMIF(老线指令!HY:HY,C:C,老线指令!IC:IC)</f>
        <v>0</v>
      </c>
      <c r="U78" s="18">
        <f>SUMIF(老线指令!KC:KC,C:C,老线指令!KG:KG)</f>
        <v>0</v>
      </c>
      <c r="V78" s="18">
        <f>SUMIF(老线指令!NI:NI,C:C,老线指令!NM:NM)</f>
        <v>0</v>
      </c>
      <c r="W78" s="18">
        <f>SUMIF(老线指令!OK:OK,C:C,老线指令!OO:OO)</f>
        <v>0</v>
      </c>
      <c r="X78" s="18">
        <f>SUMIF(新线指令!I:I,C:C,新线指令!M:M)</f>
        <v>0</v>
      </c>
      <c r="Y78" s="18">
        <f>SUMIF(新线指令!AK:AK,C:C,新线指令!AO:AO)</f>
        <v>0</v>
      </c>
      <c r="Z78" s="18">
        <f>SUMIF(新线指令!BM:BM,C:C,新线指令!BQ:BQ)</f>
        <v>0</v>
      </c>
      <c r="AA78" s="18">
        <f>SUMIF(新线指令!CO:CO,C:C,新线指令!CS:CS)</f>
        <v>0</v>
      </c>
      <c r="AB78" s="18">
        <f>SUMIF(新线指令!DQ:DQ,C:C,新线指令!DU:DU)</f>
        <v>0</v>
      </c>
      <c r="AC78" s="18">
        <f>SUMIF(新线指令!ES:ES,C:C,新线指令!EW:EW)</f>
        <v>0</v>
      </c>
      <c r="AD78" s="198" t="e">
        <v>#N/A</v>
      </c>
      <c r="AE78" s="198" t="e">
        <v>#N/A</v>
      </c>
      <c r="AF78" s="198" t="e">
        <v>#N/A</v>
      </c>
      <c r="AG78" s="198" t="e">
        <v>#N/A</v>
      </c>
      <c r="AH78" s="37" t="e">
        <f>AD78+I78-产能评估!H78</f>
        <v>#N/A</v>
      </c>
      <c r="AI78" s="37" t="e">
        <f>AE78+J78-产能评估!I78</f>
        <v>#N/A</v>
      </c>
      <c r="AJ78" s="37" t="e">
        <f>AF78+K78-产能评估!J78</f>
        <v>#N/A</v>
      </c>
      <c r="AK78" s="37" t="e">
        <f>AG78+L78-产能评估!K78</f>
        <v>#N/A</v>
      </c>
    </row>
    <row r="79" spans="1:37">
      <c r="A79" s="24">
        <f t="shared" si="1"/>
        <v>42257</v>
      </c>
      <c r="F79" s="38" t="e">
        <f>VLOOKUP(D:D,标准数据!A:Q,17,0)</f>
        <v>#N/A</v>
      </c>
      <c r="G79" s="143" t="e">
        <f>VLOOKUP(C:C,产能评估!B:F,5,0)</f>
        <v>#N/A</v>
      </c>
      <c r="H79" s="16" t="e">
        <f>VLOOKUP(D:D,标准数据!A:L,12,0)</f>
        <v>#N/A</v>
      </c>
      <c r="I79" s="20" t="e">
        <f>VLOOKUP(C:C,产能评估!B:K,7,0)-M79-N79</f>
        <v>#N/A</v>
      </c>
      <c r="J79" s="20" t="e">
        <f>VLOOKUP(C:C,产能评估!B:K,8,0)-O79-P79-X79-AB79</f>
        <v>#N/A</v>
      </c>
      <c r="K79" s="20" t="e">
        <f>VLOOKUP(C:C,产能评估!B:K,9,0)-Q79-R79-T79-V79-Y79-AC79</f>
        <v>#N/A</v>
      </c>
      <c r="L79" s="20" t="e">
        <f>VLOOKUP(C:C,产能评估!B:K,10,0)-S79-Z79-W79-AA79</f>
        <v>#N/A</v>
      </c>
      <c r="M79" s="18">
        <f>SUMIF(老线指令!I:I,C:C,老线指令!M:M)</f>
        <v>0</v>
      </c>
      <c r="N79" s="18">
        <f>SUMIF(老线指令!AK:AK,C:C,老线指令!AO:AO)</f>
        <v>0</v>
      </c>
      <c r="O79" s="18">
        <f>SUMIF(老线指令!BM:BM,C:C,老线指令!BQ:BQ)</f>
        <v>0</v>
      </c>
      <c r="P79" s="18">
        <f>SUMIF(老线指令!CO:CO,C:C,老线指令!CS:CS)</f>
        <v>0</v>
      </c>
      <c r="Q79" s="18">
        <f>SUMIF(老线指令!DQ:DQ,C:C,老线指令!DU:DU)</f>
        <v>0</v>
      </c>
      <c r="R79" s="18">
        <f>SUMIF(老线指令!ES:ES,C:C,老线指令!EW:EW)</f>
        <v>0</v>
      </c>
      <c r="S79" s="18">
        <f>SUMIF(老线指令!FU:FU,C:C,老线指令!FY:FY)</f>
        <v>0</v>
      </c>
      <c r="T79" s="18">
        <f>SUMIF(老线指令!HY:HY,C:C,老线指令!IC:IC)</f>
        <v>0</v>
      </c>
      <c r="U79" s="18">
        <f>SUMIF(老线指令!KC:KC,C:C,老线指令!KG:KG)</f>
        <v>0</v>
      </c>
      <c r="V79" s="18">
        <f>SUMIF(老线指令!NI:NI,C:C,老线指令!NM:NM)</f>
        <v>0</v>
      </c>
      <c r="W79" s="18">
        <f>SUMIF(老线指令!OK:OK,C:C,老线指令!OO:OO)</f>
        <v>0</v>
      </c>
      <c r="X79" s="18">
        <f>SUMIF(新线指令!I:I,C:C,新线指令!M:M)</f>
        <v>0</v>
      </c>
      <c r="Y79" s="18">
        <f>SUMIF(新线指令!AK:AK,C:C,新线指令!AO:AO)</f>
        <v>0</v>
      </c>
      <c r="Z79" s="18">
        <f>SUMIF(新线指令!BM:BM,C:C,新线指令!BQ:BQ)</f>
        <v>0</v>
      </c>
      <c r="AA79" s="18">
        <f>SUMIF(新线指令!CO:CO,C:C,新线指令!CS:CS)</f>
        <v>0</v>
      </c>
      <c r="AB79" s="18">
        <f>SUMIF(新线指令!DQ:DQ,C:C,新线指令!DU:DU)</f>
        <v>0</v>
      </c>
      <c r="AC79" s="18">
        <f>SUMIF(新线指令!ES:ES,C:C,新线指令!EW:EW)</f>
        <v>0</v>
      </c>
      <c r="AD79" s="198" t="e">
        <v>#N/A</v>
      </c>
      <c r="AE79" s="198" t="e">
        <v>#N/A</v>
      </c>
      <c r="AF79" s="198" t="e">
        <v>#N/A</v>
      </c>
      <c r="AG79" s="198" t="e">
        <v>#N/A</v>
      </c>
      <c r="AH79" s="37" t="e">
        <f>AD79+I79-产能评估!H79</f>
        <v>#N/A</v>
      </c>
      <c r="AI79" s="37" t="e">
        <f>AE79+J79-产能评估!I79</f>
        <v>#N/A</v>
      </c>
      <c r="AJ79" s="37" t="e">
        <f>AF79+K79-产能评估!J79</f>
        <v>#N/A</v>
      </c>
      <c r="AK79" s="37" t="e">
        <f>AG79+L79-产能评估!K79</f>
        <v>#N/A</v>
      </c>
    </row>
    <row r="80" spans="1:37">
      <c r="A80" s="24">
        <f t="shared" si="1"/>
        <v>42257</v>
      </c>
      <c r="F80" s="38" t="e">
        <f>VLOOKUP(D:D,标准数据!A:Q,17,0)</f>
        <v>#N/A</v>
      </c>
      <c r="G80" s="143" t="e">
        <f>VLOOKUP(C:C,产能评估!B:F,5,0)</f>
        <v>#N/A</v>
      </c>
      <c r="H80" s="16" t="e">
        <f>VLOOKUP(D:D,标准数据!A:L,12,0)</f>
        <v>#N/A</v>
      </c>
      <c r="I80" s="20" t="e">
        <f>VLOOKUP(C:C,产能评估!B:K,7,0)-M80-N80</f>
        <v>#N/A</v>
      </c>
      <c r="J80" s="20" t="e">
        <f>VLOOKUP(C:C,产能评估!B:K,8,0)-O80-P80-X80-AB80</f>
        <v>#N/A</v>
      </c>
      <c r="K80" s="20" t="e">
        <f>VLOOKUP(C:C,产能评估!B:K,9,0)-Q80-R80-T80-V80-Y80-AC80</f>
        <v>#N/A</v>
      </c>
      <c r="L80" s="20" t="e">
        <f>VLOOKUP(C:C,产能评估!B:K,10,0)-S80-Z80-W80-AA80</f>
        <v>#N/A</v>
      </c>
      <c r="M80" s="18">
        <f>SUMIF(老线指令!I:I,C:C,老线指令!M:M)</f>
        <v>0</v>
      </c>
      <c r="N80" s="18">
        <f>SUMIF(老线指令!AK:AK,C:C,老线指令!AO:AO)</f>
        <v>0</v>
      </c>
      <c r="O80" s="18">
        <f>SUMIF(老线指令!BM:BM,C:C,老线指令!BQ:BQ)</f>
        <v>0</v>
      </c>
      <c r="P80" s="18">
        <f>SUMIF(老线指令!CO:CO,C:C,老线指令!CS:CS)</f>
        <v>0</v>
      </c>
      <c r="Q80" s="18">
        <f>SUMIF(老线指令!DQ:DQ,C:C,老线指令!DU:DU)</f>
        <v>0</v>
      </c>
      <c r="R80" s="18">
        <f>SUMIF(老线指令!ES:ES,C:C,老线指令!EW:EW)</f>
        <v>0</v>
      </c>
      <c r="S80" s="18">
        <f>SUMIF(老线指令!FU:FU,C:C,老线指令!FY:FY)</f>
        <v>0</v>
      </c>
      <c r="T80" s="18">
        <f>SUMIF(老线指令!HY:HY,C:C,老线指令!IC:IC)</f>
        <v>0</v>
      </c>
      <c r="U80" s="18">
        <f>SUMIF(老线指令!KC:KC,C:C,老线指令!KG:KG)</f>
        <v>0</v>
      </c>
      <c r="V80" s="18">
        <f>SUMIF(老线指令!NI:NI,C:C,老线指令!NM:NM)</f>
        <v>0</v>
      </c>
      <c r="W80" s="18">
        <f>SUMIF(老线指令!OK:OK,C:C,老线指令!OO:OO)</f>
        <v>0</v>
      </c>
      <c r="X80" s="18">
        <f>SUMIF(新线指令!I:I,C:C,新线指令!M:M)</f>
        <v>0</v>
      </c>
      <c r="Y80" s="18">
        <f>SUMIF(新线指令!AK:AK,C:C,新线指令!AO:AO)</f>
        <v>0</v>
      </c>
      <c r="Z80" s="18">
        <f>SUMIF(新线指令!BM:BM,C:C,新线指令!BQ:BQ)</f>
        <v>0</v>
      </c>
      <c r="AA80" s="18">
        <f>SUMIF(新线指令!CO:CO,C:C,新线指令!CS:CS)</f>
        <v>0</v>
      </c>
      <c r="AB80" s="18">
        <f>SUMIF(新线指令!DQ:DQ,C:C,新线指令!DU:DU)</f>
        <v>0</v>
      </c>
      <c r="AC80" s="18">
        <f>SUMIF(新线指令!ES:ES,C:C,新线指令!EW:EW)</f>
        <v>0</v>
      </c>
      <c r="AD80" s="198" t="e">
        <v>#N/A</v>
      </c>
      <c r="AE80" s="198" t="e">
        <v>#N/A</v>
      </c>
      <c r="AF80" s="198" t="e">
        <v>#N/A</v>
      </c>
      <c r="AG80" s="198" t="e">
        <v>#N/A</v>
      </c>
      <c r="AH80" s="37" t="e">
        <f>AD80+I80-产能评估!H80</f>
        <v>#N/A</v>
      </c>
      <c r="AI80" s="37" t="e">
        <f>AE80+J80-产能评估!I80</f>
        <v>#N/A</v>
      </c>
      <c r="AJ80" s="37" t="e">
        <f>AF80+K80-产能评估!J80</f>
        <v>#N/A</v>
      </c>
      <c r="AK80" s="37" t="e">
        <f>AG80+L80-产能评估!K80</f>
        <v>#N/A</v>
      </c>
    </row>
    <row r="81" spans="1:37">
      <c r="A81" s="24">
        <f t="shared" si="1"/>
        <v>42257</v>
      </c>
      <c r="F81" s="38" t="e">
        <f>VLOOKUP(D:D,标准数据!A:Q,17,0)</f>
        <v>#N/A</v>
      </c>
      <c r="G81" s="143" t="e">
        <f>VLOOKUP(C:C,产能评估!B:F,5,0)</f>
        <v>#N/A</v>
      </c>
      <c r="H81" s="16" t="e">
        <f>VLOOKUP(D:D,标准数据!A:L,12,0)</f>
        <v>#N/A</v>
      </c>
      <c r="I81" s="20" t="e">
        <f>VLOOKUP(C:C,产能评估!B:K,7,0)-M81-N81</f>
        <v>#N/A</v>
      </c>
      <c r="J81" s="20" t="e">
        <f>VLOOKUP(C:C,产能评估!B:K,8,0)-O81-P81-X81-AB81</f>
        <v>#N/A</v>
      </c>
      <c r="K81" s="20" t="e">
        <f>VLOOKUP(C:C,产能评估!B:K,9,0)-Q81-R81-T81-V81-Y81-AC81</f>
        <v>#N/A</v>
      </c>
      <c r="L81" s="20" t="e">
        <f>VLOOKUP(C:C,产能评估!B:K,10,0)-S81-Z81-W81-AA81</f>
        <v>#N/A</v>
      </c>
      <c r="M81" s="18">
        <f>SUMIF(老线指令!I:I,C:C,老线指令!M:M)</f>
        <v>0</v>
      </c>
      <c r="N81" s="18">
        <f>SUMIF(老线指令!AK:AK,C:C,老线指令!AO:AO)</f>
        <v>0</v>
      </c>
      <c r="O81" s="18">
        <f>SUMIF(老线指令!BM:BM,C:C,老线指令!BQ:BQ)</f>
        <v>0</v>
      </c>
      <c r="P81" s="18">
        <f>SUMIF(老线指令!CO:CO,C:C,老线指令!CS:CS)</f>
        <v>0</v>
      </c>
      <c r="Q81" s="18">
        <f>SUMIF(老线指令!DQ:DQ,C:C,老线指令!DU:DU)</f>
        <v>0</v>
      </c>
      <c r="R81" s="18">
        <f>SUMIF(老线指令!ES:ES,C:C,老线指令!EW:EW)</f>
        <v>0</v>
      </c>
      <c r="S81" s="18">
        <f>SUMIF(老线指令!FU:FU,C:C,老线指令!FY:FY)</f>
        <v>0</v>
      </c>
      <c r="T81" s="18">
        <f>SUMIF(老线指令!HY:HY,C:C,老线指令!IC:IC)</f>
        <v>0</v>
      </c>
      <c r="U81" s="18">
        <f>SUMIF(老线指令!KC:KC,C:C,老线指令!KG:KG)</f>
        <v>0</v>
      </c>
      <c r="V81" s="18">
        <f>SUMIF(老线指令!NI:NI,C:C,老线指令!NM:NM)</f>
        <v>0</v>
      </c>
      <c r="W81" s="18">
        <f>SUMIF(老线指令!OK:OK,C:C,老线指令!OO:OO)</f>
        <v>0</v>
      </c>
      <c r="X81" s="18">
        <f>SUMIF(新线指令!I:I,C:C,新线指令!M:M)</f>
        <v>0</v>
      </c>
      <c r="Y81" s="18">
        <f>SUMIF(新线指令!AK:AK,C:C,新线指令!AO:AO)</f>
        <v>0</v>
      </c>
      <c r="Z81" s="18">
        <f>SUMIF(新线指令!BM:BM,C:C,新线指令!BQ:BQ)</f>
        <v>0</v>
      </c>
      <c r="AA81" s="18">
        <f>SUMIF(新线指令!CO:CO,C:C,新线指令!CS:CS)</f>
        <v>0</v>
      </c>
      <c r="AB81" s="18">
        <f>SUMIF(新线指令!DQ:DQ,C:C,新线指令!DU:DU)</f>
        <v>0</v>
      </c>
      <c r="AC81" s="18">
        <f>SUMIF(新线指令!ES:ES,C:C,新线指令!EW:EW)</f>
        <v>0</v>
      </c>
      <c r="AD81" s="198" t="e">
        <v>#N/A</v>
      </c>
      <c r="AE81" s="198" t="e">
        <v>#N/A</v>
      </c>
      <c r="AF81" s="198" t="e">
        <v>#N/A</v>
      </c>
      <c r="AG81" s="198" t="e">
        <v>#N/A</v>
      </c>
      <c r="AH81" s="37" t="e">
        <f>AD81+I81-产能评估!H81</f>
        <v>#N/A</v>
      </c>
      <c r="AI81" s="37" t="e">
        <f>AE81+J81-产能评估!I81</f>
        <v>#N/A</v>
      </c>
      <c r="AJ81" s="37" t="e">
        <f>AF81+K81-产能评估!J81</f>
        <v>#N/A</v>
      </c>
      <c r="AK81" s="37" t="e">
        <f>AG81+L81-产能评估!K81</f>
        <v>#N/A</v>
      </c>
    </row>
    <row r="100" spans="2:7">
      <c r="B100" s="23" t="s">
        <v>959</v>
      </c>
      <c r="C100" s="127" t="s">
        <v>959</v>
      </c>
      <c r="D100" s="19" t="s">
        <v>959</v>
      </c>
      <c r="E100" s="127" t="s">
        <v>959</v>
      </c>
      <c r="F100" s="41" t="s">
        <v>959</v>
      </c>
      <c r="G100" s="144" t="s">
        <v>959</v>
      </c>
    </row>
  </sheetData>
  <autoFilter ref="A1:AK81"/>
  <phoneticPr fontId="29" type="noConversion"/>
  <conditionalFormatting sqref="M2:W1048576">
    <cfRule type="cellIs" dxfId="6" priority="26" operator="notEqual">
      <formula>0</formula>
    </cfRule>
  </conditionalFormatting>
  <conditionalFormatting sqref="M1:W1048576">
    <cfRule type="cellIs" dxfId="5" priority="25" operator="equal">
      <formula>0</formula>
    </cfRule>
  </conditionalFormatting>
  <conditionalFormatting sqref="I1:L1048576">
    <cfRule type="cellIs" dxfId="4" priority="22" operator="equal">
      <formula>0</formula>
    </cfRule>
  </conditionalFormatting>
  <conditionalFormatting sqref="X1:X1048576">
    <cfRule type="cellIs" dxfId="3" priority="11" operator="equal">
      <formula>0</formula>
    </cfRule>
  </conditionalFormatting>
  <conditionalFormatting sqref="Y1:AC1048576">
    <cfRule type="cellIs" dxfId="2" priority="9" operator="equal">
      <formula>0</formula>
    </cfRule>
  </conditionalFormatting>
  <conditionalFormatting sqref="AH2:AK1048576">
    <cfRule type="cellIs" dxfId="1" priority="2" operator="greaterThan">
      <formula>0</formula>
    </cfRule>
  </conditionalFormatting>
  <conditionalFormatting sqref="AH1:AK1048576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8">
    <tabColor rgb="FF92D050"/>
  </sheetPr>
  <dimension ref="A1:OQ131"/>
  <sheetViews>
    <sheetView topLeftCell="A25" zoomScale="75" zoomScaleNormal="75" workbookViewId="0">
      <selection activeCell="M11" sqref="M11"/>
    </sheetView>
  </sheetViews>
  <sheetFormatPr defaultColWidth="9.125" defaultRowHeight="13"/>
  <cols>
    <col min="1" max="1" width="4.125" style="4" customWidth="1"/>
    <col min="2" max="8" width="3" style="4" customWidth="1"/>
    <col min="9" max="9" width="12.25" style="4" customWidth="1"/>
    <col min="10" max="10" width="5.125" style="4" customWidth="1"/>
    <col min="11" max="11" width="17.625" style="4" customWidth="1"/>
    <col min="12" max="12" width="9.125" style="4" customWidth="1"/>
    <col min="13" max="13" width="3.75" style="4" customWidth="1"/>
    <col min="14" max="14" width="5.75" style="4" customWidth="1"/>
    <col min="15" max="17" width="4.625" style="4" customWidth="1"/>
    <col min="18" max="18" width="3.875" style="4" customWidth="1"/>
    <col min="19" max="20" width="3.25" style="4" customWidth="1"/>
    <col min="21" max="23" width="3.375" style="4" customWidth="1"/>
    <col min="24" max="25" width="4" style="4" customWidth="1"/>
    <col min="26" max="26" width="13.25" style="4" customWidth="1"/>
    <col min="27" max="27" width="3.125" style="4" customWidth="1"/>
    <col min="28" max="28" width="6.625" style="4" customWidth="1"/>
    <col min="29" max="29" width="4" style="4" customWidth="1"/>
    <col min="30" max="36" width="3" style="4" customWidth="1"/>
    <col min="37" max="37" width="12.25" style="4" customWidth="1"/>
    <col min="38" max="38" width="5.125" style="4" customWidth="1"/>
    <col min="39" max="39" width="17.625" style="4" customWidth="1"/>
    <col min="40" max="40" width="9.125" style="4" customWidth="1"/>
    <col min="41" max="41" width="3.75" style="4" customWidth="1"/>
    <col min="42" max="42" width="5.75" style="4" customWidth="1"/>
    <col min="43" max="45" width="4.625" style="4" customWidth="1"/>
    <col min="46" max="46" width="3.875" style="4" customWidth="1"/>
    <col min="47" max="48" width="3.25" style="4" customWidth="1"/>
    <col min="49" max="51" width="3.375" style="4" customWidth="1"/>
    <col min="52" max="53" width="4" style="4" customWidth="1"/>
    <col min="54" max="54" width="13" style="4" customWidth="1"/>
    <col min="55" max="55" width="3.125" style="4" customWidth="1"/>
    <col min="56" max="56" width="6.625" style="4" customWidth="1"/>
    <col min="57" max="57" width="4" style="4" customWidth="1"/>
    <col min="58" max="64" width="3" style="4" customWidth="1"/>
    <col min="65" max="65" width="12.25" style="4" customWidth="1"/>
    <col min="66" max="66" width="5.125" style="4" customWidth="1"/>
    <col min="67" max="67" width="17.625" style="4" customWidth="1"/>
    <col min="68" max="68" width="9.125" style="4" customWidth="1"/>
    <col min="69" max="69" width="3.75" style="4" customWidth="1"/>
    <col min="70" max="70" width="5.75" style="4" customWidth="1"/>
    <col min="71" max="73" width="4.625" style="4" customWidth="1"/>
    <col min="74" max="74" width="3.875" style="4" customWidth="1"/>
    <col min="75" max="76" width="3.25" style="4" customWidth="1"/>
    <col min="77" max="79" width="3.375" style="4" customWidth="1"/>
    <col min="80" max="81" width="4" style="4" customWidth="1"/>
    <col min="82" max="82" width="13.25" style="4" customWidth="1"/>
    <col min="83" max="83" width="3.125" style="4" customWidth="1"/>
    <col min="84" max="84" width="6.625" style="4" customWidth="1"/>
    <col min="85" max="85" width="4" style="4" customWidth="1"/>
    <col min="86" max="92" width="3" style="4" customWidth="1"/>
    <col min="93" max="93" width="12.25" style="4" customWidth="1"/>
    <col min="94" max="94" width="5.125" style="4" customWidth="1"/>
    <col min="95" max="95" width="17.625" style="4" customWidth="1"/>
    <col min="96" max="96" width="9.125" style="4" customWidth="1"/>
    <col min="97" max="97" width="3.75" style="4" customWidth="1"/>
    <col min="98" max="98" width="5.75" style="4" customWidth="1"/>
    <col min="99" max="101" width="4.625" style="4" customWidth="1"/>
    <col min="102" max="102" width="3.875" style="4" customWidth="1"/>
    <col min="103" max="104" width="3.25" style="4" customWidth="1"/>
    <col min="105" max="107" width="3.375" style="4" customWidth="1"/>
    <col min="108" max="109" width="4" style="4" customWidth="1"/>
    <col min="110" max="110" width="13.25" style="4" customWidth="1"/>
    <col min="111" max="111" width="3.125" style="4" customWidth="1"/>
    <col min="112" max="112" width="6.625" style="4" customWidth="1"/>
    <col min="113" max="113" width="4" style="4" customWidth="1"/>
    <col min="114" max="114" width="2.375" style="4" customWidth="1"/>
    <col min="115" max="115" width="3" style="4" hidden="1" customWidth="1"/>
    <col min="116" max="120" width="3" style="4" customWidth="1"/>
    <col min="121" max="121" width="12.25" style="4" customWidth="1"/>
    <col min="122" max="122" width="5.125" style="4" customWidth="1"/>
    <col min="123" max="123" width="17.625" style="4" customWidth="1"/>
    <col min="124" max="124" width="9.125" style="4" customWidth="1"/>
    <col min="125" max="125" width="3.75" style="4" customWidth="1"/>
    <col min="126" max="126" width="5.75" style="4" customWidth="1"/>
    <col min="127" max="129" width="4.625" style="4" customWidth="1"/>
    <col min="130" max="130" width="3.875" style="4" customWidth="1"/>
    <col min="131" max="132" width="3.25" style="4" customWidth="1"/>
    <col min="133" max="135" width="3.375" style="4" customWidth="1"/>
    <col min="136" max="137" width="4" style="4" customWidth="1"/>
    <col min="138" max="138" width="14.125" style="4" customWidth="1"/>
    <col min="139" max="139" width="3.125" style="4" customWidth="1"/>
    <col min="140" max="140" width="6.625" style="4" customWidth="1"/>
    <col min="141" max="141" width="4" style="4" customWidth="1"/>
    <col min="142" max="144" width="3" style="4" customWidth="1"/>
    <col min="145" max="145" width="2.375" style="4" customWidth="1"/>
    <col min="146" max="148" width="3" style="4" customWidth="1"/>
    <col min="149" max="149" width="12.25" style="4" customWidth="1"/>
    <col min="150" max="150" width="5.125" style="4" customWidth="1"/>
    <col min="151" max="151" width="17.625" style="4" customWidth="1"/>
    <col min="152" max="152" width="9.125" style="4" customWidth="1"/>
    <col min="153" max="153" width="3.75" style="4" customWidth="1"/>
    <col min="154" max="154" width="5.75" style="4" customWidth="1"/>
    <col min="155" max="157" width="4.625" style="4" customWidth="1"/>
    <col min="158" max="158" width="3.875" style="4" customWidth="1"/>
    <col min="159" max="160" width="3.25" style="4" customWidth="1"/>
    <col min="161" max="163" width="3.375" style="4" customWidth="1"/>
    <col min="164" max="165" width="4" style="4" customWidth="1"/>
    <col min="166" max="166" width="14.125" style="4" customWidth="1"/>
    <col min="167" max="167" width="3.125" style="4" customWidth="1"/>
    <col min="168" max="168" width="6.625" style="4" customWidth="1"/>
    <col min="169" max="169" width="4" style="4" customWidth="1"/>
    <col min="170" max="176" width="3" style="4" customWidth="1"/>
    <col min="177" max="177" width="12.25" style="4" customWidth="1"/>
    <col min="178" max="178" width="5.125" style="4" customWidth="1"/>
    <col min="179" max="179" width="17.625" style="4" customWidth="1"/>
    <col min="180" max="180" width="9.125" style="4" customWidth="1"/>
    <col min="181" max="181" width="3.75" style="4" customWidth="1"/>
    <col min="182" max="182" width="5.75" style="4" customWidth="1"/>
    <col min="183" max="185" width="4.625" style="4" customWidth="1"/>
    <col min="186" max="186" width="3.875" style="4" customWidth="1"/>
    <col min="187" max="188" width="3.25" style="4" customWidth="1"/>
    <col min="189" max="191" width="3.375" style="4" customWidth="1"/>
    <col min="192" max="193" width="4" style="4" customWidth="1"/>
    <col min="194" max="194" width="11" style="4" customWidth="1"/>
    <col min="195" max="195" width="3.125" style="4" customWidth="1"/>
    <col min="196" max="197" width="6.625" style="4" customWidth="1"/>
    <col min="198" max="16384" width="9.125" style="4"/>
  </cols>
  <sheetData>
    <row r="1" spans="1:395" s="49" customFormat="1" ht="35.299999999999997" customHeight="1">
      <c r="A1" s="214" t="s">
        <v>931</v>
      </c>
      <c r="B1" s="214"/>
      <c r="C1" s="214"/>
      <c r="D1" s="214"/>
      <c r="E1" s="214"/>
      <c r="F1" s="214"/>
      <c r="G1" s="214"/>
      <c r="H1" s="214"/>
      <c r="I1" s="214"/>
      <c r="J1" s="214"/>
      <c r="K1" s="214"/>
      <c r="L1" s="214"/>
      <c r="M1" s="214"/>
      <c r="N1" s="214"/>
      <c r="O1" s="214"/>
      <c r="P1" s="214"/>
      <c r="Q1" s="214"/>
      <c r="R1" s="214"/>
      <c r="S1" s="214"/>
      <c r="T1" s="214"/>
      <c r="U1" s="214"/>
      <c r="V1" s="214"/>
      <c r="W1" s="214"/>
      <c r="X1" s="214"/>
      <c r="Y1" s="214"/>
      <c r="Z1" s="214"/>
      <c r="AA1" s="214"/>
      <c r="AB1" s="214"/>
      <c r="AC1" s="214" t="s">
        <v>931</v>
      </c>
      <c r="AD1" s="214"/>
      <c r="AE1" s="214"/>
      <c r="AF1" s="214"/>
      <c r="AG1" s="214"/>
      <c r="AH1" s="214"/>
      <c r="AI1" s="214"/>
      <c r="AJ1" s="214"/>
      <c r="AK1" s="214"/>
      <c r="AL1" s="214"/>
      <c r="AM1" s="214"/>
      <c r="AN1" s="214"/>
      <c r="AO1" s="214"/>
      <c r="AP1" s="214"/>
      <c r="AQ1" s="214"/>
      <c r="AR1" s="214"/>
      <c r="AS1" s="214"/>
      <c r="AT1" s="214"/>
      <c r="AU1" s="214"/>
      <c r="AV1" s="214"/>
      <c r="AW1" s="214"/>
      <c r="AX1" s="214"/>
      <c r="AY1" s="214"/>
      <c r="AZ1" s="214"/>
      <c r="BA1" s="214"/>
      <c r="BB1" s="214"/>
      <c r="BC1" s="214"/>
      <c r="BD1" s="214"/>
      <c r="BE1" s="214" t="s">
        <v>931</v>
      </c>
      <c r="BF1" s="214"/>
      <c r="BG1" s="214"/>
      <c r="BH1" s="214"/>
      <c r="BI1" s="214"/>
      <c r="BJ1" s="214"/>
      <c r="BK1" s="214"/>
      <c r="BL1" s="214"/>
      <c r="BM1" s="214"/>
      <c r="BN1" s="214"/>
      <c r="BO1" s="214"/>
      <c r="BP1" s="214"/>
      <c r="BQ1" s="214"/>
      <c r="BR1" s="214"/>
      <c r="BS1" s="214"/>
      <c r="BT1" s="214"/>
      <c r="BU1" s="214"/>
      <c r="BV1" s="214"/>
      <c r="BW1" s="214"/>
      <c r="BX1" s="214"/>
      <c r="BY1" s="214"/>
      <c r="BZ1" s="214"/>
      <c r="CA1" s="214"/>
      <c r="CB1" s="214"/>
      <c r="CC1" s="214"/>
      <c r="CD1" s="214"/>
      <c r="CE1" s="214"/>
      <c r="CF1" s="214"/>
      <c r="CG1" s="214" t="s">
        <v>931</v>
      </c>
      <c r="CH1" s="214"/>
      <c r="CI1" s="214"/>
      <c r="CJ1" s="214"/>
      <c r="CK1" s="214"/>
      <c r="CL1" s="214"/>
      <c r="CM1" s="214"/>
      <c r="CN1" s="214"/>
      <c r="CO1" s="214"/>
      <c r="CP1" s="214"/>
      <c r="CQ1" s="214"/>
      <c r="CR1" s="214"/>
      <c r="CS1" s="214"/>
      <c r="CT1" s="214"/>
      <c r="CU1" s="214"/>
      <c r="CV1" s="214"/>
      <c r="CW1" s="214"/>
      <c r="CX1" s="214"/>
      <c r="CY1" s="214"/>
      <c r="CZ1" s="214"/>
      <c r="DA1" s="214"/>
      <c r="DB1" s="214"/>
      <c r="DC1" s="214"/>
      <c r="DD1" s="214"/>
      <c r="DE1" s="214"/>
      <c r="DF1" s="214"/>
      <c r="DG1" s="214"/>
      <c r="DH1" s="214"/>
      <c r="DI1" s="214" t="s">
        <v>931</v>
      </c>
      <c r="DJ1" s="214"/>
      <c r="DK1" s="214"/>
      <c r="DL1" s="214"/>
      <c r="DM1" s="214"/>
      <c r="DN1" s="214"/>
      <c r="DO1" s="214"/>
      <c r="DP1" s="214"/>
      <c r="DQ1" s="214"/>
      <c r="DR1" s="214"/>
      <c r="DS1" s="214"/>
      <c r="DT1" s="214"/>
      <c r="DU1" s="214"/>
      <c r="DV1" s="214"/>
      <c r="DW1" s="214"/>
      <c r="DX1" s="214"/>
      <c r="DY1" s="214"/>
      <c r="DZ1" s="214"/>
      <c r="EA1" s="214"/>
      <c r="EB1" s="214"/>
      <c r="EC1" s="214"/>
      <c r="ED1" s="214"/>
      <c r="EE1" s="214"/>
      <c r="EF1" s="214"/>
      <c r="EG1" s="214"/>
      <c r="EH1" s="214"/>
      <c r="EI1" s="214"/>
      <c r="EJ1" s="214"/>
      <c r="EK1" s="214" t="s">
        <v>931</v>
      </c>
      <c r="EL1" s="214"/>
      <c r="EM1" s="214"/>
      <c r="EN1" s="214"/>
      <c r="EO1" s="214"/>
      <c r="EP1" s="214"/>
      <c r="EQ1" s="214"/>
      <c r="ER1" s="214"/>
      <c r="ES1" s="214"/>
      <c r="ET1" s="214"/>
      <c r="EU1" s="214"/>
      <c r="EV1" s="214"/>
      <c r="EW1" s="214"/>
      <c r="EX1" s="214"/>
      <c r="EY1" s="214"/>
      <c r="EZ1" s="214"/>
      <c r="FA1" s="214"/>
      <c r="FB1" s="214"/>
      <c r="FC1" s="214"/>
      <c r="FD1" s="214"/>
      <c r="FE1" s="214"/>
      <c r="FF1" s="214"/>
      <c r="FG1" s="214"/>
      <c r="FH1" s="214"/>
      <c r="FI1" s="214"/>
      <c r="FJ1" s="214"/>
      <c r="FK1" s="214"/>
      <c r="FL1" s="214"/>
      <c r="FM1" s="214" t="s">
        <v>931</v>
      </c>
      <c r="FN1" s="214"/>
      <c r="FO1" s="214"/>
      <c r="FP1" s="214"/>
      <c r="FQ1" s="214"/>
      <c r="FR1" s="214"/>
      <c r="FS1" s="214"/>
      <c r="FT1" s="214"/>
      <c r="FU1" s="214"/>
      <c r="FV1" s="214"/>
      <c r="FW1" s="214"/>
      <c r="FX1" s="214"/>
      <c r="FY1" s="214"/>
      <c r="FZ1" s="214"/>
      <c r="GA1" s="214"/>
      <c r="GB1" s="214"/>
      <c r="GC1" s="214"/>
      <c r="GD1" s="214"/>
      <c r="GE1" s="214"/>
      <c r="GF1" s="214"/>
      <c r="GG1" s="214"/>
      <c r="GH1" s="214"/>
      <c r="GI1" s="214"/>
      <c r="GJ1" s="214"/>
      <c r="GK1" s="214"/>
      <c r="GL1" s="214"/>
      <c r="GM1" s="214"/>
      <c r="GN1" s="214"/>
      <c r="GO1" s="214"/>
    </row>
    <row r="2" spans="1:395" ht="21.6" customHeight="1">
      <c r="A2" s="50" t="s">
        <v>932</v>
      </c>
      <c r="B2" s="51"/>
      <c r="C2" s="52" t="s">
        <v>2057</v>
      </c>
      <c r="G2" s="53"/>
      <c r="H2" s="50" t="s">
        <v>933</v>
      </c>
      <c r="J2" s="51" t="s">
        <v>1145</v>
      </c>
      <c r="M2" s="215"/>
      <c r="N2" s="54" t="s">
        <v>935</v>
      </c>
      <c r="O2" s="215"/>
      <c r="Q2" s="215"/>
      <c r="R2" s="55"/>
      <c r="S2" s="50" t="s">
        <v>936</v>
      </c>
      <c r="T2" s="215"/>
      <c r="U2" s="215"/>
      <c r="V2" s="215"/>
      <c r="W2" s="215"/>
      <c r="X2" s="55"/>
      <c r="Y2" s="50"/>
      <c r="Z2" s="215"/>
      <c r="AA2" s="215"/>
      <c r="AB2" s="56"/>
      <c r="AC2" s="50" t="s">
        <v>932</v>
      </c>
      <c r="AD2" s="51"/>
      <c r="AE2" s="52" t="s">
        <v>2057</v>
      </c>
      <c r="AI2" s="53"/>
      <c r="AJ2" s="50" t="s">
        <v>933</v>
      </c>
      <c r="AL2" s="51" t="s">
        <v>1146</v>
      </c>
      <c r="AO2" s="215"/>
      <c r="AP2" s="54" t="s">
        <v>935</v>
      </c>
      <c r="AQ2" s="215"/>
      <c r="AS2" s="215"/>
      <c r="AT2" s="55"/>
      <c r="AU2" s="50" t="s">
        <v>936</v>
      </c>
      <c r="AV2" s="215"/>
      <c r="AW2" s="215"/>
      <c r="AX2" s="215"/>
      <c r="AY2" s="215"/>
      <c r="AZ2" s="55"/>
      <c r="BA2" s="50"/>
      <c r="BB2" s="215"/>
      <c r="BC2" s="215"/>
      <c r="BD2" s="56"/>
      <c r="BE2" s="50" t="s">
        <v>932</v>
      </c>
      <c r="BF2" s="51"/>
      <c r="BG2" s="52" t="s">
        <v>2057</v>
      </c>
      <c r="BK2" s="53"/>
      <c r="BL2" s="50" t="s">
        <v>933</v>
      </c>
      <c r="BN2" s="51" t="s">
        <v>1992</v>
      </c>
      <c r="BQ2" s="215"/>
      <c r="BR2" s="54" t="s">
        <v>935</v>
      </c>
      <c r="BS2" s="215"/>
      <c r="BU2" s="215"/>
      <c r="BV2" s="55"/>
      <c r="BW2" s="50" t="s">
        <v>936</v>
      </c>
      <c r="BX2" s="215"/>
      <c r="BY2" s="215"/>
      <c r="BZ2" s="215"/>
      <c r="CA2" s="215"/>
      <c r="CB2" s="55"/>
      <c r="CC2" s="50"/>
      <c r="CD2" s="215"/>
      <c r="CE2" s="215"/>
      <c r="CF2" s="56"/>
      <c r="CG2" s="50" t="s">
        <v>932</v>
      </c>
      <c r="CH2" s="51"/>
      <c r="CI2" s="52" t="s">
        <v>2057</v>
      </c>
      <c r="CM2" s="53"/>
      <c r="CN2" s="50" t="s">
        <v>933</v>
      </c>
      <c r="CP2" s="51" t="s">
        <v>1993</v>
      </c>
      <c r="CS2" s="215"/>
      <c r="CT2" s="54" t="s">
        <v>935</v>
      </c>
      <c r="CU2" s="215"/>
      <c r="CW2" s="215"/>
      <c r="CX2" s="55"/>
      <c r="CY2" s="50" t="s">
        <v>936</v>
      </c>
      <c r="CZ2" s="215"/>
      <c r="DA2" s="215"/>
      <c r="DB2" s="215"/>
      <c r="DC2" s="215"/>
      <c r="DD2" s="55"/>
      <c r="DE2" s="50"/>
      <c r="DF2" s="215"/>
      <c r="DG2" s="215"/>
      <c r="DH2" s="56"/>
      <c r="DI2" s="50" t="s">
        <v>932</v>
      </c>
      <c r="DJ2" s="51"/>
      <c r="DK2" s="52" t="s">
        <v>2057</v>
      </c>
      <c r="DL2" s="52" t="s">
        <v>2057</v>
      </c>
      <c r="DO2" s="53"/>
      <c r="DP2" s="50" t="s">
        <v>933</v>
      </c>
      <c r="DR2" s="51" t="s">
        <v>1147</v>
      </c>
      <c r="DU2" s="215"/>
      <c r="DV2" s="54" t="s">
        <v>935</v>
      </c>
      <c r="DW2" s="215"/>
      <c r="DY2" s="215"/>
      <c r="DZ2" s="55"/>
      <c r="EA2" s="50" t="s">
        <v>936</v>
      </c>
      <c r="EB2" s="215"/>
      <c r="EC2" s="215"/>
      <c r="ED2" s="215"/>
      <c r="EE2" s="215"/>
      <c r="EF2" s="55"/>
      <c r="EG2" s="50"/>
      <c r="EH2" s="215"/>
      <c r="EI2" s="215"/>
      <c r="EJ2" s="56"/>
      <c r="EK2" s="50" t="s">
        <v>932</v>
      </c>
      <c r="EL2" s="51"/>
      <c r="EM2" s="52" t="s">
        <v>2057</v>
      </c>
      <c r="EQ2" s="53"/>
      <c r="ER2" s="50" t="s">
        <v>933</v>
      </c>
      <c r="ET2" s="51" t="s">
        <v>1148</v>
      </c>
      <c r="EW2" s="215"/>
      <c r="EX2" s="54" t="s">
        <v>935</v>
      </c>
      <c r="EY2" s="215"/>
      <c r="FA2" s="215"/>
      <c r="FB2" s="55"/>
      <c r="FC2" s="50" t="s">
        <v>936</v>
      </c>
      <c r="FD2" s="215"/>
      <c r="FE2" s="215"/>
      <c r="FF2" s="215"/>
      <c r="FG2" s="215"/>
      <c r="FH2" s="55"/>
      <c r="FI2" s="50"/>
      <c r="FJ2" s="215"/>
      <c r="FK2" s="215"/>
      <c r="FL2" s="56"/>
      <c r="FM2" s="50" t="s">
        <v>932</v>
      </c>
      <c r="FN2" s="51"/>
      <c r="FO2" s="52" t="s">
        <v>2057</v>
      </c>
      <c r="FS2" s="53"/>
      <c r="FT2" s="50" t="s">
        <v>933</v>
      </c>
      <c r="FV2" s="51" t="s">
        <v>1149</v>
      </c>
      <c r="FY2" s="215"/>
      <c r="FZ2" s="54" t="s">
        <v>935</v>
      </c>
      <c r="GA2" s="215"/>
      <c r="GC2" s="215"/>
      <c r="GD2" s="55"/>
      <c r="GE2" s="50" t="s">
        <v>936</v>
      </c>
      <c r="GF2" s="215"/>
      <c r="GG2" s="215"/>
      <c r="GH2" s="215"/>
      <c r="GI2" s="215"/>
      <c r="GJ2" s="55"/>
      <c r="GK2" s="50"/>
      <c r="GL2" s="215"/>
      <c r="GM2" s="215"/>
      <c r="GN2" s="56"/>
      <c r="GO2" s="56"/>
      <c r="OE2" s="4" t="s">
        <v>2057</v>
      </c>
    </row>
    <row r="3" spans="1:395" ht="25.95" customHeight="1">
      <c r="A3" s="216" t="s">
        <v>1862</v>
      </c>
      <c r="B3" s="217" t="s">
        <v>1863</v>
      </c>
      <c r="C3" s="217" t="s">
        <v>1864</v>
      </c>
      <c r="D3" s="218" t="s">
        <v>1865</v>
      </c>
      <c r="E3" s="218"/>
      <c r="F3" s="218"/>
      <c r="G3" s="218"/>
      <c r="H3" s="218"/>
      <c r="I3" s="219" t="s">
        <v>941</v>
      </c>
      <c r="J3" s="219" t="s">
        <v>942</v>
      </c>
      <c r="K3" s="220" t="s">
        <v>943</v>
      </c>
      <c r="L3" s="220" t="s">
        <v>944</v>
      </c>
      <c r="M3" s="220" t="s">
        <v>947</v>
      </c>
      <c r="N3" s="221" t="s">
        <v>2017</v>
      </c>
      <c r="O3" s="222" t="s">
        <v>2018</v>
      </c>
      <c r="P3" s="222" t="s">
        <v>948</v>
      </c>
      <c r="Q3" s="222" t="s">
        <v>949</v>
      </c>
      <c r="R3" s="221" t="s">
        <v>950</v>
      </c>
      <c r="S3" s="223" t="s">
        <v>1866</v>
      </c>
      <c r="T3" s="223" t="s">
        <v>1867</v>
      </c>
      <c r="U3" s="224" t="s">
        <v>1150</v>
      </c>
      <c r="V3" s="225"/>
      <c r="W3" s="225"/>
      <c r="X3" s="225"/>
      <c r="Y3" s="225"/>
      <c r="Z3" s="226"/>
      <c r="AA3" s="221" t="s">
        <v>951</v>
      </c>
      <c r="AB3" s="221" t="s">
        <v>952</v>
      </c>
      <c r="AC3" s="216" t="s">
        <v>1862</v>
      </c>
      <c r="AD3" s="217" t="s">
        <v>1863</v>
      </c>
      <c r="AE3" s="217" t="s">
        <v>1864</v>
      </c>
      <c r="AF3" s="218" t="s">
        <v>1865</v>
      </c>
      <c r="AG3" s="218"/>
      <c r="AH3" s="218"/>
      <c r="AI3" s="218"/>
      <c r="AJ3" s="218"/>
      <c r="AK3" s="219" t="s">
        <v>941</v>
      </c>
      <c r="AL3" s="219" t="s">
        <v>942</v>
      </c>
      <c r="AM3" s="220" t="s">
        <v>943</v>
      </c>
      <c r="AN3" s="220" t="s">
        <v>944</v>
      </c>
      <c r="AO3" s="220" t="s">
        <v>947</v>
      </c>
      <c r="AP3" s="221" t="s">
        <v>2017</v>
      </c>
      <c r="AQ3" s="222" t="s">
        <v>2018</v>
      </c>
      <c r="AR3" s="222" t="s">
        <v>948</v>
      </c>
      <c r="AS3" s="222" t="s">
        <v>949</v>
      </c>
      <c r="AT3" s="221" t="s">
        <v>950</v>
      </c>
      <c r="AU3" s="223" t="s">
        <v>1866</v>
      </c>
      <c r="AV3" s="223" t="s">
        <v>1867</v>
      </c>
      <c r="AW3" s="224" t="s">
        <v>1150</v>
      </c>
      <c r="AX3" s="225"/>
      <c r="AY3" s="225"/>
      <c r="AZ3" s="225"/>
      <c r="BA3" s="225"/>
      <c r="BB3" s="226"/>
      <c r="BC3" s="221" t="s">
        <v>951</v>
      </c>
      <c r="BD3" s="221" t="s">
        <v>952</v>
      </c>
      <c r="BE3" s="216" t="s">
        <v>1862</v>
      </c>
      <c r="BF3" s="217" t="s">
        <v>1863</v>
      </c>
      <c r="BG3" s="217" t="s">
        <v>1864</v>
      </c>
      <c r="BH3" s="218" t="s">
        <v>1865</v>
      </c>
      <c r="BI3" s="218"/>
      <c r="BJ3" s="218"/>
      <c r="BK3" s="218"/>
      <c r="BL3" s="218"/>
      <c r="BM3" s="219" t="s">
        <v>941</v>
      </c>
      <c r="BN3" s="219" t="s">
        <v>942</v>
      </c>
      <c r="BO3" s="220" t="s">
        <v>943</v>
      </c>
      <c r="BP3" s="220" t="s">
        <v>944</v>
      </c>
      <c r="BQ3" s="220" t="s">
        <v>947</v>
      </c>
      <c r="BR3" s="221" t="s">
        <v>2017</v>
      </c>
      <c r="BS3" s="222" t="s">
        <v>2018</v>
      </c>
      <c r="BT3" s="222" t="s">
        <v>948</v>
      </c>
      <c r="BU3" s="222" t="s">
        <v>949</v>
      </c>
      <c r="BV3" s="221" t="s">
        <v>950</v>
      </c>
      <c r="BW3" s="223" t="s">
        <v>1866</v>
      </c>
      <c r="BX3" s="223" t="s">
        <v>1867</v>
      </c>
      <c r="BY3" s="224" t="s">
        <v>1150</v>
      </c>
      <c r="BZ3" s="225"/>
      <c r="CA3" s="225"/>
      <c r="CB3" s="225"/>
      <c r="CC3" s="225"/>
      <c r="CD3" s="226"/>
      <c r="CE3" s="221" t="s">
        <v>951</v>
      </c>
      <c r="CF3" s="221" t="s">
        <v>952</v>
      </c>
      <c r="CG3" s="216" t="s">
        <v>1862</v>
      </c>
      <c r="CH3" s="217" t="s">
        <v>1863</v>
      </c>
      <c r="CI3" s="217" t="s">
        <v>1864</v>
      </c>
      <c r="CJ3" s="218" t="s">
        <v>1865</v>
      </c>
      <c r="CK3" s="218"/>
      <c r="CL3" s="218"/>
      <c r="CM3" s="218"/>
      <c r="CN3" s="218"/>
      <c r="CO3" s="219" t="s">
        <v>941</v>
      </c>
      <c r="CP3" s="219" t="s">
        <v>942</v>
      </c>
      <c r="CQ3" s="220" t="s">
        <v>943</v>
      </c>
      <c r="CR3" s="220" t="s">
        <v>944</v>
      </c>
      <c r="CS3" s="220" t="s">
        <v>947</v>
      </c>
      <c r="CT3" s="221" t="s">
        <v>2017</v>
      </c>
      <c r="CU3" s="222" t="s">
        <v>2018</v>
      </c>
      <c r="CV3" s="222" t="s">
        <v>948</v>
      </c>
      <c r="CW3" s="222" t="s">
        <v>949</v>
      </c>
      <c r="CX3" s="221" t="s">
        <v>950</v>
      </c>
      <c r="CY3" s="223" t="s">
        <v>1866</v>
      </c>
      <c r="CZ3" s="223" t="s">
        <v>1867</v>
      </c>
      <c r="DA3" s="224" t="s">
        <v>1150</v>
      </c>
      <c r="DB3" s="225"/>
      <c r="DC3" s="225"/>
      <c r="DD3" s="225"/>
      <c r="DE3" s="225"/>
      <c r="DF3" s="226"/>
      <c r="DG3" s="221" t="s">
        <v>951</v>
      </c>
      <c r="DH3" s="221" t="s">
        <v>952</v>
      </c>
      <c r="DI3" s="216" t="s">
        <v>1862</v>
      </c>
      <c r="DJ3" s="217" t="s">
        <v>1863</v>
      </c>
      <c r="DK3" s="217" t="s">
        <v>1864</v>
      </c>
      <c r="DL3" s="218" t="s">
        <v>1865</v>
      </c>
      <c r="DM3" s="218"/>
      <c r="DN3" s="218"/>
      <c r="DO3" s="218"/>
      <c r="DP3" s="218"/>
      <c r="DQ3" s="219" t="s">
        <v>941</v>
      </c>
      <c r="DR3" s="219" t="s">
        <v>942</v>
      </c>
      <c r="DS3" s="220" t="s">
        <v>943</v>
      </c>
      <c r="DT3" s="220" t="s">
        <v>944</v>
      </c>
      <c r="DU3" s="220" t="s">
        <v>947</v>
      </c>
      <c r="DV3" s="221" t="s">
        <v>2017</v>
      </c>
      <c r="DW3" s="222" t="s">
        <v>2018</v>
      </c>
      <c r="DX3" s="222" t="s">
        <v>948</v>
      </c>
      <c r="DY3" s="222" t="s">
        <v>949</v>
      </c>
      <c r="DZ3" s="221" t="s">
        <v>950</v>
      </c>
      <c r="EA3" s="223" t="s">
        <v>1866</v>
      </c>
      <c r="EB3" s="223" t="s">
        <v>1867</v>
      </c>
      <c r="EC3" s="224" t="s">
        <v>1150</v>
      </c>
      <c r="ED3" s="225"/>
      <c r="EE3" s="225"/>
      <c r="EF3" s="225"/>
      <c r="EG3" s="225"/>
      <c r="EH3" s="226"/>
      <c r="EI3" s="221" t="s">
        <v>951</v>
      </c>
      <c r="EJ3" s="221" t="s">
        <v>952</v>
      </c>
      <c r="EK3" s="216" t="s">
        <v>1862</v>
      </c>
      <c r="EL3" s="217" t="s">
        <v>1863</v>
      </c>
      <c r="EM3" s="217" t="s">
        <v>1864</v>
      </c>
      <c r="EN3" s="218" t="s">
        <v>1865</v>
      </c>
      <c r="EO3" s="218"/>
      <c r="EP3" s="218"/>
      <c r="EQ3" s="218"/>
      <c r="ER3" s="218"/>
      <c r="ES3" s="219" t="s">
        <v>941</v>
      </c>
      <c r="ET3" s="219" t="s">
        <v>942</v>
      </c>
      <c r="EU3" s="220" t="s">
        <v>943</v>
      </c>
      <c r="EV3" s="220" t="s">
        <v>944</v>
      </c>
      <c r="EW3" s="220" t="s">
        <v>947</v>
      </c>
      <c r="EX3" s="221" t="s">
        <v>2017</v>
      </c>
      <c r="EY3" s="222" t="s">
        <v>2018</v>
      </c>
      <c r="EZ3" s="222" t="s">
        <v>948</v>
      </c>
      <c r="FA3" s="222" t="s">
        <v>949</v>
      </c>
      <c r="FB3" s="221" t="s">
        <v>950</v>
      </c>
      <c r="FC3" s="223" t="s">
        <v>1866</v>
      </c>
      <c r="FD3" s="223" t="s">
        <v>1867</v>
      </c>
      <c r="FE3" s="224" t="s">
        <v>1150</v>
      </c>
      <c r="FF3" s="225"/>
      <c r="FG3" s="225"/>
      <c r="FH3" s="225"/>
      <c r="FI3" s="225"/>
      <c r="FJ3" s="226"/>
      <c r="FK3" s="221" t="s">
        <v>951</v>
      </c>
      <c r="FL3" s="221" t="s">
        <v>952</v>
      </c>
      <c r="FM3" s="216" t="s">
        <v>1862</v>
      </c>
      <c r="FN3" s="217" t="s">
        <v>1863</v>
      </c>
      <c r="FO3" s="217" t="s">
        <v>1864</v>
      </c>
      <c r="FP3" s="218" t="s">
        <v>1865</v>
      </c>
      <c r="FQ3" s="218"/>
      <c r="FR3" s="218"/>
      <c r="FS3" s="218"/>
      <c r="FT3" s="218"/>
      <c r="FU3" s="219" t="s">
        <v>941</v>
      </c>
      <c r="FV3" s="219" t="s">
        <v>942</v>
      </c>
      <c r="FW3" s="220" t="s">
        <v>943</v>
      </c>
      <c r="FX3" s="220" t="s">
        <v>944</v>
      </c>
      <c r="FY3" s="220" t="s">
        <v>947</v>
      </c>
      <c r="FZ3" s="221" t="s">
        <v>2017</v>
      </c>
      <c r="GA3" s="222" t="s">
        <v>2018</v>
      </c>
      <c r="GB3" s="222" t="s">
        <v>948</v>
      </c>
      <c r="GC3" s="222" t="s">
        <v>949</v>
      </c>
      <c r="GD3" s="221" t="s">
        <v>950</v>
      </c>
      <c r="GE3" s="223" t="s">
        <v>1866</v>
      </c>
      <c r="GF3" s="223" t="s">
        <v>1867</v>
      </c>
      <c r="GG3" s="224" t="s">
        <v>1150</v>
      </c>
      <c r="GH3" s="225"/>
      <c r="GI3" s="225"/>
      <c r="GJ3" s="225"/>
      <c r="GK3" s="225"/>
      <c r="GL3" s="226"/>
      <c r="GM3" s="221" t="s">
        <v>951</v>
      </c>
      <c r="GN3" s="221" t="s">
        <v>952</v>
      </c>
      <c r="GO3" s="57"/>
    </row>
    <row r="4" spans="1:395" ht="29.55" customHeight="1">
      <c r="A4" s="216"/>
      <c r="B4" s="217"/>
      <c r="C4" s="217"/>
      <c r="D4" s="229" t="s">
        <v>1868</v>
      </c>
      <c r="E4" s="229" t="s">
        <v>1869</v>
      </c>
      <c r="F4" s="229" t="s">
        <v>1870</v>
      </c>
      <c r="G4" s="58" t="s">
        <v>1871</v>
      </c>
      <c r="H4" s="58" t="s">
        <v>1872</v>
      </c>
      <c r="I4" s="227"/>
      <c r="J4" s="227"/>
      <c r="K4" s="228"/>
      <c r="L4" s="228"/>
      <c r="M4" s="228"/>
      <c r="N4" s="229"/>
      <c r="O4" s="230"/>
      <c r="P4" s="230"/>
      <c r="Q4" s="230"/>
      <c r="R4" s="229"/>
      <c r="S4" s="231"/>
      <c r="T4" s="231"/>
      <c r="U4" s="216" t="s">
        <v>1873</v>
      </c>
      <c r="V4" s="59" t="s">
        <v>953</v>
      </c>
      <c r="W4" s="59" t="s">
        <v>1874</v>
      </c>
      <c r="X4" s="59" t="s">
        <v>954</v>
      </c>
      <c r="Y4" s="59" t="s">
        <v>1875</v>
      </c>
      <c r="Z4" s="59" t="s">
        <v>955</v>
      </c>
      <c r="AA4" s="229"/>
      <c r="AB4" s="229"/>
      <c r="AC4" s="216"/>
      <c r="AD4" s="217"/>
      <c r="AE4" s="217"/>
      <c r="AF4" s="229" t="s">
        <v>1868</v>
      </c>
      <c r="AG4" s="229" t="s">
        <v>1869</v>
      </c>
      <c r="AH4" s="229" t="s">
        <v>1870</v>
      </c>
      <c r="AI4" s="58" t="s">
        <v>1871</v>
      </c>
      <c r="AJ4" s="58" t="s">
        <v>1872</v>
      </c>
      <c r="AK4" s="227"/>
      <c r="AL4" s="227"/>
      <c r="AM4" s="228"/>
      <c r="AN4" s="228"/>
      <c r="AO4" s="228"/>
      <c r="AP4" s="229"/>
      <c r="AQ4" s="230"/>
      <c r="AR4" s="230"/>
      <c r="AS4" s="230"/>
      <c r="AT4" s="229"/>
      <c r="AU4" s="231"/>
      <c r="AV4" s="231"/>
      <c r="AW4" s="216" t="s">
        <v>1873</v>
      </c>
      <c r="AX4" s="59" t="s">
        <v>953</v>
      </c>
      <c r="AY4" s="59" t="s">
        <v>1874</v>
      </c>
      <c r="AZ4" s="59" t="s">
        <v>954</v>
      </c>
      <c r="BA4" s="59" t="s">
        <v>1875</v>
      </c>
      <c r="BB4" s="59" t="s">
        <v>955</v>
      </c>
      <c r="BC4" s="229"/>
      <c r="BD4" s="229"/>
      <c r="BE4" s="216"/>
      <c r="BF4" s="217"/>
      <c r="BG4" s="217"/>
      <c r="BH4" s="229" t="s">
        <v>1868</v>
      </c>
      <c r="BI4" s="229" t="s">
        <v>1869</v>
      </c>
      <c r="BJ4" s="229" t="s">
        <v>1870</v>
      </c>
      <c r="BK4" s="58" t="s">
        <v>1871</v>
      </c>
      <c r="BL4" s="58" t="s">
        <v>1872</v>
      </c>
      <c r="BM4" s="227"/>
      <c r="BN4" s="227"/>
      <c r="BO4" s="228"/>
      <c r="BP4" s="228"/>
      <c r="BQ4" s="228"/>
      <c r="BR4" s="229"/>
      <c r="BS4" s="230"/>
      <c r="BT4" s="230"/>
      <c r="BU4" s="230"/>
      <c r="BV4" s="229"/>
      <c r="BW4" s="231"/>
      <c r="BX4" s="231"/>
      <c r="BY4" s="216" t="s">
        <v>1873</v>
      </c>
      <c r="BZ4" s="59" t="s">
        <v>953</v>
      </c>
      <c r="CA4" s="59" t="s">
        <v>1874</v>
      </c>
      <c r="CB4" s="59" t="s">
        <v>954</v>
      </c>
      <c r="CC4" s="59" t="s">
        <v>1875</v>
      </c>
      <c r="CD4" s="59" t="s">
        <v>955</v>
      </c>
      <c r="CE4" s="229"/>
      <c r="CF4" s="229"/>
      <c r="CG4" s="216"/>
      <c r="CH4" s="217"/>
      <c r="CI4" s="217"/>
      <c r="CJ4" s="229" t="s">
        <v>1868</v>
      </c>
      <c r="CK4" s="229" t="s">
        <v>1869</v>
      </c>
      <c r="CL4" s="229" t="s">
        <v>1870</v>
      </c>
      <c r="CM4" s="58" t="s">
        <v>1871</v>
      </c>
      <c r="CN4" s="58" t="s">
        <v>1872</v>
      </c>
      <c r="CO4" s="227"/>
      <c r="CP4" s="227"/>
      <c r="CQ4" s="228"/>
      <c r="CR4" s="228"/>
      <c r="CS4" s="228"/>
      <c r="CT4" s="229"/>
      <c r="CU4" s="230"/>
      <c r="CV4" s="230"/>
      <c r="CW4" s="230"/>
      <c r="CX4" s="229"/>
      <c r="CY4" s="231"/>
      <c r="CZ4" s="231"/>
      <c r="DA4" s="216" t="s">
        <v>1873</v>
      </c>
      <c r="DB4" s="59" t="s">
        <v>953</v>
      </c>
      <c r="DC4" s="59" t="s">
        <v>1874</v>
      </c>
      <c r="DD4" s="59" t="s">
        <v>954</v>
      </c>
      <c r="DE4" s="59" t="s">
        <v>1875</v>
      </c>
      <c r="DF4" s="59" t="s">
        <v>955</v>
      </c>
      <c r="DG4" s="229"/>
      <c r="DH4" s="229"/>
      <c r="DI4" s="216"/>
      <c r="DJ4" s="217"/>
      <c r="DK4" s="217"/>
      <c r="DL4" s="229" t="s">
        <v>1868</v>
      </c>
      <c r="DM4" s="229" t="s">
        <v>1869</v>
      </c>
      <c r="DN4" s="229" t="s">
        <v>1870</v>
      </c>
      <c r="DO4" s="58" t="s">
        <v>1871</v>
      </c>
      <c r="DP4" s="58" t="s">
        <v>1872</v>
      </c>
      <c r="DQ4" s="227"/>
      <c r="DR4" s="227"/>
      <c r="DS4" s="228"/>
      <c r="DT4" s="228"/>
      <c r="DU4" s="228"/>
      <c r="DV4" s="229"/>
      <c r="DW4" s="230"/>
      <c r="DX4" s="230"/>
      <c r="DY4" s="230"/>
      <c r="DZ4" s="229"/>
      <c r="EA4" s="231"/>
      <c r="EB4" s="231"/>
      <c r="EC4" s="216" t="s">
        <v>1873</v>
      </c>
      <c r="ED4" s="59" t="s">
        <v>953</v>
      </c>
      <c r="EE4" s="59" t="s">
        <v>1874</v>
      </c>
      <c r="EF4" s="59" t="s">
        <v>954</v>
      </c>
      <c r="EG4" s="59" t="s">
        <v>1875</v>
      </c>
      <c r="EH4" s="59" t="s">
        <v>955</v>
      </c>
      <c r="EI4" s="229"/>
      <c r="EJ4" s="229"/>
      <c r="EK4" s="216"/>
      <c r="EL4" s="217"/>
      <c r="EM4" s="217"/>
      <c r="EN4" s="229" t="s">
        <v>1868</v>
      </c>
      <c r="EO4" s="229" t="s">
        <v>1869</v>
      </c>
      <c r="EP4" s="229" t="s">
        <v>1870</v>
      </c>
      <c r="EQ4" s="58" t="s">
        <v>1871</v>
      </c>
      <c r="ER4" s="58" t="s">
        <v>1872</v>
      </c>
      <c r="ES4" s="227"/>
      <c r="ET4" s="227"/>
      <c r="EU4" s="228"/>
      <c r="EV4" s="228"/>
      <c r="EW4" s="228"/>
      <c r="EX4" s="229"/>
      <c r="EY4" s="230"/>
      <c r="EZ4" s="230"/>
      <c r="FA4" s="230"/>
      <c r="FB4" s="229"/>
      <c r="FC4" s="231"/>
      <c r="FD4" s="231"/>
      <c r="FE4" s="216" t="s">
        <v>1873</v>
      </c>
      <c r="FF4" s="59" t="s">
        <v>953</v>
      </c>
      <c r="FG4" s="59" t="s">
        <v>1874</v>
      </c>
      <c r="FH4" s="59" t="s">
        <v>954</v>
      </c>
      <c r="FI4" s="59" t="s">
        <v>1875</v>
      </c>
      <c r="FJ4" s="59" t="s">
        <v>955</v>
      </c>
      <c r="FK4" s="229"/>
      <c r="FL4" s="229"/>
      <c r="FM4" s="216"/>
      <c r="FN4" s="217"/>
      <c r="FO4" s="217"/>
      <c r="FP4" s="229" t="s">
        <v>1868</v>
      </c>
      <c r="FQ4" s="229" t="s">
        <v>1869</v>
      </c>
      <c r="FR4" s="229" t="s">
        <v>1870</v>
      </c>
      <c r="FS4" s="58" t="s">
        <v>1871</v>
      </c>
      <c r="FT4" s="58" t="s">
        <v>1872</v>
      </c>
      <c r="FU4" s="227"/>
      <c r="FV4" s="227"/>
      <c r="FW4" s="228"/>
      <c r="FX4" s="228"/>
      <c r="FY4" s="228"/>
      <c r="FZ4" s="229"/>
      <c r="GA4" s="230"/>
      <c r="GB4" s="230"/>
      <c r="GC4" s="230"/>
      <c r="GD4" s="229"/>
      <c r="GE4" s="231"/>
      <c r="GF4" s="231"/>
      <c r="GG4" s="216" t="s">
        <v>1873</v>
      </c>
      <c r="GH4" s="59" t="s">
        <v>953</v>
      </c>
      <c r="GI4" s="59" t="s">
        <v>1874</v>
      </c>
      <c r="GJ4" s="59" t="s">
        <v>954</v>
      </c>
      <c r="GK4" s="59" t="s">
        <v>1875</v>
      </c>
      <c r="GL4" s="59" t="s">
        <v>955</v>
      </c>
      <c r="GM4" s="229"/>
      <c r="GN4" s="229"/>
      <c r="GO4" s="57"/>
    </row>
    <row r="5" spans="1:395" s="64" customFormat="1" ht="20.2" customHeight="1">
      <c r="A5" s="203"/>
      <c r="B5" s="203"/>
      <c r="C5" s="203"/>
      <c r="D5" s="203"/>
      <c r="E5" s="203"/>
      <c r="F5" s="203"/>
      <c r="G5" s="203"/>
      <c r="H5" s="203"/>
      <c r="I5" s="203"/>
      <c r="J5" s="203"/>
      <c r="K5" s="203"/>
      <c r="L5" s="203"/>
      <c r="M5" s="203"/>
      <c r="N5" s="203"/>
      <c r="O5" s="203"/>
      <c r="P5" s="203"/>
      <c r="Q5" s="203"/>
      <c r="R5" s="203"/>
      <c r="S5" s="203"/>
      <c r="T5" s="203"/>
      <c r="U5" s="203"/>
      <c r="V5" s="203"/>
      <c r="W5" s="203"/>
      <c r="X5" s="203"/>
      <c r="Y5" s="203"/>
      <c r="Z5" s="203"/>
      <c r="AA5" s="34"/>
      <c r="AB5" s="60"/>
      <c r="AC5" s="34"/>
      <c r="AD5" s="34"/>
      <c r="AE5" s="34"/>
      <c r="AF5" s="60"/>
      <c r="AG5" s="60"/>
      <c r="AH5" s="60"/>
      <c r="AI5" s="60"/>
      <c r="AJ5" s="60"/>
      <c r="AK5" s="203">
        <v>11567250</v>
      </c>
      <c r="AL5" s="203">
        <v>200201373</v>
      </c>
      <c r="AM5" s="203" t="s">
        <v>1576</v>
      </c>
      <c r="AN5" s="203"/>
      <c r="AO5" s="203">
        <v>120</v>
      </c>
      <c r="AP5" s="203"/>
      <c r="AQ5" s="203"/>
      <c r="AR5" s="203"/>
      <c r="AS5" s="203"/>
      <c r="AT5" s="201"/>
      <c r="AU5" s="201"/>
      <c r="AV5" s="201"/>
      <c r="AW5" s="201"/>
      <c r="AX5" s="201"/>
      <c r="AY5" s="201"/>
      <c r="AZ5" s="201"/>
      <c r="BA5" s="201"/>
      <c r="BB5" s="201"/>
      <c r="BC5" s="34"/>
      <c r="BD5" s="60"/>
      <c r="BE5" s="34">
        <v>1.3714285714285714</v>
      </c>
      <c r="BF5" s="34">
        <v>4.1666666666666664E-2</v>
      </c>
      <c r="BG5" s="34">
        <v>1</v>
      </c>
      <c r="BH5" s="60"/>
      <c r="BI5" s="60"/>
      <c r="BJ5" s="60"/>
      <c r="BK5" s="60"/>
      <c r="BL5" s="60"/>
      <c r="BM5" s="203">
        <v>11567240</v>
      </c>
      <c r="BN5" s="203">
        <v>330025968</v>
      </c>
      <c r="BO5" s="203" t="s">
        <v>1642</v>
      </c>
      <c r="BP5" s="203"/>
      <c r="BQ5" s="203">
        <v>120</v>
      </c>
      <c r="BR5" s="203">
        <v>0.3125</v>
      </c>
      <c r="BS5" s="203">
        <v>0.39047619047619048</v>
      </c>
      <c r="BT5" s="208"/>
      <c r="BU5" s="208"/>
      <c r="BV5" s="208"/>
      <c r="BW5" s="208"/>
      <c r="BX5" s="208"/>
      <c r="BY5" s="208"/>
      <c r="BZ5" s="208"/>
      <c r="CA5" s="208"/>
      <c r="CB5" s="208"/>
      <c r="CC5" s="208"/>
      <c r="CD5" s="208"/>
      <c r="CE5" s="34"/>
      <c r="CF5" s="60"/>
      <c r="CG5" s="34"/>
      <c r="CH5" s="34"/>
      <c r="CI5" s="34"/>
      <c r="CJ5" s="60"/>
      <c r="CK5" s="60"/>
      <c r="CL5" s="60"/>
      <c r="CM5" s="60"/>
      <c r="CN5" s="60"/>
      <c r="CO5" s="210"/>
      <c r="CP5" s="210"/>
      <c r="CQ5" s="210"/>
      <c r="CR5" s="210"/>
      <c r="CS5" s="210"/>
      <c r="CT5" s="210"/>
      <c r="CU5" s="210"/>
      <c r="CV5" s="210"/>
      <c r="CW5" s="210"/>
      <c r="CX5" s="210"/>
      <c r="CY5" s="210"/>
      <c r="CZ5" s="210"/>
      <c r="DA5" s="210"/>
      <c r="DB5" s="210"/>
      <c r="DC5" s="210"/>
      <c r="DD5" s="210"/>
      <c r="DE5" s="210"/>
      <c r="DF5" s="210"/>
      <c r="DG5" s="210"/>
      <c r="DH5" s="210"/>
      <c r="DI5" s="34"/>
      <c r="DJ5" s="34"/>
      <c r="DK5" s="34"/>
      <c r="DL5" s="203"/>
      <c r="DM5" s="203"/>
      <c r="DN5" s="203"/>
      <c r="DO5" s="203"/>
      <c r="DP5" s="203"/>
      <c r="DQ5" s="203" t="s">
        <v>2058</v>
      </c>
      <c r="DR5" s="203" t="s">
        <v>956</v>
      </c>
      <c r="DS5" s="203" t="s">
        <v>974</v>
      </c>
      <c r="DT5" s="203"/>
      <c r="DU5" s="203">
        <v>10</v>
      </c>
      <c r="DV5" s="203"/>
      <c r="DW5" s="203"/>
      <c r="DX5" s="203"/>
      <c r="DY5" s="203"/>
      <c r="DZ5" s="203"/>
      <c r="EA5" s="203"/>
      <c r="EB5" s="203"/>
      <c r="EC5" s="203"/>
      <c r="ED5" s="203"/>
      <c r="EE5" s="203"/>
      <c r="EF5" s="203"/>
      <c r="EG5" s="203"/>
      <c r="EH5" s="203"/>
      <c r="EI5" s="34"/>
      <c r="EJ5" s="60"/>
      <c r="EK5" s="34">
        <v>1.9047619047619049</v>
      </c>
      <c r="EL5" s="34">
        <v>4.1666666666666664E-2</v>
      </c>
      <c r="EM5" s="34"/>
      <c r="EN5" s="60"/>
      <c r="EO5" s="60"/>
      <c r="EP5" s="60"/>
      <c r="EQ5" s="210"/>
      <c r="ER5" s="210"/>
      <c r="ES5" s="203" t="s">
        <v>2059</v>
      </c>
      <c r="ET5" s="203" t="s">
        <v>956</v>
      </c>
      <c r="EU5" s="203" t="s">
        <v>974</v>
      </c>
      <c r="EV5" s="34"/>
      <c r="EW5" s="34">
        <v>12</v>
      </c>
      <c r="EX5" s="34">
        <v>0.3125</v>
      </c>
      <c r="EY5" s="203">
        <v>0.41269841269841268</v>
      </c>
      <c r="EZ5" s="210"/>
      <c r="FA5" s="210"/>
      <c r="FB5" s="210"/>
      <c r="FC5" s="210"/>
      <c r="FD5" s="210"/>
      <c r="FE5" s="210"/>
      <c r="FF5" s="210"/>
      <c r="FG5" s="210"/>
      <c r="FH5" s="210"/>
      <c r="FI5" s="210"/>
      <c r="FJ5" s="210"/>
      <c r="FK5" s="34"/>
      <c r="FL5" s="60"/>
      <c r="FM5" s="34"/>
      <c r="FN5" s="34"/>
      <c r="FO5" s="34"/>
      <c r="FP5" s="60"/>
      <c r="FQ5" s="60"/>
      <c r="FR5" s="60"/>
      <c r="FS5" s="60"/>
      <c r="FT5" s="60"/>
      <c r="FU5" s="203"/>
      <c r="FV5" s="203"/>
      <c r="FW5" s="203"/>
      <c r="FX5" s="203"/>
      <c r="FY5" s="203"/>
      <c r="FZ5" s="203"/>
      <c r="GA5" s="203"/>
      <c r="GB5" s="203"/>
      <c r="GC5" s="60"/>
      <c r="GD5" s="60"/>
      <c r="GE5" s="60"/>
      <c r="GF5" s="60"/>
      <c r="GG5" s="60"/>
      <c r="GH5" s="60"/>
      <c r="GI5" s="60"/>
      <c r="GJ5" s="60"/>
      <c r="GK5" s="60"/>
      <c r="GL5" s="203"/>
      <c r="GM5" s="60"/>
      <c r="GN5" s="60"/>
      <c r="GO5" s="63"/>
      <c r="IA5" s="64" t="s">
        <v>2011</v>
      </c>
      <c r="NO5" s="64">
        <v>118</v>
      </c>
    </row>
    <row r="6" spans="1:395" s="64" customFormat="1" ht="20.2" customHeight="1">
      <c r="A6" s="203"/>
      <c r="B6" s="203"/>
      <c r="C6" s="203"/>
      <c r="D6" s="203"/>
      <c r="E6" s="203"/>
      <c r="F6" s="203"/>
      <c r="G6" s="203"/>
      <c r="H6" s="203"/>
      <c r="I6" s="203"/>
      <c r="J6" s="203"/>
      <c r="K6" s="203"/>
      <c r="L6" s="203"/>
      <c r="M6" s="203"/>
      <c r="N6" s="203"/>
      <c r="O6" s="203"/>
      <c r="P6" s="203"/>
      <c r="Q6" s="203"/>
      <c r="R6" s="203"/>
      <c r="S6" s="203"/>
      <c r="T6" s="203"/>
      <c r="U6" s="203"/>
      <c r="V6" s="203"/>
      <c r="W6" s="203"/>
      <c r="X6" s="203"/>
      <c r="Y6" s="203"/>
      <c r="Z6" s="203"/>
      <c r="AA6" s="34"/>
      <c r="AB6" s="60"/>
      <c r="AC6" s="34"/>
      <c r="AD6" s="34"/>
      <c r="AE6" s="34"/>
      <c r="AF6" s="60"/>
      <c r="AG6" s="60"/>
      <c r="AH6" s="60"/>
      <c r="AI6" s="60"/>
      <c r="AJ6" s="60"/>
      <c r="AK6" s="203">
        <v>11567251</v>
      </c>
      <c r="AL6" s="203">
        <v>200204446</v>
      </c>
      <c r="AM6" s="203" t="s">
        <v>1577</v>
      </c>
      <c r="AN6" s="203"/>
      <c r="AO6" s="203">
        <v>120</v>
      </c>
      <c r="AP6" s="203"/>
      <c r="AQ6" s="203"/>
      <c r="AR6" s="203"/>
      <c r="AS6" s="203"/>
      <c r="AT6" s="201"/>
      <c r="AU6" s="201"/>
      <c r="AV6" s="201"/>
      <c r="AW6" s="201"/>
      <c r="AX6" s="201"/>
      <c r="AY6" s="201"/>
      <c r="AZ6" s="201"/>
      <c r="BA6" s="201"/>
      <c r="BB6" s="201"/>
      <c r="BC6" s="34"/>
      <c r="BD6" s="60"/>
      <c r="BE6" s="34">
        <v>1.3714285714285714</v>
      </c>
      <c r="BF6" s="34">
        <v>4.1666666666666664E-2</v>
      </c>
      <c r="BG6" s="34">
        <v>1</v>
      </c>
      <c r="BH6" s="60"/>
      <c r="BI6" s="60"/>
      <c r="BJ6" s="60"/>
      <c r="BK6" s="60"/>
      <c r="BL6" s="60"/>
      <c r="BM6" s="203">
        <v>11567241</v>
      </c>
      <c r="BN6" s="203">
        <v>330025980</v>
      </c>
      <c r="BO6" s="203" t="s">
        <v>1644</v>
      </c>
      <c r="BP6" s="203"/>
      <c r="BQ6" s="203">
        <v>120</v>
      </c>
      <c r="BR6" s="203">
        <v>0.39047619047619048</v>
      </c>
      <c r="BS6" s="203">
        <v>0.44761904761904764</v>
      </c>
      <c r="BT6" s="208"/>
      <c r="BU6" s="208"/>
      <c r="BV6" s="208"/>
      <c r="BW6" s="208"/>
      <c r="BX6" s="208"/>
      <c r="BY6" s="208"/>
      <c r="BZ6" s="208"/>
      <c r="CA6" s="208"/>
      <c r="CB6" s="208"/>
      <c r="CC6" s="208"/>
      <c r="CD6" s="208"/>
      <c r="CE6" s="34"/>
      <c r="CF6" s="60"/>
      <c r="CG6" s="34"/>
      <c r="CH6" s="34"/>
      <c r="CI6" s="34"/>
      <c r="CJ6" s="60"/>
      <c r="CK6" s="60"/>
      <c r="CL6" s="60"/>
      <c r="CM6" s="60"/>
      <c r="CN6" s="60"/>
      <c r="CO6" s="210"/>
      <c r="CP6" s="210"/>
      <c r="CQ6" s="210"/>
      <c r="CR6" s="210"/>
      <c r="CS6" s="210"/>
      <c r="CT6" s="210"/>
      <c r="CU6" s="210"/>
      <c r="CV6" s="210"/>
      <c r="CW6" s="210"/>
      <c r="CX6" s="210"/>
      <c r="CY6" s="210"/>
      <c r="CZ6" s="210"/>
      <c r="DA6" s="210"/>
      <c r="DB6" s="210"/>
      <c r="DC6" s="210"/>
      <c r="DD6" s="210"/>
      <c r="DE6" s="210"/>
      <c r="DF6" s="210"/>
      <c r="DG6" s="210"/>
      <c r="DH6" s="210"/>
      <c r="DI6" s="34"/>
      <c r="DJ6" s="34"/>
      <c r="DK6" s="34"/>
      <c r="DL6" s="203"/>
      <c r="DM6" s="203"/>
      <c r="DN6" s="203"/>
      <c r="DO6" s="203"/>
      <c r="DP6" s="203"/>
      <c r="DQ6" s="203"/>
      <c r="DR6" s="203"/>
      <c r="DS6" s="203"/>
      <c r="DT6" s="203"/>
      <c r="DU6" s="203"/>
      <c r="DV6" s="203"/>
      <c r="DW6" s="203"/>
      <c r="DX6" s="203"/>
      <c r="DY6" s="203"/>
      <c r="DZ6" s="203"/>
      <c r="EA6" s="203"/>
      <c r="EB6" s="203"/>
      <c r="EC6" s="203"/>
      <c r="ED6" s="203"/>
      <c r="EE6" s="203"/>
      <c r="EF6" s="203"/>
      <c r="EG6" s="203"/>
      <c r="EH6" s="203"/>
      <c r="EI6" s="34"/>
      <c r="EJ6" s="60"/>
      <c r="EK6" s="34">
        <v>1.9047619047619049</v>
      </c>
      <c r="EL6" s="34">
        <v>4.1666666666666664E-2</v>
      </c>
      <c r="EM6" s="34"/>
      <c r="EN6" s="60"/>
      <c r="EO6" s="60"/>
      <c r="EP6" s="60"/>
      <c r="EQ6" s="210"/>
      <c r="ER6" s="210"/>
      <c r="ES6" s="203" t="s">
        <v>2060</v>
      </c>
      <c r="ET6" s="203" t="s">
        <v>956</v>
      </c>
      <c r="EU6" s="203" t="s">
        <v>974</v>
      </c>
      <c r="EV6" s="208"/>
      <c r="EW6" s="208">
        <v>12</v>
      </c>
      <c r="EX6" s="208">
        <v>0.41269841269841268</v>
      </c>
      <c r="EY6" s="203">
        <v>0.49206349206349204</v>
      </c>
      <c r="EZ6" s="210"/>
      <c r="FA6" s="210"/>
      <c r="FB6" s="210"/>
      <c r="FC6" s="210"/>
      <c r="FD6" s="210"/>
      <c r="FE6" s="210"/>
      <c r="FF6" s="210"/>
      <c r="FG6" s="210"/>
      <c r="FH6" s="210"/>
      <c r="FI6" s="210"/>
      <c r="FJ6" s="210"/>
      <c r="FK6" s="34"/>
      <c r="FL6" s="60"/>
      <c r="FM6" s="34"/>
      <c r="FN6" s="34"/>
      <c r="FO6" s="34"/>
      <c r="FP6" s="60"/>
      <c r="FQ6" s="60"/>
      <c r="FR6" s="60"/>
      <c r="FS6" s="60"/>
      <c r="FT6" s="60"/>
      <c r="FU6" s="203"/>
      <c r="FV6" s="203"/>
      <c r="FW6" s="203"/>
      <c r="FX6" s="203"/>
      <c r="FY6" s="203"/>
      <c r="FZ6" s="203"/>
      <c r="GA6" s="203"/>
      <c r="GB6" s="203"/>
      <c r="GC6" s="203"/>
      <c r="GD6" s="203"/>
      <c r="GE6" s="203"/>
      <c r="GF6" s="203"/>
      <c r="GG6" s="203"/>
      <c r="GH6" s="203"/>
      <c r="GI6" s="203"/>
      <c r="GJ6" s="203"/>
      <c r="GK6" s="203"/>
      <c r="GL6" s="203"/>
      <c r="GM6" s="34"/>
      <c r="GN6" s="60"/>
      <c r="GO6" s="63"/>
    </row>
    <row r="7" spans="1:395" s="64" customFormat="1" ht="20.2" customHeight="1">
      <c r="A7" s="203"/>
      <c r="B7" s="203"/>
      <c r="C7" s="203"/>
      <c r="D7" s="203"/>
      <c r="E7" s="203"/>
      <c r="F7" s="203"/>
      <c r="G7" s="203"/>
      <c r="H7" s="203"/>
      <c r="I7" s="203" t="s">
        <v>2061</v>
      </c>
      <c r="J7" s="203">
        <v>330080404</v>
      </c>
      <c r="K7" s="203" t="s">
        <v>957</v>
      </c>
      <c r="L7" s="203" t="s">
        <v>960</v>
      </c>
      <c r="M7" s="203" t="s">
        <v>2053</v>
      </c>
      <c r="N7" s="203"/>
      <c r="O7" s="203"/>
      <c r="P7" s="203"/>
      <c r="Q7" s="203"/>
      <c r="R7" s="203"/>
      <c r="S7" s="203"/>
      <c r="T7" s="203"/>
      <c r="U7" s="203"/>
      <c r="V7" s="203"/>
      <c r="W7" s="203"/>
      <c r="X7" s="203"/>
      <c r="Y7" s="203"/>
      <c r="Z7" s="203"/>
      <c r="AA7" s="34"/>
      <c r="AB7" s="60"/>
      <c r="AC7" s="34"/>
      <c r="AD7" s="34"/>
      <c r="AE7" s="34"/>
      <c r="AF7" s="60"/>
      <c r="AG7" s="60"/>
      <c r="AH7" s="60"/>
      <c r="AI7" s="60"/>
      <c r="AJ7" s="35"/>
      <c r="AK7" s="203">
        <v>11567253</v>
      </c>
      <c r="AL7" s="203">
        <v>200201370</v>
      </c>
      <c r="AM7" s="203" t="s">
        <v>1570</v>
      </c>
      <c r="AN7" s="203"/>
      <c r="AO7" s="203">
        <v>230</v>
      </c>
      <c r="AP7" s="203"/>
      <c r="AQ7" s="203"/>
      <c r="AR7" s="203"/>
      <c r="AS7" s="203"/>
      <c r="AT7" s="201"/>
      <c r="AU7" s="201"/>
      <c r="AV7" s="201"/>
      <c r="AW7" s="201"/>
      <c r="AX7" s="201"/>
      <c r="AY7" s="201"/>
      <c r="AZ7" s="201"/>
      <c r="BA7" s="201"/>
      <c r="BB7" s="201"/>
      <c r="BC7" s="34"/>
      <c r="BD7" s="60"/>
      <c r="BE7" s="34">
        <v>2.6285714285714286</v>
      </c>
      <c r="BF7" s="34">
        <v>4.1666666666666664E-2</v>
      </c>
      <c r="BG7" s="34">
        <v>1</v>
      </c>
      <c r="BH7" s="60"/>
      <c r="BI7" s="60"/>
      <c r="BJ7" s="60"/>
      <c r="BK7" s="60"/>
      <c r="BL7" s="60"/>
      <c r="BM7" s="208">
        <v>11567252</v>
      </c>
      <c r="BN7" s="208">
        <v>330025965</v>
      </c>
      <c r="BO7" s="208" t="s">
        <v>1634</v>
      </c>
      <c r="BP7" s="208"/>
      <c r="BQ7" s="208">
        <v>230</v>
      </c>
      <c r="BR7" s="208">
        <v>0.44761904761904764</v>
      </c>
      <c r="BS7" s="208">
        <v>0.55714285714285716</v>
      </c>
      <c r="BT7" s="208"/>
      <c r="BU7" s="208"/>
      <c r="BV7" s="208"/>
      <c r="BW7" s="208"/>
      <c r="BX7" s="208"/>
      <c r="BY7" s="208"/>
      <c r="BZ7" s="208"/>
      <c r="CA7" s="208"/>
      <c r="CB7" s="208"/>
      <c r="CC7" s="208"/>
      <c r="CD7" s="208"/>
      <c r="CE7" s="34"/>
      <c r="CF7" s="60"/>
      <c r="CG7" s="34"/>
      <c r="CH7" s="34"/>
      <c r="CI7" s="34"/>
      <c r="CJ7" s="60"/>
      <c r="CK7" s="60"/>
      <c r="CL7" s="60"/>
      <c r="CM7" s="60"/>
      <c r="CN7" s="60"/>
      <c r="CO7" s="210"/>
      <c r="CP7" s="210"/>
      <c r="CQ7" s="210" t="s">
        <v>2081</v>
      </c>
      <c r="CR7" s="210"/>
      <c r="CS7" s="210"/>
      <c r="CT7" s="210"/>
      <c r="CU7" s="210"/>
      <c r="CV7" s="210"/>
      <c r="CW7" s="210"/>
      <c r="CX7" s="210"/>
      <c r="CY7" s="210"/>
      <c r="CZ7" s="210"/>
      <c r="DA7" s="210"/>
      <c r="DB7" s="210"/>
      <c r="DC7" s="210"/>
      <c r="DD7" s="210"/>
      <c r="DE7" s="210"/>
      <c r="DF7" s="210"/>
      <c r="DG7" s="210"/>
      <c r="DH7" s="210"/>
      <c r="DI7" s="34"/>
      <c r="DJ7" s="34"/>
      <c r="DK7" s="34"/>
      <c r="DL7" s="203"/>
      <c r="DM7" s="203"/>
      <c r="DN7" s="203"/>
      <c r="DO7" s="203"/>
      <c r="DP7" s="203"/>
      <c r="DQ7" s="203">
        <v>11569692</v>
      </c>
      <c r="DR7" s="203">
        <v>200204478</v>
      </c>
      <c r="DS7" s="203" t="s">
        <v>1302</v>
      </c>
      <c r="DT7" s="203"/>
      <c r="DU7" s="203">
        <v>4</v>
      </c>
      <c r="DV7" s="203"/>
      <c r="DW7" s="203"/>
      <c r="DX7" s="203"/>
      <c r="DY7" s="203"/>
      <c r="DZ7" s="203"/>
      <c r="EA7" s="203"/>
      <c r="EB7" s="203"/>
      <c r="EC7" s="203"/>
      <c r="ED7" s="203"/>
      <c r="EE7" s="203"/>
      <c r="EF7" s="203"/>
      <c r="EG7" s="203"/>
      <c r="EH7" s="203"/>
      <c r="EI7" s="34"/>
      <c r="EJ7" s="60"/>
      <c r="EK7" s="34">
        <v>2.043010752688172</v>
      </c>
      <c r="EL7" s="34">
        <v>4.1666666666666664E-2</v>
      </c>
      <c r="EM7" s="34"/>
      <c r="EN7" s="60"/>
      <c r="EO7" s="60"/>
      <c r="EP7" s="60"/>
      <c r="EQ7" s="210"/>
      <c r="ER7" s="210"/>
      <c r="ES7" s="203">
        <v>11567095</v>
      </c>
      <c r="ET7" s="203">
        <v>200132902</v>
      </c>
      <c r="EU7" s="203" t="s">
        <v>1584</v>
      </c>
      <c r="EV7" s="208"/>
      <c r="EW7" s="208">
        <v>152</v>
      </c>
      <c r="EX7" s="208">
        <v>0.49206349206349204</v>
      </c>
      <c r="EY7" s="203">
        <v>0.57718894009216593</v>
      </c>
      <c r="EZ7" s="210"/>
      <c r="FA7" s="210"/>
      <c r="FB7" s="210"/>
      <c r="FC7" s="210"/>
      <c r="FD7" s="210"/>
      <c r="FE7" s="210"/>
      <c r="FF7" s="210"/>
      <c r="FG7" s="210"/>
      <c r="FH7" s="210"/>
      <c r="FI7" s="210"/>
      <c r="FJ7" s="210" t="s">
        <v>2082</v>
      </c>
      <c r="FK7" s="34"/>
      <c r="FL7" s="60"/>
      <c r="FM7" s="34"/>
      <c r="FN7" s="34"/>
      <c r="FO7" s="34"/>
      <c r="FP7" s="60"/>
      <c r="FQ7" s="60"/>
      <c r="FR7" s="60"/>
      <c r="FS7" s="60"/>
      <c r="FT7" s="60"/>
      <c r="FU7" s="203">
        <v>11566508</v>
      </c>
      <c r="FV7" s="203" t="s">
        <v>2008</v>
      </c>
      <c r="FW7" s="203">
        <v>330129754</v>
      </c>
      <c r="FX7" s="203" t="s">
        <v>2037</v>
      </c>
      <c r="FY7" s="203">
        <v>2</v>
      </c>
      <c r="FZ7" s="203"/>
      <c r="GA7" s="203"/>
      <c r="GB7" s="203"/>
      <c r="GC7" s="203"/>
      <c r="GD7" s="203"/>
      <c r="GE7" s="203"/>
      <c r="GF7" s="203"/>
      <c r="GG7" s="203"/>
      <c r="GH7" s="203"/>
      <c r="GI7" s="203"/>
      <c r="GJ7" s="203"/>
      <c r="GK7" s="203"/>
      <c r="GL7" s="203" t="s">
        <v>2083</v>
      </c>
      <c r="GM7" s="34"/>
      <c r="GN7" s="60"/>
      <c r="GO7" s="63"/>
    </row>
    <row r="8" spans="1:395" s="64" customFormat="1" ht="20.2" customHeight="1">
      <c r="A8" s="203"/>
      <c r="B8" s="203"/>
      <c r="C8" s="203"/>
      <c r="D8" s="203"/>
      <c r="E8" s="203"/>
      <c r="F8" s="203"/>
      <c r="G8" s="203"/>
      <c r="H8" s="203"/>
      <c r="I8" s="203" t="s">
        <v>2062</v>
      </c>
      <c r="J8" s="203" t="s">
        <v>2063</v>
      </c>
      <c r="K8" s="203" t="s">
        <v>2064</v>
      </c>
      <c r="L8" s="203" t="s">
        <v>960</v>
      </c>
      <c r="M8" s="203" t="s">
        <v>2039</v>
      </c>
      <c r="N8" s="203"/>
      <c r="O8" s="203"/>
      <c r="P8" s="203"/>
      <c r="Q8" s="203"/>
      <c r="R8" s="203"/>
      <c r="S8" s="203"/>
      <c r="T8" s="203"/>
      <c r="U8" s="203"/>
      <c r="V8" s="203"/>
      <c r="W8" s="203"/>
      <c r="X8" s="203"/>
      <c r="Y8" s="203"/>
      <c r="Z8" s="203"/>
      <c r="AA8" s="203"/>
      <c r="AB8" s="203"/>
      <c r="AC8" s="203"/>
      <c r="AD8" s="203"/>
      <c r="AE8" s="203"/>
      <c r="AF8" s="203"/>
      <c r="AG8" s="203"/>
      <c r="AH8" s="60"/>
      <c r="AI8" s="60"/>
      <c r="AJ8" s="35"/>
      <c r="AK8" s="203">
        <v>11567256</v>
      </c>
      <c r="AL8" s="203">
        <v>200204443</v>
      </c>
      <c r="AM8" s="203" t="s">
        <v>1571</v>
      </c>
      <c r="AN8" s="203"/>
      <c r="AO8" s="203">
        <v>230</v>
      </c>
      <c r="AP8" s="203"/>
      <c r="AQ8" s="203"/>
      <c r="AR8" s="203"/>
      <c r="AS8" s="203"/>
      <c r="AT8" s="201"/>
      <c r="AU8" s="201"/>
      <c r="AV8" s="201"/>
      <c r="AW8" s="201"/>
      <c r="AX8" s="201"/>
      <c r="AY8" s="201"/>
      <c r="AZ8" s="201"/>
      <c r="BA8" s="201"/>
      <c r="BB8" s="201"/>
      <c r="BC8" s="34"/>
      <c r="BD8" s="60"/>
      <c r="BE8" s="203">
        <v>2.6285714285714286</v>
      </c>
      <c r="BF8" s="203">
        <v>4.1666666666666664E-2</v>
      </c>
      <c r="BG8" s="203">
        <v>1</v>
      </c>
      <c r="BH8" s="203"/>
      <c r="BI8" s="203"/>
      <c r="BJ8" s="203"/>
      <c r="BK8" s="203"/>
      <c r="BL8" s="203"/>
      <c r="BM8" s="203">
        <v>11567254</v>
      </c>
      <c r="BN8" s="203">
        <v>330025977</v>
      </c>
      <c r="BO8" s="203" t="s">
        <v>1636</v>
      </c>
      <c r="BP8" s="203"/>
      <c r="BQ8" s="203">
        <v>230</v>
      </c>
      <c r="BR8" s="203">
        <v>0.55714285714285716</v>
      </c>
      <c r="BS8" s="203">
        <v>0.66666666666666674</v>
      </c>
      <c r="BT8" s="203"/>
      <c r="BU8" s="203"/>
      <c r="BV8" s="203"/>
      <c r="BW8" s="203"/>
      <c r="BX8" s="203"/>
      <c r="BY8" s="203"/>
      <c r="BZ8" s="203"/>
      <c r="CA8" s="203"/>
      <c r="CB8" s="203"/>
      <c r="CC8" s="203"/>
      <c r="CD8" s="203"/>
      <c r="CE8" s="34"/>
      <c r="CF8" s="60"/>
      <c r="CG8" s="34"/>
      <c r="CH8" s="34"/>
      <c r="CI8" s="34"/>
      <c r="CJ8" s="60"/>
      <c r="CK8" s="60"/>
      <c r="CL8" s="60"/>
      <c r="CM8" s="60"/>
      <c r="CN8" s="60"/>
      <c r="CO8" s="210">
        <v>11567252</v>
      </c>
      <c r="CP8" s="210">
        <v>330025965</v>
      </c>
      <c r="CQ8" s="210" t="s">
        <v>1634</v>
      </c>
      <c r="CR8" s="210"/>
      <c r="CS8" s="210">
        <v>70</v>
      </c>
      <c r="CT8" s="210"/>
      <c r="CU8" s="210"/>
      <c r="CV8" s="210"/>
      <c r="CW8" s="210"/>
      <c r="CX8" s="210"/>
      <c r="CY8" s="210"/>
      <c r="CZ8" s="210"/>
      <c r="DA8" s="210"/>
      <c r="DB8" s="210"/>
      <c r="DC8" s="210"/>
      <c r="DD8" s="210"/>
      <c r="DE8" s="210"/>
      <c r="DF8" s="210"/>
      <c r="DG8" s="210"/>
      <c r="DH8" s="210"/>
      <c r="DI8" s="34"/>
      <c r="DJ8" s="34"/>
      <c r="DK8" s="34"/>
      <c r="DL8" s="203"/>
      <c r="DM8" s="203"/>
      <c r="DN8" s="203"/>
      <c r="DO8" s="203"/>
      <c r="DP8" s="203"/>
      <c r="DQ8" s="203">
        <v>11569693</v>
      </c>
      <c r="DR8" s="203">
        <v>200204514</v>
      </c>
      <c r="DS8" s="203" t="s">
        <v>1303</v>
      </c>
      <c r="DT8" s="203"/>
      <c r="DU8" s="203">
        <v>4</v>
      </c>
      <c r="DV8" s="203"/>
      <c r="DW8" s="203"/>
      <c r="DX8" s="203"/>
      <c r="DY8" s="203"/>
      <c r="DZ8" s="203"/>
      <c r="EA8" s="203"/>
      <c r="EB8" s="203"/>
      <c r="EC8" s="203"/>
      <c r="ED8" s="203"/>
      <c r="EE8" s="203"/>
      <c r="EF8" s="203"/>
      <c r="EG8" s="203"/>
      <c r="EH8" s="203"/>
      <c r="EI8" s="34"/>
      <c r="EJ8" s="60"/>
      <c r="EK8" s="34">
        <v>1.5873015873015874</v>
      </c>
      <c r="EL8" s="34">
        <v>4.1666666666666664E-2</v>
      </c>
      <c r="EM8" s="34"/>
      <c r="EN8" s="60"/>
      <c r="EO8" s="60"/>
      <c r="EP8" s="60"/>
      <c r="EQ8" s="210"/>
      <c r="ER8" s="210"/>
      <c r="ES8" s="203" t="s">
        <v>2058</v>
      </c>
      <c r="ET8" s="203" t="s">
        <v>956</v>
      </c>
      <c r="EU8" s="203" t="s">
        <v>974</v>
      </c>
      <c r="EV8" s="208"/>
      <c r="EW8" s="208">
        <v>10</v>
      </c>
      <c r="EX8" s="208">
        <v>0.57718894009216593</v>
      </c>
      <c r="EY8" s="203">
        <v>0.64332650622973209</v>
      </c>
      <c r="EZ8" s="210"/>
      <c r="FA8" s="210"/>
      <c r="FB8" s="210"/>
      <c r="FC8" s="210"/>
      <c r="FD8" s="210"/>
      <c r="FE8" s="210"/>
      <c r="FF8" s="210"/>
      <c r="FG8" s="210"/>
      <c r="FH8" s="210"/>
      <c r="FI8" s="210"/>
      <c r="FJ8" s="210"/>
      <c r="FK8" s="34"/>
      <c r="FL8" s="60"/>
      <c r="FM8" s="34"/>
      <c r="FN8" s="34"/>
      <c r="FO8" s="34"/>
      <c r="FP8" s="60"/>
      <c r="FQ8" s="60"/>
      <c r="FR8" s="60"/>
      <c r="FS8" s="60"/>
      <c r="FT8" s="60"/>
      <c r="FU8" s="203">
        <v>11566509</v>
      </c>
      <c r="FV8" s="203" t="s">
        <v>2008</v>
      </c>
      <c r="FW8" s="203">
        <v>330109863</v>
      </c>
      <c r="FX8" s="203" t="s">
        <v>2037</v>
      </c>
      <c r="FY8" s="203">
        <v>2</v>
      </c>
      <c r="FZ8" s="203"/>
      <c r="GA8" s="203"/>
      <c r="GB8" s="203"/>
      <c r="GC8" s="203"/>
      <c r="GD8" s="203"/>
      <c r="GE8" s="203"/>
      <c r="GF8" s="203"/>
      <c r="GG8" s="203"/>
      <c r="GH8" s="203"/>
      <c r="GI8" s="203"/>
      <c r="GJ8" s="203"/>
      <c r="GK8" s="203"/>
      <c r="GL8" s="203"/>
      <c r="GM8" s="34"/>
      <c r="GN8" s="60"/>
      <c r="GO8" s="63"/>
    </row>
    <row r="9" spans="1:395" s="64" customFormat="1" ht="20.2" customHeight="1">
      <c r="A9" s="203"/>
      <c r="B9" s="203"/>
      <c r="C9" s="203"/>
      <c r="D9" s="203"/>
      <c r="E9" s="203"/>
      <c r="F9" s="203"/>
      <c r="G9" s="203"/>
      <c r="H9" s="203"/>
      <c r="I9" s="203"/>
      <c r="J9" s="203"/>
      <c r="K9" s="203"/>
      <c r="L9" s="203"/>
      <c r="M9" s="203"/>
      <c r="N9" s="203"/>
      <c r="O9" s="203"/>
      <c r="P9" s="203"/>
      <c r="Q9" s="203"/>
      <c r="R9" s="203"/>
      <c r="S9" s="203"/>
      <c r="T9" s="203"/>
      <c r="U9" s="203"/>
      <c r="V9" s="203"/>
      <c r="W9" s="203"/>
      <c r="X9" s="203"/>
      <c r="Y9" s="203"/>
      <c r="Z9" s="203"/>
      <c r="AA9" s="203"/>
      <c r="AB9" s="203"/>
      <c r="AC9" s="203"/>
      <c r="AD9" s="203"/>
      <c r="AE9" s="203"/>
      <c r="AF9" s="203"/>
      <c r="AG9" s="203"/>
      <c r="AH9" s="60"/>
      <c r="AI9" s="60"/>
      <c r="AJ9" s="60"/>
      <c r="AK9" s="203"/>
      <c r="AL9" s="203"/>
      <c r="AM9" s="203"/>
      <c r="AN9" s="203"/>
      <c r="AO9" s="203"/>
      <c r="AP9" s="203"/>
      <c r="AQ9" s="203"/>
      <c r="AR9" s="203"/>
      <c r="AS9" s="203"/>
      <c r="AT9" s="201"/>
      <c r="AU9" s="201"/>
      <c r="AV9" s="201"/>
      <c r="AW9" s="201"/>
      <c r="AX9" s="201"/>
      <c r="AY9" s="201"/>
      <c r="AZ9" s="201"/>
      <c r="BA9" s="201"/>
      <c r="BB9" s="201"/>
      <c r="BC9" s="34"/>
      <c r="BD9" s="60"/>
      <c r="BE9" s="203">
        <v>0</v>
      </c>
      <c r="BF9" s="203"/>
      <c r="BG9" s="203"/>
      <c r="BH9" s="203"/>
      <c r="BI9" s="203"/>
      <c r="BJ9" s="203"/>
      <c r="BK9" s="203"/>
      <c r="BL9" s="203"/>
      <c r="BM9" s="203"/>
      <c r="BN9" s="203"/>
      <c r="BO9" s="203"/>
      <c r="BP9" s="203"/>
      <c r="BQ9" s="203"/>
      <c r="BR9" s="203"/>
      <c r="BS9" s="203"/>
      <c r="BT9" s="203"/>
      <c r="BU9" s="203"/>
      <c r="BV9" s="203"/>
      <c r="BW9" s="203"/>
      <c r="BX9" s="203"/>
      <c r="BY9" s="203"/>
      <c r="BZ9" s="203"/>
      <c r="CA9" s="203"/>
      <c r="CB9" s="203"/>
      <c r="CC9" s="203"/>
      <c r="CD9" s="203"/>
      <c r="CE9" s="34"/>
      <c r="CF9" s="60"/>
      <c r="CG9" s="34"/>
      <c r="CH9" s="34"/>
      <c r="CI9" s="34"/>
      <c r="CJ9" s="60"/>
      <c r="CK9" s="60"/>
      <c r="CL9" s="60"/>
      <c r="CM9" s="60"/>
      <c r="CN9" s="60"/>
      <c r="CO9" s="210">
        <v>11567254</v>
      </c>
      <c r="CP9" s="210">
        <v>330025977</v>
      </c>
      <c r="CQ9" s="210" t="s">
        <v>1636</v>
      </c>
      <c r="CR9" s="210"/>
      <c r="CS9" s="210">
        <v>70</v>
      </c>
      <c r="CT9" s="210"/>
      <c r="CU9" s="210"/>
      <c r="CV9" s="210"/>
      <c r="CW9" s="210"/>
      <c r="CX9" s="210"/>
      <c r="CY9" s="210"/>
      <c r="CZ9" s="210"/>
      <c r="DA9" s="210"/>
      <c r="DB9" s="210"/>
      <c r="DC9" s="210"/>
      <c r="DD9" s="210"/>
      <c r="DE9" s="210"/>
      <c r="DF9" s="210"/>
      <c r="DG9" s="210"/>
      <c r="DH9" s="210"/>
      <c r="DI9" s="34"/>
      <c r="DJ9" s="34"/>
      <c r="DK9" s="34"/>
      <c r="DL9" s="203"/>
      <c r="DM9" s="203"/>
      <c r="DN9" s="203"/>
      <c r="DO9" s="203"/>
      <c r="DP9" s="203"/>
      <c r="DQ9" s="203"/>
      <c r="DR9" s="203"/>
      <c r="DS9" s="203"/>
      <c r="DT9" s="203"/>
      <c r="DU9" s="203"/>
      <c r="DV9" s="203"/>
      <c r="DW9" s="203"/>
      <c r="DX9" s="203"/>
      <c r="DY9" s="203"/>
      <c r="DZ9" s="203"/>
      <c r="EA9" s="203"/>
      <c r="EB9" s="203"/>
      <c r="EC9" s="203"/>
      <c r="ED9" s="203"/>
      <c r="EE9" s="203"/>
      <c r="EF9" s="203"/>
      <c r="EG9" s="203"/>
      <c r="EH9" s="203"/>
      <c r="EI9" s="34"/>
      <c r="EJ9" s="60"/>
      <c r="EK9" s="34">
        <v>5.3763440860215048E-2</v>
      </c>
      <c r="EL9" s="34">
        <v>4.1666666666666664E-2</v>
      </c>
      <c r="EM9" s="34"/>
      <c r="EN9" s="60"/>
      <c r="EO9" s="60"/>
      <c r="EP9" s="60"/>
      <c r="EQ9" s="210"/>
      <c r="ER9" s="210"/>
      <c r="ES9" s="203">
        <v>11569692</v>
      </c>
      <c r="ET9" s="208">
        <v>200204478</v>
      </c>
      <c r="EU9" s="208" t="s">
        <v>1302</v>
      </c>
      <c r="EV9" s="208"/>
      <c r="EW9" s="208">
        <v>4</v>
      </c>
      <c r="EX9" s="208">
        <v>0.64332650622973209</v>
      </c>
      <c r="EY9" s="203">
        <v>0.64556664959890775</v>
      </c>
      <c r="EZ9" s="210"/>
      <c r="FA9" s="210"/>
      <c r="FB9" s="210"/>
      <c r="FC9" s="210"/>
      <c r="FD9" s="210"/>
      <c r="FE9" s="210"/>
      <c r="FF9" s="210"/>
      <c r="FG9" s="210"/>
      <c r="FH9" s="210"/>
      <c r="FI9" s="210"/>
      <c r="FJ9" s="210"/>
      <c r="FK9" s="34"/>
      <c r="FL9" s="60"/>
      <c r="FM9" s="34"/>
      <c r="FN9" s="34"/>
      <c r="FO9" s="34"/>
      <c r="FP9" s="60"/>
      <c r="FQ9" s="60"/>
      <c r="FR9" s="60"/>
      <c r="FS9" s="60"/>
      <c r="FT9" s="60"/>
      <c r="FU9" s="203">
        <v>11566510</v>
      </c>
      <c r="FV9" s="203" t="s">
        <v>2008</v>
      </c>
      <c r="FW9" s="203">
        <v>330109861</v>
      </c>
      <c r="FX9" s="203" t="s">
        <v>2037</v>
      </c>
      <c r="FY9" s="203">
        <v>6</v>
      </c>
      <c r="FZ9" s="203"/>
      <c r="GA9" s="203"/>
      <c r="GB9" s="203"/>
      <c r="GC9" s="203"/>
      <c r="GD9" s="203"/>
      <c r="GE9" s="203"/>
      <c r="GF9" s="203"/>
      <c r="GG9" s="203"/>
      <c r="GH9" s="203"/>
      <c r="GI9" s="203"/>
      <c r="GJ9" s="203"/>
      <c r="GK9" s="203"/>
      <c r="GL9" s="203"/>
      <c r="GM9" s="34"/>
      <c r="GN9" s="60"/>
      <c r="GO9" s="63"/>
    </row>
    <row r="10" spans="1:395" s="64" customFormat="1" ht="20.2" customHeight="1">
      <c r="A10" s="203"/>
      <c r="B10" s="203"/>
      <c r="C10" s="203"/>
      <c r="D10" s="203"/>
      <c r="E10" s="203"/>
      <c r="F10" s="203"/>
      <c r="G10" s="203"/>
      <c r="H10" s="203"/>
      <c r="I10" s="203"/>
      <c r="J10" s="203"/>
      <c r="K10" s="203"/>
      <c r="L10" s="203"/>
      <c r="M10" s="203"/>
      <c r="N10" s="203"/>
      <c r="O10" s="203"/>
      <c r="P10" s="203"/>
      <c r="Q10" s="203"/>
      <c r="R10" s="203"/>
      <c r="S10" s="203"/>
      <c r="T10" s="203"/>
      <c r="U10" s="203"/>
      <c r="V10" s="203"/>
      <c r="W10" s="203"/>
      <c r="X10" s="203"/>
      <c r="Y10" s="203"/>
      <c r="Z10" s="203"/>
      <c r="AA10" s="203"/>
      <c r="AB10" s="203"/>
      <c r="AC10" s="203"/>
      <c r="AD10" s="203"/>
      <c r="AE10" s="203"/>
      <c r="AF10" s="203"/>
      <c r="AG10" s="203"/>
      <c r="AH10" s="60"/>
      <c r="AI10" s="60"/>
      <c r="AJ10" s="60"/>
      <c r="AK10" s="35"/>
      <c r="AL10" s="35"/>
      <c r="AM10" s="35"/>
      <c r="AN10" s="35"/>
      <c r="AO10" s="35"/>
      <c r="AP10" s="35"/>
      <c r="AQ10" s="35"/>
      <c r="AR10" s="203"/>
      <c r="AS10" s="203"/>
      <c r="AT10" s="201"/>
      <c r="AU10" s="201"/>
      <c r="AV10" s="201"/>
      <c r="AW10" s="201"/>
      <c r="AX10" s="201"/>
      <c r="AY10" s="201"/>
      <c r="AZ10" s="201"/>
      <c r="BA10" s="201"/>
      <c r="BB10" s="201"/>
      <c r="BC10" s="34"/>
      <c r="BD10" s="60"/>
      <c r="BE10" s="203">
        <v>0</v>
      </c>
      <c r="BF10" s="203"/>
      <c r="BG10" s="203"/>
      <c r="BH10" s="203"/>
      <c r="BI10" s="203"/>
      <c r="BJ10" s="203"/>
      <c r="BK10" s="203"/>
      <c r="BL10" s="203"/>
      <c r="BM10" s="203"/>
      <c r="BN10" s="203"/>
      <c r="BO10" s="203"/>
      <c r="BP10" s="203"/>
      <c r="BQ10" s="203"/>
      <c r="BR10" s="203"/>
      <c r="BS10" s="203"/>
      <c r="BT10" s="203"/>
      <c r="BU10" s="203"/>
      <c r="BV10" s="203"/>
      <c r="BW10" s="203"/>
      <c r="BX10" s="203"/>
      <c r="BY10" s="203"/>
      <c r="BZ10" s="203"/>
      <c r="CA10" s="203"/>
      <c r="CB10" s="203"/>
      <c r="CC10" s="203"/>
      <c r="CD10" s="203"/>
      <c r="CE10" s="34"/>
      <c r="CF10" s="60"/>
      <c r="CG10" s="34"/>
      <c r="CH10" s="34"/>
      <c r="CI10" s="34"/>
      <c r="CJ10" s="60"/>
      <c r="CK10" s="60"/>
      <c r="CL10" s="60"/>
      <c r="CM10" s="60"/>
      <c r="CN10" s="60"/>
      <c r="CO10" s="210"/>
      <c r="CP10" s="210"/>
      <c r="CQ10" s="210"/>
      <c r="CR10" s="210"/>
      <c r="CS10" s="210"/>
      <c r="CT10" s="210"/>
      <c r="CU10" s="210"/>
      <c r="CV10" s="210"/>
      <c r="CW10" s="210"/>
      <c r="CX10" s="210"/>
      <c r="CY10" s="210"/>
      <c r="CZ10" s="210"/>
      <c r="DA10" s="210"/>
      <c r="DB10" s="210"/>
      <c r="DC10" s="210"/>
      <c r="DD10" s="210"/>
      <c r="DE10" s="210"/>
      <c r="DF10" s="210"/>
      <c r="DG10" s="210"/>
      <c r="DH10" s="210"/>
      <c r="DI10" s="34"/>
      <c r="DJ10" s="34"/>
      <c r="DK10" s="34"/>
      <c r="DL10" s="203"/>
      <c r="DM10" s="203"/>
      <c r="DN10" s="203"/>
      <c r="DO10" s="203"/>
      <c r="DP10" s="203"/>
      <c r="DQ10" s="203"/>
      <c r="DR10" s="203"/>
      <c r="DS10" s="203"/>
      <c r="DT10" s="203"/>
      <c r="DU10" s="203"/>
      <c r="DV10" s="203"/>
      <c r="DW10" s="203"/>
      <c r="DX10" s="203"/>
      <c r="DY10" s="203"/>
      <c r="DZ10" s="203"/>
      <c r="EA10" s="203"/>
      <c r="EB10" s="203"/>
      <c r="EC10" s="203"/>
      <c r="ED10" s="203"/>
      <c r="EE10" s="203"/>
      <c r="EF10" s="203"/>
      <c r="EG10" s="203"/>
      <c r="EH10" s="203"/>
      <c r="EI10" s="34"/>
      <c r="EJ10" s="60"/>
      <c r="EK10" s="34">
        <v>5.3763440860215048E-2</v>
      </c>
      <c r="EL10" s="34">
        <v>4.1666666666666664E-2</v>
      </c>
      <c r="EM10" s="34"/>
      <c r="EN10" s="60"/>
      <c r="EO10" s="60"/>
      <c r="EP10" s="60"/>
      <c r="EQ10" s="210"/>
      <c r="ER10" s="210"/>
      <c r="ES10" s="203">
        <v>11569693</v>
      </c>
      <c r="ET10" s="203">
        <v>200204514</v>
      </c>
      <c r="EU10" s="203" t="s">
        <v>1303</v>
      </c>
      <c r="EV10" s="203"/>
      <c r="EW10" s="203">
        <v>4</v>
      </c>
      <c r="EX10" s="203">
        <v>0.64556664959890775</v>
      </c>
      <c r="EY10" s="203">
        <v>0.64780679296808341</v>
      </c>
      <c r="EZ10" s="210"/>
      <c r="FA10" s="210"/>
      <c r="FB10" s="210"/>
      <c r="FC10" s="210"/>
      <c r="FD10" s="210"/>
      <c r="FE10" s="210"/>
      <c r="FF10" s="210"/>
      <c r="FG10" s="210"/>
      <c r="FH10" s="210"/>
      <c r="FI10" s="210"/>
      <c r="FJ10" s="210"/>
      <c r="FK10" s="34"/>
      <c r="FL10" s="60"/>
      <c r="FM10" s="34"/>
      <c r="FN10" s="34"/>
      <c r="FO10" s="34"/>
      <c r="FP10" s="60"/>
      <c r="FQ10" s="60"/>
      <c r="FR10" s="60"/>
      <c r="FS10" s="60"/>
      <c r="FT10" s="60"/>
      <c r="FU10" s="203">
        <v>11566511</v>
      </c>
      <c r="FV10" s="203" t="s">
        <v>2008</v>
      </c>
      <c r="FW10" s="203">
        <v>330092784</v>
      </c>
      <c r="FX10" s="203" t="s">
        <v>2037</v>
      </c>
      <c r="FY10" s="203">
        <v>2</v>
      </c>
      <c r="FZ10" s="203"/>
      <c r="GA10" s="203"/>
      <c r="GB10" s="203"/>
      <c r="GC10" s="203"/>
      <c r="GD10" s="203"/>
      <c r="GE10" s="203"/>
      <c r="GF10" s="203"/>
      <c r="GG10" s="203"/>
      <c r="GH10" s="203"/>
      <c r="GI10" s="203"/>
      <c r="GJ10" s="203"/>
      <c r="GK10" s="203"/>
      <c r="GL10" s="203"/>
      <c r="GM10" s="34"/>
      <c r="GN10" s="60"/>
      <c r="GO10" s="63"/>
    </row>
    <row r="11" spans="1:395" s="64" customFormat="1" ht="20.2" customHeight="1">
      <c r="A11" s="203"/>
      <c r="B11" s="203"/>
      <c r="C11" s="203"/>
      <c r="D11" s="203"/>
      <c r="E11" s="203"/>
      <c r="F11" s="203"/>
      <c r="G11" s="203"/>
      <c r="H11" s="203"/>
      <c r="I11" s="203"/>
      <c r="J11" s="203"/>
      <c r="K11" s="203"/>
      <c r="L11" s="203"/>
      <c r="M11" s="203"/>
      <c r="N11" s="203"/>
      <c r="O11" s="203"/>
      <c r="P11" s="203"/>
      <c r="Q11" s="203"/>
      <c r="R11" s="203"/>
      <c r="S11" s="203"/>
      <c r="T11" s="203"/>
      <c r="U11" s="203"/>
      <c r="V11" s="203"/>
      <c r="W11" s="203"/>
      <c r="X11" s="203"/>
      <c r="Y11" s="203"/>
      <c r="Z11" s="203"/>
      <c r="AA11" s="203"/>
      <c r="AB11" s="203"/>
      <c r="AC11" s="203"/>
      <c r="AD11" s="203"/>
      <c r="AE11" s="203"/>
      <c r="AF11" s="203"/>
      <c r="AG11" s="203"/>
      <c r="AH11" s="60"/>
      <c r="AI11" s="60"/>
      <c r="AJ11" s="60"/>
      <c r="AK11" s="203"/>
      <c r="AL11" s="203"/>
      <c r="AM11" s="203"/>
      <c r="AN11" s="203"/>
      <c r="AO11" s="203"/>
      <c r="AP11" s="203"/>
      <c r="AQ11" s="203"/>
      <c r="AR11" s="203"/>
      <c r="AS11" s="203"/>
      <c r="AT11" s="201"/>
      <c r="AU11" s="201"/>
      <c r="AV11" s="201"/>
      <c r="AW11" s="201"/>
      <c r="AX11" s="201"/>
      <c r="AY11" s="201"/>
      <c r="AZ11" s="201"/>
      <c r="BA11" s="201"/>
      <c r="BB11" s="201"/>
      <c r="BC11" s="34"/>
      <c r="BD11" s="60"/>
      <c r="BE11" s="203">
        <v>0</v>
      </c>
      <c r="BF11" s="203">
        <v>4.1666666666666664E-2</v>
      </c>
      <c r="BG11" s="203">
        <v>2</v>
      </c>
      <c r="BH11" s="203"/>
      <c r="BI11" s="203"/>
      <c r="BJ11" s="203"/>
      <c r="BK11" s="203"/>
      <c r="BL11" s="203"/>
      <c r="BM11" s="203"/>
      <c r="BN11" s="203"/>
      <c r="BO11" s="203"/>
      <c r="BP11" s="203"/>
      <c r="BQ11" s="203"/>
      <c r="BR11" s="203"/>
      <c r="BS11" s="203"/>
      <c r="BT11" s="203"/>
      <c r="BU11" s="203"/>
      <c r="BV11" s="203"/>
      <c r="BW11" s="203"/>
      <c r="BX11" s="203"/>
      <c r="BY11" s="203"/>
      <c r="BZ11" s="203"/>
      <c r="CA11" s="203"/>
      <c r="CB11" s="203"/>
      <c r="CC11" s="203"/>
      <c r="CD11" s="203"/>
      <c r="CE11" s="34"/>
      <c r="CF11" s="60"/>
      <c r="CG11" s="34"/>
      <c r="CH11" s="34"/>
      <c r="CI11" s="34"/>
      <c r="CJ11" s="60"/>
      <c r="CK11" s="60"/>
      <c r="CL11" s="60"/>
      <c r="CM11" s="60"/>
      <c r="CN11" s="60"/>
      <c r="CO11" s="210"/>
      <c r="CP11" s="210"/>
      <c r="CQ11" s="210"/>
      <c r="CR11" s="210"/>
      <c r="CS11" s="210"/>
      <c r="CT11" s="210"/>
      <c r="CU11" s="210"/>
      <c r="CV11" s="210"/>
      <c r="CW11" s="210"/>
      <c r="CX11" s="210"/>
      <c r="CY11" s="210"/>
      <c r="CZ11" s="210"/>
      <c r="DA11" s="210"/>
      <c r="DB11" s="210"/>
      <c r="DC11" s="210"/>
      <c r="DD11" s="210"/>
      <c r="DE11" s="210"/>
      <c r="DF11" s="210"/>
      <c r="DG11" s="210"/>
      <c r="DH11" s="210"/>
      <c r="DI11" s="34"/>
      <c r="DJ11" s="34"/>
      <c r="DK11" s="34"/>
      <c r="DL11" s="203"/>
      <c r="DM11" s="203"/>
      <c r="DN11" s="203"/>
      <c r="DO11" s="203"/>
      <c r="DP11" s="203"/>
      <c r="DQ11" s="203"/>
      <c r="DR11" s="203"/>
      <c r="DS11" s="203"/>
      <c r="DT11" s="203"/>
      <c r="DU11" s="203"/>
      <c r="DV11" s="203"/>
      <c r="DW11" s="203"/>
      <c r="DX11" s="203"/>
      <c r="DY11" s="203"/>
      <c r="DZ11" s="203"/>
      <c r="EA11" s="203"/>
      <c r="EB11" s="203"/>
      <c r="EC11" s="203"/>
      <c r="ED11" s="203"/>
      <c r="EE11" s="203"/>
      <c r="EF11" s="203"/>
      <c r="EG11" s="203"/>
      <c r="EH11" s="203"/>
      <c r="EI11" s="34"/>
      <c r="EJ11" s="60"/>
      <c r="EK11" s="34">
        <v>0.56451612903225801</v>
      </c>
      <c r="EL11" s="34">
        <v>4.1666666666666664E-2</v>
      </c>
      <c r="EM11" s="34"/>
      <c r="EN11" s="60"/>
      <c r="EO11" s="60"/>
      <c r="EP11" s="60"/>
      <c r="EQ11" s="210"/>
      <c r="ER11" s="210"/>
      <c r="ES11" s="203">
        <v>11567091</v>
      </c>
      <c r="ET11" s="203">
        <v>200127280</v>
      </c>
      <c r="EU11" s="203" t="s">
        <v>1768</v>
      </c>
      <c r="EV11" s="203"/>
      <c r="EW11" s="203">
        <v>42</v>
      </c>
      <c r="EX11" s="203">
        <v>0.64780679296808341</v>
      </c>
      <c r="EY11" s="203">
        <v>0.67132829834442753</v>
      </c>
      <c r="EZ11" s="210"/>
      <c r="FA11" s="210"/>
      <c r="FB11" s="210"/>
      <c r="FC11" s="210"/>
      <c r="FD11" s="210"/>
      <c r="FE11" s="210"/>
      <c r="FF11" s="210"/>
      <c r="FG11" s="210"/>
      <c r="FH11" s="210"/>
      <c r="FI11" s="210"/>
      <c r="FJ11" s="210"/>
      <c r="FK11" s="34"/>
      <c r="FL11" s="60"/>
      <c r="FM11" s="34"/>
      <c r="FN11" s="34"/>
      <c r="FO11" s="34"/>
      <c r="FP11" s="60"/>
      <c r="FQ11" s="60"/>
      <c r="FR11" s="60"/>
      <c r="FS11" s="60"/>
      <c r="FT11" s="60"/>
      <c r="FU11" s="203">
        <v>11566512</v>
      </c>
      <c r="FV11" s="203" t="s">
        <v>2008</v>
      </c>
      <c r="FW11" s="203">
        <v>330131649</v>
      </c>
      <c r="FX11" s="203" t="s">
        <v>2009</v>
      </c>
      <c r="FY11" s="203">
        <v>2</v>
      </c>
      <c r="FZ11" s="203"/>
      <c r="GA11" s="203"/>
      <c r="GB11" s="203"/>
      <c r="GC11" s="203"/>
      <c r="GD11" s="203"/>
      <c r="GE11" s="203"/>
      <c r="GF11" s="203"/>
      <c r="GG11" s="203"/>
      <c r="GH11" s="203"/>
      <c r="GI11" s="203"/>
      <c r="GJ11" s="203"/>
      <c r="GK11" s="203"/>
      <c r="GL11" s="203"/>
      <c r="GM11" s="34"/>
      <c r="GN11" s="60"/>
      <c r="GO11" s="63"/>
    </row>
    <row r="12" spans="1:395" s="64" customFormat="1" ht="20.2" customHeight="1">
      <c r="A12" s="203"/>
      <c r="B12" s="203"/>
      <c r="C12" s="203"/>
      <c r="D12" s="203"/>
      <c r="E12" s="203"/>
      <c r="F12" s="203"/>
      <c r="G12" s="203"/>
      <c r="H12" s="203"/>
      <c r="I12" s="203" t="s">
        <v>2065</v>
      </c>
      <c r="J12" s="203" t="s">
        <v>956</v>
      </c>
      <c r="K12" s="203" t="s">
        <v>973</v>
      </c>
      <c r="L12" s="203"/>
      <c r="M12" s="203">
        <v>12</v>
      </c>
      <c r="N12" s="203"/>
      <c r="O12" s="203"/>
      <c r="P12" s="203"/>
      <c r="Q12" s="203"/>
      <c r="R12" s="203"/>
      <c r="S12" s="203"/>
      <c r="T12" s="203"/>
      <c r="U12" s="203"/>
      <c r="V12" s="203"/>
      <c r="W12" s="203"/>
      <c r="X12" s="203"/>
      <c r="Y12" s="203"/>
      <c r="Z12" s="203"/>
      <c r="AA12" s="203"/>
      <c r="AB12" s="203"/>
      <c r="AC12" s="203"/>
      <c r="AD12" s="203"/>
      <c r="AE12" s="203"/>
      <c r="AF12" s="203"/>
      <c r="AG12" s="203"/>
      <c r="AH12" s="60"/>
      <c r="AI12" s="60"/>
      <c r="AJ12" s="60"/>
      <c r="AK12" s="203"/>
      <c r="AL12" s="203"/>
      <c r="AM12" s="203"/>
      <c r="AN12" s="203"/>
      <c r="AO12" s="203"/>
      <c r="AP12" s="203"/>
      <c r="AQ12" s="203"/>
      <c r="AR12" s="203"/>
      <c r="AS12" s="203"/>
      <c r="AT12" s="201"/>
      <c r="AU12" s="201"/>
      <c r="AV12" s="201"/>
      <c r="AW12" s="201"/>
      <c r="AX12" s="201"/>
      <c r="AY12" s="201"/>
      <c r="AZ12" s="201"/>
      <c r="BA12" s="201"/>
      <c r="BB12" s="201"/>
      <c r="BC12" s="34"/>
      <c r="BD12" s="60"/>
      <c r="BE12" s="203">
        <v>0</v>
      </c>
      <c r="BF12" s="203">
        <v>4.1666666666666664E-2</v>
      </c>
      <c r="BG12" s="203">
        <v>2</v>
      </c>
      <c r="BH12" s="203"/>
      <c r="BI12" s="203"/>
      <c r="BJ12" s="203"/>
      <c r="BK12" s="203"/>
      <c r="BL12" s="203"/>
      <c r="BM12" s="203"/>
      <c r="BN12" s="203"/>
      <c r="BO12" s="203"/>
      <c r="BP12" s="203"/>
      <c r="BQ12" s="203"/>
      <c r="BR12" s="203"/>
      <c r="BS12" s="203"/>
      <c r="BT12" s="203"/>
      <c r="BU12" s="203"/>
      <c r="BV12" s="203"/>
      <c r="BW12" s="203"/>
      <c r="BX12" s="203"/>
      <c r="BY12" s="203"/>
      <c r="BZ12" s="203"/>
      <c r="CA12" s="203"/>
      <c r="CB12" s="203"/>
      <c r="CC12" s="203"/>
      <c r="CD12" s="203"/>
      <c r="CE12" s="34"/>
      <c r="CF12" s="60"/>
      <c r="CG12" s="34"/>
      <c r="CH12" s="34"/>
      <c r="CI12" s="34"/>
      <c r="CJ12" s="60"/>
      <c r="CK12" s="60"/>
      <c r="CL12" s="60"/>
      <c r="CM12" s="60"/>
      <c r="CN12" s="60"/>
      <c r="CO12" s="203"/>
      <c r="CP12" s="203"/>
      <c r="CQ12" s="203"/>
      <c r="CR12" s="203"/>
      <c r="CS12" s="203"/>
      <c r="CT12" s="203"/>
      <c r="CU12" s="203"/>
      <c r="CV12" s="210"/>
      <c r="CW12" s="210"/>
      <c r="CX12" s="210"/>
      <c r="CY12" s="210"/>
      <c r="CZ12" s="210"/>
      <c r="DA12" s="210"/>
      <c r="DB12" s="210"/>
      <c r="DC12" s="210"/>
      <c r="DD12" s="210"/>
      <c r="DE12" s="210"/>
      <c r="DF12" s="210"/>
      <c r="DG12" s="210"/>
      <c r="DH12" s="210"/>
      <c r="DI12" s="34"/>
      <c r="DJ12" s="34"/>
      <c r="DK12" s="34"/>
      <c r="DL12" s="203"/>
      <c r="DM12" s="203"/>
      <c r="DN12" s="203"/>
      <c r="DO12" s="203"/>
      <c r="DP12" s="203"/>
      <c r="DQ12" s="203"/>
      <c r="DR12" s="203"/>
      <c r="DS12" s="203"/>
      <c r="DT12" s="203"/>
      <c r="DU12" s="203"/>
      <c r="DV12" s="203"/>
      <c r="DW12" s="203"/>
      <c r="DX12" s="203"/>
      <c r="DY12" s="203"/>
      <c r="DZ12" s="203"/>
      <c r="EA12" s="203"/>
      <c r="EB12" s="203"/>
      <c r="EC12" s="203"/>
      <c r="ED12" s="203"/>
      <c r="EE12" s="203"/>
      <c r="EF12" s="203"/>
      <c r="EG12" s="203"/>
      <c r="EH12" s="203"/>
      <c r="EI12" s="34"/>
      <c r="EJ12" s="60"/>
      <c r="EK12" s="34" t="e">
        <v>#DIV/0!</v>
      </c>
      <c r="EL12" s="34">
        <v>4.1666666666666664E-2</v>
      </c>
      <c r="EM12" s="34"/>
      <c r="EN12" s="60"/>
      <c r="EO12" s="60"/>
      <c r="EP12" s="60"/>
      <c r="EQ12" s="210"/>
      <c r="ER12" s="210"/>
      <c r="ES12" s="203"/>
      <c r="ET12" s="203"/>
      <c r="EU12" s="203"/>
      <c r="EV12" s="203"/>
      <c r="EW12" s="203"/>
      <c r="EX12" s="203"/>
      <c r="EY12" s="203"/>
      <c r="EZ12" s="210"/>
      <c r="FA12" s="210"/>
      <c r="FB12" s="210"/>
      <c r="FC12" s="210"/>
      <c r="FD12" s="210"/>
      <c r="FE12" s="210"/>
      <c r="FF12" s="210"/>
      <c r="FG12" s="210"/>
      <c r="FH12" s="210"/>
      <c r="FI12" s="210"/>
      <c r="FJ12" s="210"/>
      <c r="FK12" s="34"/>
      <c r="FL12" s="60"/>
      <c r="FM12" s="34"/>
      <c r="FN12" s="34"/>
      <c r="FO12" s="34"/>
      <c r="FP12" s="60"/>
      <c r="FQ12" s="60"/>
      <c r="FR12" s="60"/>
      <c r="FS12" s="60"/>
      <c r="FT12" s="60"/>
      <c r="FU12" s="203">
        <v>11566513</v>
      </c>
      <c r="FV12" s="203" t="s">
        <v>2008</v>
      </c>
      <c r="FW12" s="203">
        <v>330094280</v>
      </c>
      <c r="FX12" s="203" t="s">
        <v>2009</v>
      </c>
      <c r="FY12" s="203">
        <v>8</v>
      </c>
      <c r="FZ12" s="203"/>
      <c r="GA12" s="203"/>
      <c r="GB12" s="203"/>
      <c r="GC12" s="203"/>
      <c r="GD12" s="203"/>
      <c r="GE12" s="203"/>
      <c r="GF12" s="203"/>
      <c r="GG12" s="203"/>
      <c r="GH12" s="203"/>
      <c r="GI12" s="203"/>
      <c r="GJ12" s="203"/>
      <c r="GK12" s="203"/>
      <c r="GL12" s="203"/>
      <c r="GM12" s="34"/>
      <c r="GN12" s="60"/>
      <c r="GO12" s="63"/>
    </row>
    <row r="13" spans="1:395" s="64" customFormat="1" ht="20.2" customHeight="1">
      <c r="A13" s="203"/>
      <c r="B13" s="203"/>
      <c r="C13" s="203"/>
      <c r="D13" s="203"/>
      <c r="E13" s="203"/>
      <c r="F13" s="203"/>
      <c r="G13" s="203"/>
      <c r="H13" s="203"/>
      <c r="I13" s="203" t="s">
        <v>2066</v>
      </c>
      <c r="J13" s="203" t="s">
        <v>956</v>
      </c>
      <c r="K13" s="203" t="s">
        <v>973</v>
      </c>
      <c r="L13" s="203"/>
      <c r="M13" s="203">
        <v>2</v>
      </c>
      <c r="N13" s="203"/>
      <c r="O13" s="203"/>
      <c r="P13" s="203"/>
      <c r="Q13" s="203"/>
      <c r="R13" s="203"/>
      <c r="S13" s="203"/>
      <c r="T13" s="203"/>
      <c r="U13" s="203"/>
      <c r="V13" s="203"/>
      <c r="W13" s="203"/>
      <c r="X13" s="203"/>
      <c r="Y13" s="203"/>
      <c r="Z13" s="203"/>
      <c r="AA13" s="203"/>
      <c r="AB13" s="203"/>
      <c r="AC13" s="203"/>
      <c r="AD13" s="203"/>
      <c r="AE13" s="203"/>
      <c r="AF13" s="203"/>
      <c r="AG13" s="203"/>
      <c r="AH13" s="60"/>
      <c r="AI13" s="60"/>
      <c r="AJ13" s="60"/>
      <c r="AK13" s="203"/>
      <c r="AL13" s="203"/>
      <c r="AM13" s="203"/>
      <c r="AN13" s="203"/>
      <c r="AO13" s="203"/>
      <c r="AP13" s="203"/>
      <c r="AQ13" s="203"/>
      <c r="AR13" s="203"/>
      <c r="AS13" s="203"/>
      <c r="AT13" s="201"/>
      <c r="AU13" s="201"/>
      <c r="AV13" s="201"/>
      <c r="AW13" s="201"/>
      <c r="AX13" s="201"/>
      <c r="AY13" s="201"/>
      <c r="AZ13" s="201"/>
      <c r="BA13" s="201"/>
      <c r="BB13" s="201"/>
      <c r="BC13" s="34"/>
      <c r="BD13" s="60"/>
      <c r="BE13" s="203">
        <v>0</v>
      </c>
      <c r="BF13" s="203">
        <v>4.1666666666666664E-2</v>
      </c>
      <c r="BG13" s="203">
        <v>1</v>
      </c>
      <c r="BH13" s="203"/>
      <c r="BI13" s="203"/>
      <c r="BJ13" s="203"/>
      <c r="BK13" s="203"/>
      <c r="BL13" s="203"/>
      <c r="BM13" s="203"/>
      <c r="BN13" s="203"/>
      <c r="BO13" s="203"/>
      <c r="BP13" s="203"/>
      <c r="BQ13" s="203"/>
      <c r="BR13" s="203"/>
      <c r="BS13" s="203"/>
      <c r="BT13" s="203"/>
      <c r="BU13" s="203"/>
      <c r="BV13" s="203"/>
      <c r="BW13" s="203"/>
      <c r="BX13" s="203"/>
      <c r="BY13" s="203"/>
      <c r="BZ13" s="203"/>
      <c r="CA13" s="203"/>
      <c r="CB13" s="203"/>
      <c r="CC13" s="203"/>
      <c r="CD13" s="203"/>
      <c r="CE13" s="34"/>
      <c r="CF13" s="60"/>
      <c r="CG13" s="34"/>
      <c r="CH13" s="34"/>
      <c r="CI13" s="34"/>
      <c r="CJ13" s="60"/>
      <c r="CK13" s="60"/>
      <c r="CL13" s="60"/>
      <c r="CM13" s="60"/>
      <c r="CN13" s="60"/>
      <c r="CO13" s="35"/>
      <c r="CP13" s="35"/>
      <c r="CQ13" s="35"/>
      <c r="CR13" s="35"/>
      <c r="CS13" s="35"/>
      <c r="CT13" s="35"/>
      <c r="CU13" s="35"/>
      <c r="CV13" s="210"/>
      <c r="CW13" s="210"/>
      <c r="CX13" s="210"/>
      <c r="CY13" s="210"/>
      <c r="CZ13" s="210"/>
      <c r="DA13" s="210"/>
      <c r="DB13" s="210"/>
      <c r="DC13" s="210"/>
      <c r="DD13" s="210"/>
      <c r="DE13" s="210"/>
      <c r="DF13" s="210"/>
      <c r="DG13" s="210"/>
      <c r="DH13" s="210"/>
      <c r="DI13" s="34"/>
      <c r="DJ13" s="34"/>
      <c r="DK13" s="34"/>
      <c r="DL13" s="203"/>
      <c r="DM13" s="203"/>
      <c r="DN13" s="203"/>
      <c r="DO13" s="203"/>
      <c r="DP13" s="203"/>
      <c r="DQ13" s="203" t="s">
        <v>2066</v>
      </c>
      <c r="DR13" s="203" t="s">
        <v>956</v>
      </c>
      <c r="DS13" s="203" t="s">
        <v>973</v>
      </c>
      <c r="DT13" s="203"/>
      <c r="DU13" s="203">
        <v>10</v>
      </c>
      <c r="DV13" s="203"/>
      <c r="DW13" s="203"/>
      <c r="DX13" s="203"/>
      <c r="DY13" s="203"/>
      <c r="DZ13" s="203"/>
      <c r="EA13" s="203"/>
      <c r="EB13" s="203"/>
      <c r="EC13" s="203"/>
      <c r="ED13" s="203"/>
      <c r="EE13" s="203"/>
      <c r="EF13" s="203"/>
      <c r="EG13" s="203"/>
      <c r="EH13" s="203"/>
      <c r="EI13" s="34"/>
      <c r="EJ13" s="60"/>
      <c r="EK13" s="34" t="e">
        <v>#DIV/0!</v>
      </c>
      <c r="EL13" s="34">
        <v>4.1666666666666664E-2</v>
      </c>
      <c r="EM13" s="34"/>
      <c r="EN13" s="60"/>
      <c r="EO13" s="60"/>
      <c r="EP13" s="60"/>
      <c r="EQ13" s="210"/>
      <c r="ER13" s="210"/>
      <c r="ES13" s="203"/>
      <c r="ET13" s="203"/>
      <c r="EU13" s="203"/>
      <c r="EV13" s="203"/>
      <c r="EW13" s="203"/>
      <c r="EX13" s="203"/>
      <c r="EY13" s="203"/>
      <c r="EZ13" s="210"/>
      <c r="FA13" s="210"/>
      <c r="FB13" s="210"/>
      <c r="FC13" s="210"/>
      <c r="FD13" s="210"/>
      <c r="FE13" s="210"/>
      <c r="FF13" s="210"/>
      <c r="FG13" s="210"/>
      <c r="FH13" s="210"/>
      <c r="FI13" s="210"/>
      <c r="FJ13" s="210"/>
      <c r="FK13" s="34"/>
      <c r="FL13" s="60"/>
      <c r="FM13" s="34"/>
      <c r="FN13" s="34"/>
      <c r="FO13" s="34"/>
      <c r="FP13" s="60"/>
      <c r="FQ13" s="60"/>
      <c r="FR13" s="60"/>
      <c r="FS13" s="60"/>
      <c r="FT13" s="60"/>
      <c r="FU13" s="203">
        <v>11566514</v>
      </c>
      <c r="FV13" s="203" t="s">
        <v>2008</v>
      </c>
      <c r="FW13" s="203">
        <v>330033216</v>
      </c>
      <c r="FX13" s="203" t="s">
        <v>2009</v>
      </c>
      <c r="FY13" s="203">
        <v>2</v>
      </c>
      <c r="FZ13" s="203"/>
      <c r="GA13" s="203"/>
      <c r="GB13" s="203"/>
      <c r="GC13" s="203"/>
      <c r="GD13" s="203"/>
      <c r="GE13" s="203"/>
      <c r="GF13" s="203"/>
      <c r="GG13" s="203"/>
      <c r="GH13" s="203"/>
      <c r="GI13" s="203"/>
      <c r="GJ13" s="203"/>
      <c r="GK13" s="203"/>
      <c r="GL13" s="203"/>
      <c r="GM13" s="34"/>
      <c r="GN13" s="60"/>
      <c r="GO13" s="63"/>
    </row>
    <row r="14" spans="1:395" s="64" customFormat="1" ht="20.2" customHeight="1">
      <c r="A14" s="203"/>
      <c r="B14" s="203"/>
      <c r="C14" s="203"/>
      <c r="D14" s="203"/>
      <c r="E14" s="203"/>
      <c r="F14" s="203"/>
      <c r="G14" s="203"/>
      <c r="H14" s="203"/>
      <c r="I14" s="203" t="s">
        <v>2067</v>
      </c>
      <c r="J14" s="203" t="s">
        <v>956</v>
      </c>
      <c r="K14" s="203" t="s">
        <v>973</v>
      </c>
      <c r="L14" s="203"/>
      <c r="M14" s="203">
        <v>2</v>
      </c>
      <c r="N14" s="203"/>
      <c r="O14" s="203"/>
      <c r="P14" s="203"/>
      <c r="Q14" s="203"/>
      <c r="R14" s="203"/>
      <c r="S14" s="203"/>
      <c r="T14" s="203"/>
      <c r="U14" s="203"/>
      <c r="V14" s="203"/>
      <c r="W14" s="203"/>
      <c r="X14" s="203"/>
      <c r="Y14" s="203"/>
      <c r="Z14" s="203"/>
      <c r="AA14" s="203"/>
      <c r="AB14" s="203"/>
      <c r="AC14" s="203"/>
      <c r="AD14" s="203"/>
      <c r="AE14" s="203"/>
      <c r="AF14" s="203"/>
      <c r="AG14" s="203"/>
      <c r="AH14" s="60"/>
      <c r="AI14" s="60"/>
      <c r="AJ14" s="60"/>
      <c r="AK14" s="203"/>
      <c r="AL14" s="203"/>
      <c r="AM14" s="203"/>
      <c r="AN14" s="203"/>
      <c r="AO14" s="203"/>
      <c r="AP14" s="203"/>
      <c r="AQ14" s="203"/>
      <c r="AR14" s="203"/>
      <c r="AS14" s="203"/>
      <c r="AT14" s="201"/>
      <c r="AU14" s="201"/>
      <c r="AV14" s="201"/>
      <c r="AW14" s="201"/>
      <c r="AX14" s="201"/>
      <c r="AY14" s="201"/>
      <c r="AZ14" s="201"/>
      <c r="BA14" s="201"/>
      <c r="BB14" s="201"/>
      <c r="BC14" s="34"/>
      <c r="BD14" s="60"/>
      <c r="BE14" s="203">
        <v>0</v>
      </c>
      <c r="BF14" s="203">
        <v>4.1666666666666664E-2</v>
      </c>
      <c r="BG14" s="203">
        <v>1</v>
      </c>
      <c r="BH14" s="203"/>
      <c r="BI14" s="203"/>
      <c r="BJ14" s="203"/>
      <c r="BK14" s="203"/>
      <c r="BL14" s="203"/>
      <c r="BM14" s="203"/>
      <c r="BN14" s="203"/>
      <c r="BO14" s="203"/>
      <c r="BP14" s="203"/>
      <c r="BQ14" s="203"/>
      <c r="BR14" s="203"/>
      <c r="BS14" s="203"/>
      <c r="BT14" s="203"/>
      <c r="BU14" s="203"/>
      <c r="BV14" s="203"/>
      <c r="BW14" s="203"/>
      <c r="BX14" s="203"/>
      <c r="BY14" s="203"/>
      <c r="BZ14" s="203"/>
      <c r="CA14" s="203"/>
      <c r="CB14" s="203"/>
      <c r="CC14" s="203"/>
      <c r="CD14" s="203"/>
      <c r="CE14" s="34"/>
      <c r="CF14" s="60"/>
      <c r="CG14" s="34"/>
      <c r="CH14" s="34"/>
      <c r="CI14" s="34"/>
      <c r="CJ14" s="60"/>
      <c r="CK14" s="60"/>
      <c r="CL14" s="60"/>
      <c r="CM14" s="60"/>
      <c r="CN14" s="60"/>
      <c r="CO14" s="35"/>
      <c r="CP14" s="35"/>
      <c r="CQ14" s="35"/>
      <c r="CR14" s="35"/>
      <c r="CS14" s="35"/>
      <c r="CT14" s="35"/>
      <c r="CU14" s="35"/>
      <c r="CV14" s="210"/>
      <c r="CW14" s="210"/>
      <c r="CX14" s="210"/>
      <c r="CY14" s="210"/>
      <c r="CZ14" s="210"/>
      <c r="DA14" s="210"/>
      <c r="DB14" s="210"/>
      <c r="DC14" s="210"/>
      <c r="DD14" s="210"/>
      <c r="DE14" s="210"/>
      <c r="DF14" s="210"/>
      <c r="DG14" s="210"/>
      <c r="DH14" s="210"/>
      <c r="DI14" s="34"/>
      <c r="DJ14" s="34"/>
      <c r="DK14" s="34"/>
      <c r="DL14" s="203"/>
      <c r="DM14" s="203"/>
      <c r="DN14" s="203"/>
      <c r="DO14" s="203"/>
      <c r="DP14" s="203"/>
      <c r="DQ14" s="203" t="s">
        <v>2067</v>
      </c>
      <c r="DR14" s="203" t="s">
        <v>956</v>
      </c>
      <c r="DS14" s="203" t="s">
        <v>973</v>
      </c>
      <c r="DT14" s="203"/>
      <c r="DU14" s="203">
        <v>8</v>
      </c>
      <c r="DV14" s="203"/>
      <c r="DW14" s="203"/>
      <c r="DX14" s="203"/>
      <c r="DY14" s="203"/>
      <c r="DZ14" s="203"/>
      <c r="EA14" s="203"/>
      <c r="EB14" s="203"/>
      <c r="EC14" s="203"/>
      <c r="ED14" s="203"/>
      <c r="EE14" s="203"/>
      <c r="EF14" s="203"/>
      <c r="EG14" s="203"/>
      <c r="EH14" s="203"/>
      <c r="EI14" s="34"/>
      <c r="EJ14" s="60"/>
      <c r="EK14" s="34" t="e">
        <v>#DIV/0!</v>
      </c>
      <c r="EL14" s="34">
        <v>4.1666666666666664E-2</v>
      </c>
      <c r="EM14" s="34"/>
      <c r="EN14" s="60"/>
      <c r="EO14" s="60"/>
      <c r="EP14" s="60"/>
      <c r="EQ14" s="210"/>
      <c r="ER14" s="210"/>
      <c r="ES14" s="210"/>
      <c r="ET14" s="210"/>
      <c r="EU14" s="210"/>
      <c r="EV14" s="210"/>
      <c r="EW14" s="210"/>
      <c r="EX14" s="210"/>
      <c r="EY14" s="210"/>
      <c r="EZ14" s="210"/>
      <c r="FA14" s="210"/>
      <c r="FB14" s="210"/>
      <c r="FC14" s="210"/>
      <c r="FD14" s="210"/>
      <c r="FE14" s="210"/>
      <c r="FF14" s="210"/>
      <c r="FG14" s="210"/>
      <c r="FH14" s="210"/>
      <c r="FI14" s="210"/>
      <c r="FJ14" s="210"/>
      <c r="FK14" s="34"/>
      <c r="FL14" s="60"/>
      <c r="FM14" s="34"/>
      <c r="FN14" s="34"/>
      <c r="FO14" s="34"/>
      <c r="FP14" s="60"/>
      <c r="FQ14" s="60"/>
      <c r="FR14" s="60"/>
      <c r="FS14" s="60"/>
      <c r="FT14" s="60"/>
      <c r="FU14" s="203">
        <v>11566515</v>
      </c>
      <c r="FV14" s="203" t="s">
        <v>2008</v>
      </c>
      <c r="FW14" s="203">
        <v>330094303</v>
      </c>
      <c r="FX14" s="203" t="s">
        <v>2010</v>
      </c>
      <c r="FY14" s="203">
        <v>10</v>
      </c>
      <c r="FZ14" s="203"/>
      <c r="GA14" s="203"/>
      <c r="GB14" s="203"/>
      <c r="GC14" s="203"/>
      <c r="GD14" s="203"/>
      <c r="GE14" s="203"/>
      <c r="GF14" s="203"/>
      <c r="GG14" s="203"/>
      <c r="GH14" s="203"/>
      <c r="GI14" s="203"/>
      <c r="GJ14" s="203"/>
      <c r="GK14" s="203"/>
      <c r="GL14" s="203"/>
      <c r="GM14" s="34"/>
      <c r="GN14" s="60"/>
      <c r="GO14" s="63"/>
    </row>
    <row r="15" spans="1:395" s="64" customFormat="1" ht="20.2" customHeight="1">
      <c r="A15" s="203"/>
      <c r="B15" s="203"/>
      <c r="C15" s="203"/>
      <c r="D15" s="203"/>
      <c r="E15" s="203"/>
      <c r="F15" s="203"/>
      <c r="G15" s="203"/>
      <c r="H15" s="203"/>
      <c r="I15" s="203" t="s">
        <v>2068</v>
      </c>
      <c r="J15" s="203" t="s">
        <v>956</v>
      </c>
      <c r="K15" s="203" t="s">
        <v>973</v>
      </c>
      <c r="L15" s="203"/>
      <c r="M15" s="203">
        <v>12</v>
      </c>
      <c r="N15" s="203"/>
      <c r="O15" s="203"/>
      <c r="P15" s="203"/>
      <c r="Q15" s="203"/>
      <c r="R15" s="203"/>
      <c r="S15" s="203"/>
      <c r="T15" s="203"/>
      <c r="U15" s="203"/>
      <c r="V15" s="203"/>
      <c r="W15" s="203"/>
      <c r="X15" s="203"/>
      <c r="Y15" s="203"/>
      <c r="Z15" s="203"/>
      <c r="AA15" s="203"/>
      <c r="AB15" s="203"/>
      <c r="AC15" s="203"/>
      <c r="AD15" s="203"/>
      <c r="AE15" s="203"/>
      <c r="AF15" s="203"/>
      <c r="AG15" s="203"/>
      <c r="AH15" s="60"/>
      <c r="AI15" s="60"/>
      <c r="AJ15" s="60"/>
      <c r="AK15" s="203"/>
      <c r="AL15" s="203"/>
      <c r="AM15" s="203"/>
      <c r="AN15" s="203"/>
      <c r="AO15" s="203"/>
      <c r="AP15" s="203"/>
      <c r="AQ15" s="203"/>
      <c r="AR15" s="203"/>
      <c r="AS15" s="203"/>
      <c r="AT15" s="201"/>
      <c r="AU15" s="201"/>
      <c r="AV15" s="201"/>
      <c r="AW15" s="201"/>
      <c r="AX15" s="201"/>
      <c r="AY15" s="201"/>
      <c r="AZ15" s="201"/>
      <c r="BA15" s="201"/>
      <c r="BB15" s="201"/>
      <c r="BC15" s="34"/>
      <c r="BD15" s="60"/>
      <c r="BE15" s="203">
        <v>0</v>
      </c>
      <c r="BF15" s="203">
        <v>4.1666666666666664E-2</v>
      </c>
      <c r="BG15" s="203">
        <v>1</v>
      </c>
      <c r="BH15" s="203"/>
      <c r="BI15" s="203"/>
      <c r="BJ15" s="203"/>
      <c r="BK15" s="203"/>
      <c r="BL15" s="203"/>
      <c r="BM15" s="203"/>
      <c r="BN15" s="203"/>
      <c r="BO15" s="203"/>
      <c r="BP15" s="203"/>
      <c r="BQ15" s="203"/>
      <c r="BR15" s="203"/>
      <c r="BS15" s="203"/>
      <c r="BT15" s="203"/>
      <c r="BU15" s="203"/>
      <c r="BV15" s="203"/>
      <c r="BW15" s="203"/>
      <c r="BX15" s="203"/>
      <c r="BY15" s="203"/>
      <c r="BZ15" s="203"/>
      <c r="CA15" s="203"/>
      <c r="CB15" s="203"/>
      <c r="CC15" s="203"/>
      <c r="CD15" s="203"/>
      <c r="CE15" s="34"/>
      <c r="CF15" s="60"/>
      <c r="CG15" s="34"/>
      <c r="CH15" s="34"/>
      <c r="CI15" s="34"/>
      <c r="CJ15" s="60"/>
      <c r="CK15" s="60"/>
      <c r="CL15" s="60"/>
      <c r="CM15" s="60"/>
      <c r="CN15" s="60"/>
      <c r="CO15" s="210"/>
      <c r="CP15" s="210"/>
      <c r="CQ15" s="210"/>
      <c r="CR15" s="210"/>
      <c r="CS15" s="210"/>
      <c r="CT15" s="210"/>
      <c r="CU15" s="210"/>
      <c r="CV15" s="210"/>
      <c r="CW15" s="210"/>
      <c r="CX15" s="210"/>
      <c r="CY15" s="210"/>
      <c r="CZ15" s="210"/>
      <c r="DA15" s="210"/>
      <c r="DB15" s="210"/>
      <c r="DC15" s="210"/>
      <c r="DD15" s="210"/>
      <c r="DE15" s="210"/>
      <c r="DF15" s="210"/>
      <c r="DG15" s="210"/>
      <c r="DH15" s="210"/>
      <c r="DI15" s="34"/>
      <c r="DJ15" s="34"/>
      <c r="DK15" s="34"/>
      <c r="DL15" s="203"/>
      <c r="DM15" s="203"/>
      <c r="DN15" s="203"/>
      <c r="DO15" s="203"/>
      <c r="DP15" s="203"/>
      <c r="DQ15" s="203" t="s">
        <v>2069</v>
      </c>
      <c r="DR15" s="203" t="s">
        <v>956</v>
      </c>
      <c r="DS15" s="203" t="s">
        <v>973</v>
      </c>
      <c r="DT15" s="203"/>
      <c r="DU15" s="203">
        <v>9</v>
      </c>
      <c r="DV15" s="203"/>
      <c r="DW15" s="203"/>
      <c r="DX15" s="203"/>
      <c r="DY15" s="203"/>
      <c r="DZ15" s="203"/>
      <c r="EA15" s="203"/>
      <c r="EB15" s="203"/>
      <c r="EC15" s="203"/>
      <c r="ED15" s="203"/>
      <c r="EE15" s="203"/>
      <c r="EF15" s="203"/>
      <c r="EG15" s="203"/>
      <c r="EH15" s="203"/>
      <c r="EI15" s="34"/>
      <c r="EJ15" s="60"/>
      <c r="EK15" s="34" t="e">
        <v>#DIV/0!</v>
      </c>
      <c r="EL15" s="34">
        <v>4.1666666666666664E-2</v>
      </c>
      <c r="EM15" s="34"/>
      <c r="EN15" s="60"/>
      <c r="EO15" s="60"/>
      <c r="EP15" s="60"/>
      <c r="EQ15" s="210"/>
      <c r="ER15" s="210"/>
      <c r="ES15" s="203"/>
      <c r="ET15" s="203"/>
      <c r="EU15" s="203"/>
      <c r="EV15" s="203"/>
      <c r="EW15" s="203"/>
      <c r="EX15" s="203"/>
      <c r="EY15" s="203"/>
      <c r="EZ15" s="210"/>
      <c r="FA15" s="210"/>
      <c r="FB15" s="210"/>
      <c r="FC15" s="210"/>
      <c r="FD15" s="210"/>
      <c r="FE15" s="210"/>
      <c r="FF15" s="210"/>
      <c r="FG15" s="210"/>
      <c r="FH15" s="210"/>
      <c r="FI15" s="210"/>
      <c r="FJ15" s="210"/>
      <c r="FK15" s="34"/>
      <c r="FL15" s="60"/>
      <c r="FM15" s="34"/>
      <c r="FN15" s="34"/>
      <c r="FO15" s="34"/>
      <c r="FP15" s="60"/>
      <c r="FQ15" s="60"/>
      <c r="FR15" s="60"/>
      <c r="FS15" s="60"/>
      <c r="FT15" s="60"/>
      <c r="FU15" s="203">
        <v>11566516</v>
      </c>
      <c r="FV15" s="203" t="s">
        <v>2008</v>
      </c>
      <c r="FW15" s="203">
        <v>330099707</v>
      </c>
      <c r="FX15" s="203" t="s">
        <v>2041</v>
      </c>
      <c r="FY15" s="203">
        <v>8</v>
      </c>
      <c r="FZ15" s="203"/>
      <c r="GA15" s="203"/>
      <c r="GB15" s="203"/>
      <c r="GC15" s="203"/>
      <c r="GD15" s="203"/>
      <c r="GE15" s="203"/>
      <c r="GF15" s="203"/>
      <c r="GG15" s="203"/>
      <c r="GH15" s="203"/>
      <c r="GI15" s="203"/>
      <c r="GJ15" s="203"/>
      <c r="GK15" s="203"/>
      <c r="GL15" s="203"/>
      <c r="GM15" s="34"/>
      <c r="GN15" s="60"/>
      <c r="GO15" s="63"/>
    </row>
    <row r="16" spans="1:395" s="64" customFormat="1" ht="20.2" customHeight="1">
      <c r="A16" s="203"/>
      <c r="B16" s="203"/>
      <c r="C16" s="203"/>
      <c r="D16" s="203"/>
      <c r="E16" s="203"/>
      <c r="F16" s="203"/>
      <c r="G16" s="203"/>
      <c r="H16" s="203"/>
      <c r="I16" s="203"/>
      <c r="J16" s="203"/>
      <c r="K16" s="203"/>
      <c r="L16" s="203"/>
      <c r="M16" s="203"/>
      <c r="N16" s="203"/>
      <c r="O16" s="203"/>
      <c r="P16" s="203"/>
      <c r="Q16" s="203"/>
      <c r="R16" s="203"/>
      <c r="S16" s="203"/>
      <c r="T16" s="203"/>
      <c r="U16" s="203"/>
      <c r="V16" s="203"/>
      <c r="W16" s="203"/>
      <c r="X16" s="203"/>
      <c r="Y16" s="203"/>
      <c r="Z16" s="203"/>
      <c r="AA16" s="203"/>
      <c r="AB16" s="203"/>
      <c r="AC16" s="203"/>
      <c r="AD16" s="203"/>
      <c r="AE16" s="203"/>
      <c r="AF16" s="203"/>
      <c r="AG16" s="203"/>
      <c r="AH16" s="60"/>
      <c r="AI16" s="60"/>
      <c r="AJ16" s="60"/>
      <c r="AK16" s="203"/>
      <c r="AL16" s="203"/>
      <c r="AM16" s="203"/>
      <c r="AN16" s="203"/>
      <c r="AO16" s="203"/>
      <c r="AP16" s="203"/>
      <c r="AQ16" s="203"/>
      <c r="AR16" s="203"/>
      <c r="AS16" s="203"/>
      <c r="AT16" s="201"/>
      <c r="AU16" s="201"/>
      <c r="AV16" s="201"/>
      <c r="AW16" s="201"/>
      <c r="AX16" s="201"/>
      <c r="AY16" s="201"/>
      <c r="AZ16" s="201"/>
      <c r="BA16" s="201"/>
      <c r="BB16" s="201"/>
      <c r="BC16" s="34"/>
      <c r="BD16" s="60"/>
      <c r="BE16" s="203">
        <v>0</v>
      </c>
      <c r="BF16" s="203">
        <v>4.1666666666666664E-2</v>
      </c>
      <c r="BG16" s="203">
        <v>1</v>
      </c>
      <c r="BH16" s="203"/>
      <c r="BI16" s="203"/>
      <c r="BJ16" s="203"/>
      <c r="BK16" s="203"/>
      <c r="BL16" s="203"/>
      <c r="BM16" s="203"/>
      <c r="BN16" s="203"/>
      <c r="BO16" s="203"/>
      <c r="BP16" s="203"/>
      <c r="BQ16" s="203"/>
      <c r="BR16" s="203"/>
      <c r="BS16" s="203"/>
      <c r="BT16" s="203"/>
      <c r="BU16" s="203"/>
      <c r="BV16" s="203"/>
      <c r="BW16" s="203"/>
      <c r="BX16" s="203"/>
      <c r="BY16" s="203"/>
      <c r="BZ16" s="203"/>
      <c r="CA16" s="203"/>
      <c r="CB16" s="203"/>
      <c r="CC16" s="203"/>
      <c r="CD16" s="203"/>
      <c r="CE16" s="34"/>
      <c r="CF16" s="60"/>
      <c r="CG16" s="34"/>
      <c r="CH16" s="34"/>
      <c r="CI16" s="34"/>
      <c r="CJ16" s="60"/>
      <c r="CK16" s="60"/>
      <c r="CL16" s="60"/>
      <c r="CM16" s="60"/>
      <c r="CN16" s="60"/>
      <c r="CO16" s="210"/>
      <c r="CP16" s="210"/>
      <c r="CQ16" s="210"/>
      <c r="CR16" s="210"/>
      <c r="CS16" s="210"/>
      <c r="CT16" s="210"/>
      <c r="CU16" s="210"/>
      <c r="CV16" s="210"/>
      <c r="CW16" s="210"/>
      <c r="CX16" s="210"/>
      <c r="CY16" s="210"/>
      <c r="CZ16" s="210"/>
      <c r="DA16" s="210"/>
      <c r="DB16" s="210"/>
      <c r="DC16" s="210"/>
      <c r="DD16" s="210"/>
      <c r="DE16" s="210"/>
      <c r="DF16" s="210"/>
      <c r="DG16" s="210"/>
      <c r="DH16" s="210"/>
      <c r="DI16" s="34"/>
      <c r="DJ16" s="34"/>
      <c r="DK16" s="34"/>
      <c r="DL16" s="203"/>
      <c r="DM16" s="203"/>
      <c r="DN16" s="203"/>
      <c r="DO16" s="203"/>
      <c r="DP16" s="203"/>
      <c r="DQ16" s="203"/>
      <c r="DR16" s="203"/>
      <c r="DS16" s="203"/>
      <c r="DT16" s="34"/>
      <c r="DU16" s="34"/>
      <c r="DV16" s="34"/>
      <c r="DW16" s="203"/>
      <c r="DX16" s="203"/>
      <c r="DY16" s="203"/>
      <c r="DZ16" s="203"/>
      <c r="EA16" s="203"/>
      <c r="EB16" s="203"/>
      <c r="EC16" s="203"/>
      <c r="ED16" s="203"/>
      <c r="EE16" s="203"/>
      <c r="EF16" s="203"/>
      <c r="EG16" s="203"/>
      <c r="EH16" s="203"/>
      <c r="EI16" s="34"/>
      <c r="EJ16" s="60"/>
      <c r="EK16" s="34" t="e">
        <v>#DIV/0!</v>
      </c>
      <c r="EL16" s="34">
        <v>4.1666666666666664E-2</v>
      </c>
      <c r="EM16" s="34"/>
      <c r="EN16" s="60"/>
      <c r="EO16" s="60"/>
      <c r="EP16" s="60"/>
      <c r="EQ16" s="210"/>
      <c r="ER16" s="210"/>
      <c r="ES16" s="203"/>
      <c r="ET16" s="203"/>
      <c r="EU16" s="203"/>
      <c r="EV16" s="34"/>
      <c r="EW16" s="34"/>
      <c r="EX16" s="34"/>
      <c r="EY16" s="203"/>
      <c r="EZ16" s="210"/>
      <c r="FA16" s="210"/>
      <c r="FB16" s="210"/>
      <c r="FC16" s="210"/>
      <c r="FD16" s="210"/>
      <c r="FE16" s="210"/>
      <c r="FF16" s="210"/>
      <c r="FG16" s="210"/>
      <c r="FH16" s="210"/>
      <c r="FI16" s="210"/>
      <c r="FJ16" s="210"/>
      <c r="FK16" s="34"/>
      <c r="FL16" s="60"/>
      <c r="FM16" s="34"/>
      <c r="FN16" s="34"/>
      <c r="FO16" s="34"/>
      <c r="FP16" s="60"/>
      <c r="FQ16" s="60"/>
      <c r="FR16" s="60"/>
      <c r="FS16" s="60"/>
      <c r="FT16" s="60"/>
      <c r="FU16" s="203">
        <v>11566517</v>
      </c>
      <c r="FV16" s="203" t="s">
        <v>2008</v>
      </c>
      <c r="FW16" s="203">
        <v>330099708</v>
      </c>
      <c r="FX16" s="203" t="s">
        <v>2041</v>
      </c>
      <c r="FY16" s="203">
        <v>10</v>
      </c>
      <c r="FZ16" s="203"/>
      <c r="GA16" s="203"/>
      <c r="GB16" s="203"/>
      <c r="GC16" s="203"/>
      <c r="GD16" s="203"/>
      <c r="GE16" s="203"/>
      <c r="GF16" s="203"/>
      <c r="GG16" s="203"/>
      <c r="GH16" s="203"/>
      <c r="GI16" s="203"/>
      <c r="GJ16" s="203"/>
      <c r="GK16" s="203"/>
      <c r="GL16" s="203"/>
      <c r="GM16" s="34"/>
      <c r="GN16" s="60"/>
      <c r="GO16" s="63"/>
    </row>
    <row r="17" spans="1:197" s="64" customFormat="1" ht="20.2" customHeight="1">
      <c r="A17" s="203"/>
      <c r="B17" s="203"/>
      <c r="C17" s="203"/>
      <c r="D17" s="203"/>
      <c r="E17" s="203"/>
      <c r="F17" s="203"/>
      <c r="G17" s="203"/>
      <c r="H17" s="203"/>
      <c r="I17" s="203"/>
      <c r="J17" s="203"/>
      <c r="K17" s="203"/>
      <c r="L17" s="203"/>
      <c r="M17" s="203"/>
      <c r="N17" s="203"/>
      <c r="O17" s="203"/>
      <c r="P17" s="203"/>
      <c r="Q17" s="203"/>
      <c r="R17" s="203"/>
      <c r="S17" s="203"/>
      <c r="T17" s="203"/>
      <c r="U17" s="203"/>
      <c r="V17" s="203"/>
      <c r="W17" s="203"/>
      <c r="X17" s="203"/>
      <c r="Y17" s="203"/>
      <c r="Z17" s="203"/>
      <c r="AA17" s="203"/>
      <c r="AB17" s="203"/>
      <c r="AC17" s="203"/>
      <c r="AD17" s="203"/>
      <c r="AE17" s="203"/>
      <c r="AF17" s="203"/>
      <c r="AG17" s="203"/>
      <c r="AH17" s="60"/>
      <c r="AI17" s="60"/>
      <c r="AJ17" s="60"/>
      <c r="AK17" s="201"/>
      <c r="AL17" s="201"/>
      <c r="AM17" s="201"/>
      <c r="AN17" s="201"/>
      <c r="AO17" s="201"/>
      <c r="AP17" s="201"/>
      <c r="AQ17" s="201"/>
      <c r="AR17" s="201"/>
      <c r="AS17" s="201"/>
      <c r="AT17" s="201"/>
      <c r="AU17" s="201"/>
      <c r="AV17" s="201"/>
      <c r="AW17" s="201"/>
      <c r="AX17" s="201"/>
      <c r="AY17" s="201"/>
      <c r="AZ17" s="201"/>
      <c r="BA17" s="201"/>
      <c r="BB17" s="201"/>
      <c r="BC17" s="34"/>
      <c r="BD17" s="60"/>
      <c r="BE17" s="203">
        <v>0</v>
      </c>
      <c r="BF17" s="203">
        <v>4.1666666666666664E-2</v>
      </c>
      <c r="BG17" s="203">
        <v>1</v>
      </c>
      <c r="BH17" s="203"/>
      <c r="BI17" s="203"/>
      <c r="BJ17" s="203"/>
      <c r="BK17" s="203"/>
      <c r="BL17" s="203"/>
      <c r="BM17" s="203"/>
      <c r="BN17" s="203"/>
      <c r="BO17" s="203"/>
      <c r="BP17" s="203"/>
      <c r="BQ17" s="203"/>
      <c r="BR17" s="203"/>
      <c r="BS17" s="203"/>
      <c r="BT17" s="203"/>
      <c r="BU17" s="203"/>
      <c r="BV17" s="203"/>
      <c r="BW17" s="203"/>
      <c r="BX17" s="203"/>
      <c r="BY17" s="203"/>
      <c r="BZ17" s="203"/>
      <c r="CA17" s="203"/>
      <c r="CB17" s="203"/>
      <c r="CC17" s="203"/>
      <c r="CD17" s="203"/>
      <c r="CE17" s="34"/>
      <c r="CF17" s="60"/>
      <c r="CG17" s="34"/>
      <c r="CH17" s="34"/>
      <c r="CI17" s="34"/>
      <c r="CJ17" s="60"/>
      <c r="CK17" s="60"/>
      <c r="CL17" s="60"/>
      <c r="CM17" s="60"/>
      <c r="CN17" s="60"/>
      <c r="CO17" s="210"/>
      <c r="CP17" s="210"/>
      <c r="CQ17" s="210"/>
      <c r="CR17" s="210"/>
      <c r="CS17" s="210"/>
      <c r="CT17" s="210"/>
      <c r="CU17" s="210"/>
      <c r="CV17" s="210"/>
      <c r="CW17" s="210"/>
      <c r="CX17" s="210"/>
      <c r="CY17" s="210"/>
      <c r="CZ17" s="210"/>
      <c r="DA17" s="210"/>
      <c r="DB17" s="210"/>
      <c r="DC17" s="210"/>
      <c r="DD17" s="210"/>
      <c r="DE17" s="210"/>
      <c r="DF17" s="210"/>
      <c r="DG17" s="210"/>
      <c r="DH17" s="210"/>
      <c r="DI17" s="34"/>
      <c r="DJ17" s="34"/>
      <c r="DK17" s="34"/>
      <c r="DL17" s="203"/>
      <c r="DM17" s="203"/>
      <c r="DN17" s="203"/>
      <c r="DO17" s="203"/>
      <c r="DP17" s="203"/>
      <c r="DQ17" s="203"/>
      <c r="DR17" s="203"/>
      <c r="DS17" s="203"/>
      <c r="DT17" s="34"/>
      <c r="DU17" s="34"/>
      <c r="DV17" s="34"/>
      <c r="DW17" s="203"/>
      <c r="DX17" s="203"/>
      <c r="DY17" s="203"/>
      <c r="DZ17" s="203"/>
      <c r="EA17" s="203"/>
      <c r="EB17" s="203"/>
      <c r="EC17" s="203"/>
      <c r="ED17" s="203"/>
      <c r="EE17" s="203"/>
      <c r="EF17" s="203"/>
      <c r="EG17" s="203"/>
      <c r="EH17" s="203"/>
      <c r="EI17" s="34"/>
      <c r="EJ17" s="60"/>
      <c r="EK17" s="34"/>
      <c r="EL17" s="34"/>
      <c r="EM17" s="34"/>
      <c r="EN17" s="60"/>
      <c r="EO17" s="60"/>
      <c r="EP17" s="60"/>
      <c r="EQ17" s="210"/>
      <c r="ER17" s="210"/>
      <c r="ES17" s="203"/>
      <c r="ET17" s="203"/>
      <c r="EU17" s="203"/>
      <c r="EV17" s="203"/>
      <c r="EW17" s="203"/>
      <c r="EX17" s="203"/>
      <c r="EY17" s="203"/>
      <c r="EZ17" s="210"/>
      <c r="FA17" s="210"/>
      <c r="FB17" s="210"/>
      <c r="FC17" s="210"/>
      <c r="FD17" s="210"/>
      <c r="FE17" s="210"/>
      <c r="FF17" s="210"/>
      <c r="FG17" s="210"/>
      <c r="FH17" s="210"/>
      <c r="FI17" s="210"/>
      <c r="FJ17" s="210"/>
      <c r="FK17" s="34"/>
      <c r="FL17" s="60"/>
      <c r="FM17" s="34"/>
      <c r="FN17" s="34"/>
      <c r="FO17" s="34"/>
      <c r="FP17" s="60"/>
      <c r="FQ17" s="60"/>
      <c r="FR17" s="60"/>
      <c r="FS17" s="60"/>
      <c r="FT17" s="60"/>
      <c r="FU17" s="203">
        <v>11566518</v>
      </c>
      <c r="FV17" s="203" t="s">
        <v>2008</v>
      </c>
      <c r="FW17" s="203">
        <v>330122500</v>
      </c>
      <c r="FX17" s="203" t="s">
        <v>2041</v>
      </c>
      <c r="FY17" s="203">
        <v>2</v>
      </c>
      <c r="FZ17" s="203"/>
      <c r="GA17" s="203"/>
      <c r="GB17" s="203"/>
      <c r="GC17" s="203"/>
      <c r="GD17" s="203"/>
      <c r="GE17" s="203"/>
      <c r="GF17" s="203"/>
      <c r="GG17" s="203"/>
      <c r="GH17" s="203"/>
      <c r="GI17" s="203"/>
      <c r="GJ17" s="203"/>
      <c r="GK17" s="203"/>
      <c r="GL17" s="203"/>
      <c r="GM17" s="34"/>
      <c r="GN17" s="60"/>
      <c r="GO17" s="63"/>
    </row>
    <row r="18" spans="1:197" s="64" customFormat="1" ht="20.2" customHeight="1">
      <c r="A18" s="203"/>
      <c r="B18" s="203"/>
      <c r="C18" s="203"/>
      <c r="D18" s="203"/>
      <c r="E18" s="203"/>
      <c r="F18" s="203"/>
      <c r="G18" s="203"/>
      <c r="H18" s="203"/>
      <c r="I18" s="203"/>
      <c r="J18" s="203"/>
      <c r="K18" s="203"/>
      <c r="L18" s="203"/>
      <c r="M18" s="203"/>
      <c r="N18" s="203"/>
      <c r="O18" s="203"/>
      <c r="P18" s="203"/>
      <c r="Q18" s="203"/>
      <c r="R18" s="203"/>
      <c r="S18" s="203"/>
      <c r="T18" s="203"/>
      <c r="U18" s="203"/>
      <c r="V18" s="203"/>
      <c r="W18" s="203"/>
      <c r="X18" s="203"/>
      <c r="Y18" s="203"/>
      <c r="Z18" s="203"/>
      <c r="AA18" s="203"/>
      <c r="AB18" s="203"/>
      <c r="AC18" s="203"/>
      <c r="AD18" s="203"/>
      <c r="AE18" s="203"/>
      <c r="AF18" s="203"/>
      <c r="AG18" s="203"/>
      <c r="AH18" s="60"/>
      <c r="AI18" s="60"/>
      <c r="AJ18" s="60"/>
      <c r="AK18" s="201"/>
      <c r="AL18" s="201"/>
      <c r="AM18" s="201"/>
      <c r="AN18" s="201"/>
      <c r="AO18" s="201"/>
      <c r="AP18" s="201"/>
      <c r="AQ18" s="201"/>
      <c r="AR18" s="201"/>
      <c r="AS18" s="201"/>
      <c r="AT18" s="201"/>
      <c r="AU18" s="201"/>
      <c r="AV18" s="201"/>
      <c r="AW18" s="201"/>
      <c r="AX18" s="201"/>
      <c r="AY18" s="201"/>
      <c r="AZ18" s="201"/>
      <c r="BA18" s="201"/>
      <c r="BB18" s="201"/>
      <c r="BC18" s="34"/>
      <c r="BD18" s="60"/>
      <c r="BE18" s="203">
        <v>0</v>
      </c>
      <c r="BF18" s="203">
        <v>4.1666666666666664E-2</v>
      </c>
      <c r="BG18" s="203">
        <v>1</v>
      </c>
      <c r="BH18" s="203"/>
      <c r="BI18" s="203"/>
      <c r="BJ18" s="203"/>
      <c r="BK18" s="203"/>
      <c r="BL18" s="203"/>
      <c r="BM18" s="203"/>
      <c r="BN18" s="203"/>
      <c r="BO18" s="203"/>
      <c r="BP18" s="203"/>
      <c r="BQ18" s="203"/>
      <c r="BR18" s="203"/>
      <c r="BS18" s="203"/>
      <c r="BT18" s="203"/>
      <c r="BU18" s="203"/>
      <c r="BV18" s="203"/>
      <c r="BW18" s="203"/>
      <c r="BX18" s="203"/>
      <c r="BY18" s="203"/>
      <c r="BZ18" s="203"/>
      <c r="CA18" s="203"/>
      <c r="CB18" s="203"/>
      <c r="CC18" s="203"/>
      <c r="CD18" s="203"/>
      <c r="CE18" s="34"/>
      <c r="CF18" s="60"/>
      <c r="CG18" s="34"/>
      <c r="CH18" s="34"/>
      <c r="CI18" s="34"/>
      <c r="CJ18" s="60"/>
      <c r="CK18" s="60"/>
      <c r="CL18" s="60"/>
      <c r="CM18" s="60"/>
      <c r="CN18" s="60"/>
      <c r="CO18" s="210"/>
      <c r="CP18" s="210"/>
      <c r="CQ18" s="210"/>
      <c r="CR18" s="210"/>
      <c r="CS18" s="210"/>
      <c r="CT18" s="210"/>
      <c r="CU18" s="210"/>
      <c r="CV18" s="210"/>
      <c r="CW18" s="210"/>
      <c r="CX18" s="210"/>
      <c r="CY18" s="210"/>
      <c r="CZ18" s="210"/>
      <c r="DA18" s="210"/>
      <c r="DB18" s="210"/>
      <c r="DC18" s="210"/>
      <c r="DD18" s="210"/>
      <c r="DE18" s="210"/>
      <c r="DF18" s="210"/>
      <c r="DG18" s="210"/>
      <c r="DH18" s="210"/>
      <c r="DI18" s="34"/>
      <c r="DJ18" s="34"/>
      <c r="DK18" s="34"/>
      <c r="DL18" s="203"/>
      <c r="DM18" s="203"/>
      <c r="DN18" s="203"/>
      <c r="DO18" s="203"/>
      <c r="DP18" s="203"/>
      <c r="DQ18" s="203"/>
      <c r="DR18" s="203"/>
      <c r="DS18" s="203"/>
      <c r="DT18" s="208"/>
      <c r="DU18" s="208"/>
      <c r="DV18" s="208"/>
      <c r="DW18" s="203"/>
      <c r="DX18" s="203"/>
      <c r="DY18" s="203"/>
      <c r="DZ18" s="203"/>
      <c r="EA18" s="203"/>
      <c r="EB18" s="203"/>
      <c r="EC18" s="203"/>
      <c r="ED18" s="203"/>
      <c r="EE18" s="203"/>
      <c r="EF18" s="203"/>
      <c r="EG18" s="203"/>
      <c r="EH18" s="203"/>
      <c r="EI18" s="34"/>
      <c r="EJ18" s="60"/>
      <c r="EK18" s="34"/>
      <c r="EL18" s="34"/>
      <c r="EM18" s="34"/>
      <c r="EN18" s="60"/>
      <c r="EO18" s="60"/>
      <c r="EP18" s="60"/>
      <c r="EQ18" s="210"/>
      <c r="ER18" s="210"/>
      <c r="ES18" s="203"/>
      <c r="ET18" s="203"/>
      <c r="EU18" s="203"/>
      <c r="EV18" s="203"/>
      <c r="EW18" s="203"/>
      <c r="EX18" s="203"/>
      <c r="EY18" s="203"/>
      <c r="EZ18" s="210"/>
      <c r="FA18" s="210"/>
      <c r="FB18" s="210"/>
      <c r="FC18" s="210"/>
      <c r="FD18" s="210"/>
      <c r="FE18" s="210"/>
      <c r="FF18" s="210"/>
      <c r="FG18" s="210"/>
      <c r="FH18" s="210"/>
      <c r="FI18" s="210"/>
      <c r="FJ18" s="210"/>
      <c r="FK18" s="34"/>
      <c r="FL18" s="60"/>
      <c r="FM18" s="34"/>
      <c r="FN18" s="34"/>
      <c r="FO18" s="34"/>
      <c r="FP18" s="60"/>
      <c r="FQ18" s="60"/>
      <c r="FR18" s="60"/>
      <c r="FS18" s="60"/>
      <c r="FT18" s="60"/>
      <c r="FU18" s="203"/>
      <c r="FV18" s="203"/>
      <c r="FW18" s="203"/>
      <c r="FX18" s="203"/>
      <c r="FY18" s="203"/>
      <c r="FZ18" s="203"/>
      <c r="GA18" s="203"/>
      <c r="GB18" s="203"/>
      <c r="GC18" s="203"/>
      <c r="GD18" s="203"/>
      <c r="GE18" s="203"/>
      <c r="GF18" s="203"/>
      <c r="GG18" s="203"/>
      <c r="GH18" s="203"/>
      <c r="GI18" s="203"/>
      <c r="GJ18" s="203"/>
      <c r="GK18" s="203"/>
      <c r="GL18" s="203"/>
      <c r="GM18" s="34"/>
      <c r="GN18" s="60"/>
      <c r="GO18" s="63"/>
    </row>
    <row r="19" spans="1:197" s="64" customFormat="1" ht="20.2" customHeight="1">
      <c r="A19" s="203"/>
      <c r="B19" s="203"/>
      <c r="C19" s="203"/>
      <c r="D19" s="203"/>
      <c r="E19" s="203"/>
      <c r="F19" s="203"/>
      <c r="G19" s="203"/>
      <c r="H19" s="203"/>
      <c r="I19" s="203"/>
      <c r="J19" s="203"/>
      <c r="K19" s="203"/>
      <c r="L19" s="203"/>
      <c r="M19" s="203"/>
      <c r="N19" s="203"/>
      <c r="O19" s="203"/>
      <c r="P19" s="203"/>
      <c r="Q19" s="203"/>
      <c r="R19" s="203"/>
      <c r="S19" s="203"/>
      <c r="T19" s="203"/>
      <c r="U19" s="203"/>
      <c r="V19" s="203"/>
      <c r="W19" s="203"/>
      <c r="X19" s="203"/>
      <c r="Y19" s="203"/>
      <c r="Z19" s="203"/>
      <c r="AA19" s="203"/>
      <c r="AB19" s="203"/>
      <c r="AC19" s="203"/>
      <c r="AD19" s="203"/>
      <c r="AE19" s="203"/>
      <c r="AF19" s="203"/>
      <c r="AG19" s="203"/>
      <c r="AH19" s="60"/>
      <c r="AI19" s="60"/>
      <c r="AJ19" s="60"/>
      <c r="AK19" s="201"/>
      <c r="AL19" s="201"/>
      <c r="AM19" s="201"/>
      <c r="AN19" s="201"/>
      <c r="AO19" s="201"/>
      <c r="AP19" s="201"/>
      <c r="AQ19" s="201"/>
      <c r="AR19" s="201"/>
      <c r="AS19" s="201"/>
      <c r="AT19" s="201"/>
      <c r="AU19" s="201"/>
      <c r="AV19" s="201"/>
      <c r="AW19" s="201"/>
      <c r="AX19" s="201"/>
      <c r="AY19" s="201"/>
      <c r="AZ19" s="201"/>
      <c r="BA19" s="201"/>
      <c r="BB19" s="201"/>
      <c r="BC19" s="34"/>
      <c r="BD19" s="60"/>
      <c r="BE19" s="203">
        <v>0</v>
      </c>
      <c r="BF19" s="203">
        <v>4.1666666666666664E-2</v>
      </c>
      <c r="BG19" s="203">
        <v>1</v>
      </c>
      <c r="BH19" s="203"/>
      <c r="BI19" s="203"/>
      <c r="BJ19" s="203"/>
      <c r="BK19" s="203"/>
      <c r="BL19" s="203"/>
      <c r="BM19" s="203"/>
      <c r="BN19" s="203"/>
      <c r="BO19" s="203"/>
      <c r="BP19" s="203"/>
      <c r="BQ19" s="203"/>
      <c r="BR19" s="203"/>
      <c r="BS19" s="203"/>
      <c r="BT19" s="203"/>
      <c r="BU19" s="203"/>
      <c r="BV19" s="203"/>
      <c r="BW19" s="203"/>
      <c r="BX19" s="203"/>
      <c r="BY19" s="203"/>
      <c r="BZ19" s="203"/>
      <c r="CA19" s="203"/>
      <c r="CB19" s="203"/>
      <c r="CC19" s="203"/>
      <c r="CD19" s="203"/>
      <c r="CE19" s="34"/>
      <c r="CF19" s="60"/>
      <c r="CG19" s="34"/>
      <c r="CH19" s="34"/>
      <c r="CI19" s="34"/>
      <c r="CJ19" s="60"/>
      <c r="CK19" s="60"/>
      <c r="CL19" s="60"/>
      <c r="CM19" s="60"/>
      <c r="CN19" s="60"/>
      <c r="CO19" s="210"/>
      <c r="CP19" s="210"/>
      <c r="CQ19" s="210"/>
      <c r="CR19" s="210"/>
      <c r="CS19" s="210"/>
      <c r="CT19" s="210"/>
      <c r="CU19" s="210"/>
      <c r="CV19" s="210"/>
      <c r="CW19" s="210"/>
      <c r="CX19" s="210"/>
      <c r="CY19" s="210"/>
      <c r="CZ19" s="210"/>
      <c r="DA19" s="210"/>
      <c r="DB19" s="210"/>
      <c r="DC19" s="210"/>
      <c r="DD19" s="210"/>
      <c r="DE19" s="210"/>
      <c r="DF19" s="210"/>
      <c r="DG19" s="210"/>
      <c r="DH19" s="210"/>
      <c r="DI19" s="34"/>
      <c r="DJ19" s="34"/>
      <c r="DK19" s="34"/>
      <c r="DL19" s="203"/>
      <c r="DM19" s="203"/>
      <c r="DN19" s="203"/>
      <c r="DO19" s="203"/>
      <c r="DP19" s="203"/>
      <c r="DQ19" s="203"/>
      <c r="DR19" s="203"/>
      <c r="DS19" s="203"/>
      <c r="DT19" s="203"/>
      <c r="DU19" s="203"/>
      <c r="DV19" s="203"/>
      <c r="DW19" s="203"/>
      <c r="DX19" s="203"/>
      <c r="DY19" s="203"/>
      <c r="DZ19" s="203"/>
      <c r="EA19" s="203"/>
      <c r="EB19" s="203"/>
      <c r="EC19" s="203"/>
      <c r="ED19" s="203"/>
      <c r="EE19" s="203"/>
      <c r="EF19" s="203"/>
      <c r="EG19" s="203"/>
      <c r="EH19" s="203"/>
      <c r="EI19" s="34"/>
      <c r="EJ19" s="60"/>
      <c r="EK19" s="34"/>
      <c r="EL19" s="34"/>
      <c r="EM19" s="34"/>
      <c r="EN19" s="60"/>
      <c r="EO19" s="60"/>
      <c r="EP19" s="60"/>
      <c r="EQ19" s="210"/>
      <c r="ER19" s="210"/>
      <c r="ES19" s="203"/>
      <c r="ET19" s="203"/>
      <c r="EU19" s="203"/>
      <c r="EV19" s="203"/>
      <c r="EW19" s="203"/>
      <c r="EX19" s="203"/>
      <c r="EY19" s="203"/>
      <c r="EZ19" s="210"/>
      <c r="FA19" s="210"/>
      <c r="FB19" s="210"/>
      <c r="FC19" s="210"/>
      <c r="FD19" s="210"/>
      <c r="FE19" s="210"/>
      <c r="FF19" s="210"/>
      <c r="FG19" s="210"/>
      <c r="FH19" s="210"/>
      <c r="FI19" s="210"/>
      <c r="FJ19" s="210"/>
      <c r="FK19" s="34"/>
      <c r="FL19" s="60"/>
      <c r="FM19" s="34"/>
      <c r="FN19" s="34"/>
      <c r="FO19" s="34"/>
      <c r="FP19" s="60"/>
      <c r="FQ19" s="60"/>
      <c r="FR19" s="60"/>
      <c r="FS19" s="60"/>
      <c r="FT19" s="60"/>
      <c r="FU19" s="203"/>
      <c r="FV19" s="203"/>
      <c r="FW19" s="203"/>
      <c r="FX19" s="203"/>
      <c r="FY19" s="203"/>
      <c r="FZ19" s="203"/>
      <c r="GA19" s="203"/>
      <c r="GB19" s="203"/>
      <c r="GC19" s="203"/>
      <c r="GD19" s="203"/>
      <c r="GE19" s="203"/>
      <c r="GF19" s="203"/>
      <c r="GG19" s="203"/>
      <c r="GH19" s="203"/>
      <c r="GI19" s="203"/>
      <c r="GJ19" s="203"/>
      <c r="GK19" s="203"/>
      <c r="GL19" s="203"/>
      <c r="GM19" s="34"/>
      <c r="GN19" s="60"/>
      <c r="GO19" s="63"/>
    </row>
    <row r="20" spans="1:197" ht="20.2" customHeight="1">
      <c r="A20" s="68" t="s">
        <v>961</v>
      </c>
      <c r="B20" s="69"/>
      <c r="C20" s="70"/>
      <c r="D20" s="71"/>
      <c r="E20" s="71"/>
      <c r="F20" s="71"/>
      <c r="G20" s="71"/>
      <c r="H20" s="71"/>
      <c r="I20" s="71"/>
      <c r="J20" s="71"/>
      <c r="K20" s="71"/>
      <c r="L20" s="71"/>
      <c r="M20" s="71"/>
      <c r="N20" s="71"/>
      <c r="O20" s="71"/>
      <c r="P20" s="71"/>
      <c r="Q20" s="71"/>
      <c r="R20" s="71"/>
      <c r="S20" s="71"/>
      <c r="T20" s="71"/>
      <c r="U20" s="71"/>
      <c r="V20" s="71"/>
      <c r="W20" s="71"/>
      <c r="X20" s="71"/>
      <c r="Y20" s="71"/>
      <c r="Z20" s="71"/>
      <c r="AA20" s="71"/>
      <c r="AB20" s="72"/>
      <c r="AC20" s="68" t="s">
        <v>961</v>
      </c>
      <c r="AD20" s="69"/>
      <c r="AE20" s="70"/>
      <c r="AF20" s="71"/>
      <c r="AG20" s="71"/>
      <c r="AH20" s="71"/>
      <c r="AI20" s="71"/>
      <c r="AJ20" s="71"/>
      <c r="AK20" s="34"/>
      <c r="AL20" s="71"/>
      <c r="AM20" s="71"/>
      <c r="AN20" s="71"/>
      <c r="AO20" s="71"/>
      <c r="AP20" s="71"/>
      <c r="AQ20" s="71"/>
      <c r="AR20" s="71"/>
      <c r="AS20" s="71"/>
      <c r="AT20" s="71"/>
      <c r="AU20" s="71"/>
      <c r="AV20" s="71"/>
      <c r="AW20" s="71"/>
      <c r="AX20" s="71"/>
      <c r="AY20" s="71"/>
      <c r="AZ20" s="71"/>
      <c r="BA20" s="71"/>
      <c r="BB20" s="71"/>
      <c r="BC20" s="71"/>
      <c r="BD20" s="72"/>
      <c r="BE20" s="68" t="s">
        <v>961</v>
      </c>
      <c r="BF20" s="69"/>
      <c r="BG20" s="70"/>
      <c r="BH20" s="71"/>
      <c r="BI20" s="71"/>
      <c r="BJ20" s="71"/>
      <c r="BK20" s="71"/>
      <c r="BL20" s="71"/>
      <c r="BM20" s="71"/>
      <c r="BN20" s="71"/>
      <c r="BO20" s="71"/>
      <c r="BP20" s="71"/>
      <c r="BQ20" s="71"/>
      <c r="BR20" s="71"/>
      <c r="BS20" s="71"/>
      <c r="BT20" s="71"/>
      <c r="BU20" s="71"/>
      <c r="BV20" s="71"/>
      <c r="BW20" s="71"/>
      <c r="BX20" s="71"/>
      <c r="BY20" s="71"/>
      <c r="BZ20" s="71"/>
      <c r="CA20" s="71"/>
      <c r="CB20" s="71"/>
      <c r="CC20" s="71"/>
      <c r="CD20" s="71"/>
      <c r="CE20" s="71"/>
      <c r="CF20" s="72"/>
      <c r="CG20" s="68" t="s">
        <v>961</v>
      </c>
      <c r="CH20" s="69"/>
      <c r="CI20" s="70"/>
      <c r="CJ20" s="71"/>
      <c r="CK20" s="71"/>
      <c r="CL20" s="71"/>
      <c r="CM20" s="71"/>
      <c r="CN20" s="71"/>
      <c r="CO20" s="71"/>
      <c r="CP20" s="71"/>
      <c r="CQ20" s="71"/>
      <c r="CR20" s="71"/>
      <c r="CS20" s="71"/>
      <c r="CT20" s="71"/>
      <c r="CU20" s="71"/>
      <c r="CV20" s="71"/>
      <c r="CW20" s="71"/>
      <c r="CX20" s="71"/>
      <c r="CY20" s="71"/>
      <c r="CZ20" s="71"/>
      <c r="DA20" s="71"/>
      <c r="DB20" s="71"/>
      <c r="DC20" s="71"/>
      <c r="DD20" s="71"/>
      <c r="DE20" s="71"/>
      <c r="DF20" s="71"/>
      <c r="DG20" s="71"/>
      <c r="DH20" s="72"/>
      <c r="DI20" s="68" t="s">
        <v>961</v>
      </c>
      <c r="DJ20" s="69"/>
      <c r="DK20" s="70"/>
      <c r="DL20" s="71"/>
      <c r="DM20" s="71"/>
      <c r="DN20" s="71"/>
      <c r="DO20" s="71"/>
      <c r="DP20" s="71"/>
      <c r="DQ20" s="71"/>
      <c r="DR20" s="71"/>
      <c r="DS20" s="71"/>
      <c r="DT20" s="71"/>
      <c r="DU20" s="71"/>
      <c r="DV20" s="71"/>
      <c r="DW20" s="71"/>
      <c r="DX20" s="71"/>
      <c r="DY20" s="71"/>
      <c r="DZ20" s="71"/>
      <c r="EA20" s="71"/>
      <c r="EB20" s="71"/>
      <c r="EC20" s="71"/>
      <c r="ED20" s="71"/>
      <c r="EE20" s="71"/>
      <c r="EF20" s="71"/>
      <c r="EG20" s="71"/>
      <c r="EH20" s="71"/>
      <c r="EI20" s="71"/>
      <c r="EJ20" s="72"/>
      <c r="EK20" s="68" t="s">
        <v>961</v>
      </c>
      <c r="EL20" s="69"/>
      <c r="EM20" s="70"/>
      <c r="EN20" s="71"/>
      <c r="EO20" s="71"/>
      <c r="EP20" s="71"/>
      <c r="EQ20" s="71"/>
      <c r="ER20" s="71"/>
      <c r="ES20" s="232"/>
      <c r="ET20" s="232"/>
      <c r="EU20" s="232"/>
      <c r="EV20" s="232"/>
      <c r="EW20" s="232"/>
      <c r="EX20" s="232"/>
      <c r="EY20" s="232"/>
      <c r="EZ20" s="232"/>
      <c r="FA20" s="232"/>
      <c r="FB20" s="71"/>
      <c r="FC20" s="71"/>
      <c r="FD20" s="71"/>
      <c r="FE20" s="71"/>
      <c r="FF20" s="71"/>
      <c r="FG20" s="71"/>
      <c r="FH20" s="71"/>
      <c r="FI20" s="71"/>
      <c r="FJ20" s="71"/>
      <c r="FK20" s="71"/>
      <c r="FL20" s="72"/>
      <c r="FM20" s="68" t="s">
        <v>961</v>
      </c>
      <c r="FN20" s="69"/>
      <c r="FO20" s="70"/>
      <c r="FP20" s="71"/>
      <c r="FQ20" s="71"/>
      <c r="FR20" s="71"/>
      <c r="FS20" s="71"/>
      <c r="FT20" s="71"/>
      <c r="FU20" s="203"/>
      <c r="FV20" s="203"/>
      <c r="FW20" s="203"/>
      <c r="FX20" s="203"/>
      <c r="FY20" s="203"/>
      <c r="FZ20" s="203"/>
      <c r="GA20" s="203"/>
      <c r="GB20" s="71"/>
      <c r="GC20" s="71"/>
      <c r="GD20" s="71"/>
      <c r="GE20" s="71"/>
      <c r="GF20" s="71"/>
      <c r="GG20" s="71"/>
      <c r="GH20" s="71"/>
      <c r="GI20" s="71"/>
      <c r="GJ20" s="71"/>
      <c r="GK20" s="71"/>
      <c r="GL20" s="71"/>
      <c r="GM20" s="71"/>
      <c r="GN20" s="72"/>
      <c r="GO20" s="73"/>
    </row>
    <row r="21" spans="1:197" ht="20.2" customHeight="1">
      <c r="A21" s="68" t="s">
        <v>962</v>
      </c>
      <c r="B21" s="69"/>
      <c r="C21" s="69"/>
      <c r="D21" s="236"/>
      <c r="E21" s="233"/>
      <c r="F21" s="234"/>
      <c r="G21" s="234"/>
      <c r="H21" s="235"/>
      <c r="I21" s="236"/>
      <c r="J21" s="236"/>
      <c r="K21" s="236"/>
      <c r="L21" s="236"/>
      <c r="M21" s="236"/>
      <c r="N21" s="236"/>
      <c r="O21" s="236"/>
      <c r="P21" s="233"/>
      <c r="Q21" s="234"/>
      <c r="R21" s="234"/>
      <c r="S21" s="235"/>
      <c r="T21" s="233"/>
      <c r="U21" s="234"/>
      <c r="V21" s="234"/>
      <c r="W21" s="234"/>
      <c r="X21" s="234"/>
      <c r="Y21" s="235"/>
      <c r="Z21" s="236"/>
      <c r="AA21" s="236"/>
      <c r="AB21" s="236"/>
      <c r="AC21" s="68" t="s">
        <v>962</v>
      </c>
      <c r="AD21" s="69"/>
      <c r="AE21" s="69"/>
      <c r="AF21" s="236"/>
      <c r="AG21" s="233"/>
      <c r="AH21" s="234"/>
      <c r="AI21" s="234"/>
      <c r="AJ21" s="235"/>
      <c r="AK21" s="236"/>
      <c r="AL21" s="236"/>
      <c r="AM21" s="236"/>
      <c r="AN21" s="236"/>
      <c r="AO21" s="236"/>
      <c r="AP21" s="236"/>
      <c r="AQ21" s="236"/>
      <c r="AR21" s="233"/>
      <c r="AS21" s="234"/>
      <c r="AT21" s="234"/>
      <c r="AU21" s="235"/>
      <c r="AV21" s="233"/>
      <c r="AW21" s="234"/>
      <c r="AX21" s="234"/>
      <c r="AY21" s="234"/>
      <c r="AZ21" s="234"/>
      <c r="BA21" s="235"/>
      <c r="BB21" s="236"/>
      <c r="BC21" s="236"/>
      <c r="BD21" s="236"/>
      <c r="BE21" s="68" t="s">
        <v>962</v>
      </c>
      <c r="BF21" s="69"/>
      <c r="BG21" s="69"/>
      <c r="BH21" s="236"/>
      <c r="BI21" s="233"/>
      <c r="BJ21" s="234"/>
      <c r="BK21" s="234"/>
      <c r="BL21" s="235"/>
      <c r="BM21" s="236"/>
      <c r="BN21" s="236"/>
      <c r="BO21" s="236"/>
      <c r="BP21" s="236"/>
      <c r="BQ21" s="236"/>
      <c r="BR21" s="236"/>
      <c r="BS21" s="236"/>
      <c r="BT21" s="233"/>
      <c r="BU21" s="234"/>
      <c r="BV21" s="234"/>
      <c r="BW21" s="235"/>
      <c r="BX21" s="233"/>
      <c r="BY21" s="234"/>
      <c r="BZ21" s="234"/>
      <c r="CA21" s="234"/>
      <c r="CB21" s="234"/>
      <c r="CC21" s="235"/>
      <c r="CD21" s="236"/>
      <c r="CE21" s="236"/>
      <c r="CF21" s="236"/>
      <c r="CG21" s="68" t="s">
        <v>962</v>
      </c>
      <c r="CH21" s="69"/>
      <c r="CI21" s="69"/>
      <c r="CJ21" s="236"/>
      <c r="CK21" s="233"/>
      <c r="CL21" s="234"/>
      <c r="CM21" s="234"/>
      <c r="CN21" s="235"/>
      <c r="CO21" s="236"/>
      <c r="CP21" s="236"/>
      <c r="CQ21" s="236"/>
      <c r="CR21" s="236"/>
      <c r="CS21" s="236"/>
      <c r="CT21" s="236"/>
      <c r="CU21" s="236"/>
      <c r="CV21" s="233"/>
      <c r="CW21" s="234"/>
      <c r="CX21" s="234"/>
      <c r="CY21" s="235"/>
      <c r="CZ21" s="233"/>
      <c r="DA21" s="234"/>
      <c r="DB21" s="234"/>
      <c r="DC21" s="234"/>
      <c r="DD21" s="234"/>
      <c r="DE21" s="235"/>
      <c r="DF21" s="236"/>
      <c r="DG21" s="236"/>
      <c r="DH21" s="236"/>
      <c r="DI21" s="68" t="s">
        <v>962</v>
      </c>
      <c r="DJ21" s="69"/>
      <c r="DK21" s="69"/>
      <c r="DL21" s="236"/>
      <c r="DM21" s="233"/>
      <c r="DN21" s="234"/>
      <c r="DO21" s="234"/>
      <c r="DP21" s="235"/>
      <c r="DQ21" s="236"/>
      <c r="DR21" s="236"/>
      <c r="DS21" s="236"/>
      <c r="DT21" s="236"/>
      <c r="DU21" s="236"/>
      <c r="DV21" s="236"/>
      <c r="DW21" s="236"/>
      <c r="DX21" s="233"/>
      <c r="DY21" s="234"/>
      <c r="DZ21" s="234"/>
      <c r="EA21" s="235"/>
      <c r="EB21" s="233"/>
      <c r="EC21" s="234"/>
      <c r="ED21" s="234"/>
      <c r="EE21" s="234"/>
      <c r="EF21" s="234"/>
      <c r="EG21" s="235"/>
      <c r="EH21" s="236"/>
      <c r="EI21" s="236"/>
      <c r="EJ21" s="236"/>
      <c r="EK21" s="68" t="s">
        <v>962</v>
      </c>
      <c r="EL21" s="69"/>
      <c r="EM21" s="69"/>
      <c r="EN21" s="236"/>
      <c r="EO21" s="233"/>
      <c r="EP21" s="234"/>
      <c r="EQ21" s="234"/>
      <c r="ER21" s="235"/>
      <c r="ES21" s="203"/>
      <c r="ET21" s="203"/>
      <c r="EU21" s="203"/>
      <c r="EV21" s="203"/>
      <c r="EW21" s="203"/>
      <c r="EX21" s="203"/>
      <c r="EY21" s="203"/>
      <c r="EZ21" s="233"/>
      <c r="FA21" s="234"/>
      <c r="FB21" s="234"/>
      <c r="FC21" s="235"/>
      <c r="FD21" s="233"/>
      <c r="FE21" s="234"/>
      <c r="FF21" s="234"/>
      <c r="FG21" s="234"/>
      <c r="FH21" s="234"/>
      <c r="FI21" s="235"/>
      <c r="FJ21" s="236"/>
      <c r="FK21" s="236"/>
      <c r="FL21" s="236"/>
      <c r="FM21" s="68" t="s">
        <v>962</v>
      </c>
      <c r="FN21" s="69"/>
      <c r="FO21" s="69"/>
      <c r="FP21" s="236"/>
      <c r="FQ21" s="233"/>
      <c r="FR21" s="234"/>
      <c r="FS21" s="234"/>
      <c r="FT21" s="235"/>
      <c r="FU21" s="236"/>
      <c r="FV21" s="236"/>
      <c r="FW21" s="236"/>
      <c r="FX21" s="236"/>
      <c r="FY21" s="236"/>
      <c r="FZ21" s="236"/>
      <c r="GA21" s="236"/>
      <c r="GB21" s="233"/>
      <c r="GC21" s="234"/>
      <c r="GD21" s="234"/>
      <c r="GE21" s="235"/>
      <c r="GF21" s="233"/>
      <c r="GG21" s="234"/>
      <c r="GH21" s="234"/>
      <c r="GI21" s="234"/>
      <c r="GJ21" s="234"/>
      <c r="GK21" s="235"/>
      <c r="GL21" s="236"/>
      <c r="GM21" s="236"/>
      <c r="GN21" s="236"/>
      <c r="GO21" s="74"/>
    </row>
    <row r="22" spans="1:197" ht="20.2" customHeight="1">
      <c r="A22" s="68" t="s">
        <v>963</v>
      </c>
      <c r="B22" s="69"/>
      <c r="C22" s="69"/>
      <c r="D22" s="236"/>
      <c r="E22" s="233"/>
      <c r="F22" s="234"/>
      <c r="G22" s="234"/>
      <c r="H22" s="234"/>
      <c r="I22" s="234"/>
      <c r="J22" s="234"/>
      <c r="K22" s="234"/>
      <c r="L22" s="234"/>
      <c r="M22" s="234"/>
      <c r="N22" s="234"/>
      <c r="O22" s="234"/>
      <c r="P22" s="234"/>
      <c r="Q22" s="234"/>
      <c r="R22" s="234"/>
      <c r="S22" s="234"/>
      <c r="T22" s="234"/>
      <c r="U22" s="234"/>
      <c r="V22" s="234"/>
      <c r="W22" s="234"/>
      <c r="X22" s="234"/>
      <c r="Y22" s="234"/>
      <c r="Z22" s="234"/>
      <c r="AA22" s="234"/>
      <c r="AB22" s="235"/>
      <c r="AC22" s="68" t="s">
        <v>963</v>
      </c>
      <c r="AD22" s="69"/>
      <c r="AE22" s="69"/>
      <c r="AF22" s="236"/>
      <c r="AG22" s="233"/>
      <c r="AH22" s="234"/>
      <c r="AI22" s="234"/>
      <c r="AJ22" s="234"/>
      <c r="AK22" s="234"/>
      <c r="AL22" s="234"/>
      <c r="AM22" s="234"/>
      <c r="AN22" s="234"/>
      <c r="AO22" s="234"/>
      <c r="AP22" s="234"/>
      <c r="AQ22" s="234"/>
      <c r="AR22" s="234"/>
      <c r="AS22" s="234"/>
      <c r="AT22" s="234"/>
      <c r="AU22" s="234"/>
      <c r="AV22" s="234"/>
      <c r="AW22" s="234"/>
      <c r="AX22" s="234"/>
      <c r="AY22" s="234"/>
      <c r="AZ22" s="234"/>
      <c r="BA22" s="234"/>
      <c r="BB22" s="234"/>
      <c r="BC22" s="234"/>
      <c r="BD22" s="235"/>
      <c r="BE22" s="68" t="s">
        <v>963</v>
      </c>
      <c r="BF22" s="69"/>
      <c r="BG22" s="69"/>
      <c r="BH22" s="236"/>
      <c r="BI22" s="233"/>
      <c r="BJ22" s="234"/>
      <c r="BK22" s="234"/>
      <c r="BL22" s="234"/>
      <c r="BM22" s="234"/>
      <c r="BN22" s="234"/>
      <c r="BO22" s="234"/>
      <c r="BP22" s="234"/>
      <c r="BQ22" s="234"/>
      <c r="BR22" s="234"/>
      <c r="BS22" s="234"/>
      <c r="BT22" s="234"/>
      <c r="BU22" s="234"/>
      <c r="BV22" s="234"/>
      <c r="BW22" s="234"/>
      <c r="BX22" s="234"/>
      <c r="BY22" s="234"/>
      <c r="BZ22" s="234"/>
      <c r="CA22" s="234"/>
      <c r="CB22" s="234"/>
      <c r="CC22" s="234"/>
      <c r="CD22" s="234"/>
      <c r="CE22" s="234"/>
      <c r="CF22" s="235"/>
      <c r="CG22" s="68" t="s">
        <v>963</v>
      </c>
      <c r="CH22" s="69"/>
      <c r="CI22" s="69"/>
      <c r="CJ22" s="236"/>
      <c r="CK22" s="233"/>
      <c r="CL22" s="234"/>
      <c r="CM22" s="234"/>
      <c r="CN22" s="234"/>
      <c r="CO22" s="234"/>
      <c r="CP22" s="234"/>
      <c r="CQ22" s="234"/>
      <c r="CR22" s="234"/>
      <c r="CS22" s="234"/>
      <c r="CT22" s="234"/>
      <c r="CU22" s="234"/>
      <c r="CV22" s="234"/>
      <c r="CW22" s="234"/>
      <c r="CX22" s="234"/>
      <c r="CY22" s="234"/>
      <c r="CZ22" s="234"/>
      <c r="DA22" s="234"/>
      <c r="DB22" s="234"/>
      <c r="DC22" s="234"/>
      <c r="DD22" s="234"/>
      <c r="DE22" s="234"/>
      <c r="DF22" s="234"/>
      <c r="DG22" s="234"/>
      <c r="DH22" s="235"/>
      <c r="DI22" s="68" t="s">
        <v>963</v>
      </c>
      <c r="DJ22" s="69"/>
      <c r="DK22" s="69"/>
      <c r="DL22" s="236"/>
      <c r="DM22" s="233"/>
      <c r="DN22" s="234"/>
      <c r="DO22" s="234"/>
      <c r="DP22" s="234"/>
      <c r="DQ22" s="234"/>
      <c r="DR22" s="234"/>
      <c r="DS22" s="234"/>
      <c r="DT22" s="234"/>
      <c r="DU22" s="234"/>
      <c r="DV22" s="234"/>
      <c r="DW22" s="234"/>
      <c r="DX22" s="234"/>
      <c r="DY22" s="234"/>
      <c r="DZ22" s="234"/>
      <c r="EA22" s="234"/>
      <c r="EB22" s="234"/>
      <c r="EC22" s="234"/>
      <c r="ED22" s="234"/>
      <c r="EE22" s="234"/>
      <c r="EF22" s="234"/>
      <c r="EG22" s="234"/>
      <c r="EH22" s="234"/>
      <c r="EI22" s="234"/>
      <c r="EJ22" s="235"/>
      <c r="EK22" s="68" t="s">
        <v>963</v>
      </c>
      <c r="EL22" s="69"/>
      <c r="EM22" s="69"/>
      <c r="EN22" s="236"/>
      <c r="EO22" s="233"/>
      <c r="EP22" s="234"/>
      <c r="EQ22" s="234"/>
      <c r="ER22" s="234"/>
      <c r="ES22" s="234"/>
      <c r="ET22" s="234"/>
      <c r="EU22" s="234"/>
      <c r="EV22" s="234"/>
      <c r="EW22" s="234"/>
      <c r="EX22" s="234"/>
      <c r="EY22" s="234"/>
      <c r="EZ22" s="234"/>
      <c r="FA22" s="234"/>
      <c r="FB22" s="234"/>
      <c r="FC22" s="234"/>
      <c r="FD22" s="234"/>
      <c r="FE22" s="234"/>
      <c r="FF22" s="234"/>
      <c r="FG22" s="234"/>
      <c r="FH22" s="234"/>
      <c r="FI22" s="234"/>
      <c r="FJ22" s="234"/>
      <c r="FK22" s="234"/>
      <c r="FL22" s="235"/>
      <c r="FM22" s="68" t="s">
        <v>963</v>
      </c>
      <c r="FN22" s="69"/>
      <c r="FO22" s="69"/>
      <c r="FP22" s="236"/>
      <c r="FQ22" s="233"/>
      <c r="FR22" s="234"/>
      <c r="FS22" s="234"/>
      <c r="FT22" s="234"/>
      <c r="FU22" s="234"/>
      <c r="FV22" s="234"/>
      <c r="FW22" s="234"/>
      <c r="FX22" s="234"/>
      <c r="FY22" s="234"/>
      <c r="FZ22" s="234"/>
      <c r="GA22" s="234"/>
      <c r="GB22" s="234"/>
      <c r="GC22" s="234"/>
      <c r="GD22" s="234"/>
      <c r="GE22" s="234"/>
      <c r="GF22" s="234"/>
      <c r="GG22" s="234"/>
      <c r="GH22" s="234"/>
      <c r="GI22" s="234"/>
      <c r="GJ22" s="234"/>
      <c r="GK22" s="234"/>
      <c r="GL22" s="234"/>
      <c r="GM22" s="234"/>
      <c r="GN22" s="235"/>
      <c r="GO22" s="74"/>
    </row>
    <row r="23" spans="1:197" ht="14.4">
      <c r="A23" s="75"/>
      <c r="B23" s="75"/>
      <c r="C23" s="75"/>
      <c r="D23" s="75"/>
      <c r="E23" s="75"/>
      <c r="F23" s="75"/>
      <c r="G23" s="75"/>
      <c r="H23" s="75"/>
      <c r="I23" s="75"/>
      <c r="J23" s="75"/>
      <c r="K23" s="76" t="s">
        <v>964</v>
      </c>
      <c r="L23" s="76"/>
      <c r="M23" s="75"/>
      <c r="N23" s="75"/>
      <c r="O23" s="75"/>
      <c r="P23" s="75"/>
      <c r="Q23" s="75"/>
      <c r="S23" s="75"/>
      <c r="T23" s="75"/>
      <c r="U23" s="75"/>
      <c r="V23" s="75"/>
      <c r="W23" s="75"/>
      <c r="X23" s="75"/>
      <c r="Y23" s="75" t="s">
        <v>965</v>
      </c>
      <c r="Z23" s="75"/>
      <c r="AA23" s="75"/>
      <c r="AB23" s="75"/>
      <c r="AC23" s="75"/>
      <c r="AD23" s="75"/>
      <c r="AE23" s="75"/>
      <c r="AF23" s="75"/>
      <c r="AG23" s="75"/>
      <c r="AH23" s="75"/>
      <c r="AI23" s="75"/>
      <c r="AJ23" s="75"/>
      <c r="AK23" s="75"/>
      <c r="AL23" s="75"/>
      <c r="AM23" s="76" t="s">
        <v>964</v>
      </c>
      <c r="AN23" s="76"/>
      <c r="AO23" s="75"/>
      <c r="AP23" s="75"/>
      <c r="AQ23" s="75"/>
      <c r="AR23" s="75"/>
      <c r="AS23" s="75"/>
      <c r="AU23" s="75"/>
      <c r="AV23" s="75"/>
      <c r="AW23" s="75"/>
      <c r="AX23" s="75"/>
      <c r="AY23" s="75"/>
      <c r="AZ23" s="75"/>
      <c r="BA23" s="75" t="s">
        <v>965</v>
      </c>
      <c r="BB23" s="75"/>
      <c r="BC23" s="75"/>
      <c r="BD23" s="75"/>
      <c r="BE23" s="75"/>
      <c r="BF23" s="75"/>
      <c r="BG23" s="75"/>
      <c r="BH23" s="75"/>
      <c r="BI23" s="75"/>
      <c r="BJ23" s="75"/>
      <c r="BK23" s="75"/>
      <c r="BL23" s="75"/>
      <c r="BM23" s="75"/>
      <c r="BN23" s="75"/>
      <c r="BO23" s="76" t="s">
        <v>964</v>
      </c>
      <c r="BP23" s="76"/>
      <c r="BQ23" s="75"/>
      <c r="BR23" s="75"/>
      <c r="BS23" s="75"/>
      <c r="BT23" s="75"/>
      <c r="BU23" s="75"/>
      <c r="BW23" s="75"/>
      <c r="BX23" s="75"/>
      <c r="BY23" s="75"/>
      <c r="BZ23" s="75"/>
      <c r="CA23" s="75"/>
      <c r="CB23" s="75"/>
      <c r="CC23" s="75" t="s">
        <v>965</v>
      </c>
      <c r="CD23" s="75"/>
      <c r="CE23" s="75"/>
      <c r="CF23" s="75"/>
      <c r="CG23" s="75"/>
      <c r="CH23" s="75"/>
      <c r="CI23" s="75"/>
      <c r="CJ23" s="75"/>
      <c r="CK23" s="75"/>
      <c r="CL23" s="75"/>
      <c r="CM23" s="75"/>
      <c r="CN23" s="75"/>
      <c r="CO23" s="75"/>
      <c r="CP23" s="75"/>
      <c r="CQ23" s="76" t="s">
        <v>964</v>
      </c>
      <c r="CR23" s="76"/>
      <c r="CS23" s="75"/>
      <c r="CT23" s="75"/>
      <c r="CU23" s="75"/>
      <c r="CV23" s="75"/>
      <c r="CW23" s="75"/>
      <c r="CY23" s="75"/>
      <c r="CZ23" s="75"/>
      <c r="DA23" s="75"/>
      <c r="DB23" s="75"/>
      <c r="DC23" s="75"/>
      <c r="DD23" s="75"/>
      <c r="DE23" s="75" t="s">
        <v>965</v>
      </c>
      <c r="DF23" s="75"/>
      <c r="DG23" s="75"/>
      <c r="DH23" s="75"/>
      <c r="DI23" s="75"/>
      <c r="DJ23" s="75"/>
      <c r="DK23" s="75"/>
      <c r="DL23" s="75"/>
      <c r="DM23" s="75"/>
      <c r="DN23" s="75"/>
      <c r="DO23" s="75"/>
      <c r="DP23" s="75"/>
      <c r="DQ23" s="75"/>
      <c r="DR23" s="75"/>
      <c r="DS23" s="76" t="s">
        <v>964</v>
      </c>
      <c r="DT23" s="76"/>
      <c r="DU23" s="75"/>
      <c r="DV23" s="75"/>
      <c r="DW23" s="75"/>
      <c r="DX23" s="75"/>
      <c r="DY23" s="75"/>
      <c r="EA23" s="75"/>
      <c r="EB23" s="75"/>
      <c r="EC23" s="75"/>
      <c r="ED23" s="75"/>
      <c r="EE23" s="75"/>
      <c r="EF23" s="75"/>
      <c r="EG23" s="75" t="s">
        <v>965</v>
      </c>
      <c r="EH23" s="75"/>
      <c r="EI23" s="75"/>
      <c r="EJ23" s="75"/>
      <c r="EK23" s="75"/>
      <c r="EL23" s="75"/>
      <c r="EM23" s="75"/>
      <c r="EN23" s="75"/>
      <c r="EO23" s="75"/>
      <c r="EP23" s="75"/>
      <c r="EQ23" s="75"/>
      <c r="ER23" s="75"/>
      <c r="ES23" s="75"/>
      <c r="ET23" s="75"/>
      <c r="EU23" s="76" t="s">
        <v>964</v>
      </c>
      <c r="EV23" s="76"/>
      <c r="EW23" s="75"/>
      <c r="EX23" s="75"/>
      <c r="EY23" s="75"/>
      <c r="EZ23" s="75"/>
      <c r="FA23" s="75"/>
      <c r="FC23" s="75"/>
      <c r="FD23" s="75"/>
      <c r="FE23" s="75"/>
      <c r="FF23" s="75"/>
      <c r="FG23" s="75"/>
      <c r="FH23" s="75"/>
      <c r="FI23" s="75" t="s">
        <v>965</v>
      </c>
      <c r="FJ23" s="75"/>
      <c r="FK23" s="75"/>
      <c r="FL23" s="75"/>
      <c r="FM23" s="75"/>
      <c r="FN23" s="75"/>
      <c r="FO23" s="75"/>
      <c r="FP23" s="75"/>
      <c r="FQ23" s="75"/>
      <c r="FR23" s="75"/>
      <c r="FS23" s="75"/>
      <c r="FT23" s="75"/>
      <c r="FU23" s="75"/>
      <c r="FV23" s="75"/>
      <c r="FW23" s="76" t="s">
        <v>964</v>
      </c>
      <c r="FX23" s="76"/>
      <c r="FY23" s="75"/>
      <c r="FZ23" s="75"/>
      <c r="GA23" s="75"/>
      <c r="GB23" s="75"/>
      <c r="GC23" s="75"/>
      <c r="GE23" s="75"/>
      <c r="GF23" s="75"/>
      <c r="GG23" s="75"/>
      <c r="GH23" s="75"/>
      <c r="GI23" s="75"/>
      <c r="GJ23" s="75"/>
      <c r="GK23" s="75" t="s">
        <v>965</v>
      </c>
      <c r="GL23" s="75"/>
      <c r="GM23" s="75"/>
      <c r="GN23" s="75"/>
      <c r="GO23" s="75"/>
    </row>
    <row r="28" spans="1:197" s="49" customFormat="1" ht="33.85" customHeight="1">
      <c r="A28" s="214" t="s">
        <v>931</v>
      </c>
      <c r="B28" s="214"/>
      <c r="C28" s="214"/>
      <c r="D28" s="214"/>
      <c r="E28" s="214"/>
      <c r="F28" s="214"/>
      <c r="G28" s="214"/>
      <c r="H28" s="214"/>
      <c r="I28" s="214"/>
      <c r="J28" s="214"/>
      <c r="K28" s="214"/>
      <c r="L28" s="214"/>
      <c r="M28" s="214"/>
      <c r="N28" s="214"/>
      <c r="O28" s="214"/>
      <c r="P28" s="214"/>
      <c r="Q28" s="214"/>
      <c r="R28" s="214"/>
      <c r="S28" s="214"/>
      <c r="T28" s="214"/>
      <c r="U28" s="214"/>
      <c r="V28" s="214"/>
      <c r="W28" s="214"/>
      <c r="X28" s="214"/>
      <c r="Y28" s="214"/>
      <c r="Z28" s="214"/>
      <c r="AA28" s="214"/>
      <c r="AB28" s="214"/>
      <c r="AC28" s="214" t="s">
        <v>931</v>
      </c>
      <c r="AD28" s="214"/>
      <c r="AE28" s="214"/>
      <c r="AF28" s="214"/>
      <c r="AG28" s="214"/>
      <c r="AH28" s="214"/>
      <c r="AI28" s="214"/>
      <c r="AJ28" s="214"/>
      <c r="AK28" s="214"/>
      <c r="AL28" s="214"/>
      <c r="AM28" s="214"/>
      <c r="AN28" s="214"/>
      <c r="AO28" s="214"/>
      <c r="AP28" s="214"/>
      <c r="AQ28" s="214"/>
      <c r="AR28" s="214"/>
      <c r="AS28" s="214"/>
      <c r="AT28" s="214"/>
      <c r="AU28" s="214"/>
      <c r="AV28" s="214"/>
      <c r="AW28" s="214"/>
      <c r="AX28" s="214"/>
      <c r="AY28" s="214"/>
      <c r="AZ28" s="214"/>
      <c r="BA28" s="214"/>
      <c r="BB28" s="214"/>
      <c r="BC28" s="214"/>
      <c r="BD28" s="214"/>
      <c r="BE28" s="214" t="s">
        <v>931</v>
      </c>
      <c r="BF28" s="214"/>
      <c r="BG28" s="214"/>
      <c r="BH28" s="214"/>
      <c r="BI28" s="214"/>
      <c r="BJ28" s="214"/>
      <c r="BK28" s="214"/>
      <c r="BL28" s="214"/>
      <c r="BM28" s="214"/>
      <c r="BN28" s="214"/>
      <c r="BO28" s="214"/>
      <c r="BP28" s="214"/>
      <c r="BQ28" s="214"/>
      <c r="BR28" s="214"/>
      <c r="BS28" s="214"/>
      <c r="BT28" s="214"/>
      <c r="BU28" s="214"/>
      <c r="BV28" s="214"/>
      <c r="BW28" s="214"/>
      <c r="BX28" s="214"/>
      <c r="BY28" s="214"/>
      <c r="BZ28" s="214"/>
      <c r="CA28" s="214"/>
      <c r="CB28" s="214"/>
      <c r="CC28" s="214"/>
      <c r="CD28" s="214"/>
      <c r="CE28" s="214"/>
      <c r="CF28" s="214"/>
      <c r="CG28" s="214" t="s">
        <v>931</v>
      </c>
      <c r="CH28" s="214"/>
      <c r="CI28" s="214"/>
      <c r="CJ28" s="214"/>
      <c r="CK28" s="214"/>
      <c r="CL28" s="214"/>
      <c r="CM28" s="214"/>
      <c r="CN28" s="214"/>
      <c r="CO28" s="214"/>
      <c r="CP28" s="214"/>
      <c r="CQ28" s="214"/>
      <c r="CR28" s="214"/>
      <c r="CS28" s="214"/>
      <c r="CT28" s="214"/>
      <c r="CU28" s="214"/>
      <c r="CV28" s="214"/>
      <c r="CW28" s="214"/>
      <c r="CX28" s="214"/>
      <c r="CY28" s="214"/>
      <c r="CZ28" s="214"/>
      <c r="DA28" s="214"/>
      <c r="DB28" s="214"/>
      <c r="DC28" s="214"/>
      <c r="DD28" s="214"/>
      <c r="DE28" s="214"/>
      <c r="DF28" s="214"/>
      <c r="DG28" s="214"/>
      <c r="DH28" s="214"/>
      <c r="DI28" s="214" t="s">
        <v>931</v>
      </c>
      <c r="DJ28" s="214"/>
      <c r="DK28" s="214"/>
      <c r="DL28" s="214"/>
      <c r="DM28" s="214"/>
      <c r="DN28" s="214"/>
      <c r="DO28" s="214"/>
      <c r="DP28" s="214"/>
      <c r="DQ28" s="214"/>
      <c r="DR28" s="214"/>
      <c r="DS28" s="214"/>
      <c r="DT28" s="214"/>
      <c r="DU28" s="214"/>
      <c r="DV28" s="214"/>
      <c r="DW28" s="214"/>
      <c r="DX28" s="214"/>
      <c r="DY28" s="214"/>
      <c r="DZ28" s="214"/>
      <c r="EA28" s="214"/>
      <c r="EB28" s="214"/>
      <c r="EC28" s="214"/>
      <c r="ED28" s="214"/>
      <c r="EE28" s="214"/>
      <c r="EF28" s="214"/>
      <c r="EG28" s="214"/>
      <c r="EH28" s="214"/>
      <c r="EI28" s="214"/>
      <c r="EJ28" s="214"/>
      <c r="EK28" s="214" t="s">
        <v>931</v>
      </c>
      <c r="EL28" s="214"/>
      <c r="EM28" s="214"/>
      <c r="EN28" s="214"/>
      <c r="EO28" s="214"/>
      <c r="EP28" s="214"/>
      <c r="EQ28" s="214"/>
      <c r="ER28" s="214"/>
      <c r="ES28" s="214"/>
      <c r="ET28" s="214"/>
      <c r="EU28" s="214"/>
      <c r="EV28" s="214"/>
      <c r="EW28" s="214"/>
      <c r="EX28" s="214"/>
      <c r="EY28" s="214"/>
      <c r="EZ28" s="214"/>
      <c r="FA28" s="214"/>
      <c r="FB28" s="214"/>
      <c r="FC28" s="214"/>
      <c r="FD28" s="214"/>
      <c r="FE28" s="214"/>
      <c r="FF28" s="214"/>
      <c r="FG28" s="214"/>
      <c r="FH28" s="214"/>
      <c r="FI28" s="214"/>
      <c r="FJ28" s="214"/>
      <c r="FK28" s="214"/>
      <c r="FL28" s="214"/>
      <c r="FM28" s="214" t="s">
        <v>931</v>
      </c>
      <c r="FN28" s="214"/>
      <c r="FO28" s="214"/>
      <c r="FP28" s="214"/>
      <c r="FQ28" s="214"/>
      <c r="FR28" s="214"/>
      <c r="FS28" s="214"/>
      <c r="FT28" s="214"/>
      <c r="FU28" s="214"/>
      <c r="FV28" s="214"/>
      <c r="FW28" s="214"/>
      <c r="FX28" s="214"/>
      <c r="FY28" s="214"/>
      <c r="FZ28" s="214"/>
      <c r="GA28" s="214"/>
      <c r="GB28" s="214"/>
      <c r="GC28" s="214"/>
      <c r="GD28" s="214"/>
      <c r="GE28" s="214"/>
      <c r="GF28" s="214"/>
      <c r="GG28" s="214"/>
      <c r="GH28" s="214"/>
      <c r="GI28" s="214"/>
      <c r="GJ28" s="214"/>
      <c r="GK28" s="214"/>
      <c r="GL28" s="214"/>
      <c r="GM28" s="214"/>
      <c r="GN28" s="214"/>
      <c r="GO28" s="214"/>
    </row>
    <row r="29" spans="1:197" ht="21.6" customHeight="1">
      <c r="A29" s="50" t="s">
        <v>932</v>
      </c>
      <c r="B29" s="51"/>
      <c r="C29" s="52" t="s">
        <v>2057</v>
      </c>
      <c r="G29" s="53"/>
      <c r="H29" s="50" t="s">
        <v>933</v>
      </c>
      <c r="J29" s="51" t="s">
        <v>1145</v>
      </c>
      <c r="M29" s="215"/>
      <c r="N29" s="54" t="s">
        <v>966</v>
      </c>
      <c r="O29" s="215"/>
      <c r="Q29" s="215"/>
      <c r="R29" s="55"/>
      <c r="S29" s="50" t="s">
        <v>936</v>
      </c>
      <c r="T29" s="215"/>
      <c r="U29" s="215"/>
      <c r="V29" s="215"/>
      <c r="W29" s="215"/>
      <c r="X29" s="55"/>
      <c r="Y29" s="50"/>
      <c r="Z29" s="215"/>
      <c r="AA29" s="215"/>
      <c r="AB29" s="56"/>
      <c r="AC29" s="50" t="s">
        <v>932</v>
      </c>
      <c r="AD29" s="51"/>
      <c r="AE29" s="52" t="s">
        <v>2057</v>
      </c>
      <c r="AI29" s="53"/>
      <c r="AJ29" s="50" t="s">
        <v>933</v>
      </c>
      <c r="AL29" s="51" t="s">
        <v>1146</v>
      </c>
      <c r="AO29" s="215"/>
      <c r="AP29" s="54" t="s">
        <v>966</v>
      </c>
      <c r="AQ29" s="215"/>
      <c r="AS29" s="215"/>
      <c r="AT29" s="55"/>
      <c r="AU29" s="50" t="s">
        <v>936</v>
      </c>
      <c r="AV29" s="215"/>
      <c r="AW29" s="215"/>
      <c r="AX29" s="215"/>
      <c r="AY29" s="215"/>
      <c r="AZ29" s="55"/>
      <c r="BA29" s="50"/>
      <c r="BB29" s="215"/>
      <c r="BC29" s="215"/>
      <c r="BD29" s="56"/>
      <c r="BE29" s="50" t="s">
        <v>932</v>
      </c>
      <c r="BF29" s="51"/>
      <c r="BG29" s="52" t="s">
        <v>2057</v>
      </c>
      <c r="BK29" s="53"/>
      <c r="BL29" s="50" t="s">
        <v>933</v>
      </c>
      <c r="BN29" s="51" t="s">
        <v>1992</v>
      </c>
      <c r="BQ29" s="215"/>
      <c r="BR29" s="54" t="s">
        <v>966</v>
      </c>
      <c r="BS29" s="215"/>
      <c r="BU29" s="215"/>
      <c r="BV29" s="55"/>
      <c r="BW29" s="50" t="s">
        <v>936</v>
      </c>
      <c r="BX29" s="215"/>
      <c r="BY29" s="215"/>
      <c r="BZ29" s="215"/>
      <c r="CA29" s="215"/>
      <c r="CB29" s="55"/>
      <c r="CC29" s="50"/>
      <c r="CD29" s="215"/>
      <c r="CE29" s="215"/>
      <c r="CF29" s="56"/>
      <c r="CG29" s="50" t="s">
        <v>932</v>
      </c>
      <c r="CH29" s="51"/>
      <c r="CI29" s="52" t="s">
        <v>2057</v>
      </c>
      <c r="CM29" s="53"/>
      <c r="CN29" s="50" t="s">
        <v>933</v>
      </c>
      <c r="CP29" s="51" t="s">
        <v>1993</v>
      </c>
      <c r="CS29" s="215"/>
      <c r="CT29" s="54" t="s">
        <v>966</v>
      </c>
      <c r="CU29" s="215"/>
      <c r="CW29" s="215"/>
      <c r="CX29" s="55"/>
      <c r="CY29" s="50" t="s">
        <v>936</v>
      </c>
      <c r="CZ29" s="215"/>
      <c r="DA29" s="215"/>
      <c r="DB29" s="215"/>
      <c r="DC29" s="215"/>
      <c r="DD29" s="55"/>
      <c r="DE29" s="50"/>
      <c r="DF29" s="215"/>
      <c r="DG29" s="215"/>
      <c r="DH29" s="56"/>
      <c r="DI29" s="50" t="s">
        <v>932</v>
      </c>
      <c r="DJ29" s="51"/>
      <c r="DK29" s="52" t="s">
        <v>2057</v>
      </c>
      <c r="DL29" s="52" t="s">
        <v>2057</v>
      </c>
      <c r="DO29" s="53"/>
      <c r="DP29" s="50" t="s">
        <v>933</v>
      </c>
      <c r="DR29" s="51" t="s">
        <v>1147</v>
      </c>
      <c r="DU29" s="215"/>
      <c r="DV29" s="54" t="s">
        <v>966</v>
      </c>
      <c r="DW29" s="215"/>
      <c r="DY29" s="215"/>
      <c r="DZ29" s="55"/>
      <c r="EA29" s="50" t="s">
        <v>936</v>
      </c>
      <c r="EB29" s="215"/>
      <c r="EC29" s="215"/>
      <c r="ED29" s="215"/>
      <c r="EE29" s="215"/>
      <c r="EF29" s="55"/>
      <c r="EG29" s="50"/>
      <c r="EH29" s="215"/>
      <c r="EI29" s="215"/>
      <c r="EJ29" s="56"/>
      <c r="EK29" s="50" t="s">
        <v>932</v>
      </c>
      <c r="EL29" s="51"/>
      <c r="EM29" s="52" t="s">
        <v>2057</v>
      </c>
      <c r="EQ29" s="53"/>
      <c r="ER29" s="50" t="s">
        <v>933</v>
      </c>
      <c r="ET29" s="51" t="s">
        <v>1148</v>
      </c>
      <c r="EW29" s="215"/>
      <c r="EX29" s="54" t="s">
        <v>966</v>
      </c>
      <c r="EY29" s="215"/>
      <c r="FA29" s="215"/>
      <c r="FB29" s="55"/>
      <c r="FC29" s="50" t="s">
        <v>936</v>
      </c>
      <c r="FD29" s="215"/>
      <c r="FE29" s="215"/>
      <c r="FF29" s="215"/>
      <c r="FG29" s="215"/>
      <c r="FH29" s="55"/>
      <c r="FI29" s="50"/>
      <c r="FJ29" s="215"/>
      <c r="FK29" s="215"/>
      <c r="FL29" s="56"/>
      <c r="FM29" s="50" t="s">
        <v>932</v>
      </c>
      <c r="FN29" s="51"/>
      <c r="FO29" s="52" t="s">
        <v>2057</v>
      </c>
      <c r="FS29" s="53"/>
      <c r="FT29" s="50" t="s">
        <v>933</v>
      </c>
      <c r="FV29" s="51" t="s">
        <v>1149</v>
      </c>
      <c r="FY29" s="215"/>
      <c r="FZ29" s="54" t="s">
        <v>966</v>
      </c>
      <c r="GA29" s="215"/>
      <c r="GC29" s="215"/>
      <c r="GD29" s="55"/>
      <c r="GE29" s="50" t="s">
        <v>936</v>
      </c>
      <c r="GF29" s="215"/>
      <c r="GG29" s="215"/>
      <c r="GH29" s="215"/>
      <c r="GI29" s="215"/>
      <c r="GJ29" s="55"/>
      <c r="GK29" s="50"/>
      <c r="GL29" s="215"/>
      <c r="GM29" s="215"/>
      <c r="GN29" s="56"/>
      <c r="GO29" s="56"/>
    </row>
    <row r="30" spans="1:197" ht="25.95" customHeight="1">
      <c r="A30" s="216" t="s">
        <v>1862</v>
      </c>
      <c r="B30" s="217" t="s">
        <v>1863</v>
      </c>
      <c r="C30" s="217" t="s">
        <v>1864</v>
      </c>
      <c r="D30" s="218" t="s">
        <v>1865</v>
      </c>
      <c r="E30" s="218"/>
      <c r="F30" s="218"/>
      <c r="G30" s="218"/>
      <c r="H30" s="218"/>
      <c r="I30" s="219" t="s">
        <v>941</v>
      </c>
      <c r="J30" s="219" t="s">
        <v>942</v>
      </c>
      <c r="K30" s="220" t="s">
        <v>943</v>
      </c>
      <c r="L30" s="220" t="s">
        <v>944</v>
      </c>
      <c r="M30" s="220" t="s">
        <v>947</v>
      </c>
      <c r="N30" s="221" t="s">
        <v>2017</v>
      </c>
      <c r="O30" s="222" t="s">
        <v>2018</v>
      </c>
      <c r="P30" s="222" t="s">
        <v>948</v>
      </c>
      <c r="Q30" s="222" t="s">
        <v>949</v>
      </c>
      <c r="R30" s="221" t="s">
        <v>950</v>
      </c>
      <c r="S30" s="223" t="s">
        <v>1866</v>
      </c>
      <c r="T30" s="223" t="s">
        <v>1867</v>
      </c>
      <c r="U30" s="224" t="s">
        <v>1150</v>
      </c>
      <c r="V30" s="225"/>
      <c r="W30" s="225"/>
      <c r="X30" s="225"/>
      <c r="Y30" s="225"/>
      <c r="Z30" s="226"/>
      <c r="AA30" s="221" t="s">
        <v>951</v>
      </c>
      <c r="AB30" s="221" t="s">
        <v>952</v>
      </c>
      <c r="AC30" s="216" t="s">
        <v>1862</v>
      </c>
      <c r="AD30" s="217" t="s">
        <v>1863</v>
      </c>
      <c r="AE30" s="217" t="s">
        <v>1864</v>
      </c>
      <c r="AF30" s="218" t="s">
        <v>1865</v>
      </c>
      <c r="AG30" s="218"/>
      <c r="AH30" s="218"/>
      <c r="AI30" s="218"/>
      <c r="AJ30" s="218"/>
      <c r="AK30" s="219" t="s">
        <v>941</v>
      </c>
      <c r="AL30" s="219" t="s">
        <v>942</v>
      </c>
      <c r="AM30" s="220" t="s">
        <v>943</v>
      </c>
      <c r="AN30" s="220" t="s">
        <v>944</v>
      </c>
      <c r="AO30" s="220" t="s">
        <v>947</v>
      </c>
      <c r="AP30" s="221" t="s">
        <v>2017</v>
      </c>
      <c r="AQ30" s="222" t="s">
        <v>2018</v>
      </c>
      <c r="AR30" s="222" t="s">
        <v>948</v>
      </c>
      <c r="AS30" s="222" t="s">
        <v>949</v>
      </c>
      <c r="AT30" s="221" t="s">
        <v>950</v>
      </c>
      <c r="AU30" s="223" t="s">
        <v>1866</v>
      </c>
      <c r="AV30" s="223" t="s">
        <v>1867</v>
      </c>
      <c r="AW30" s="224" t="s">
        <v>1150</v>
      </c>
      <c r="AX30" s="225"/>
      <c r="AY30" s="225"/>
      <c r="AZ30" s="225"/>
      <c r="BA30" s="225"/>
      <c r="BB30" s="226"/>
      <c r="BC30" s="185"/>
      <c r="BD30" s="221" t="s">
        <v>952</v>
      </c>
      <c r="BE30" s="216" t="s">
        <v>1862</v>
      </c>
      <c r="BF30" s="217" t="s">
        <v>1863</v>
      </c>
      <c r="BG30" s="217" t="s">
        <v>1864</v>
      </c>
      <c r="BH30" s="218" t="s">
        <v>1865</v>
      </c>
      <c r="BI30" s="218"/>
      <c r="BJ30" s="218"/>
      <c r="BK30" s="218"/>
      <c r="BL30" s="218"/>
      <c r="BM30" s="219" t="s">
        <v>941</v>
      </c>
      <c r="BN30" s="219" t="s">
        <v>942</v>
      </c>
      <c r="BO30" s="220" t="s">
        <v>943</v>
      </c>
      <c r="BP30" s="220" t="s">
        <v>944</v>
      </c>
      <c r="BQ30" s="220" t="s">
        <v>947</v>
      </c>
      <c r="BR30" s="221" t="s">
        <v>2017</v>
      </c>
      <c r="BS30" s="222" t="s">
        <v>2018</v>
      </c>
      <c r="BT30" s="222" t="s">
        <v>948</v>
      </c>
      <c r="BU30" s="222" t="s">
        <v>949</v>
      </c>
      <c r="BV30" s="221" t="s">
        <v>950</v>
      </c>
      <c r="BW30" s="223" t="s">
        <v>1866</v>
      </c>
      <c r="BX30" s="223" t="s">
        <v>1867</v>
      </c>
      <c r="BY30" s="224" t="s">
        <v>1150</v>
      </c>
      <c r="BZ30" s="225"/>
      <c r="CA30" s="225"/>
      <c r="CB30" s="225"/>
      <c r="CC30" s="225"/>
      <c r="CD30" s="226"/>
      <c r="CE30" s="221" t="s">
        <v>951</v>
      </c>
      <c r="CF30" s="221" t="s">
        <v>952</v>
      </c>
      <c r="CG30" s="216" t="s">
        <v>1862</v>
      </c>
      <c r="CH30" s="217" t="s">
        <v>1863</v>
      </c>
      <c r="CI30" s="217" t="s">
        <v>1864</v>
      </c>
      <c r="CJ30" s="218" t="s">
        <v>1865</v>
      </c>
      <c r="CK30" s="218"/>
      <c r="CL30" s="218"/>
      <c r="CM30" s="218"/>
      <c r="CN30" s="218"/>
      <c r="CO30" s="219" t="s">
        <v>941</v>
      </c>
      <c r="CP30" s="219" t="s">
        <v>942</v>
      </c>
      <c r="CQ30" s="220" t="s">
        <v>943</v>
      </c>
      <c r="CR30" s="220" t="s">
        <v>944</v>
      </c>
      <c r="CS30" s="220" t="s">
        <v>947</v>
      </c>
      <c r="CT30" s="221" t="s">
        <v>2017</v>
      </c>
      <c r="CU30" s="222" t="s">
        <v>2018</v>
      </c>
      <c r="CV30" s="222" t="s">
        <v>948</v>
      </c>
      <c r="CW30" s="222" t="s">
        <v>949</v>
      </c>
      <c r="CX30" s="221" t="s">
        <v>950</v>
      </c>
      <c r="CY30" s="223" t="s">
        <v>1866</v>
      </c>
      <c r="CZ30" s="223" t="s">
        <v>1867</v>
      </c>
      <c r="DA30" s="224" t="s">
        <v>1150</v>
      </c>
      <c r="DB30" s="225"/>
      <c r="DC30" s="225"/>
      <c r="DD30" s="225"/>
      <c r="DE30" s="225"/>
      <c r="DF30" s="226"/>
      <c r="DG30" s="221" t="s">
        <v>951</v>
      </c>
      <c r="DH30" s="221" t="s">
        <v>952</v>
      </c>
      <c r="DI30" s="216" t="s">
        <v>1862</v>
      </c>
      <c r="DJ30" s="217" t="s">
        <v>1863</v>
      </c>
      <c r="DK30" s="217" t="s">
        <v>1864</v>
      </c>
      <c r="DL30" s="218" t="s">
        <v>1865</v>
      </c>
      <c r="DM30" s="218"/>
      <c r="DN30" s="218"/>
      <c r="DO30" s="218"/>
      <c r="DP30" s="218"/>
      <c r="DQ30" s="219" t="s">
        <v>941</v>
      </c>
      <c r="DR30" s="219" t="s">
        <v>942</v>
      </c>
      <c r="DS30" s="220" t="s">
        <v>943</v>
      </c>
      <c r="DT30" s="220" t="s">
        <v>944</v>
      </c>
      <c r="DU30" s="220" t="s">
        <v>947</v>
      </c>
      <c r="DV30" s="221" t="s">
        <v>2017</v>
      </c>
      <c r="DW30" s="222" t="s">
        <v>2018</v>
      </c>
      <c r="DX30" s="222" t="s">
        <v>948</v>
      </c>
      <c r="DY30" s="222" t="s">
        <v>949</v>
      </c>
      <c r="DZ30" s="221" t="s">
        <v>950</v>
      </c>
      <c r="EA30" s="223" t="s">
        <v>1866</v>
      </c>
      <c r="EB30" s="223" t="s">
        <v>1867</v>
      </c>
      <c r="EC30" s="224" t="s">
        <v>1150</v>
      </c>
      <c r="ED30" s="225"/>
      <c r="EE30" s="225"/>
      <c r="EF30" s="225"/>
      <c r="EG30" s="225"/>
      <c r="EH30" s="226"/>
      <c r="EI30" s="221" t="s">
        <v>951</v>
      </c>
      <c r="EJ30" s="221" t="s">
        <v>952</v>
      </c>
      <c r="EK30" s="216" t="s">
        <v>1862</v>
      </c>
      <c r="EL30" s="217" t="s">
        <v>1863</v>
      </c>
      <c r="EM30" s="217" t="s">
        <v>1864</v>
      </c>
      <c r="EN30" s="218" t="s">
        <v>1865</v>
      </c>
      <c r="EO30" s="218"/>
      <c r="EP30" s="218"/>
      <c r="EQ30" s="218"/>
      <c r="ER30" s="218"/>
      <c r="ES30" s="219" t="s">
        <v>941</v>
      </c>
      <c r="ET30" s="219" t="s">
        <v>942</v>
      </c>
      <c r="EU30" s="220" t="s">
        <v>943</v>
      </c>
      <c r="EV30" s="220" t="s">
        <v>944</v>
      </c>
      <c r="EW30" s="220" t="s">
        <v>947</v>
      </c>
      <c r="EX30" s="221" t="s">
        <v>2017</v>
      </c>
      <c r="EY30" s="222" t="s">
        <v>2018</v>
      </c>
      <c r="EZ30" s="222" t="s">
        <v>948</v>
      </c>
      <c r="FA30" s="222" t="s">
        <v>949</v>
      </c>
      <c r="FB30" s="221" t="s">
        <v>950</v>
      </c>
      <c r="FC30" s="223" t="s">
        <v>1866</v>
      </c>
      <c r="FD30" s="223" t="s">
        <v>1867</v>
      </c>
      <c r="FE30" s="224" t="s">
        <v>1150</v>
      </c>
      <c r="FF30" s="225"/>
      <c r="FG30" s="225"/>
      <c r="FH30" s="225"/>
      <c r="FI30" s="225"/>
      <c r="FJ30" s="226"/>
      <c r="FK30" s="221" t="s">
        <v>951</v>
      </c>
      <c r="FL30" s="221" t="s">
        <v>952</v>
      </c>
      <c r="FM30" s="216" t="s">
        <v>1862</v>
      </c>
      <c r="FN30" s="217" t="s">
        <v>1863</v>
      </c>
      <c r="FO30" s="217" t="s">
        <v>1864</v>
      </c>
      <c r="FP30" s="218" t="s">
        <v>1865</v>
      </c>
      <c r="FQ30" s="218"/>
      <c r="FR30" s="218"/>
      <c r="FS30" s="218"/>
      <c r="FT30" s="218"/>
      <c r="FU30" s="237" t="s">
        <v>941</v>
      </c>
      <c r="FV30" s="237" t="s">
        <v>942</v>
      </c>
      <c r="FW30" s="238" t="s">
        <v>943</v>
      </c>
      <c r="FX30" s="238" t="s">
        <v>944</v>
      </c>
      <c r="FY30" s="238" t="s">
        <v>947</v>
      </c>
      <c r="FZ30" s="188" t="s">
        <v>2017</v>
      </c>
      <c r="GA30" s="239" t="s">
        <v>2018</v>
      </c>
      <c r="GB30" s="239" t="s">
        <v>948</v>
      </c>
      <c r="GC30" s="239" t="s">
        <v>949</v>
      </c>
      <c r="GD30" s="216" t="s">
        <v>950</v>
      </c>
      <c r="GE30" s="217" t="s">
        <v>1866</v>
      </c>
      <c r="GF30" s="217" t="s">
        <v>1867</v>
      </c>
      <c r="GG30" s="216" t="s">
        <v>1150</v>
      </c>
      <c r="GH30" s="216"/>
      <c r="GI30" s="216"/>
      <c r="GJ30" s="216"/>
      <c r="GK30" s="216"/>
      <c r="GL30" s="216"/>
      <c r="GM30" s="221" t="s">
        <v>951</v>
      </c>
      <c r="GN30" s="221" t="s">
        <v>952</v>
      </c>
      <c r="GO30" s="57"/>
    </row>
    <row r="31" spans="1:197" ht="29.55" customHeight="1">
      <c r="A31" s="216"/>
      <c r="B31" s="217"/>
      <c r="C31" s="217"/>
      <c r="D31" s="229" t="s">
        <v>1868</v>
      </c>
      <c r="E31" s="229" t="s">
        <v>1869</v>
      </c>
      <c r="F31" s="229" t="s">
        <v>1870</v>
      </c>
      <c r="G31" s="58" t="s">
        <v>1871</v>
      </c>
      <c r="H31" s="58" t="s">
        <v>1872</v>
      </c>
      <c r="I31" s="227"/>
      <c r="J31" s="227"/>
      <c r="K31" s="228"/>
      <c r="L31" s="228"/>
      <c r="M31" s="228"/>
      <c r="N31" s="229"/>
      <c r="O31" s="230"/>
      <c r="P31" s="230"/>
      <c r="Q31" s="230"/>
      <c r="R31" s="229"/>
      <c r="S31" s="231"/>
      <c r="T31" s="231"/>
      <c r="U31" s="216" t="s">
        <v>1873</v>
      </c>
      <c r="V31" s="59" t="s">
        <v>953</v>
      </c>
      <c r="W31" s="59" t="s">
        <v>1874</v>
      </c>
      <c r="X31" s="59" t="s">
        <v>954</v>
      </c>
      <c r="Y31" s="59" t="s">
        <v>1875</v>
      </c>
      <c r="Z31" s="59" t="s">
        <v>955</v>
      </c>
      <c r="AA31" s="229"/>
      <c r="AB31" s="229"/>
      <c r="AC31" s="216"/>
      <c r="AD31" s="217"/>
      <c r="AE31" s="217"/>
      <c r="AF31" s="229" t="s">
        <v>1868</v>
      </c>
      <c r="AG31" s="229" t="s">
        <v>1869</v>
      </c>
      <c r="AH31" s="229" t="s">
        <v>1870</v>
      </c>
      <c r="AI31" s="58" t="s">
        <v>1871</v>
      </c>
      <c r="AJ31" s="58" t="s">
        <v>1872</v>
      </c>
      <c r="AK31" s="227"/>
      <c r="AL31" s="227"/>
      <c r="AM31" s="228"/>
      <c r="AN31" s="228"/>
      <c r="AO31" s="228"/>
      <c r="AP31" s="229"/>
      <c r="AQ31" s="230"/>
      <c r="AR31" s="230"/>
      <c r="AS31" s="230"/>
      <c r="AT31" s="229"/>
      <c r="AU31" s="231"/>
      <c r="AV31" s="231"/>
      <c r="AW31" s="216" t="s">
        <v>1873</v>
      </c>
      <c r="AX31" s="59" t="s">
        <v>953</v>
      </c>
      <c r="AY31" s="59" t="s">
        <v>1874</v>
      </c>
      <c r="AZ31" s="59" t="s">
        <v>954</v>
      </c>
      <c r="BA31" s="59" t="s">
        <v>1875</v>
      </c>
      <c r="BB31" s="59" t="s">
        <v>955</v>
      </c>
      <c r="BC31" s="229"/>
      <c r="BD31" s="229"/>
      <c r="BE31" s="216"/>
      <c r="BF31" s="217"/>
      <c r="BG31" s="217"/>
      <c r="BH31" s="229" t="s">
        <v>1868</v>
      </c>
      <c r="BI31" s="229" t="s">
        <v>1869</v>
      </c>
      <c r="BJ31" s="229" t="s">
        <v>1870</v>
      </c>
      <c r="BK31" s="58" t="s">
        <v>1871</v>
      </c>
      <c r="BL31" s="58" t="s">
        <v>1872</v>
      </c>
      <c r="BM31" s="227"/>
      <c r="BN31" s="227"/>
      <c r="BO31" s="228"/>
      <c r="BP31" s="228"/>
      <c r="BQ31" s="228"/>
      <c r="BR31" s="229"/>
      <c r="BS31" s="230"/>
      <c r="BT31" s="230"/>
      <c r="BU31" s="230"/>
      <c r="BV31" s="229"/>
      <c r="BW31" s="231"/>
      <c r="BX31" s="231"/>
      <c r="BY31" s="216" t="s">
        <v>1873</v>
      </c>
      <c r="BZ31" s="59" t="s">
        <v>953</v>
      </c>
      <c r="CA31" s="59" t="s">
        <v>1874</v>
      </c>
      <c r="CB31" s="59" t="s">
        <v>954</v>
      </c>
      <c r="CC31" s="59" t="s">
        <v>1875</v>
      </c>
      <c r="CD31" s="59" t="s">
        <v>955</v>
      </c>
      <c r="CE31" s="229"/>
      <c r="CF31" s="229"/>
      <c r="CG31" s="216"/>
      <c r="CH31" s="217"/>
      <c r="CI31" s="217"/>
      <c r="CJ31" s="229" t="s">
        <v>1868</v>
      </c>
      <c r="CK31" s="229" t="s">
        <v>1869</v>
      </c>
      <c r="CL31" s="229" t="s">
        <v>1870</v>
      </c>
      <c r="CM31" s="58" t="s">
        <v>1871</v>
      </c>
      <c r="CN31" s="58" t="s">
        <v>1872</v>
      </c>
      <c r="CO31" s="227"/>
      <c r="CP31" s="227"/>
      <c r="CQ31" s="228"/>
      <c r="CR31" s="228"/>
      <c r="CS31" s="228"/>
      <c r="CT31" s="229"/>
      <c r="CU31" s="230"/>
      <c r="CV31" s="230"/>
      <c r="CW31" s="230"/>
      <c r="CX31" s="229"/>
      <c r="CY31" s="231"/>
      <c r="CZ31" s="231"/>
      <c r="DA31" s="216" t="s">
        <v>1873</v>
      </c>
      <c r="DB31" s="59" t="s">
        <v>953</v>
      </c>
      <c r="DC31" s="59" t="s">
        <v>1874</v>
      </c>
      <c r="DD31" s="59" t="s">
        <v>954</v>
      </c>
      <c r="DE31" s="59" t="s">
        <v>1875</v>
      </c>
      <c r="DF31" s="59" t="s">
        <v>955</v>
      </c>
      <c r="DG31" s="229"/>
      <c r="DH31" s="229"/>
      <c r="DI31" s="216"/>
      <c r="DJ31" s="217"/>
      <c r="DK31" s="217"/>
      <c r="DL31" s="229" t="s">
        <v>1868</v>
      </c>
      <c r="DM31" s="229" t="s">
        <v>1869</v>
      </c>
      <c r="DN31" s="229" t="s">
        <v>1870</v>
      </c>
      <c r="DO31" s="58" t="s">
        <v>1871</v>
      </c>
      <c r="DP31" s="58" t="s">
        <v>1872</v>
      </c>
      <c r="DQ31" s="227"/>
      <c r="DR31" s="227"/>
      <c r="DS31" s="228"/>
      <c r="DT31" s="228"/>
      <c r="DU31" s="228"/>
      <c r="DV31" s="229"/>
      <c r="DW31" s="230"/>
      <c r="DX31" s="230"/>
      <c r="DY31" s="230"/>
      <c r="DZ31" s="229"/>
      <c r="EA31" s="231"/>
      <c r="EB31" s="231"/>
      <c r="EC31" s="216" t="s">
        <v>1873</v>
      </c>
      <c r="ED31" s="59" t="s">
        <v>953</v>
      </c>
      <c r="EE31" s="59" t="s">
        <v>1874</v>
      </c>
      <c r="EF31" s="59" t="s">
        <v>954</v>
      </c>
      <c r="EG31" s="59" t="s">
        <v>1875</v>
      </c>
      <c r="EH31" s="59" t="s">
        <v>955</v>
      </c>
      <c r="EI31" s="229"/>
      <c r="EJ31" s="229"/>
      <c r="EK31" s="216"/>
      <c r="EL31" s="217"/>
      <c r="EM31" s="217"/>
      <c r="EN31" s="229" t="s">
        <v>1868</v>
      </c>
      <c r="EO31" s="229" t="s">
        <v>1869</v>
      </c>
      <c r="EP31" s="229" t="s">
        <v>1870</v>
      </c>
      <c r="EQ31" s="58" t="s">
        <v>1871</v>
      </c>
      <c r="ER31" s="58" t="s">
        <v>1872</v>
      </c>
      <c r="ES31" s="227"/>
      <c r="ET31" s="227"/>
      <c r="EU31" s="228"/>
      <c r="EV31" s="228"/>
      <c r="EW31" s="228"/>
      <c r="EX31" s="229"/>
      <c r="EY31" s="230"/>
      <c r="EZ31" s="230"/>
      <c r="FA31" s="230"/>
      <c r="FB31" s="229"/>
      <c r="FC31" s="231"/>
      <c r="FD31" s="231"/>
      <c r="FE31" s="216" t="s">
        <v>1873</v>
      </c>
      <c r="FF31" s="59" t="s">
        <v>953</v>
      </c>
      <c r="FG31" s="59" t="s">
        <v>1874</v>
      </c>
      <c r="FH31" s="59" t="s">
        <v>954</v>
      </c>
      <c r="FI31" s="59" t="s">
        <v>1875</v>
      </c>
      <c r="FJ31" s="59" t="s">
        <v>955</v>
      </c>
      <c r="FK31" s="229"/>
      <c r="FL31" s="229"/>
      <c r="FM31" s="216"/>
      <c r="FN31" s="217"/>
      <c r="FO31" s="217"/>
      <c r="FP31" s="216" t="s">
        <v>1868</v>
      </c>
      <c r="FQ31" s="216" t="s">
        <v>1869</v>
      </c>
      <c r="FR31" s="216" t="s">
        <v>1870</v>
      </c>
      <c r="FS31" s="77" t="s">
        <v>1871</v>
      </c>
      <c r="FT31" s="77" t="s">
        <v>1872</v>
      </c>
      <c r="FU31" s="237"/>
      <c r="FV31" s="237"/>
      <c r="FW31" s="238"/>
      <c r="FX31" s="238"/>
      <c r="FY31" s="238"/>
      <c r="FZ31" s="216"/>
      <c r="GA31" s="239"/>
      <c r="GB31" s="239"/>
      <c r="GC31" s="239"/>
      <c r="GD31" s="216"/>
      <c r="GE31" s="217"/>
      <c r="GF31" s="217"/>
      <c r="GG31" s="216" t="s">
        <v>1873</v>
      </c>
      <c r="GH31" s="59" t="s">
        <v>953</v>
      </c>
      <c r="GI31" s="59" t="s">
        <v>1874</v>
      </c>
      <c r="GJ31" s="59" t="s">
        <v>954</v>
      </c>
      <c r="GK31" s="59" t="s">
        <v>1875</v>
      </c>
      <c r="GL31" s="59" t="s">
        <v>955</v>
      </c>
      <c r="GM31" s="229"/>
      <c r="GN31" s="229"/>
      <c r="GO31" s="57"/>
    </row>
    <row r="32" spans="1:197" s="64" customFormat="1" ht="20.2" customHeight="1">
      <c r="A32" s="203"/>
      <c r="B32" s="203"/>
      <c r="C32" s="203"/>
      <c r="D32" s="203"/>
      <c r="E32" s="203"/>
      <c r="F32" s="203"/>
      <c r="G32" s="203"/>
      <c r="H32" s="203"/>
      <c r="I32" s="203"/>
      <c r="J32" s="203"/>
      <c r="K32" s="203"/>
      <c r="L32" s="203"/>
      <c r="M32" s="203"/>
      <c r="N32" s="203"/>
      <c r="O32" s="203"/>
      <c r="P32" s="203"/>
      <c r="Q32" s="203"/>
      <c r="R32" s="203"/>
      <c r="S32" s="203"/>
      <c r="T32" s="203"/>
      <c r="U32" s="203"/>
      <c r="V32" s="203"/>
      <c r="W32" s="203"/>
      <c r="X32" s="203"/>
      <c r="Y32" s="203"/>
      <c r="Z32" s="203"/>
      <c r="AA32" s="203"/>
      <c r="AB32" s="60"/>
      <c r="AC32" s="34"/>
      <c r="AD32" s="34"/>
      <c r="AE32" s="34"/>
      <c r="AF32" s="60"/>
      <c r="AG32" s="60"/>
      <c r="AH32" s="60"/>
      <c r="AI32" s="60"/>
      <c r="AJ32" s="60"/>
      <c r="AK32" s="203">
        <v>11567253</v>
      </c>
      <c r="AL32" s="203">
        <v>200201370</v>
      </c>
      <c r="AM32" s="203" t="s">
        <v>1570</v>
      </c>
      <c r="AN32" s="203"/>
      <c r="AO32" s="203">
        <v>266</v>
      </c>
      <c r="AP32" s="203"/>
      <c r="AQ32" s="203"/>
      <c r="AR32" s="35"/>
      <c r="AS32" s="203"/>
      <c r="AT32" s="203"/>
      <c r="AU32" s="207"/>
      <c r="AV32" s="207"/>
      <c r="AW32" s="203"/>
      <c r="AX32" s="203"/>
      <c r="AY32" s="203"/>
      <c r="AZ32" s="203"/>
      <c r="BA32" s="203"/>
      <c r="BB32" s="203"/>
      <c r="BC32" s="34"/>
      <c r="BD32" s="60"/>
      <c r="BE32" s="34">
        <v>3.04</v>
      </c>
      <c r="BF32" s="34">
        <v>4.1666666666666664E-2</v>
      </c>
      <c r="BG32" s="34">
        <v>1</v>
      </c>
      <c r="BH32" s="60"/>
      <c r="BI32" s="60"/>
      <c r="BJ32" s="60"/>
      <c r="BK32" s="60"/>
      <c r="BL32" s="60"/>
      <c r="BM32" s="203">
        <v>11567252</v>
      </c>
      <c r="BN32" s="203">
        <v>330025965</v>
      </c>
      <c r="BO32" s="203" t="s">
        <v>1634</v>
      </c>
      <c r="BP32" s="203"/>
      <c r="BQ32" s="203">
        <v>266</v>
      </c>
      <c r="BR32" s="203">
        <v>0.66666666666666663</v>
      </c>
      <c r="BS32" s="203">
        <v>0.79333333333333322</v>
      </c>
      <c r="BT32" s="34"/>
      <c r="BU32" s="34"/>
      <c r="BV32" s="34"/>
      <c r="BW32" s="62"/>
      <c r="BX32" s="62"/>
      <c r="BY32" s="34"/>
      <c r="BZ32" s="34"/>
      <c r="CA32" s="34"/>
      <c r="CB32" s="34"/>
      <c r="CC32" s="34"/>
      <c r="CD32" s="61"/>
      <c r="CE32" s="34"/>
      <c r="CF32" s="60"/>
      <c r="CG32" s="34"/>
      <c r="CH32" s="34"/>
      <c r="CI32" s="34"/>
      <c r="CJ32" s="60"/>
      <c r="CK32" s="60"/>
      <c r="CL32" s="60"/>
      <c r="CM32" s="60"/>
      <c r="CN32" s="60"/>
      <c r="CO32" s="35"/>
      <c r="CP32" s="35"/>
      <c r="CQ32" s="35"/>
      <c r="CR32" s="35"/>
      <c r="CS32" s="35"/>
      <c r="CT32" s="35"/>
      <c r="CU32" s="35"/>
      <c r="CV32" s="34"/>
      <c r="CW32" s="34"/>
      <c r="CX32" s="34"/>
      <c r="CY32" s="62"/>
      <c r="CZ32" s="62"/>
      <c r="DA32" s="34"/>
      <c r="DB32" s="34"/>
      <c r="DC32" s="34"/>
      <c r="DD32" s="34"/>
      <c r="DE32" s="34"/>
      <c r="DF32" s="61"/>
      <c r="DG32" s="34"/>
      <c r="DH32" s="60"/>
      <c r="DI32" s="34"/>
      <c r="DJ32" s="34"/>
      <c r="DK32" s="34"/>
      <c r="DL32" s="60"/>
      <c r="DM32" s="60"/>
      <c r="DN32" s="60"/>
      <c r="DO32" s="60"/>
      <c r="DP32" s="203"/>
      <c r="DQ32" s="203"/>
      <c r="DR32" s="203"/>
      <c r="DS32" s="203"/>
      <c r="DT32" s="203"/>
      <c r="DU32" s="203"/>
      <c r="DV32" s="203"/>
      <c r="DW32" s="203"/>
      <c r="DX32" s="203"/>
      <c r="DY32" s="203"/>
      <c r="DZ32" s="203"/>
      <c r="EA32" s="203"/>
      <c r="EB32" s="203"/>
      <c r="EC32" s="203"/>
      <c r="ED32" s="203"/>
      <c r="EE32" s="203"/>
      <c r="EF32" s="203"/>
      <c r="EG32" s="34"/>
      <c r="EH32" s="34"/>
      <c r="EI32" s="34"/>
      <c r="EJ32" s="60"/>
      <c r="EK32" s="34">
        <v>1.7647058823529411</v>
      </c>
      <c r="EL32" s="34">
        <v>4.1666666666666664E-2</v>
      </c>
      <c r="EM32" s="34"/>
      <c r="EN32" s="60"/>
      <c r="EO32" s="60"/>
      <c r="EP32" s="60"/>
      <c r="EQ32" s="60"/>
      <c r="ER32" s="60"/>
      <c r="ES32" s="203" t="s">
        <v>2060</v>
      </c>
      <c r="ET32" s="203" t="s">
        <v>956</v>
      </c>
      <c r="EU32" s="203" t="s">
        <v>973</v>
      </c>
      <c r="EV32" s="203"/>
      <c r="EW32" s="203">
        <v>12</v>
      </c>
      <c r="EX32" s="203">
        <v>0.66666666666666663</v>
      </c>
      <c r="EY32" s="203">
        <v>0.76102941176470584</v>
      </c>
      <c r="EZ32" s="203"/>
      <c r="FA32" s="60"/>
      <c r="FB32" s="34"/>
      <c r="FC32" s="62"/>
      <c r="FD32" s="62"/>
      <c r="FE32" s="34"/>
      <c r="FF32" s="34"/>
      <c r="FG32" s="34"/>
      <c r="FH32" s="34"/>
      <c r="FI32" s="34"/>
      <c r="FJ32" s="61"/>
      <c r="FK32" s="34"/>
      <c r="FL32" s="60"/>
      <c r="FM32" s="34"/>
      <c r="FN32" s="34"/>
      <c r="FO32" s="34"/>
      <c r="FP32" s="60"/>
      <c r="FQ32" s="60"/>
      <c r="FR32" s="60"/>
      <c r="FS32" s="60"/>
      <c r="FT32" s="60"/>
      <c r="FU32" s="203">
        <v>11566519</v>
      </c>
      <c r="FV32" s="203" t="s">
        <v>2008</v>
      </c>
      <c r="FW32" s="203">
        <v>330120800</v>
      </c>
      <c r="FX32" s="203" t="s">
        <v>2037</v>
      </c>
      <c r="FY32" s="203">
        <v>7</v>
      </c>
      <c r="FZ32" s="203"/>
      <c r="GA32" s="203"/>
      <c r="GB32" s="203"/>
      <c r="GC32" s="203"/>
      <c r="GD32" s="203"/>
      <c r="GE32" s="203"/>
      <c r="GF32" s="203"/>
      <c r="GG32" s="203"/>
      <c r="GH32" s="203"/>
      <c r="GI32" s="203"/>
      <c r="GJ32" s="203"/>
      <c r="GK32" s="203"/>
      <c r="GL32" s="203" t="s">
        <v>2084</v>
      </c>
      <c r="GM32" s="34"/>
      <c r="GN32" s="60"/>
      <c r="GO32" s="63"/>
    </row>
    <row r="33" spans="1:407" s="64" customFormat="1" ht="20.2" customHeight="1">
      <c r="A33" s="203"/>
      <c r="B33" s="203"/>
      <c r="C33" s="203"/>
      <c r="D33" s="203"/>
      <c r="E33" s="203"/>
      <c r="F33" s="203"/>
      <c r="G33" s="203"/>
      <c r="H33" s="203"/>
      <c r="I33" s="203"/>
      <c r="J33" s="203"/>
      <c r="K33" s="203"/>
      <c r="L33" s="203"/>
      <c r="M33" s="203"/>
      <c r="N33" s="203"/>
      <c r="O33" s="203"/>
      <c r="P33" s="203"/>
      <c r="Q33" s="203"/>
      <c r="R33" s="203"/>
      <c r="S33" s="203"/>
      <c r="T33" s="203"/>
      <c r="U33" s="203"/>
      <c r="V33" s="203"/>
      <c r="W33" s="203"/>
      <c r="X33" s="203"/>
      <c r="Y33" s="203"/>
      <c r="Z33" s="203"/>
      <c r="AA33" s="203"/>
      <c r="AB33" s="60"/>
      <c r="AC33" s="34"/>
      <c r="AD33" s="34"/>
      <c r="AE33" s="34"/>
      <c r="AF33" s="60"/>
      <c r="AG33" s="60"/>
      <c r="AH33" s="60"/>
      <c r="AI33" s="60"/>
      <c r="AJ33" s="60"/>
      <c r="AK33" s="203">
        <v>11567256</v>
      </c>
      <c r="AL33" s="203">
        <v>200204443</v>
      </c>
      <c r="AM33" s="203" t="s">
        <v>1571</v>
      </c>
      <c r="AN33" s="203"/>
      <c r="AO33" s="203">
        <v>266</v>
      </c>
      <c r="AP33" s="203"/>
      <c r="AQ33" s="203"/>
      <c r="AR33" s="35"/>
      <c r="AS33" s="203"/>
      <c r="AT33" s="203"/>
      <c r="AU33" s="207"/>
      <c r="AV33" s="207"/>
      <c r="AW33" s="203"/>
      <c r="AX33" s="203"/>
      <c r="AY33" s="203"/>
      <c r="AZ33" s="203"/>
      <c r="BA33" s="203"/>
      <c r="BB33" s="208"/>
      <c r="BC33" s="34"/>
      <c r="BD33" s="60"/>
      <c r="BE33" s="34">
        <v>3.04</v>
      </c>
      <c r="BF33" s="34">
        <v>4.1666666666666664E-2</v>
      </c>
      <c r="BG33" s="34">
        <v>1</v>
      </c>
      <c r="BH33" s="60"/>
      <c r="BI33" s="60"/>
      <c r="BJ33" s="60"/>
      <c r="BK33" s="60"/>
      <c r="BL33" s="60"/>
      <c r="BM33" s="203">
        <v>11567254</v>
      </c>
      <c r="BN33" s="203">
        <v>330025977</v>
      </c>
      <c r="BO33" s="203" t="s">
        <v>1636</v>
      </c>
      <c r="BP33" s="203"/>
      <c r="BQ33" s="203">
        <v>266</v>
      </c>
      <c r="BR33" s="203">
        <v>0.79333333333333322</v>
      </c>
      <c r="BS33" s="203">
        <v>0.91999999999999993</v>
      </c>
      <c r="BT33" s="34"/>
      <c r="BU33" s="34"/>
      <c r="BV33" s="34"/>
      <c r="BW33" s="62"/>
      <c r="BX33" s="62"/>
      <c r="BY33" s="34"/>
      <c r="BZ33" s="34"/>
      <c r="CA33" s="34"/>
      <c r="CB33" s="34"/>
      <c r="CC33" s="34"/>
      <c r="CD33" s="61"/>
      <c r="CE33" s="34"/>
      <c r="CF33" s="60"/>
      <c r="CG33" s="34"/>
      <c r="CH33" s="34"/>
      <c r="CI33" s="34"/>
      <c r="CJ33" s="60"/>
      <c r="CK33" s="60"/>
      <c r="CL33" s="60"/>
      <c r="CM33" s="60"/>
      <c r="CN33" s="60"/>
      <c r="CO33" s="35"/>
      <c r="CP33" s="35"/>
      <c r="CQ33" s="35"/>
      <c r="CR33" s="35"/>
      <c r="CS33" s="35"/>
      <c r="CT33" s="35"/>
      <c r="CU33" s="35"/>
      <c r="CV33" s="34"/>
      <c r="CW33" s="34"/>
      <c r="CX33" s="34"/>
      <c r="CY33" s="62"/>
      <c r="CZ33" s="62"/>
      <c r="DA33" s="34"/>
      <c r="DB33" s="34"/>
      <c r="DC33" s="34"/>
      <c r="DD33" s="34"/>
      <c r="DE33" s="34"/>
      <c r="DF33" s="61"/>
      <c r="DG33" s="34"/>
      <c r="DH33" s="60"/>
      <c r="DI33" s="34"/>
      <c r="DJ33" s="34"/>
      <c r="DK33" s="34"/>
      <c r="DL33" s="60"/>
      <c r="DM33" s="60"/>
      <c r="DN33" s="60"/>
      <c r="DO33" s="60"/>
      <c r="DP33" s="203"/>
      <c r="DQ33" s="203"/>
      <c r="DR33" s="203"/>
      <c r="DS33" s="203"/>
      <c r="DT33" s="203"/>
      <c r="DU33" s="203"/>
      <c r="DV33" s="203"/>
      <c r="DW33" s="203"/>
      <c r="DX33" s="203"/>
      <c r="DY33" s="203"/>
      <c r="DZ33" s="203"/>
      <c r="EA33" s="203"/>
      <c r="EB33" s="203"/>
      <c r="EC33" s="203"/>
      <c r="ED33" s="203"/>
      <c r="EE33" s="203"/>
      <c r="EF33" s="203"/>
      <c r="EG33" s="34"/>
      <c r="EH33" s="34"/>
      <c r="EI33" s="34"/>
      <c r="EJ33" s="60"/>
      <c r="EK33" s="34">
        <v>1.4705882352941178</v>
      </c>
      <c r="EL33" s="34">
        <v>4.1666666666666664E-2</v>
      </c>
      <c r="EM33" s="34"/>
      <c r="EN33" s="60"/>
      <c r="EO33" s="60"/>
      <c r="EP33" s="60"/>
      <c r="EQ33" s="60"/>
      <c r="ER33" s="60"/>
      <c r="ES33" s="203" t="s">
        <v>2058</v>
      </c>
      <c r="ET33" s="203" t="s">
        <v>956</v>
      </c>
      <c r="EU33" s="203" t="s">
        <v>973</v>
      </c>
      <c r="EV33" s="203"/>
      <c r="EW33" s="203">
        <v>10</v>
      </c>
      <c r="EX33" s="203">
        <v>0.76102941176470584</v>
      </c>
      <c r="EY33" s="203">
        <v>0.82230392156862742</v>
      </c>
      <c r="EZ33" s="203"/>
      <c r="FA33" s="60"/>
      <c r="FB33" s="34"/>
      <c r="FC33" s="62"/>
      <c r="FD33" s="62"/>
      <c r="FE33" s="34"/>
      <c r="FF33" s="34"/>
      <c r="FG33" s="34"/>
      <c r="FH33" s="34"/>
      <c r="FI33" s="34"/>
      <c r="FJ33" s="61"/>
      <c r="FK33" s="34"/>
      <c r="FL33" s="60"/>
      <c r="FM33" s="34"/>
      <c r="FN33" s="34"/>
      <c r="FO33" s="34"/>
      <c r="FP33" s="60"/>
      <c r="FQ33" s="60"/>
      <c r="FR33" s="60"/>
      <c r="FS33" s="60"/>
      <c r="FT33" s="60"/>
      <c r="FU33" s="203">
        <v>11566600</v>
      </c>
      <c r="FV33" s="203" t="s">
        <v>2008</v>
      </c>
      <c r="FW33" s="203">
        <v>330120799</v>
      </c>
      <c r="FX33" s="203" t="s">
        <v>2037</v>
      </c>
      <c r="FY33" s="203">
        <v>4</v>
      </c>
      <c r="FZ33" s="203"/>
      <c r="GA33" s="203"/>
      <c r="GB33" s="203"/>
      <c r="GC33" s="203"/>
      <c r="GD33" s="203"/>
      <c r="GE33" s="203"/>
      <c r="GF33" s="203"/>
      <c r="GG33" s="203"/>
      <c r="GH33" s="203"/>
      <c r="GI33" s="203"/>
      <c r="GJ33" s="203"/>
      <c r="GK33" s="203"/>
      <c r="GL33" s="203"/>
      <c r="GM33" s="34"/>
      <c r="GN33" s="60"/>
      <c r="GO33" s="63"/>
    </row>
    <row r="34" spans="1:407" s="64" customFormat="1" ht="20.2" customHeight="1">
      <c r="A34" s="203"/>
      <c r="B34" s="203"/>
      <c r="C34" s="203"/>
      <c r="D34" s="203"/>
      <c r="E34" s="203"/>
      <c r="F34" s="203"/>
      <c r="G34" s="203"/>
      <c r="H34" s="203"/>
      <c r="I34" s="203"/>
      <c r="J34" s="203"/>
      <c r="K34" s="203"/>
      <c r="L34" s="203"/>
      <c r="M34" s="203"/>
      <c r="N34" s="203"/>
      <c r="O34" s="203"/>
      <c r="P34" s="203"/>
      <c r="Q34" s="203"/>
      <c r="R34" s="203"/>
      <c r="S34" s="203"/>
      <c r="T34" s="203"/>
      <c r="U34" s="203"/>
      <c r="V34" s="203"/>
      <c r="W34" s="203"/>
      <c r="X34" s="203"/>
      <c r="Y34" s="203"/>
      <c r="Z34" s="203"/>
      <c r="AA34" s="203"/>
      <c r="AB34" s="60"/>
      <c r="AC34" s="34"/>
      <c r="AD34" s="34"/>
      <c r="AE34" s="34"/>
      <c r="AF34" s="60"/>
      <c r="AG34" s="60"/>
      <c r="AH34" s="60"/>
      <c r="AI34" s="60"/>
      <c r="AJ34" s="60"/>
      <c r="AK34" s="203"/>
      <c r="AL34" s="203"/>
      <c r="AM34" s="203"/>
      <c r="AN34" s="203"/>
      <c r="AO34" s="203"/>
      <c r="AP34" s="203"/>
      <c r="AQ34" s="203"/>
      <c r="AR34" s="210"/>
      <c r="AS34" s="210"/>
      <c r="AT34" s="203"/>
      <c r="AU34" s="207"/>
      <c r="AV34" s="207"/>
      <c r="AW34" s="203"/>
      <c r="AX34" s="203"/>
      <c r="AY34" s="203"/>
      <c r="AZ34" s="203"/>
      <c r="BA34" s="203"/>
      <c r="BB34" s="208"/>
      <c r="BC34" s="34"/>
      <c r="BD34" s="60"/>
      <c r="BE34" s="34">
        <v>0.34285714285714286</v>
      </c>
      <c r="BF34" s="34">
        <v>4.1666666666666664E-2</v>
      </c>
      <c r="BG34" s="34">
        <v>1</v>
      </c>
      <c r="BH34" s="60"/>
      <c r="BI34" s="60"/>
      <c r="BJ34" s="60"/>
      <c r="BK34" s="60"/>
      <c r="BL34" s="60"/>
      <c r="BM34" s="203">
        <v>11567252</v>
      </c>
      <c r="BN34" s="203">
        <v>330025965</v>
      </c>
      <c r="BO34" s="203" t="s">
        <v>1634</v>
      </c>
      <c r="BP34" s="203"/>
      <c r="BQ34" s="203">
        <v>30</v>
      </c>
      <c r="BR34" s="203">
        <v>0.66666666666666663</v>
      </c>
      <c r="BS34" s="203">
        <v>0.68095238095238086</v>
      </c>
      <c r="BT34" s="35"/>
      <c r="BU34" s="35"/>
      <c r="BV34" s="35"/>
      <c r="BW34" s="35"/>
      <c r="BX34" s="35"/>
      <c r="BY34" s="35"/>
      <c r="BZ34" s="35"/>
      <c r="CA34" s="34"/>
      <c r="CB34" s="34"/>
      <c r="CC34" s="34"/>
      <c r="CD34" s="61" t="s">
        <v>2085</v>
      </c>
      <c r="CE34" s="34"/>
      <c r="CF34" s="60"/>
      <c r="CG34" s="34"/>
      <c r="CH34" s="34"/>
      <c r="CI34" s="34"/>
      <c r="CJ34" s="60"/>
      <c r="CK34" s="60"/>
      <c r="CL34" s="60"/>
      <c r="CM34" s="60"/>
      <c r="CN34" s="60"/>
      <c r="CO34" s="203" t="s">
        <v>2060</v>
      </c>
      <c r="CP34" s="203" t="s">
        <v>956</v>
      </c>
      <c r="CQ34" s="203" t="s">
        <v>973</v>
      </c>
      <c r="CR34" s="203"/>
      <c r="CS34" s="203">
        <v>12</v>
      </c>
      <c r="CT34" s="203"/>
      <c r="CU34" s="203"/>
      <c r="CV34" s="34"/>
      <c r="CW34" s="34"/>
      <c r="CX34" s="34"/>
      <c r="CY34" s="62"/>
      <c r="CZ34" s="62"/>
      <c r="DA34" s="34"/>
      <c r="DB34" s="34"/>
      <c r="DC34" s="34"/>
      <c r="DD34" s="34"/>
      <c r="DE34" s="34"/>
      <c r="DF34" s="61"/>
      <c r="DG34" s="34"/>
      <c r="DH34" s="60"/>
      <c r="DI34" s="34"/>
      <c r="DJ34" s="34"/>
      <c r="DK34" s="34"/>
      <c r="DL34" s="60"/>
      <c r="DM34" s="60"/>
      <c r="DN34" s="60"/>
      <c r="DO34" s="60"/>
      <c r="DP34" s="203"/>
      <c r="DQ34" s="60"/>
      <c r="DR34" s="60"/>
      <c r="DS34" s="60"/>
      <c r="DT34" s="60"/>
      <c r="DU34" s="60"/>
      <c r="DV34" s="60"/>
      <c r="DW34" s="60"/>
      <c r="DX34" s="60"/>
      <c r="DY34" s="60"/>
      <c r="DZ34" s="34"/>
      <c r="EA34" s="62"/>
      <c r="EB34" s="62"/>
      <c r="EC34" s="34"/>
      <c r="ED34" s="34"/>
      <c r="EE34" s="34"/>
      <c r="EF34" s="34"/>
      <c r="EG34" s="34"/>
      <c r="EH34" s="61"/>
      <c r="EI34" s="34"/>
      <c r="EJ34" s="60"/>
      <c r="EK34" s="34">
        <v>1.7647058823529411</v>
      </c>
      <c r="EL34" s="34">
        <v>4.1666666666666664E-2</v>
      </c>
      <c r="EM34" s="34"/>
      <c r="EN34" s="60"/>
      <c r="EO34" s="60"/>
      <c r="EP34" s="60"/>
      <c r="EQ34" s="60"/>
      <c r="ER34" s="60"/>
      <c r="ES34" s="203" t="s">
        <v>2065</v>
      </c>
      <c r="ET34" s="203" t="s">
        <v>956</v>
      </c>
      <c r="EU34" s="203" t="s">
        <v>973</v>
      </c>
      <c r="EV34" s="203"/>
      <c r="EW34" s="203">
        <v>12</v>
      </c>
      <c r="EX34" s="203">
        <v>0.82230392156862742</v>
      </c>
      <c r="EY34" s="203">
        <v>0.89583333333333326</v>
      </c>
      <c r="EZ34" s="203"/>
      <c r="FA34" s="60"/>
      <c r="FB34" s="35"/>
      <c r="FC34" s="35"/>
      <c r="FD34" s="35"/>
      <c r="FE34" s="35"/>
      <c r="FF34" s="35"/>
      <c r="FG34" s="35"/>
      <c r="FH34" s="35"/>
      <c r="FI34" s="35"/>
      <c r="FJ34" s="35"/>
      <c r="FK34" s="34"/>
      <c r="FL34" s="60"/>
      <c r="FM34" s="34"/>
      <c r="FN34" s="34"/>
      <c r="FO34" s="34"/>
      <c r="FP34" s="60"/>
      <c r="FQ34" s="60"/>
      <c r="FR34" s="60"/>
      <c r="FS34" s="60"/>
      <c r="FT34" s="60"/>
      <c r="FU34" s="203">
        <v>11566601</v>
      </c>
      <c r="FV34" s="203" t="s">
        <v>2008</v>
      </c>
      <c r="FW34" s="203">
        <v>330092782</v>
      </c>
      <c r="FX34" s="203" t="s">
        <v>2037</v>
      </c>
      <c r="FY34" s="203">
        <v>1</v>
      </c>
      <c r="FZ34" s="203"/>
      <c r="GA34" s="203"/>
      <c r="GB34" s="203"/>
      <c r="GC34" s="203"/>
      <c r="GD34" s="203"/>
      <c r="GE34" s="203"/>
      <c r="GF34" s="203"/>
      <c r="GG34" s="203"/>
      <c r="GH34" s="203"/>
      <c r="GI34" s="203"/>
      <c r="GJ34" s="203"/>
      <c r="GK34" s="203"/>
      <c r="GL34" s="203"/>
      <c r="GM34" s="34"/>
      <c r="GN34" s="60"/>
      <c r="GO34" s="63"/>
    </row>
    <row r="35" spans="1:407" s="64" customFormat="1" ht="20.2" customHeight="1">
      <c r="A35" s="203"/>
      <c r="B35" s="203"/>
      <c r="C35" s="203"/>
      <c r="D35" s="203"/>
      <c r="E35" s="203"/>
      <c r="F35" s="203"/>
      <c r="G35" s="203"/>
      <c r="H35" s="203"/>
      <c r="I35" s="203"/>
      <c r="J35" s="203"/>
      <c r="K35" s="203"/>
      <c r="L35" s="203"/>
      <c r="M35" s="203"/>
      <c r="N35" s="203"/>
      <c r="O35" s="203"/>
      <c r="P35" s="203"/>
      <c r="Q35" s="203"/>
      <c r="R35" s="203"/>
      <c r="S35" s="203"/>
      <c r="T35" s="203"/>
      <c r="U35" s="203"/>
      <c r="V35" s="203"/>
      <c r="W35" s="203"/>
      <c r="X35" s="203"/>
      <c r="Y35" s="203"/>
      <c r="Z35" s="203"/>
      <c r="AA35" s="203"/>
      <c r="AB35" s="60"/>
      <c r="AC35" s="34"/>
      <c r="AD35" s="34"/>
      <c r="AE35" s="34"/>
      <c r="AF35" s="60"/>
      <c r="AG35" s="60"/>
      <c r="AH35" s="60"/>
      <c r="AI35" s="60"/>
      <c r="AJ35" s="35"/>
      <c r="AK35" s="203"/>
      <c r="AL35" s="203"/>
      <c r="AM35" s="203"/>
      <c r="AN35" s="203"/>
      <c r="AO35" s="203"/>
      <c r="AP35" s="203"/>
      <c r="AQ35" s="203"/>
      <c r="AR35" s="210"/>
      <c r="AS35" s="210"/>
      <c r="AT35" s="203"/>
      <c r="AU35" s="207"/>
      <c r="AV35" s="207"/>
      <c r="AW35" s="203"/>
      <c r="AX35" s="203"/>
      <c r="AY35" s="203"/>
      <c r="AZ35" s="203"/>
      <c r="BA35" s="203"/>
      <c r="BB35" s="208"/>
      <c r="BC35" s="34"/>
      <c r="BD35" s="60"/>
      <c r="BE35" s="34">
        <v>0.34285714285714286</v>
      </c>
      <c r="BF35" s="34">
        <v>4.1666666666666664E-2</v>
      </c>
      <c r="BG35" s="34">
        <v>1</v>
      </c>
      <c r="BH35" s="60"/>
      <c r="BI35" s="60"/>
      <c r="BJ35" s="60"/>
      <c r="BK35" s="60"/>
      <c r="BL35" s="60"/>
      <c r="BM35" s="203">
        <v>11567254</v>
      </c>
      <c r="BN35" s="203">
        <v>330025977</v>
      </c>
      <c r="BO35" s="203" t="s">
        <v>1636</v>
      </c>
      <c r="BP35" s="203"/>
      <c r="BQ35" s="203">
        <v>30</v>
      </c>
      <c r="BR35" s="203">
        <v>0.68095238095238086</v>
      </c>
      <c r="BS35" s="203">
        <v>0.6952380952380951</v>
      </c>
      <c r="BT35" s="35"/>
      <c r="BU35" s="35"/>
      <c r="BV35" s="35"/>
      <c r="BW35" s="35"/>
      <c r="BX35" s="35"/>
      <c r="BY35" s="35"/>
      <c r="BZ35" s="35"/>
      <c r="CA35" s="34"/>
      <c r="CB35" s="34"/>
      <c r="CC35" s="34"/>
      <c r="CD35" s="61"/>
      <c r="CE35" s="34"/>
      <c r="CF35" s="60"/>
      <c r="CG35" s="34"/>
      <c r="CH35" s="34"/>
      <c r="CI35" s="34"/>
      <c r="CJ35" s="60"/>
      <c r="CK35" s="60"/>
      <c r="CL35" s="60"/>
      <c r="CM35" s="60"/>
      <c r="CN35" s="60"/>
      <c r="CO35" s="203" t="s">
        <v>2058</v>
      </c>
      <c r="CP35" s="203" t="s">
        <v>956</v>
      </c>
      <c r="CQ35" s="203" t="s">
        <v>973</v>
      </c>
      <c r="CR35" s="203"/>
      <c r="CS35" s="203">
        <v>10</v>
      </c>
      <c r="CT35" s="203"/>
      <c r="CU35" s="203"/>
      <c r="CV35" s="34"/>
      <c r="CW35" s="34"/>
      <c r="CX35" s="34"/>
      <c r="CY35" s="62"/>
      <c r="CZ35" s="62"/>
      <c r="DA35" s="34"/>
      <c r="DB35" s="34"/>
      <c r="DC35" s="34"/>
      <c r="DD35" s="34"/>
      <c r="DE35" s="34"/>
      <c r="DF35" s="61"/>
      <c r="DG35" s="34"/>
      <c r="DH35" s="60"/>
      <c r="DI35" s="34"/>
      <c r="DJ35" s="34"/>
      <c r="DK35" s="34"/>
      <c r="DL35" s="60"/>
      <c r="DM35" s="60"/>
      <c r="DN35" s="60"/>
      <c r="DO35" s="60"/>
      <c r="DP35" s="203"/>
      <c r="DQ35" s="60"/>
      <c r="DR35" s="60"/>
      <c r="DS35" s="60"/>
      <c r="DT35" s="60"/>
      <c r="DU35" s="60"/>
      <c r="DV35" s="60"/>
      <c r="DW35" s="60"/>
      <c r="DX35" s="60"/>
      <c r="DY35" s="34"/>
      <c r="DZ35" s="34"/>
      <c r="EA35" s="62"/>
      <c r="EB35" s="62"/>
      <c r="EC35" s="34"/>
      <c r="ED35" s="34"/>
      <c r="EE35" s="34"/>
      <c r="EF35" s="34"/>
      <c r="EG35" s="34"/>
      <c r="EH35" s="34"/>
      <c r="EI35" s="34"/>
      <c r="EJ35" s="60"/>
      <c r="EK35" s="34">
        <v>1.7647058823529411</v>
      </c>
      <c r="EL35" s="34">
        <v>4.1666666666666664E-2</v>
      </c>
      <c r="EM35" s="34"/>
      <c r="EN35" s="60"/>
      <c r="EO35" s="60"/>
      <c r="EP35" s="60"/>
      <c r="EQ35" s="60"/>
      <c r="ER35" s="60"/>
      <c r="ES35" s="203" t="s">
        <v>2066</v>
      </c>
      <c r="ET35" s="203" t="s">
        <v>956</v>
      </c>
      <c r="EU35" s="203" t="s">
        <v>973</v>
      </c>
      <c r="EV35" s="203"/>
      <c r="EW35" s="203">
        <v>12</v>
      </c>
      <c r="EX35" s="203">
        <v>0.89583333333333326</v>
      </c>
      <c r="EY35" s="203">
        <v>0.9693627450980391</v>
      </c>
      <c r="EZ35" s="203"/>
      <c r="FA35" s="35"/>
      <c r="FB35" s="35"/>
      <c r="FC35" s="35"/>
      <c r="FD35" s="35"/>
      <c r="FE35" s="35"/>
      <c r="FF35" s="35"/>
      <c r="FG35" s="35"/>
      <c r="FH35" s="35"/>
      <c r="FI35" s="35"/>
      <c r="FJ35" s="35"/>
      <c r="FK35" s="34"/>
      <c r="FL35" s="60"/>
      <c r="FM35" s="34"/>
      <c r="FN35" s="34"/>
      <c r="FO35" s="34"/>
      <c r="FP35" s="60"/>
      <c r="FQ35" s="60"/>
      <c r="FR35" s="60"/>
      <c r="FS35" s="60"/>
      <c r="FT35" s="60"/>
      <c r="FU35" s="203">
        <v>11566602</v>
      </c>
      <c r="FV35" s="203" t="s">
        <v>2008</v>
      </c>
      <c r="FW35" s="203">
        <v>330033216</v>
      </c>
      <c r="FX35" s="203" t="s">
        <v>2009</v>
      </c>
      <c r="FY35" s="203">
        <v>12</v>
      </c>
      <c r="FZ35" s="203"/>
      <c r="GA35" s="203"/>
      <c r="GB35" s="203"/>
      <c r="GC35" s="203"/>
      <c r="GD35" s="203"/>
      <c r="GE35" s="203"/>
      <c r="GF35" s="203"/>
      <c r="GG35" s="203"/>
      <c r="GH35" s="203"/>
      <c r="GI35" s="203"/>
      <c r="GJ35" s="203"/>
      <c r="GK35" s="203"/>
      <c r="GL35" s="203"/>
      <c r="GM35" s="34"/>
      <c r="GN35" s="60"/>
      <c r="GO35" s="63"/>
      <c r="OK35" s="64" t="s">
        <v>1994</v>
      </c>
      <c r="OL35" s="64">
        <v>200093026</v>
      </c>
      <c r="OM35" s="64" t="s">
        <v>1678</v>
      </c>
      <c r="OQ35" s="64">
        <v>56</v>
      </c>
    </row>
    <row r="36" spans="1:407" s="64" customFormat="1" ht="20.2" customHeight="1">
      <c r="A36" s="203"/>
      <c r="B36" s="203"/>
      <c r="C36" s="203"/>
      <c r="D36" s="203"/>
      <c r="E36" s="203"/>
      <c r="F36" s="203"/>
      <c r="G36" s="203"/>
      <c r="H36" s="203"/>
      <c r="I36" s="203" t="s">
        <v>2061</v>
      </c>
      <c r="J36" s="203">
        <v>330080404</v>
      </c>
      <c r="K36" s="203" t="s">
        <v>957</v>
      </c>
      <c r="L36" s="203" t="s">
        <v>1876</v>
      </c>
      <c r="M36" s="203" t="s">
        <v>2053</v>
      </c>
      <c r="N36" s="203"/>
      <c r="O36" s="203"/>
      <c r="P36" s="203"/>
      <c r="Q36" s="203"/>
      <c r="R36" s="203"/>
      <c r="S36" s="203"/>
      <c r="T36" s="203"/>
      <c r="U36" s="203"/>
      <c r="V36" s="203"/>
      <c r="W36" s="203"/>
      <c r="X36" s="203"/>
      <c r="Y36" s="203"/>
      <c r="Z36" s="203"/>
      <c r="AA36" s="203"/>
      <c r="AB36" s="60"/>
      <c r="AC36" s="34"/>
      <c r="AD36" s="34"/>
      <c r="AE36" s="34"/>
      <c r="AF36" s="60"/>
      <c r="AG36" s="60"/>
      <c r="AH36" s="60"/>
      <c r="AI36" s="60"/>
      <c r="AJ36" s="60"/>
      <c r="AK36" s="203"/>
      <c r="AL36" s="203"/>
      <c r="AM36" s="203"/>
      <c r="AN36" s="203"/>
      <c r="AO36" s="203"/>
      <c r="AP36" s="203"/>
      <c r="AQ36" s="203"/>
      <c r="AR36" s="210"/>
      <c r="AS36" s="210"/>
      <c r="AT36" s="203"/>
      <c r="AU36" s="207"/>
      <c r="AV36" s="207"/>
      <c r="AW36" s="203"/>
      <c r="AX36" s="203"/>
      <c r="AY36" s="203"/>
      <c r="AZ36" s="203"/>
      <c r="BA36" s="203"/>
      <c r="BB36" s="208"/>
      <c r="BC36" s="34"/>
      <c r="BD36" s="60"/>
      <c r="BE36" s="34">
        <v>1.7371428571428571</v>
      </c>
      <c r="BF36" s="34">
        <v>4.1666666666666664E-2</v>
      </c>
      <c r="BG36" s="34">
        <v>1</v>
      </c>
      <c r="BH36" s="60"/>
      <c r="BI36" s="60"/>
      <c r="BJ36" s="60"/>
      <c r="BK36" s="60"/>
      <c r="BL36" s="60"/>
      <c r="BM36" s="203">
        <v>11567092</v>
      </c>
      <c r="BN36" s="203">
        <v>200127148</v>
      </c>
      <c r="BO36" s="203" t="s">
        <v>1513</v>
      </c>
      <c r="BP36" s="203"/>
      <c r="BQ36" s="203">
        <v>152</v>
      </c>
      <c r="BR36" s="203">
        <v>0.6952380952380951</v>
      </c>
      <c r="BS36" s="203">
        <v>0.76761904761904742</v>
      </c>
      <c r="BT36" s="35"/>
      <c r="BU36" s="35"/>
      <c r="BV36" s="35"/>
      <c r="BW36" s="35"/>
      <c r="BX36" s="35"/>
      <c r="BY36" s="35"/>
      <c r="BZ36" s="35"/>
      <c r="CA36" s="34"/>
      <c r="CB36" s="34"/>
      <c r="CC36" s="34"/>
      <c r="CD36" s="61"/>
      <c r="CE36" s="34"/>
      <c r="CF36" s="60"/>
      <c r="CG36" s="34"/>
      <c r="CH36" s="34"/>
      <c r="CI36" s="34"/>
      <c r="CJ36" s="60"/>
      <c r="CK36" s="60"/>
      <c r="CL36" s="60"/>
      <c r="CM36" s="60"/>
      <c r="CN36" s="60"/>
      <c r="CO36" s="203" t="s">
        <v>2065</v>
      </c>
      <c r="CP36" s="203" t="s">
        <v>956</v>
      </c>
      <c r="CQ36" s="203" t="s">
        <v>973</v>
      </c>
      <c r="CR36" s="203"/>
      <c r="CS36" s="203">
        <v>12</v>
      </c>
      <c r="CT36" s="203"/>
      <c r="CU36" s="203"/>
      <c r="CV36" s="34"/>
      <c r="CW36" s="34"/>
      <c r="CX36" s="34"/>
      <c r="CY36" s="62"/>
      <c r="CZ36" s="62"/>
      <c r="DA36" s="34"/>
      <c r="DB36" s="34"/>
      <c r="DC36" s="34"/>
      <c r="DD36" s="34"/>
      <c r="DE36" s="34"/>
      <c r="DF36" s="61"/>
      <c r="DG36" s="34"/>
      <c r="DH36" s="60"/>
      <c r="DI36" s="34"/>
      <c r="DJ36" s="34"/>
      <c r="DK36" s="34"/>
      <c r="DL36" s="60"/>
      <c r="DM36" s="60"/>
      <c r="DN36" s="60"/>
      <c r="DO36" s="60"/>
      <c r="DP36" s="34"/>
      <c r="DQ36" s="34">
        <v>11569394</v>
      </c>
      <c r="DR36" s="34">
        <v>200204482</v>
      </c>
      <c r="DS36" s="34" t="s">
        <v>1318</v>
      </c>
      <c r="DT36" s="34"/>
      <c r="DU36" s="34">
        <v>243</v>
      </c>
      <c r="DV36" s="34"/>
      <c r="DW36" s="34"/>
      <c r="DX36" s="34"/>
      <c r="DY36" s="34"/>
      <c r="DZ36" s="34"/>
      <c r="EA36" s="62"/>
      <c r="EB36" s="62"/>
      <c r="EC36" s="34"/>
      <c r="ED36" s="34"/>
      <c r="EE36" s="34"/>
      <c r="EF36" s="34"/>
      <c r="EG36" s="34"/>
      <c r="EH36" s="34"/>
      <c r="EI36" s="34"/>
      <c r="EJ36" s="60"/>
      <c r="EK36" s="34">
        <v>1.4705882352941178</v>
      </c>
      <c r="EL36" s="34">
        <v>4.1666666666666664E-2</v>
      </c>
      <c r="EM36" s="34"/>
      <c r="EN36" s="60"/>
      <c r="EO36" s="60"/>
      <c r="EP36" s="60"/>
      <c r="EQ36" s="60"/>
      <c r="ER36" s="60"/>
      <c r="ES36" s="203" t="s">
        <v>2067</v>
      </c>
      <c r="ET36" s="203" t="s">
        <v>956</v>
      </c>
      <c r="EU36" s="203" t="s">
        <v>973</v>
      </c>
      <c r="EV36" s="203"/>
      <c r="EW36" s="203">
        <v>10</v>
      </c>
      <c r="EX36" s="203">
        <v>0.9693627450980391</v>
      </c>
      <c r="EY36" s="203">
        <v>1.0306372549019607</v>
      </c>
      <c r="EZ36" s="203"/>
      <c r="FA36" s="34"/>
      <c r="FB36" s="34"/>
      <c r="FC36" s="62"/>
      <c r="FD36" s="62"/>
      <c r="FE36" s="34"/>
      <c r="FF36" s="34"/>
      <c r="FG36" s="34"/>
      <c r="FH36" s="34"/>
      <c r="FI36" s="34"/>
      <c r="FJ36" s="34"/>
      <c r="FK36" s="34"/>
      <c r="FL36" s="60"/>
      <c r="FM36" s="34"/>
      <c r="FN36" s="34"/>
      <c r="FO36" s="34"/>
      <c r="FP36" s="60"/>
      <c r="FQ36" s="60"/>
      <c r="FR36" s="60"/>
      <c r="FS36" s="60"/>
      <c r="FT36" s="60"/>
      <c r="FU36" s="203"/>
      <c r="FV36" s="203"/>
      <c r="FW36" s="203"/>
      <c r="FX36" s="203"/>
      <c r="FY36" s="203"/>
      <c r="FZ36" s="203"/>
      <c r="GA36" s="203"/>
      <c r="GB36" s="203"/>
      <c r="GC36" s="203"/>
      <c r="GD36" s="203"/>
      <c r="GE36" s="203"/>
      <c r="GF36" s="203"/>
      <c r="GG36" s="203"/>
      <c r="GH36" s="203"/>
      <c r="GI36" s="203"/>
      <c r="GJ36" s="203"/>
      <c r="GK36" s="203"/>
      <c r="GL36" s="203"/>
      <c r="GM36" s="34"/>
      <c r="GN36" s="60"/>
      <c r="GO36" s="63"/>
    </row>
    <row r="37" spans="1:407" s="64" customFormat="1" ht="20.2" customHeight="1">
      <c r="A37" s="203"/>
      <c r="B37" s="203"/>
      <c r="C37" s="203"/>
      <c r="D37" s="203"/>
      <c r="E37" s="203"/>
      <c r="F37" s="203"/>
      <c r="G37" s="203"/>
      <c r="H37" s="203"/>
      <c r="I37" s="203" t="s">
        <v>2062</v>
      </c>
      <c r="J37" s="203" t="s">
        <v>2063</v>
      </c>
      <c r="K37" s="203" t="s">
        <v>2064</v>
      </c>
      <c r="L37" s="203" t="s">
        <v>1876</v>
      </c>
      <c r="M37" s="203" t="s">
        <v>2039</v>
      </c>
      <c r="N37" s="203"/>
      <c r="O37" s="203"/>
      <c r="P37" s="203"/>
      <c r="Q37" s="203"/>
      <c r="R37" s="203"/>
      <c r="S37" s="203"/>
      <c r="T37" s="203"/>
      <c r="U37" s="203"/>
      <c r="V37" s="203"/>
      <c r="W37" s="203"/>
      <c r="X37" s="203"/>
      <c r="Y37" s="203"/>
      <c r="Z37" s="203"/>
      <c r="AA37" s="203"/>
      <c r="AB37" s="60"/>
      <c r="AC37" s="34"/>
      <c r="AD37" s="34"/>
      <c r="AE37" s="34"/>
      <c r="AF37" s="60"/>
      <c r="AG37" s="60"/>
      <c r="AH37" s="60"/>
      <c r="AI37" s="60"/>
      <c r="AJ37" s="60"/>
      <c r="AK37" s="203"/>
      <c r="AL37" s="203"/>
      <c r="AM37" s="203"/>
      <c r="AN37" s="203"/>
      <c r="AO37" s="203"/>
      <c r="AP37" s="203"/>
      <c r="AQ37" s="203"/>
      <c r="AR37" s="208"/>
      <c r="AS37" s="210"/>
      <c r="AT37" s="203"/>
      <c r="AU37" s="207"/>
      <c r="AV37" s="207"/>
      <c r="AW37" s="203"/>
      <c r="AX37" s="203"/>
      <c r="AY37" s="203"/>
      <c r="AZ37" s="203"/>
      <c r="BA37" s="203"/>
      <c r="BB37" s="208"/>
      <c r="BC37" s="34"/>
      <c r="BD37" s="60"/>
      <c r="BE37" s="34">
        <v>0.41142857142857142</v>
      </c>
      <c r="BF37" s="34">
        <v>4.1666666666666664E-2</v>
      </c>
      <c r="BG37" s="34">
        <v>1</v>
      </c>
      <c r="BH37" s="60"/>
      <c r="BI37" s="60"/>
      <c r="BJ37" s="60"/>
      <c r="BK37" s="60"/>
      <c r="BL37" s="60"/>
      <c r="BM37" s="203">
        <v>11564522</v>
      </c>
      <c r="BN37" s="203">
        <v>330025964</v>
      </c>
      <c r="BO37" s="203" t="s">
        <v>1632</v>
      </c>
      <c r="BP37" s="203"/>
      <c r="BQ37" s="203">
        <v>36</v>
      </c>
      <c r="BR37" s="203">
        <v>0.76761904761904742</v>
      </c>
      <c r="BS37" s="203">
        <v>0.78476190476190455</v>
      </c>
      <c r="BT37" s="35"/>
      <c r="BU37" s="35"/>
      <c r="BV37" s="35"/>
      <c r="BW37" s="35"/>
      <c r="BX37" s="35"/>
      <c r="BY37" s="35"/>
      <c r="BZ37" s="35"/>
      <c r="CA37" s="34"/>
      <c r="CB37" s="34"/>
      <c r="CC37" s="34"/>
      <c r="CD37" s="61"/>
      <c r="CE37" s="34"/>
      <c r="CF37" s="60"/>
      <c r="CG37" s="34"/>
      <c r="CH37" s="34"/>
      <c r="CI37" s="34"/>
      <c r="CJ37" s="60"/>
      <c r="CK37" s="60"/>
      <c r="CL37" s="60"/>
      <c r="CM37" s="60"/>
      <c r="CN37" s="60"/>
      <c r="CO37" s="203" t="s">
        <v>2066</v>
      </c>
      <c r="CP37" s="203" t="s">
        <v>956</v>
      </c>
      <c r="CQ37" s="203" t="s">
        <v>973</v>
      </c>
      <c r="CR37" s="203"/>
      <c r="CS37" s="203">
        <v>12</v>
      </c>
      <c r="CT37" s="203"/>
      <c r="CU37" s="203"/>
      <c r="CV37" s="34"/>
      <c r="CW37" s="34"/>
      <c r="CX37" s="34"/>
      <c r="CY37" s="62"/>
      <c r="CZ37" s="62"/>
      <c r="DA37" s="34"/>
      <c r="DB37" s="34"/>
      <c r="DC37" s="34"/>
      <c r="DD37" s="34"/>
      <c r="DE37" s="34"/>
      <c r="DF37" s="61"/>
      <c r="DG37" s="34"/>
      <c r="DH37" s="60"/>
      <c r="DI37" s="34"/>
      <c r="DJ37" s="34"/>
      <c r="DK37" s="34"/>
      <c r="DL37" s="60"/>
      <c r="DM37" s="60"/>
      <c r="DN37" s="60"/>
      <c r="DO37" s="60"/>
      <c r="DP37" s="34"/>
      <c r="DQ37" s="203">
        <v>11569395</v>
      </c>
      <c r="DR37" s="203">
        <v>200204518</v>
      </c>
      <c r="DS37" s="203" t="s">
        <v>1319</v>
      </c>
      <c r="DT37" s="34"/>
      <c r="DU37" s="34">
        <v>243</v>
      </c>
      <c r="DV37" s="34"/>
      <c r="DW37" s="203"/>
      <c r="DX37" s="34"/>
      <c r="DY37" s="34"/>
      <c r="DZ37" s="34"/>
      <c r="EA37" s="62"/>
      <c r="EB37" s="62"/>
      <c r="EC37" s="34"/>
      <c r="ED37" s="34"/>
      <c r="EE37" s="34"/>
      <c r="EF37" s="34"/>
      <c r="EG37" s="34"/>
      <c r="EH37" s="61"/>
      <c r="EI37" s="34"/>
      <c r="EJ37" s="60"/>
      <c r="EK37" s="34">
        <v>1.3235294117647058</v>
      </c>
      <c r="EL37" s="34">
        <v>4.1666666666666664E-2</v>
      </c>
      <c r="EM37" s="34"/>
      <c r="EN37" s="60"/>
      <c r="EO37" s="60"/>
      <c r="EP37" s="60"/>
      <c r="EQ37" s="60"/>
      <c r="ER37" s="60"/>
      <c r="ES37" s="203" t="s">
        <v>2069</v>
      </c>
      <c r="ET37" s="203" t="s">
        <v>956</v>
      </c>
      <c r="EU37" s="203" t="s">
        <v>973</v>
      </c>
      <c r="EV37" s="203"/>
      <c r="EW37" s="203">
        <v>9</v>
      </c>
      <c r="EX37" s="203">
        <v>1.0306372549019607</v>
      </c>
      <c r="EY37" s="203">
        <v>1.0857843137254901</v>
      </c>
      <c r="EZ37" s="203"/>
      <c r="FA37" s="34"/>
      <c r="FB37" s="34"/>
      <c r="FD37" s="62"/>
      <c r="FE37" s="34"/>
      <c r="FF37" s="34"/>
      <c r="FG37" s="34"/>
      <c r="FH37" s="34"/>
      <c r="FI37" s="34"/>
      <c r="FJ37" s="34"/>
      <c r="FK37" s="34"/>
      <c r="FL37" s="60"/>
      <c r="FM37" s="34"/>
      <c r="FN37" s="34"/>
      <c r="FO37" s="34"/>
      <c r="FP37" s="60"/>
      <c r="FQ37" s="60"/>
      <c r="FR37" s="60"/>
      <c r="FS37" s="60"/>
      <c r="FT37" s="60"/>
      <c r="FU37" s="203"/>
      <c r="FV37" s="203"/>
      <c r="FW37" s="203"/>
      <c r="FX37" s="203"/>
      <c r="FY37" s="203"/>
      <c r="FZ37" s="203"/>
      <c r="GA37" s="203"/>
      <c r="GB37" s="203"/>
      <c r="GC37" s="203"/>
      <c r="GD37" s="203"/>
      <c r="GE37" s="203"/>
      <c r="GF37" s="203"/>
      <c r="GG37" s="203"/>
      <c r="GH37" s="203"/>
      <c r="GI37" s="203"/>
      <c r="GJ37" s="203"/>
      <c r="GK37" s="203"/>
      <c r="GL37" s="203"/>
      <c r="GM37" s="34"/>
      <c r="GN37" s="60"/>
      <c r="GO37" s="63"/>
    </row>
    <row r="38" spans="1:407" s="64" customFormat="1" ht="20.2" customHeight="1">
      <c r="A38" s="203"/>
      <c r="B38" s="203"/>
      <c r="C38" s="203"/>
      <c r="D38" s="203"/>
      <c r="E38" s="203"/>
      <c r="F38" s="203"/>
      <c r="G38" s="203"/>
      <c r="H38" s="203"/>
      <c r="I38" s="203"/>
      <c r="J38" s="203"/>
      <c r="K38" s="203"/>
      <c r="L38" s="203"/>
      <c r="M38" s="203"/>
      <c r="N38" s="203"/>
      <c r="O38" s="203"/>
      <c r="P38" s="203"/>
      <c r="Q38" s="203"/>
      <c r="R38" s="203"/>
      <c r="S38" s="203"/>
      <c r="T38" s="203"/>
      <c r="U38" s="203"/>
      <c r="V38" s="203"/>
      <c r="W38" s="203"/>
      <c r="X38" s="203"/>
      <c r="Y38" s="203"/>
      <c r="Z38" s="203"/>
      <c r="AA38" s="203"/>
      <c r="AB38" s="60"/>
      <c r="AC38" s="34"/>
      <c r="AD38" s="34"/>
      <c r="AE38" s="34"/>
      <c r="AF38" s="60"/>
      <c r="AG38" s="60"/>
      <c r="AH38" s="60"/>
      <c r="AI38" s="60"/>
      <c r="AJ38" s="60"/>
      <c r="AK38" s="208"/>
      <c r="AL38" s="208"/>
      <c r="AM38" s="208"/>
      <c r="AN38" s="208"/>
      <c r="AO38" s="208"/>
      <c r="AP38" s="208"/>
      <c r="AQ38" s="208"/>
      <c r="AR38" s="208"/>
      <c r="AS38" s="210"/>
      <c r="AT38" s="203"/>
      <c r="AU38" s="207"/>
      <c r="AV38" s="207"/>
      <c r="AW38" s="203"/>
      <c r="AX38" s="203"/>
      <c r="AY38" s="203"/>
      <c r="AZ38" s="203"/>
      <c r="BA38" s="203"/>
      <c r="BB38" s="208"/>
      <c r="BC38" s="34"/>
      <c r="BD38" s="60"/>
      <c r="BE38" s="34">
        <v>0.41142857142857142</v>
      </c>
      <c r="BF38" s="34">
        <v>4.1666666666666664E-2</v>
      </c>
      <c r="BG38" s="34">
        <v>1</v>
      </c>
      <c r="BH38" s="60"/>
      <c r="BI38" s="60"/>
      <c r="BJ38" s="60"/>
      <c r="BK38" s="60"/>
      <c r="BL38" s="60"/>
      <c r="BM38" s="203">
        <v>11564523</v>
      </c>
      <c r="BN38" s="203">
        <v>330025976</v>
      </c>
      <c r="BO38" s="203" t="s">
        <v>1633</v>
      </c>
      <c r="BP38" s="203"/>
      <c r="BQ38" s="203">
        <v>36</v>
      </c>
      <c r="BR38" s="203">
        <v>0.78476190476190455</v>
      </c>
      <c r="BS38" s="203">
        <v>0.80190476190476168</v>
      </c>
      <c r="BT38" s="35"/>
      <c r="BU38" s="35"/>
      <c r="BV38" s="35"/>
      <c r="BW38" s="35"/>
      <c r="BX38" s="35"/>
      <c r="BY38" s="35"/>
      <c r="BZ38" s="35"/>
      <c r="CA38" s="34"/>
      <c r="CB38" s="34"/>
      <c r="CC38" s="34"/>
      <c r="CD38" s="61"/>
      <c r="CE38" s="34"/>
      <c r="CF38" s="60"/>
      <c r="CG38" s="34"/>
      <c r="CH38" s="34"/>
      <c r="CI38" s="34"/>
      <c r="CJ38" s="60"/>
      <c r="CK38" s="60"/>
      <c r="CL38" s="60"/>
      <c r="CM38" s="60"/>
      <c r="CN38" s="60"/>
      <c r="CO38" s="203" t="s">
        <v>2067</v>
      </c>
      <c r="CP38" s="203" t="s">
        <v>956</v>
      </c>
      <c r="CQ38" s="203" t="s">
        <v>973</v>
      </c>
      <c r="CR38" s="203"/>
      <c r="CS38" s="203">
        <v>10</v>
      </c>
      <c r="CT38" s="203"/>
      <c r="CU38" s="203"/>
      <c r="CV38" s="34"/>
      <c r="CW38" s="34"/>
      <c r="CX38" s="34"/>
      <c r="CY38" s="62"/>
      <c r="CZ38" s="62"/>
      <c r="DA38" s="34"/>
      <c r="DB38" s="34"/>
      <c r="DC38" s="34"/>
      <c r="DD38" s="34"/>
      <c r="DE38" s="34"/>
      <c r="DF38" s="61"/>
      <c r="DG38" s="34"/>
      <c r="DH38" s="60"/>
      <c r="DI38" s="34"/>
      <c r="DJ38" s="34"/>
      <c r="DK38" s="34"/>
      <c r="DL38" s="60"/>
      <c r="DM38" s="60"/>
      <c r="DN38" s="60"/>
      <c r="DO38" s="60"/>
      <c r="DP38" s="34"/>
      <c r="DQ38" s="203"/>
      <c r="DR38" s="203"/>
      <c r="DS38" s="203"/>
      <c r="DT38" s="34"/>
      <c r="DU38" s="34"/>
      <c r="DV38" s="34"/>
      <c r="DW38" s="203"/>
      <c r="DX38" s="34"/>
      <c r="DY38" s="34"/>
      <c r="DZ38" s="34"/>
      <c r="EA38" s="62"/>
      <c r="EB38" s="62"/>
      <c r="EC38" s="34"/>
      <c r="ED38" s="34"/>
      <c r="EE38" s="34"/>
      <c r="EF38" s="34"/>
      <c r="EG38" s="34"/>
      <c r="EH38" s="34"/>
      <c r="EI38" s="34"/>
      <c r="EJ38" s="60"/>
      <c r="EK38" s="34">
        <v>1.7647058823529411</v>
      </c>
      <c r="EL38" s="34">
        <v>4.1666666666666664E-2</v>
      </c>
      <c r="EM38" s="34"/>
      <c r="EN38" s="60"/>
      <c r="EO38" s="60"/>
      <c r="EP38" s="60"/>
      <c r="EQ38" s="60"/>
      <c r="ER38" s="60"/>
      <c r="ES38" s="203" t="s">
        <v>2068</v>
      </c>
      <c r="ET38" s="203" t="s">
        <v>956</v>
      </c>
      <c r="EU38" s="203" t="s">
        <v>973</v>
      </c>
      <c r="EV38" s="203"/>
      <c r="EW38" s="203">
        <v>12</v>
      </c>
      <c r="EX38" s="203">
        <v>1.0857843137254901</v>
      </c>
      <c r="EY38" s="203">
        <v>1.159313725490196</v>
      </c>
      <c r="EZ38" s="203"/>
      <c r="FA38" s="34"/>
      <c r="FB38" s="34"/>
      <c r="FC38" s="62"/>
      <c r="FD38" s="62"/>
      <c r="FE38" s="34"/>
      <c r="FF38" s="34"/>
      <c r="FG38" s="34"/>
      <c r="FH38" s="34"/>
      <c r="FI38" s="34"/>
      <c r="FJ38" s="34"/>
      <c r="FK38" s="34"/>
      <c r="FL38" s="60"/>
      <c r="FM38" s="34"/>
      <c r="FN38" s="34"/>
      <c r="FO38" s="34"/>
      <c r="FP38" s="60"/>
      <c r="FQ38" s="60"/>
      <c r="FR38" s="60"/>
      <c r="FS38" s="60"/>
      <c r="FT38" s="60"/>
      <c r="FU38" s="203"/>
      <c r="FV38" s="203"/>
      <c r="FW38" s="203"/>
      <c r="FX38" s="203"/>
      <c r="FY38" s="203"/>
      <c r="FZ38" s="203"/>
      <c r="GA38" s="203"/>
      <c r="GB38" s="203"/>
      <c r="GC38" s="203"/>
      <c r="GD38" s="203"/>
      <c r="GE38" s="203"/>
      <c r="GF38" s="203"/>
      <c r="GG38" s="203"/>
      <c r="GH38" s="203"/>
      <c r="GI38" s="203"/>
      <c r="GJ38" s="203"/>
      <c r="GK38" s="203"/>
      <c r="GL38" s="203"/>
      <c r="GM38" s="34"/>
      <c r="GN38" s="60"/>
      <c r="GO38" s="63"/>
    </row>
    <row r="39" spans="1:407" s="64" customFormat="1" ht="20.2" customHeight="1">
      <c r="A39" s="203"/>
      <c r="B39" s="203"/>
      <c r="C39" s="203"/>
      <c r="D39" s="203"/>
      <c r="E39" s="203"/>
      <c r="F39" s="203"/>
      <c r="G39" s="203"/>
      <c r="H39" s="203"/>
      <c r="I39" s="203"/>
      <c r="J39" s="203"/>
      <c r="K39" s="203"/>
      <c r="L39" s="203"/>
      <c r="M39" s="203"/>
      <c r="N39" s="203"/>
      <c r="O39" s="203"/>
      <c r="P39" s="203"/>
      <c r="Q39" s="203"/>
      <c r="R39" s="203"/>
      <c r="S39" s="203"/>
      <c r="T39" s="203"/>
      <c r="U39" s="203"/>
      <c r="V39" s="203"/>
      <c r="W39" s="203"/>
      <c r="X39" s="203"/>
      <c r="Y39" s="203"/>
      <c r="Z39" s="203"/>
      <c r="AA39" s="203"/>
      <c r="AB39" s="60"/>
      <c r="AC39" s="34"/>
      <c r="AD39" s="34"/>
      <c r="AE39" s="34"/>
      <c r="AF39" s="60"/>
      <c r="AG39" s="60"/>
      <c r="AH39" s="60"/>
      <c r="AI39" s="60"/>
      <c r="AJ39" s="60"/>
      <c r="AK39" s="203"/>
      <c r="AL39" s="203"/>
      <c r="AM39" s="203"/>
      <c r="AN39" s="203"/>
      <c r="AO39" s="203"/>
      <c r="AP39" s="203"/>
      <c r="AQ39" s="203"/>
      <c r="AR39" s="208"/>
      <c r="AS39" s="203"/>
      <c r="AT39" s="203"/>
      <c r="AU39" s="207"/>
      <c r="AV39" s="207"/>
      <c r="AW39" s="203"/>
      <c r="AX39" s="203"/>
      <c r="AY39" s="203"/>
      <c r="AZ39" s="203"/>
      <c r="BA39" s="203"/>
      <c r="BB39" s="203"/>
      <c r="BC39" s="34"/>
      <c r="BD39" s="60"/>
      <c r="BE39" s="34">
        <v>0</v>
      </c>
      <c r="BF39" s="34">
        <v>4.1666666666666664E-2</v>
      </c>
      <c r="BG39" s="34">
        <v>1</v>
      </c>
      <c r="BH39" s="60"/>
      <c r="BI39" s="60"/>
      <c r="BJ39" s="60"/>
      <c r="BK39" s="35"/>
      <c r="BL39" s="35"/>
      <c r="BM39" s="203"/>
      <c r="BN39" s="203"/>
      <c r="BO39" s="203"/>
      <c r="BP39" s="203"/>
      <c r="BQ39" s="203"/>
      <c r="BR39" s="203"/>
      <c r="BS39" s="203"/>
      <c r="BT39" s="35"/>
      <c r="BU39" s="35"/>
      <c r="BV39" s="35"/>
      <c r="BW39" s="35"/>
      <c r="BX39" s="35"/>
      <c r="BY39" s="35"/>
      <c r="BZ39" s="35"/>
      <c r="CA39" s="34"/>
      <c r="CB39" s="34"/>
      <c r="CC39" s="34"/>
      <c r="CD39" s="35"/>
      <c r="CE39" s="34"/>
      <c r="CF39" s="60"/>
      <c r="CG39" s="34"/>
      <c r="CH39" s="34"/>
      <c r="CI39" s="34"/>
      <c r="CJ39" s="60"/>
      <c r="CK39" s="60"/>
      <c r="CL39" s="60"/>
      <c r="CM39" s="60"/>
      <c r="CN39" s="60"/>
      <c r="CO39" s="203" t="s">
        <v>2069</v>
      </c>
      <c r="CP39" s="203" t="s">
        <v>956</v>
      </c>
      <c r="CQ39" s="203" t="s">
        <v>973</v>
      </c>
      <c r="CR39" s="203"/>
      <c r="CS39" s="203">
        <v>9</v>
      </c>
      <c r="CT39" s="203"/>
      <c r="CU39" s="203"/>
      <c r="CV39" s="34"/>
      <c r="CW39" s="34"/>
      <c r="CX39" s="34"/>
      <c r="CY39" s="62"/>
      <c r="CZ39" s="62"/>
      <c r="DA39" s="34"/>
      <c r="DB39" s="34"/>
      <c r="DC39" s="34"/>
      <c r="DD39" s="34"/>
      <c r="DE39" s="34"/>
      <c r="DF39" s="34"/>
      <c r="DG39" s="34"/>
      <c r="DH39" s="60"/>
      <c r="DI39" s="34"/>
      <c r="DJ39" s="34"/>
      <c r="DK39" s="34"/>
      <c r="DL39" s="60"/>
      <c r="DM39" s="60"/>
      <c r="DN39" s="60"/>
      <c r="DO39" s="60"/>
      <c r="DP39" s="203"/>
      <c r="DQ39" s="203"/>
      <c r="DR39" s="203"/>
      <c r="DS39" s="203"/>
      <c r="DT39" s="203"/>
      <c r="DU39" s="203"/>
      <c r="DV39" s="203"/>
      <c r="DW39" s="203"/>
      <c r="DX39" s="34"/>
      <c r="DY39" s="60"/>
      <c r="DZ39" s="34"/>
      <c r="EA39" s="62"/>
      <c r="EB39" s="62"/>
      <c r="EC39" s="34"/>
      <c r="ED39" s="34"/>
      <c r="EE39" s="34"/>
      <c r="EF39" s="34"/>
      <c r="EG39" s="34"/>
      <c r="EH39" s="34"/>
      <c r="EI39" s="34"/>
      <c r="EJ39" s="60"/>
      <c r="EK39" s="34"/>
      <c r="EL39" s="34"/>
      <c r="EM39" s="34"/>
      <c r="EN39" s="60"/>
      <c r="EO39" s="60"/>
      <c r="EP39" s="60"/>
      <c r="EQ39" s="60"/>
      <c r="ER39" s="60"/>
      <c r="ES39" s="203"/>
      <c r="ET39" s="203"/>
      <c r="EU39" s="203"/>
      <c r="EV39" s="203"/>
      <c r="EW39" s="203"/>
      <c r="EX39" s="203"/>
      <c r="EY39" s="203"/>
      <c r="EZ39" s="203"/>
      <c r="FA39" s="34"/>
      <c r="FB39" s="34"/>
      <c r="FC39" s="62"/>
      <c r="FD39" s="62"/>
      <c r="FE39" s="34"/>
      <c r="FF39" s="34"/>
      <c r="FG39" s="34"/>
      <c r="FH39" s="34"/>
      <c r="FI39" s="34"/>
      <c r="FJ39" s="34"/>
      <c r="FK39" s="34"/>
      <c r="FL39" s="60"/>
      <c r="FM39" s="34"/>
      <c r="FN39" s="34"/>
      <c r="FO39" s="34"/>
      <c r="FP39" s="60"/>
      <c r="FQ39" s="60"/>
      <c r="FR39" s="60"/>
      <c r="FS39" s="60"/>
      <c r="FT39" s="60"/>
      <c r="FU39" s="203"/>
      <c r="FV39" s="203"/>
      <c r="FW39" s="203"/>
      <c r="FX39" s="203"/>
      <c r="FY39" s="203"/>
      <c r="FZ39" s="203"/>
      <c r="GA39" s="203"/>
      <c r="GB39" s="203"/>
      <c r="GC39" s="203"/>
      <c r="GD39" s="203"/>
      <c r="GE39" s="203"/>
      <c r="GF39" s="203"/>
      <c r="GG39" s="203"/>
      <c r="GH39" s="203"/>
      <c r="GI39" s="203"/>
      <c r="GJ39" s="203"/>
      <c r="GK39" s="203"/>
      <c r="GL39" s="203"/>
      <c r="GM39" s="34"/>
      <c r="GN39" s="60"/>
      <c r="GO39" s="63"/>
    </row>
    <row r="40" spans="1:407" s="64" customFormat="1" ht="20.2" customHeight="1">
      <c r="A40" s="203"/>
      <c r="B40" s="203"/>
      <c r="C40" s="203"/>
      <c r="D40" s="203"/>
      <c r="E40" s="203"/>
      <c r="F40" s="203"/>
      <c r="G40" s="203"/>
      <c r="H40" s="203"/>
      <c r="I40" s="203"/>
      <c r="J40" s="203"/>
      <c r="K40" s="203"/>
      <c r="L40" s="203"/>
      <c r="M40" s="203"/>
      <c r="N40" s="203"/>
      <c r="O40" s="203"/>
      <c r="P40" s="203"/>
      <c r="Q40" s="203"/>
      <c r="R40" s="203"/>
      <c r="S40" s="203"/>
      <c r="T40" s="203"/>
      <c r="U40" s="203"/>
      <c r="V40" s="203"/>
      <c r="W40" s="203"/>
      <c r="X40" s="203"/>
      <c r="Y40" s="203"/>
      <c r="Z40" s="203"/>
      <c r="AA40" s="203"/>
      <c r="AB40" s="60"/>
      <c r="AC40" s="34"/>
      <c r="AD40" s="34"/>
      <c r="AE40" s="34"/>
      <c r="AF40" s="60"/>
      <c r="AG40" s="60"/>
      <c r="AH40" s="60"/>
      <c r="AI40" s="60"/>
      <c r="AJ40" s="203"/>
      <c r="AK40" s="203"/>
      <c r="AL40" s="203"/>
      <c r="AM40" s="203"/>
      <c r="AN40" s="203"/>
      <c r="AO40" s="203"/>
      <c r="AP40" s="203"/>
      <c r="AQ40" s="203"/>
      <c r="AR40" s="203"/>
      <c r="AS40" s="203"/>
      <c r="AT40" s="203"/>
      <c r="AU40" s="207"/>
      <c r="AV40" s="207"/>
      <c r="AW40" s="203"/>
      <c r="AX40" s="203"/>
      <c r="AY40" s="203"/>
      <c r="AZ40" s="203"/>
      <c r="BA40" s="203"/>
      <c r="BB40" s="203"/>
      <c r="BC40" s="34"/>
      <c r="BD40" s="60"/>
      <c r="BE40" s="34">
        <v>0</v>
      </c>
      <c r="BF40" s="34">
        <v>4.1666666666666664E-2</v>
      </c>
      <c r="BG40" s="34">
        <v>1</v>
      </c>
      <c r="BH40" s="60"/>
      <c r="BI40" s="60"/>
      <c r="BJ40" s="60"/>
      <c r="BK40" s="60"/>
      <c r="BL40" s="60"/>
      <c r="BM40" s="35"/>
      <c r="BN40" s="35"/>
      <c r="BO40" s="35"/>
      <c r="BP40" s="35"/>
      <c r="BQ40" s="35"/>
      <c r="BR40" s="35"/>
      <c r="BS40" s="35"/>
      <c r="BT40" s="35"/>
      <c r="BU40" s="35"/>
      <c r="BV40" s="35"/>
      <c r="BW40" s="35"/>
      <c r="BX40" s="35"/>
      <c r="BY40" s="35"/>
      <c r="BZ40" s="35"/>
      <c r="CA40" s="34"/>
      <c r="CB40" s="34"/>
      <c r="CC40" s="34"/>
      <c r="CD40" s="35"/>
      <c r="CE40" s="34"/>
      <c r="CF40" s="60"/>
      <c r="CG40" s="34"/>
      <c r="CH40" s="34"/>
      <c r="CI40" s="34"/>
      <c r="CJ40" s="60"/>
      <c r="CK40" s="60"/>
      <c r="CL40" s="60"/>
      <c r="CM40" s="60"/>
      <c r="CN40" s="60"/>
      <c r="CO40" s="35" t="s">
        <v>2068</v>
      </c>
      <c r="CP40" s="35" t="s">
        <v>956</v>
      </c>
      <c r="CQ40" s="35" t="s">
        <v>973</v>
      </c>
      <c r="CR40" s="35"/>
      <c r="CS40" s="35">
        <v>12</v>
      </c>
      <c r="CT40" s="35"/>
      <c r="CU40" s="35"/>
      <c r="CV40" s="34"/>
      <c r="CW40" s="34"/>
      <c r="CX40" s="34"/>
      <c r="CY40" s="62"/>
      <c r="CZ40" s="62"/>
      <c r="DA40" s="34"/>
      <c r="DB40" s="34"/>
      <c r="DC40" s="34"/>
      <c r="DD40" s="34"/>
      <c r="DE40" s="34"/>
      <c r="DF40" s="34"/>
      <c r="DG40" s="34"/>
      <c r="DH40" s="60"/>
      <c r="DI40" s="34"/>
      <c r="DJ40" s="34"/>
      <c r="DK40" s="34"/>
      <c r="DL40" s="60"/>
      <c r="DM40" s="60"/>
      <c r="DN40" s="60"/>
      <c r="DO40" s="60"/>
      <c r="DP40" s="34"/>
      <c r="DQ40" s="203"/>
      <c r="DR40" s="203"/>
      <c r="DS40" s="203"/>
      <c r="DT40" s="208"/>
      <c r="DU40" s="208"/>
      <c r="DV40" s="208"/>
      <c r="DW40" s="203"/>
      <c r="DX40" s="203"/>
      <c r="DY40" s="203"/>
      <c r="DZ40" s="34"/>
      <c r="EA40" s="62"/>
      <c r="EB40" s="62"/>
      <c r="EC40" s="34"/>
      <c r="ED40" s="34"/>
      <c r="EE40" s="34"/>
      <c r="EF40" s="34"/>
      <c r="EG40" s="34"/>
      <c r="EH40" s="61"/>
      <c r="EI40" s="34"/>
      <c r="EJ40" s="60"/>
      <c r="EK40" s="34"/>
      <c r="EL40" s="34"/>
      <c r="EM40" s="34"/>
      <c r="EN40" s="60"/>
      <c r="EO40" s="60"/>
      <c r="EP40" s="60"/>
      <c r="EQ40" s="60"/>
      <c r="ER40" s="60"/>
      <c r="ES40" s="203"/>
      <c r="ET40" s="203"/>
      <c r="EU40" s="203"/>
      <c r="EV40" s="203"/>
      <c r="EW40" s="203"/>
      <c r="EX40" s="203"/>
      <c r="EY40" s="203"/>
      <c r="EZ40" s="203"/>
      <c r="FA40" s="34"/>
      <c r="FB40" s="34"/>
      <c r="FC40" s="62"/>
      <c r="FD40" s="62"/>
      <c r="FE40" s="34"/>
      <c r="FF40" s="34"/>
      <c r="FG40" s="34"/>
      <c r="FH40" s="34"/>
      <c r="FI40" s="34"/>
      <c r="FJ40" s="34"/>
      <c r="FK40" s="34"/>
      <c r="FL40" s="60"/>
      <c r="FM40" s="34"/>
      <c r="FN40" s="34"/>
      <c r="FO40" s="34"/>
      <c r="FP40" s="60"/>
      <c r="FQ40" s="60"/>
      <c r="FR40" s="60"/>
      <c r="FS40" s="60"/>
      <c r="FT40" s="60"/>
      <c r="FU40" s="203"/>
      <c r="FV40" s="203"/>
      <c r="FW40" s="203"/>
      <c r="FX40" s="203"/>
      <c r="FY40" s="203"/>
      <c r="FZ40" s="203"/>
      <c r="GA40" s="203"/>
      <c r="GB40" s="203"/>
      <c r="GC40" s="203"/>
      <c r="GD40" s="203"/>
      <c r="GE40" s="203"/>
      <c r="GF40" s="203"/>
      <c r="GG40" s="203"/>
      <c r="GH40" s="203"/>
      <c r="GI40" s="203"/>
      <c r="GJ40" s="203"/>
      <c r="GK40" s="203"/>
      <c r="GL40" s="203"/>
      <c r="GM40" s="34"/>
      <c r="GN40" s="60"/>
      <c r="GO40" s="63"/>
    </row>
    <row r="41" spans="1:407" s="64" customFormat="1" ht="20.2" customHeight="1">
      <c r="A41" s="203"/>
      <c r="B41" s="203"/>
      <c r="C41" s="203"/>
      <c r="D41" s="203"/>
      <c r="E41" s="203"/>
      <c r="F41" s="203"/>
      <c r="G41" s="203"/>
      <c r="H41" s="203"/>
      <c r="I41" s="203"/>
      <c r="J41" s="203"/>
      <c r="K41" s="203"/>
      <c r="L41" s="203"/>
      <c r="M41" s="203"/>
      <c r="N41" s="203"/>
      <c r="O41" s="203"/>
      <c r="P41" s="203"/>
      <c r="Q41" s="203"/>
      <c r="R41" s="203"/>
      <c r="S41" s="203"/>
      <c r="T41" s="203"/>
      <c r="U41" s="203"/>
      <c r="V41" s="203"/>
      <c r="W41" s="203"/>
      <c r="X41" s="203"/>
      <c r="Y41" s="203"/>
      <c r="Z41" s="203"/>
      <c r="AA41" s="203"/>
      <c r="AB41" s="60"/>
      <c r="AC41" s="34"/>
      <c r="AD41" s="34"/>
      <c r="AE41" s="34"/>
      <c r="AF41" s="60"/>
      <c r="AG41" s="60"/>
      <c r="AH41" s="60"/>
      <c r="AI41" s="60"/>
      <c r="AJ41" s="60"/>
      <c r="AK41" s="203"/>
      <c r="AL41" s="203"/>
      <c r="AM41" s="203"/>
      <c r="AN41" s="203"/>
      <c r="AO41" s="203"/>
      <c r="AP41" s="203"/>
      <c r="AQ41" s="203"/>
      <c r="AR41" s="203"/>
      <c r="AS41" s="203"/>
      <c r="AT41" s="203"/>
      <c r="AU41" s="207"/>
      <c r="AV41" s="207"/>
      <c r="AW41" s="203"/>
      <c r="AX41" s="203"/>
      <c r="AY41" s="203"/>
      <c r="AZ41" s="203"/>
      <c r="BA41" s="203"/>
      <c r="BB41" s="203"/>
      <c r="BC41" s="34"/>
      <c r="BD41" s="60"/>
      <c r="BE41" s="34"/>
      <c r="BF41" s="34"/>
      <c r="BG41" s="34"/>
      <c r="BH41" s="60"/>
      <c r="BI41" s="60"/>
      <c r="BJ41" s="60"/>
      <c r="BK41" s="60"/>
      <c r="BL41" s="60"/>
      <c r="BM41" s="203"/>
      <c r="BN41" s="203"/>
      <c r="BO41" s="203"/>
      <c r="BP41" s="203"/>
      <c r="BQ41" s="203"/>
      <c r="BR41" s="203"/>
      <c r="BS41" s="203"/>
      <c r="BT41" s="35"/>
      <c r="BU41" s="35"/>
      <c r="BV41" s="35"/>
      <c r="BW41" s="35"/>
      <c r="BX41" s="35"/>
      <c r="BY41" s="35"/>
      <c r="BZ41" s="35"/>
      <c r="CA41" s="35"/>
      <c r="CB41" s="35"/>
      <c r="CC41" s="35"/>
      <c r="CD41" s="35"/>
      <c r="CE41" s="34"/>
      <c r="CF41" s="60"/>
      <c r="CG41" s="34"/>
      <c r="CH41" s="34"/>
      <c r="CI41" s="34"/>
      <c r="CJ41" s="60"/>
      <c r="CK41" s="60"/>
      <c r="CL41" s="60"/>
      <c r="CM41" s="60"/>
      <c r="CN41" s="60"/>
      <c r="CO41" s="35"/>
      <c r="CP41" s="35"/>
      <c r="CQ41" s="35"/>
      <c r="CR41" s="35"/>
      <c r="CS41" s="35"/>
      <c r="CT41" s="35"/>
      <c r="CU41" s="35"/>
      <c r="CV41" s="34"/>
      <c r="CW41" s="34"/>
      <c r="CX41" s="34"/>
      <c r="CY41" s="62"/>
      <c r="CZ41" s="62"/>
      <c r="DA41" s="34"/>
      <c r="DB41" s="34"/>
      <c r="DC41" s="34"/>
      <c r="DD41" s="34"/>
      <c r="DE41" s="34"/>
      <c r="DF41" s="34"/>
      <c r="DG41" s="34"/>
      <c r="DH41" s="60"/>
      <c r="DI41" s="34"/>
      <c r="DJ41" s="34"/>
      <c r="DK41" s="34"/>
      <c r="DL41" s="60"/>
      <c r="DM41" s="60"/>
      <c r="DN41" s="60"/>
      <c r="DO41" s="60"/>
      <c r="DP41" s="34"/>
      <c r="DQ41" s="203"/>
      <c r="DR41" s="203"/>
      <c r="DS41" s="203"/>
      <c r="DT41" s="208"/>
      <c r="DU41" s="208"/>
      <c r="DV41" s="208"/>
      <c r="DW41" s="203"/>
      <c r="DX41" s="203"/>
      <c r="DY41" s="203"/>
      <c r="DZ41" s="34"/>
      <c r="EA41" s="62"/>
      <c r="EB41" s="62"/>
      <c r="EC41" s="34"/>
      <c r="ED41" s="34"/>
      <c r="EE41" s="34"/>
      <c r="EF41" s="34"/>
      <c r="EG41" s="34"/>
      <c r="EH41" s="34"/>
      <c r="EI41" s="34"/>
      <c r="EJ41" s="60"/>
      <c r="EK41" s="34"/>
      <c r="EL41" s="34"/>
      <c r="EM41" s="34"/>
      <c r="EN41" s="60"/>
      <c r="EO41" s="60"/>
      <c r="EP41" s="60"/>
      <c r="EQ41" s="60"/>
      <c r="ER41" s="60"/>
      <c r="ES41" s="203"/>
      <c r="ET41" s="203"/>
      <c r="EU41" s="203"/>
      <c r="EV41" s="203"/>
      <c r="EW41" s="203"/>
      <c r="EX41" s="203"/>
      <c r="EY41" s="203"/>
      <c r="EZ41" s="203"/>
      <c r="FA41" s="34"/>
      <c r="FB41" s="34"/>
      <c r="FC41" s="62"/>
      <c r="FD41" s="62"/>
      <c r="FE41" s="34"/>
      <c r="FF41" s="34"/>
      <c r="FG41" s="34"/>
      <c r="FH41" s="34"/>
      <c r="FI41" s="34"/>
      <c r="FJ41" s="61"/>
      <c r="FK41" s="34"/>
      <c r="FL41" s="60"/>
      <c r="FM41" s="34"/>
      <c r="FN41" s="34"/>
      <c r="FO41" s="34"/>
      <c r="FP41" s="60"/>
      <c r="FQ41" s="60"/>
      <c r="FR41" s="60"/>
      <c r="FS41" s="60"/>
      <c r="FT41" s="60"/>
      <c r="FU41" s="203"/>
      <c r="FV41" s="203"/>
      <c r="FW41" s="203"/>
      <c r="FX41" s="203"/>
      <c r="FY41" s="203"/>
      <c r="FZ41" s="203"/>
      <c r="GA41" s="203"/>
      <c r="GB41" s="203"/>
      <c r="GC41" s="203"/>
      <c r="GD41" s="203"/>
      <c r="GE41" s="203"/>
      <c r="GF41" s="203"/>
      <c r="GG41" s="203"/>
      <c r="GH41" s="203"/>
      <c r="GI41" s="203"/>
      <c r="GJ41" s="203"/>
      <c r="GK41" s="203"/>
      <c r="GL41" s="203"/>
      <c r="GM41" s="34"/>
      <c r="GN41" s="60"/>
      <c r="GO41" s="63"/>
    </row>
    <row r="42" spans="1:407" s="64" customFormat="1" ht="20.2" customHeight="1">
      <c r="A42" s="203"/>
      <c r="B42" s="203"/>
      <c r="C42" s="203"/>
      <c r="D42" s="203"/>
      <c r="E42" s="203"/>
      <c r="F42" s="60"/>
      <c r="G42" s="60"/>
      <c r="H42" s="60"/>
      <c r="I42" s="60"/>
      <c r="J42" s="60"/>
      <c r="K42" s="60"/>
      <c r="L42" s="60"/>
      <c r="M42" s="60"/>
      <c r="N42" s="60"/>
      <c r="O42" s="60"/>
      <c r="P42" s="60"/>
      <c r="Q42" s="60"/>
      <c r="R42" s="60"/>
      <c r="S42" s="60"/>
      <c r="T42" s="60"/>
      <c r="U42" s="60"/>
      <c r="V42" s="60"/>
      <c r="W42" s="60"/>
      <c r="X42" s="60"/>
      <c r="Y42" s="60"/>
      <c r="Z42" s="60"/>
      <c r="AA42" s="60"/>
      <c r="AB42" s="60"/>
      <c r="AC42" s="34"/>
      <c r="AD42" s="34"/>
      <c r="AE42" s="34"/>
      <c r="AF42" s="60"/>
      <c r="AG42" s="60"/>
      <c r="AH42" s="60"/>
      <c r="AI42" s="60"/>
      <c r="AJ42" s="60"/>
      <c r="AK42" s="203"/>
      <c r="AL42" s="203"/>
      <c r="AM42" s="203"/>
      <c r="AN42" s="203"/>
      <c r="AO42" s="203"/>
      <c r="AP42" s="203"/>
      <c r="AQ42" s="203"/>
      <c r="AR42" s="203"/>
      <c r="AS42" s="203"/>
      <c r="AT42" s="203"/>
      <c r="AU42" s="207"/>
      <c r="AV42" s="207"/>
      <c r="AW42" s="203"/>
      <c r="AX42" s="203"/>
      <c r="AY42" s="203"/>
      <c r="AZ42" s="203"/>
      <c r="BA42" s="203"/>
      <c r="BB42" s="203"/>
      <c r="BC42" s="34"/>
      <c r="BD42" s="60"/>
      <c r="BE42" s="34"/>
      <c r="BF42" s="34"/>
      <c r="BG42" s="34"/>
      <c r="BH42" s="60"/>
      <c r="BI42" s="60"/>
      <c r="BJ42" s="60"/>
      <c r="BK42" s="60"/>
      <c r="BL42" s="60"/>
      <c r="BM42" s="203"/>
      <c r="BN42" s="203"/>
      <c r="BO42" s="203"/>
      <c r="BP42" s="203"/>
      <c r="BQ42" s="203"/>
      <c r="BR42" s="203"/>
      <c r="BS42" s="203"/>
      <c r="BT42" s="34"/>
      <c r="BU42" s="34"/>
      <c r="BV42" s="34"/>
      <c r="BW42" s="62"/>
      <c r="BX42" s="62"/>
      <c r="BY42" s="34"/>
      <c r="BZ42" s="34"/>
      <c r="CA42" s="34"/>
      <c r="CB42" s="34"/>
      <c r="CC42" s="34"/>
      <c r="CD42" s="34"/>
      <c r="CE42" s="34"/>
      <c r="CF42" s="60"/>
      <c r="CG42" s="34"/>
      <c r="CH42" s="34"/>
      <c r="CI42" s="34"/>
      <c r="CJ42" s="60"/>
      <c r="CK42" s="60"/>
      <c r="CL42" s="60"/>
      <c r="CM42" s="60"/>
      <c r="CN42" s="60"/>
      <c r="CO42" s="34"/>
      <c r="CP42" s="35"/>
      <c r="CQ42" s="35"/>
      <c r="CR42" s="35"/>
      <c r="CS42" s="35"/>
      <c r="CT42" s="35"/>
      <c r="CU42" s="35"/>
      <c r="CV42" s="34"/>
      <c r="CW42" s="34"/>
      <c r="CX42" s="34"/>
      <c r="CY42" s="62"/>
      <c r="CZ42" s="62"/>
      <c r="DA42" s="34"/>
      <c r="DB42" s="34"/>
      <c r="DC42" s="34"/>
      <c r="DD42" s="34"/>
      <c r="DE42" s="34"/>
      <c r="DF42" s="34"/>
      <c r="DG42" s="34"/>
      <c r="DH42" s="60"/>
      <c r="DI42" s="34"/>
      <c r="DJ42" s="34"/>
      <c r="DK42" s="34"/>
      <c r="DL42" s="60"/>
      <c r="DM42" s="60"/>
      <c r="DN42" s="60"/>
      <c r="DO42" s="60"/>
      <c r="DP42" s="203"/>
      <c r="DQ42" s="203"/>
      <c r="DR42" s="203"/>
      <c r="DS42" s="203"/>
      <c r="DT42" s="208"/>
      <c r="DU42" s="208"/>
      <c r="DV42" s="208"/>
      <c r="DW42" s="203"/>
      <c r="DX42" s="203"/>
      <c r="DY42" s="203"/>
      <c r="DZ42" s="34"/>
      <c r="EA42" s="62"/>
      <c r="EB42" s="62"/>
      <c r="EC42" s="34"/>
      <c r="ED42" s="34"/>
      <c r="EE42" s="34"/>
      <c r="EF42" s="34"/>
      <c r="EG42" s="34"/>
      <c r="EH42" s="61"/>
      <c r="EI42" s="34"/>
      <c r="EJ42" s="60"/>
      <c r="EK42" s="34"/>
      <c r="EL42" s="34"/>
      <c r="EM42" s="34"/>
      <c r="EN42" s="60"/>
      <c r="EO42" s="60"/>
      <c r="EP42" s="60"/>
      <c r="EQ42" s="60"/>
      <c r="ER42" s="60"/>
      <c r="ES42" s="203"/>
      <c r="ET42" s="203"/>
      <c r="EU42" s="203"/>
      <c r="EV42" s="203"/>
      <c r="EW42" s="203"/>
      <c r="EX42" s="203"/>
      <c r="EY42" s="203"/>
      <c r="EZ42" s="203"/>
      <c r="FA42" s="34"/>
      <c r="FB42" s="34"/>
      <c r="FC42" s="62"/>
      <c r="FD42" s="62"/>
      <c r="FE42" s="34"/>
      <c r="FF42" s="34"/>
      <c r="FG42" s="34"/>
      <c r="FH42" s="34"/>
      <c r="FI42" s="34"/>
      <c r="FJ42" s="61"/>
      <c r="FK42" s="34"/>
      <c r="FL42" s="60"/>
      <c r="FM42" s="34"/>
      <c r="FN42" s="34"/>
      <c r="FO42" s="34"/>
      <c r="FP42" s="60"/>
      <c r="FQ42" s="60"/>
      <c r="FR42" s="60"/>
      <c r="FS42" s="60"/>
      <c r="FT42" s="60"/>
      <c r="FU42" s="203"/>
      <c r="FV42" s="203"/>
      <c r="FW42" s="203"/>
      <c r="FX42" s="203"/>
      <c r="FY42" s="203"/>
      <c r="FZ42" s="203"/>
      <c r="GA42" s="203"/>
      <c r="GB42" s="203"/>
      <c r="GC42" s="203"/>
      <c r="GD42" s="203"/>
      <c r="GE42" s="203"/>
      <c r="GF42" s="203"/>
      <c r="GG42" s="203"/>
      <c r="GH42" s="203"/>
      <c r="GI42" s="203"/>
      <c r="GJ42" s="203"/>
      <c r="GK42" s="203"/>
      <c r="GL42" s="203"/>
      <c r="GM42" s="34"/>
      <c r="GN42" s="60"/>
      <c r="GO42" s="63"/>
    </row>
    <row r="43" spans="1:407" s="64" customFormat="1" ht="20.2" customHeight="1">
      <c r="A43" s="203"/>
      <c r="B43" s="203"/>
      <c r="C43" s="203"/>
      <c r="D43" s="203"/>
      <c r="E43" s="203"/>
      <c r="F43" s="203"/>
      <c r="G43" s="203"/>
      <c r="H43" s="203"/>
      <c r="I43" s="203"/>
      <c r="J43" s="203"/>
      <c r="K43" s="203"/>
      <c r="L43" s="203"/>
      <c r="M43" s="203"/>
      <c r="N43" s="203"/>
      <c r="O43" s="203"/>
      <c r="P43" s="203"/>
      <c r="Q43" s="203"/>
      <c r="R43" s="203"/>
      <c r="S43" s="203"/>
      <c r="T43" s="203"/>
      <c r="U43" s="203"/>
      <c r="V43" s="203"/>
      <c r="W43" s="203"/>
      <c r="X43" s="203"/>
      <c r="Y43" s="203"/>
      <c r="Z43" s="203"/>
      <c r="AA43" s="203"/>
      <c r="AB43" s="60"/>
      <c r="AC43" s="34"/>
      <c r="AD43" s="34"/>
      <c r="AE43" s="34"/>
      <c r="AF43" s="60"/>
      <c r="AG43" s="60"/>
      <c r="AH43" s="60"/>
      <c r="AI43" s="60"/>
      <c r="AJ43" s="60"/>
      <c r="AK43" s="203"/>
      <c r="AL43" s="203"/>
      <c r="AM43" s="203"/>
      <c r="AN43" s="203"/>
      <c r="AO43" s="203"/>
      <c r="AP43" s="203"/>
      <c r="AQ43" s="203"/>
      <c r="AR43" s="203"/>
      <c r="AS43" s="203"/>
      <c r="AT43" s="203"/>
      <c r="AU43" s="207"/>
      <c r="AV43" s="207"/>
      <c r="AW43" s="203"/>
      <c r="AX43" s="203"/>
      <c r="AY43" s="203"/>
      <c r="AZ43" s="203"/>
      <c r="BA43" s="203"/>
      <c r="BB43" s="203"/>
      <c r="BC43" s="34"/>
      <c r="BD43" s="60"/>
      <c r="BE43" s="34"/>
      <c r="BF43" s="34"/>
      <c r="BG43" s="34"/>
      <c r="BH43" s="60"/>
      <c r="BI43" s="60"/>
      <c r="BJ43" s="60"/>
      <c r="BK43" s="60"/>
      <c r="BL43" s="60"/>
      <c r="BM43" s="203"/>
      <c r="BN43" s="203"/>
      <c r="BO43" s="203"/>
      <c r="BP43" s="203"/>
      <c r="BQ43" s="203"/>
      <c r="BR43" s="203"/>
      <c r="BS43" s="203"/>
      <c r="BT43" s="34"/>
      <c r="BU43" s="34"/>
      <c r="BV43" s="34"/>
      <c r="BW43" s="62"/>
      <c r="BX43" s="62"/>
      <c r="BY43" s="34"/>
      <c r="BZ43" s="34"/>
      <c r="CA43" s="34"/>
      <c r="CB43" s="34"/>
      <c r="CC43" s="34"/>
      <c r="CD43" s="34"/>
      <c r="CE43" s="34"/>
      <c r="CF43" s="60"/>
      <c r="CG43" s="34"/>
      <c r="CH43" s="34"/>
      <c r="CI43" s="34"/>
      <c r="CJ43" s="60"/>
      <c r="CK43" s="60"/>
      <c r="CL43" s="60"/>
      <c r="CM43" s="60"/>
      <c r="CN43" s="60"/>
      <c r="CO43" s="35"/>
      <c r="CP43" s="35"/>
      <c r="CQ43" s="35"/>
      <c r="CR43" s="35"/>
      <c r="CS43" s="35"/>
      <c r="CT43" s="35"/>
      <c r="CU43" s="35"/>
      <c r="CV43" s="34"/>
      <c r="CW43" s="34"/>
      <c r="CX43" s="34"/>
      <c r="CY43" s="62"/>
      <c r="CZ43" s="62"/>
      <c r="DA43" s="34"/>
      <c r="DB43" s="34"/>
      <c r="DC43" s="34"/>
      <c r="DD43" s="34"/>
      <c r="DE43" s="34"/>
      <c r="DF43" s="34"/>
      <c r="DG43" s="34"/>
      <c r="DH43" s="60"/>
      <c r="DI43" s="34"/>
      <c r="DJ43" s="34"/>
      <c r="DK43" s="34"/>
      <c r="DL43" s="60"/>
      <c r="DM43" s="60"/>
      <c r="DN43" s="60"/>
      <c r="DO43" s="60"/>
      <c r="DP43" s="203"/>
      <c r="DQ43" s="203"/>
      <c r="DR43" s="203"/>
      <c r="DS43" s="203"/>
      <c r="DT43" s="208"/>
      <c r="DU43" s="208"/>
      <c r="DV43" s="208"/>
      <c r="DW43" s="203"/>
      <c r="DX43" s="203"/>
      <c r="DY43" s="203"/>
      <c r="DZ43" s="34"/>
      <c r="EA43" s="62"/>
      <c r="EB43" s="62"/>
      <c r="EC43" s="34"/>
      <c r="ED43" s="34"/>
      <c r="EE43" s="34"/>
      <c r="EF43" s="34"/>
      <c r="EG43" s="34"/>
      <c r="EH43" s="34"/>
      <c r="EI43" s="34"/>
      <c r="EJ43" s="60"/>
      <c r="EK43" s="34"/>
      <c r="EL43" s="34"/>
      <c r="EM43" s="34"/>
      <c r="EN43" s="60"/>
      <c r="EO43" s="60"/>
      <c r="EP43" s="60"/>
      <c r="EQ43" s="60"/>
      <c r="ER43" s="60"/>
      <c r="ES43" s="203"/>
      <c r="ET43" s="203"/>
      <c r="EU43" s="203"/>
      <c r="EV43" s="203"/>
      <c r="EW43" s="203"/>
      <c r="EX43" s="203"/>
      <c r="EY43" s="203"/>
      <c r="EZ43" s="203"/>
      <c r="FA43" s="34"/>
      <c r="FB43" s="34"/>
      <c r="FC43" s="62"/>
      <c r="FD43" s="62"/>
      <c r="FE43" s="34"/>
      <c r="FF43" s="34"/>
      <c r="FG43" s="34"/>
      <c r="FH43" s="34"/>
      <c r="FI43" s="34"/>
      <c r="FJ43" s="34"/>
      <c r="FK43" s="34"/>
      <c r="FL43" s="60"/>
      <c r="FM43" s="34"/>
      <c r="FN43" s="34"/>
      <c r="FO43" s="34"/>
      <c r="FP43" s="60"/>
      <c r="FQ43" s="60"/>
      <c r="FR43" s="60"/>
      <c r="FS43" s="60"/>
      <c r="FT43" s="60"/>
      <c r="FU43" s="203"/>
      <c r="FV43" s="203"/>
      <c r="FW43" s="203"/>
      <c r="FX43" s="203"/>
      <c r="FY43" s="203"/>
      <c r="FZ43" s="203"/>
      <c r="GA43" s="203"/>
      <c r="GB43" s="203"/>
      <c r="GC43" s="203"/>
      <c r="GD43" s="203"/>
      <c r="GE43" s="203"/>
      <c r="GF43" s="203"/>
      <c r="GG43" s="203"/>
      <c r="GH43" s="203"/>
      <c r="GI43" s="203"/>
      <c r="GJ43" s="203"/>
      <c r="GK43" s="203"/>
      <c r="GL43" s="203"/>
      <c r="GM43" s="34"/>
      <c r="GN43" s="60"/>
      <c r="GO43" s="63"/>
    </row>
    <row r="44" spans="1:407" s="64" customFormat="1" ht="20.2" customHeight="1">
      <c r="A44" s="203"/>
      <c r="B44" s="203"/>
      <c r="C44" s="203"/>
      <c r="D44" s="203"/>
      <c r="E44" s="203"/>
      <c r="F44" s="203"/>
      <c r="G44" s="203"/>
      <c r="H44" s="203"/>
      <c r="I44" s="203"/>
      <c r="J44" s="203"/>
      <c r="K44" s="203"/>
      <c r="L44" s="203"/>
      <c r="M44" s="203"/>
      <c r="N44" s="203"/>
      <c r="O44" s="203"/>
      <c r="P44" s="203"/>
      <c r="Q44" s="203"/>
      <c r="R44" s="203"/>
      <c r="S44" s="203"/>
      <c r="T44" s="203"/>
      <c r="U44" s="203"/>
      <c r="V44" s="203"/>
      <c r="W44" s="203"/>
      <c r="X44" s="203"/>
      <c r="Y44" s="203"/>
      <c r="Z44" s="203"/>
      <c r="AA44" s="203"/>
      <c r="AB44" s="60"/>
      <c r="AC44" s="34"/>
      <c r="AD44" s="34"/>
      <c r="AE44" s="34"/>
      <c r="AF44" s="60"/>
      <c r="AG44" s="60"/>
      <c r="AH44" s="60"/>
      <c r="AI44" s="60"/>
      <c r="AJ44" s="60"/>
      <c r="AK44" s="203"/>
      <c r="AL44" s="203"/>
      <c r="AM44" s="203"/>
      <c r="AN44" s="203"/>
      <c r="AO44" s="203"/>
      <c r="AP44" s="203"/>
      <c r="AQ44" s="203"/>
      <c r="AR44" s="203"/>
      <c r="AS44" s="203"/>
      <c r="AT44" s="203"/>
      <c r="AU44" s="207"/>
      <c r="AV44" s="207"/>
      <c r="AW44" s="203"/>
      <c r="AX44" s="203"/>
      <c r="AY44" s="203"/>
      <c r="AZ44" s="203"/>
      <c r="BA44" s="203"/>
      <c r="BB44" s="203"/>
      <c r="BC44" s="34"/>
      <c r="BD44" s="60"/>
      <c r="BE44" s="34">
        <v>0</v>
      </c>
      <c r="BF44" s="34">
        <v>0</v>
      </c>
      <c r="BG44" s="34">
        <v>1</v>
      </c>
      <c r="BH44" s="60"/>
      <c r="BI44" s="60"/>
      <c r="BJ44" s="60"/>
      <c r="BK44" s="60"/>
      <c r="BL44" s="60"/>
      <c r="BM44" s="203"/>
      <c r="BN44" s="203"/>
      <c r="BO44" s="203"/>
      <c r="BP44" s="203"/>
      <c r="BQ44" s="203"/>
      <c r="BR44" s="203"/>
      <c r="BS44" s="203"/>
      <c r="BT44" s="34"/>
      <c r="BU44" s="34"/>
      <c r="BV44" s="34"/>
      <c r="BW44" s="62"/>
      <c r="BX44" s="62"/>
      <c r="BY44" s="34"/>
      <c r="BZ44" s="34"/>
      <c r="CA44" s="34"/>
      <c r="CB44" s="34"/>
      <c r="CC44" s="34"/>
      <c r="CD44" s="34"/>
      <c r="CE44" s="34"/>
      <c r="CF44" s="60"/>
      <c r="CG44" s="34"/>
      <c r="CH44" s="34"/>
      <c r="CI44" s="34"/>
      <c r="CJ44" s="60"/>
      <c r="CK44" s="60"/>
      <c r="CL44" s="60"/>
      <c r="CM44" s="60"/>
      <c r="CN44" s="60"/>
      <c r="CO44" s="35"/>
      <c r="CP44" s="35"/>
      <c r="CQ44" s="35"/>
      <c r="CR44" s="35"/>
      <c r="CS44" s="35"/>
      <c r="CT44" s="35"/>
      <c r="CU44" s="35"/>
      <c r="CV44" s="34"/>
      <c r="CW44" s="34"/>
      <c r="CX44" s="34"/>
      <c r="CY44" s="62"/>
      <c r="CZ44" s="62"/>
      <c r="DA44" s="34"/>
      <c r="DB44" s="34"/>
      <c r="DC44" s="34"/>
      <c r="DD44" s="34"/>
      <c r="DE44" s="34"/>
      <c r="DF44" s="34"/>
      <c r="DG44" s="34"/>
      <c r="DH44" s="60"/>
      <c r="DI44" s="34"/>
      <c r="DJ44" s="34"/>
      <c r="DK44" s="34"/>
      <c r="DL44" s="60"/>
      <c r="DM44" s="60"/>
      <c r="DN44" s="60"/>
      <c r="DO44" s="60"/>
      <c r="DP44" s="203"/>
      <c r="DQ44" s="203"/>
      <c r="DR44" s="203"/>
      <c r="DS44" s="203"/>
      <c r="DT44" s="208"/>
      <c r="DU44" s="208"/>
      <c r="DV44" s="208"/>
      <c r="DW44" s="203"/>
      <c r="DX44" s="203"/>
      <c r="DY44" s="203"/>
      <c r="DZ44" s="34"/>
      <c r="EA44" s="62"/>
      <c r="EB44" s="62"/>
      <c r="EC44" s="34"/>
      <c r="ED44" s="34"/>
      <c r="EE44" s="34"/>
      <c r="EF44" s="34"/>
      <c r="EG44" s="34"/>
      <c r="EH44" s="61"/>
      <c r="EI44" s="34"/>
      <c r="EJ44" s="60"/>
      <c r="EK44" s="34"/>
      <c r="EL44" s="34">
        <v>4.1666666666666664E-2</v>
      </c>
      <c r="EM44" s="34"/>
      <c r="EN44" s="60"/>
      <c r="EO44" s="60"/>
      <c r="EP44" s="60"/>
      <c r="EQ44" s="60"/>
      <c r="ER44" s="60"/>
      <c r="ES44" s="203"/>
      <c r="ET44" s="203"/>
      <c r="EU44" s="203"/>
      <c r="EV44" s="203"/>
      <c r="EW44" s="203"/>
      <c r="EX44" s="203"/>
      <c r="EY44" s="203"/>
      <c r="EZ44" s="203"/>
      <c r="FA44" s="34"/>
      <c r="FB44" s="34"/>
      <c r="FC44" s="62"/>
      <c r="FD44" s="62"/>
      <c r="FE44" s="34"/>
      <c r="FF44" s="34"/>
      <c r="FG44" s="34"/>
      <c r="FH44" s="34"/>
      <c r="FI44" s="34"/>
      <c r="FJ44" s="61"/>
      <c r="FK44" s="34"/>
      <c r="FL44" s="60"/>
      <c r="FM44" s="34"/>
      <c r="FN44" s="34"/>
      <c r="FO44" s="34"/>
      <c r="FP44" s="60"/>
      <c r="FQ44" s="60"/>
      <c r="FR44" s="60"/>
      <c r="FS44" s="60"/>
      <c r="FT44" s="60"/>
      <c r="FU44" s="203"/>
      <c r="FV44" s="203"/>
      <c r="FW44" s="203"/>
      <c r="FX44" s="203"/>
      <c r="FY44" s="203"/>
      <c r="FZ44" s="203"/>
      <c r="GA44" s="203"/>
      <c r="GB44" s="203"/>
      <c r="GC44" s="203"/>
      <c r="GD44" s="203"/>
      <c r="GE44" s="203"/>
      <c r="GF44" s="203"/>
      <c r="GG44" s="203"/>
      <c r="GH44" s="203"/>
      <c r="GI44" s="203"/>
      <c r="GJ44" s="203"/>
      <c r="GK44" s="203"/>
      <c r="GL44" s="203"/>
      <c r="GM44" s="34"/>
      <c r="GN44" s="60"/>
      <c r="GO44" s="63"/>
    </row>
    <row r="45" spans="1:407" s="64" customFormat="1" ht="20.2" customHeight="1">
      <c r="A45" s="203"/>
      <c r="B45" s="203"/>
      <c r="C45" s="203"/>
      <c r="D45" s="203"/>
      <c r="E45" s="203"/>
      <c r="F45" s="203"/>
      <c r="G45" s="203"/>
      <c r="H45" s="203"/>
      <c r="I45" s="203"/>
      <c r="J45" s="203"/>
      <c r="K45" s="203"/>
      <c r="L45" s="203"/>
      <c r="M45" s="203"/>
      <c r="N45" s="203"/>
      <c r="O45" s="203"/>
      <c r="P45" s="203"/>
      <c r="Q45" s="203"/>
      <c r="R45" s="203"/>
      <c r="S45" s="203"/>
      <c r="T45" s="203"/>
      <c r="U45" s="203"/>
      <c r="V45" s="203"/>
      <c r="W45" s="203"/>
      <c r="X45" s="203"/>
      <c r="Y45" s="203"/>
      <c r="Z45" s="203"/>
      <c r="AA45" s="203"/>
      <c r="AB45" s="60"/>
      <c r="AC45" s="34"/>
      <c r="AD45" s="34"/>
      <c r="AE45" s="34"/>
      <c r="AF45" s="60"/>
      <c r="AG45" s="60"/>
      <c r="AH45" s="60"/>
      <c r="AI45" s="60"/>
      <c r="AJ45" s="60"/>
      <c r="AK45" s="203"/>
      <c r="AL45" s="203"/>
      <c r="AM45" s="203"/>
      <c r="AN45" s="203"/>
      <c r="AO45" s="203"/>
      <c r="AP45" s="203"/>
      <c r="AQ45" s="203"/>
      <c r="AR45" s="203"/>
      <c r="AS45" s="203"/>
      <c r="AT45" s="203"/>
      <c r="AU45" s="207"/>
      <c r="AV45" s="207"/>
      <c r="AW45" s="203"/>
      <c r="AX45" s="203"/>
      <c r="AY45" s="203"/>
      <c r="AZ45" s="203"/>
      <c r="BA45" s="203"/>
      <c r="BB45" s="203"/>
      <c r="BC45" s="34"/>
      <c r="BD45" s="60"/>
      <c r="BE45" s="34">
        <v>0</v>
      </c>
      <c r="BF45" s="34">
        <v>0</v>
      </c>
      <c r="BG45" s="34">
        <v>1</v>
      </c>
      <c r="BH45" s="60"/>
      <c r="BI45" s="60"/>
      <c r="BJ45" s="60"/>
      <c r="BK45" s="60"/>
      <c r="BL45" s="60"/>
      <c r="BM45" s="203"/>
      <c r="BN45" s="203"/>
      <c r="BO45" s="203"/>
      <c r="BP45" s="203"/>
      <c r="BQ45" s="203"/>
      <c r="BR45" s="203"/>
      <c r="BS45" s="203"/>
      <c r="BT45" s="34"/>
      <c r="BU45" s="34"/>
      <c r="BV45" s="34"/>
      <c r="BW45" s="62"/>
      <c r="BX45" s="62"/>
      <c r="BY45" s="34"/>
      <c r="BZ45" s="34"/>
      <c r="CA45" s="34"/>
      <c r="CB45" s="34"/>
      <c r="CC45" s="34"/>
      <c r="CD45" s="34"/>
      <c r="CE45" s="34"/>
      <c r="CF45" s="60"/>
      <c r="CG45" s="34"/>
      <c r="CH45" s="34"/>
      <c r="CI45" s="34"/>
      <c r="CJ45" s="60"/>
      <c r="CK45" s="60"/>
      <c r="CL45" s="60"/>
      <c r="CM45" s="60"/>
      <c r="CN45" s="60"/>
      <c r="CO45" s="34"/>
      <c r="CP45" s="34"/>
      <c r="CQ45" s="34"/>
      <c r="CR45" s="34"/>
      <c r="CS45" s="34"/>
      <c r="CT45" s="34"/>
      <c r="CU45" s="34"/>
      <c r="CV45" s="34"/>
      <c r="CW45" s="34"/>
      <c r="CX45" s="34"/>
      <c r="CY45" s="62"/>
      <c r="CZ45" s="62"/>
      <c r="DA45" s="34"/>
      <c r="DB45" s="34"/>
      <c r="DC45" s="34"/>
      <c r="DD45" s="34"/>
      <c r="DE45" s="34"/>
      <c r="DF45" s="34"/>
      <c r="DG45" s="34"/>
      <c r="DH45" s="60"/>
      <c r="DI45" s="34"/>
      <c r="DJ45" s="34"/>
      <c r="DK45" s="34"/>
      <c r="DL45" s="60"/>
      <c r="DM45" s="60"/>
      <c r="DN45" s="60"/>
      <c r="DO45" s="60"/>
      <c r="DP45" s="203"/>
      <c r="DQ45" s="203"/>
      <c r="DR45" s="203"/>
      <c r="DS45" s="203"/>
      <c r="DT45" s="208"/>
      <c r="DU45" s="208"/>
      <c r="DV45" s="208"/>
      <c r="DW45" s="203"/>
      <c r="DX45" s="203"/>
      <c r="DY45" s="203"/>
      <c r="DZ45" s="34"/>
      <c r="EA45" s="62"/>
      <c r="EB45" s="62"/>
      <c r="EC45" s="34"/>
      <c r="ED45" s="34"/>
      <c r="EE45" s="34"/>
      <c r="EF45" s="34"/>
      <c r="EG45" s="34"/>
      <c r="EH45" s="34"/>
      <c r="EI45" s="34"/>
      <c r="EJ45" s="60"/>
      <c r="EK45" s="34"/>
      <c r="EL45" s="34">
        <v>4.1666666666666664E-2</v>
      </c>
      <c r="EM45" s="34"/>
      <c r="EN45" s="60"/>
      <c r="EO45" s="60"/>
      <c r="EP45" s="60"/>
      <c r="EQ45" s="60"/>
      <c r="ER45" s="60"/>
      <c r="ES45" s="203"/>
      <c r="ET45" s="203"/>
      <c r="EU45" s="203"/>
      <c r="EV45" s="203"/>
      <c r="EW45" s="203"/>
      <c r="EX45" s="203"/>
      <c r="EY45" s="203"/>
      <c r="EZ45" s="203"/>
      <c r="FA45" s="34"/>
      <c r="FB45" s="34"/>
      <c r="FC45" s="62"/>
      <c r="FD45" s="62"/>
      <c r="FE45" s="34"/>
      <c r="FF45" s="34"/>
      <c r="FG45" s="34"/>
      <c r="FH45" s="34"/>
      <c r="FI45" s="34"/>
      <c r="FJ45" s="34"/>
      <c r="FK45" s="34"/>
      <c r="FL45" s="60"/>
      <c r="FM45" s="34"/>
      <c r="FN45" s="34"/>
      <c r="FO45" s="34"/>
      <c r="FP45" s="60"/>
      <c r="FQ45" s="60"/>
      <c r="FR45" s="60"/>
      <c r="FS45" s="60"/>
      <c r="FT45" s="60"/>
      <c r="FU45" s="203"/>
      <c r="FV45" s="203"/>
      <c r="FW45" s="203"/>
      <c r="FX45" s="203"/>
      <c r="FY45" s="203"/>
      <c r="FZ45" s="203"/>
      <c r="GA45" s="203"/>
      <c r="GB45" s="203"/>
      <c r="GC45" s="203"/>
      <c r="GD45" s="203"/>
      <c r="GE45" s="203"/>
      <c r="GF45" s="203"/>
      <c r="GG45" s="203"/>
      <c r="GH45" s="203"/>
      <c r="GI45" s="203"/>
      <c r="GJ45" s="203"/>
      <c r="GK45" s="203"/>
      <c r="GL45" s="203"/>
      <c r="GM45" s="34"/>
      <c r="GN45" s="60"/>
      <c r="GO45" s="63"/>
    </row>
    <row r="46" spans="1:407" s="64" customFormat="1" ht="20.2" customHeight="1">
      <c r="A46" s="203"/>
      <c r="B46" s="203"/>
      <c r="C46" s="203"/>
      <c r="D46" s="203"/>
      <c r="E46" s="203"/>
      <c r="F46" s="203"/>
      <c r="G46" s="203"/>
      <c r="H46" s="203"/>
      <c r="I46" s="203"/>
      <c r="J46" s="203"/>
      <c r="K46" s="203"/>
      <c r="L46" s="203"/>
      <c r="M46" s="203"/>
      <c r="N46" s="203"/>
      <c r="O46" s="203"/>
      <c r="P46" s="203"/>
      <c r="Q46" s="203"/>
      <c r="R46" s="203"/>
      <c r="S46" s="203"/>
      <c r="T46" s="203"/>
      <c r="U46" s="203"/>
      <c r="V46" s="203"/>
      <c r="W46" s="203"/>
      <c r="X46" s="203"/>
      <c r="Y46" s="203"/>
      <c r="Z46" s="203"/>
      <c r="AA46" s="203"/>
      <c r="AB46" s="60"/>
      <c r="AC46" s="34"/>
      <c r="AD46" s="34"/>
      <c r="AE46" s="34"/>
      <c r="AF46" s="60"/>
      <c r="AG46" s="60"/>
      <c r="AH46" s="60"/>
      <c r="AI46" s="60"/>
      <c r="AJ46" s="60"/>
      <c r="AK46" s="203"/>
      <c r="AL46" s="203"/>
      <c r="AM46" s="203"/>
      <c r="AN46" s="203"/>
      <c r="AO46" s="203"/>
      <c r="AP46" s="203"/>
      <c r="AQ46" s="203"/>
      <c r="AR46" s="203"/>
      <c r="AS46" s="203"/>
      <c r="AT46" s="203"/>
      <c r="AU46" s="207"/>
      <c r="AV46" s="207"/>
      <c r="AW46" s="203"/>
      <c r="AX46" s="203"/>
      <c r="AY46" s="203"/>
      <c r="AZ46" s="203"/>
      <c r="BA46" s="203"/>
      <c r="BB46" s="203"/>
      <c r="BC46" s="34"/>
      <c r="BD46" s="60"/>
      <c r="BE46" s="34">
        <v>0</v>
      </c>
      <c r="BF46" s="34">
        <v>0</v>
      </c>
      <c r="BG46" s="34">
        <v>1</v>
      </c>
      <c r="BH46" s="60"/>
      <c r="BI46" s="60"/>
      <c r="BJ46" s="60"/>
      <c r="BK46" s="60"/>
      <c r="BL46" s="60"/>
      <c r="BM46" s="203"/>
      <c r="BN46" s="203"/>
      <c r="BO46" s="203"/>
      <c r="BP46" s="203"/>
      <c r="BQ46" s="203"/>
      <c r="BR46" s="203"/>
      <c r="BS46" s="203"/>
      <c r="BT46" s="34"/>
      <c r="BU46" s="34"/>
      <c r="BV46" s="34"/>
      <c r="BW46" s="62"/>
      <c r="BX46" s="62"/>
      <c r="BY46" s="34"/>
      <c r="BZ46" s="34"/>
      <c r="CA46" s="34"/>
      <c r="CB46" s="34"/>
      <c r="CC46" s="34"/>
      <c r="CD46" s="34"/>
      <c r="CE46" s="34"/>
      <c r="CF46" s="60"/>
      <c r="CG46" s="34"/>
      <c r="CH46" s="34"/>
      <c r="CI46" s="34"/>
      <c r="CJ46" s="60"/>
      <c r="CK46" s="60"/>
      <c r="CL46" s="60"/>
      <c r="CM46" s="60"/>
      <c r="CN46" s="60"/>
      <c r="CO46" s="34"/>
      <c r="CP46" s="34"/>
      <c r="CQ46" s="34"/>
      <c r="CR46" s="34"/>
      <c r="CS46" s="34"/>
      <c r="CT46" s="34"/>
      <c r="CU46" s="34"/>
      <c r="CV46" s="34"/>
      <c r="CW46" s="34"/>
      <c r="CX46" s="34"/>
      <c r="CY46" s="62"/>
      <c r="CZ46" s="62"/>
      <c r="DA46" s="34"/>
      <c r="DB46" s="34"/>
      <c r="DC46" s="34"/>
      <c r="DD46" s="34"/>
      <c r="DE46" s="34"/>
      <c r="DF46" s="34"/>
      <c r="DG46" s="34"/>
      <c r="DH46" s="60"/>
      <c r="DI46" s="34"/>
      <c r="DJ46" s="34"/>
      <c r="DK46" s="34"/>
      <c r="DL46" s="60"/>
      <c r="DM46" s="60"/>
      <c r="DN46" s="60"/>
      <c r="DO46" s="60"/>
      <c r="DP46" s="203"/>
      <c r="DQ46" s="203"/>
      <c r="DR46" s="208"/>
      <c r="DS46" s="208"/>
      <c r="DT46" s="208"/>
      <c r="DU46" s="208"/>
      <c r="DV46" s="208"/>
      <c r="DW46" s="203"/>
      <c r="DX46" s="34"/>
      <c r="DY46" s="34"/>
      <c r="DZ46" s="34"/>
      <c r="EA46" s="62"/>
      <c r="EB46" s="62"/>
      <c r="EC46" s="34"/>
      <c r="ED46" s="34"/>
      <c r="EE46" s="34"/>
      <c r="EF46" s="34"/>
      <c r="EG46" s="34"/>
      <c r="EH46" s="34"/>
      <c r="EI46" s="34"/>
      <c r="EJ46" s="60"/>
      <c r="EK46" s="34"/>
      <c r="EL46" s="34">
        <v>4.1666666666666664E-2</v>
      </c>
      <c r="EM46" s="34"/>
      <c r="EN46" s="60"/>
      <c r="EO46" s="60"/>
      <c r="EP46" s="60"/>
      <c r="EQ46" s="60"/>
      <c r="ER46" s="60"/>
      <c r="ES46" s="203"/>
      <c r="ET46" s="203"/>
      <c r="EU46" s="203"/>
      <c r="EV46" s="203"/>
      <c r="EW46" s="203"/>
      <c r="EX46" s="203"/>
      <c r="EY46" s="203"/>
      <c r="EZ46" s="203"/>
      <c r="FA46" s="34"/>
      <c r="FB46" s="34"/>
      <c r="FC46" s="62"/>
      <c r="FD46" s="62"/>
      <c r="FE46" s="34"/>
      <c r="FF46" s="34"/>
      <c r="FG46" s="34"/>
      <c r="FH46" s="34"/>
      <c r="FI46" s="34"/>
      <c r="FJ46" s="61"/>
      <c r="FK46" s="34"/>
      <c r="FL46" s="60"/>
      <c r="FM46" s="34"/>
      <c r="FN46" s="34"/>
      <c r="FO46" s="34"/>
      <c r="FP46" s="60"/>
      <c r="FQ46" s="60"/>
      <c r="FR46" s="60"/>
      <c r="FS46" s="60"/>
      <c r="FT46" s="60"/>
      <c r="FU46" s="203"/>
      <c r="FV46" s="203"/>
      <c r="FW46" s="203"/>
      <c r="FX46" s="203"/>
      <c r="FY46" s="203"/>
      <c r="FZ46" s="203"/>
      <c r="GA46" s="203"/>
      <c r="GB46" s="203"/>
      <c r="GC46" s="203"/>
      <c r="GD46" s="203"/>
      <c r="GE46" s="203"/>
      <c r="GF46" s="203"/>
      <c r="GG46" s="203"/>
      <c r="GH46" s="203"/>
      <c r="GI46" s="203"/>
      <c r="GJ46" s="203"/>
      <c r="GK46" s="203"/>
      <c r="GL46" s="203"/>
      <c r="GM46" s="34"/>
      <c r="GN46" s="60"/>
      <c r="GO46" s="63"/>
    </row>
    <row r="47" spans="1:407" s="64" customFormat="1" ht="20.2" customHeight="1">
      <c r="A47" s="203" t="s">
        <v>961</v>
      </c>
      <c r="B47" s="203"/>
      <c r="C47" s="203"/>
      <c r="D47" s="203"/>
      <c r="E47" s="203"/>
      <c r="F47" s="203"/>
      <c r="G47" s="203"/>
      <c r="H47" s="203"/>
      <c r="I47" s="203"/>
      <c r="J47" s="203"/>
      <c r="K47" s="203"/>
      <c r="L47" s="203"/>
      <c r="M47" s="203"/>
      <c r="N47" s="203"/>
      <c r="O47" s="203"/>
      <c r="P47" s="203"/>
      <c r="Q47" s="203"/>
      <c r="R47" s="203"/>
      <c r="S47" s="203"/>
      <c r="T47" s="203"/>
      <c r="U47" s="203"/>
      <c r="V47" s="203"/>
      <c r="W47" s="203"/>
      <c r="X47" s="203"/>
      <c r="Y47" s="203"/>
      <c r="Z47" s="203"/>
      <c r="AA47" s="203"/>
      <c r="AB47" s="60"/>
      <c r="AC47" s="34" t="s">
        <v>961</v>
      </c>
      <c r="AD47" s="34"/>
      <c r="AE47" s="34"/>
      <c r="AF47" s="60"/>
      <c r="AG47" s="60"/>
      <c r="AH47" s="60"/>
      <c r="AI47" s="60"/>
      <c r="AJ47" s="60"/>
      <c r="AK47" s="203"/>
      <c r="AL47" s="203"/>
      <c r="AM47" s="203"/>
      <c r="AN47" s="203"/>
      <c r="AO47" s="203"/>
      <c r="AP47" s="203"/>
      <c r="AQ47" s="203"/>
      <c r="AR47" s="203"/>
      <c r="AS47" s="203"/>
      <c r="AT47" s="203"/>
      <c r="AU47" s="207"/>
      <c r="AV47" s="207"/>
      <c r="AW47" s="203"/>
      <c r="AX47" s="203"/>
      <c r="AY47" s="203"/>
      <c r="AZ47" s="203"/>
      <c r="BA47" s="203"/>
      <c r="BB47" s="203"/>
      <c r="BC47" s="34"/>
      <c r="BD47" s="60"/>
      <c r="BE47" s="34" t="s">
        <v>961</v>
      </c>
      <c r="BF47" s="34"/>
      <c r="BG47" s="34"/>
      <c r="BH47" s="60"/>
      <c r="BI47" s="60"/>
      <c r="BJ47" s="60"/>
      <c r="BK47" s="60"/>
      <c r="BL47" s="60"/>
      <c r="BM47" s="203"/>
      <c r="BN47" s="203"/>
      <c r="BO47" s="203"/>
      <c r="BP47" s="203"/>
      <c r="BQ47" s="203"/>
      <c r="BR47" s="203"/>
      <c r="BS47" s="203"/>
      <c r="BT47" s="34"/>
      <c r="BU47" s="34"/>
      <c r="BV47" s="34"/>
      <c r="BW47" s="62"/>
      <c r="BX47" s="62"/>
      <c r="BY47" s="34"/>
      <c r="BZ47" s="34"/>
      <c r="CA47" s="34"/>
      <c r="CB47" s="34"/>
      <c r="CC47" s="34"/>
      <c r="CD47" s="34"/>
      <c r="CE47" s="34"/>
      <c r="CF47" s="60"/>
      <c r="CG47" s="34" t="s">
        <v>961</v>
      </c>
      <c r="CH47" s="34"/>
      <c r="CI47" s="34"/>
      <c r="CJ47" s="60"/>
      <c r="CK47" s="60"/>
      <c r="CL47" s="60"/>
      <c r="CM47" s="60"/>
      <c r="CN47" s="60"/>
      <c r="CO47" s="34"/>
      <c r="CP47" s="35"/>
      <c r="CQ47" s="35"/>
      <c r="CR47" s="34"/>
      <c r="CS47" s="35"/>
      <c r="CT47" s="34"/>
      <c r="CU47" s="34"/>
      <c r="CV47" s="34"/>
      <c r="CW47" s="34"/>
      <c r="CX47" s="34"/>
      <c r="CY47" s="62"/>
      <c r="CZ47" s="62"/>
      <c r="DA47" s="34"/>
      <c r="DB47" s="34"/>
      <c r="DC47" s="34"/>
      <c r="DD47" s="34"/>
      <c r="DE47" s="34"/>
      <c r="DF47" s="34"/>
      <c r="DG47" s="34"/>
      <c r="DH47" s="60"/>
      <c r="DI47" s="34" t="s">
        <v>961</v>
      </c>
      <c r="DJ47" s="34"/>
      <c r="DK47" s="34"/>
      <c r="DL47" s="60"/>
      <c r="DM47" s="60"/>
      <c r="DN47" s="60"/>
      <c r="DO47" s="60"/>
      <c r="DP47" s="60"/>
      <c r="EI47" s="34"/>
      <c r="EJ47" s="60"/>
      <c r="EK47" s="34" t="s">
        <v>961</v>
      </c>
      <c r="EL47" s="34"/>
      <c r="EM47" s="34"/>
      <c r="EN47" s="60"/>
      <c r="EO47" s="60"/>
      <c r="EP47" s="60"/>
      <c r="EQ47" s="60"/>
      <c r="ER47" s="60"/>
      <c r="ES47" s="203"/>
      <c r="ET47" s="203"/>
      <c r="EU47" s="203"/>
      <c r="EV47" s="203"/>
      <c r="EW47" s="203"/>
      <c r="EX47" s="203"/>
      <c r="EY47" s="203"/>
      <c r="EZ47" s="203"/>
      <c r="FA47" s="34"/>
      <c r="FB47" s="34"/>
      <c r="FC47" s="62"/>
      <c r="FD47" s="62"/>
      <c r="FE47" s="34"/>
      <c r="FF47" s="34"/>
      <c r="FG47" s="34"/>
      <c r="FH47" s="34"/>
      <c r="FI47" s="34"/>
      <c r="FK47" s="34"/>
      <c r="FL47" s="60"/>
      <c r="FM47" s="34" t="s">
        <v>961</v>
      </c>
      <c r="FN47" s="190"/>
      <c r="FO47" s="191"/>
      <c r="FP47" s="191"/>
      <c r="FQ47" s="191"/>
      <c r="FR47" s="191"/>
      <c r="FS47" s="191"/>
      <c r="FT47" s="191"/>
      <c r="FU47" s="191"/>
      <c r="FV47" s="191"/>
      <c r="FW47" s="191"/>
      <c r="FX47" s="191"/>
      <c r="FY47" s="191"/>
      <c r="FZ47" s="191"/>
      <c r="GA47" s="191"/>
      <c r="GB47" s="191"/>
      <c r="GC47" s="191"/>
      <c r="GD47" s="191"/>
      <c r="GE47" s="191"/>
      <c r="GF47" s="191"/>
      <c r="GG47" s="191"/>
      <c r="GH47" s="191"/>
      <c r="GI47" s="191"/>
      <c r="GJ47" s="192"/>
      <c r="GK47" s="34"/>
      <c r="GL47" s="34"/>
      <c r="GM47" s="34"/>
      <c r="GN47" s="60"/>
      <c r="GO47" s="63"/>
    </row>
    <row r="48" spans="1:407" ht="20.2" customHeight="1">
      <c r="A48" s="68" t="s">
        <v>962</v>
      </c>
      <c r="B48" s="69"/>
      <c r="C48" s="69"/>
      <c r="D48" s="236"/>
      <c r="E48" s="233"/>
      <c r="F48" s="234"/>
      <c r="G48" s="234"/>
      <c r="H48" s="235"/>
      <c r="I48" s="236"/>
      <c r="J48" s="236"/>
      <c r="K48" s="236"/>
      <c r="L48" s="236"/>
      <c r="M48" s="236"/>
      <c r="N48" s="236"/>
      <c r="O48" s="236"/>
      <c r="P48" s="233"/>
      <c r="Q48" s="234"/>
      <c r="R48" s="234"/>
      <c r="S48" s="235"/>
      <c r="T48" s="233"/>
      <c r="U48" s="234"/>
      <c r="V48" s="234"/>
      <c r="W48" s="234"/>
      <c r="X48" s="234"/>
      <c r="Y48" s="235"/>
      <c r="Z48" s="236"/>
      <c r="AA48" s="236"/>
      <c r="AB48" s="236"/>
      <c r="AC48" s="68" t="s">
        <v>962</v>
      </c>
      <c r="AD48" s="69"/>
      <c r="AE48" s="69"/>
      <c r="AF48" s="236"/>
      <c r="AG48" s="233"/>
      <c r="AH48" s="234"/>
      <c r="AI48" s="234"/>
      <c r="AJ48" s="235"/>
      <c r="AK48" s="236"/>
      <c r="AL48" s="236"/>
      <c r="AM48" s="236"/>
      <c r="AN48" s="236"/>
      <c r="AO48" s="236"/>
      <c r="AP48" s="236"/>
      <c r="AQ48" s="236"/>
      <c r="AR48" s="233"/>
      <c r="AS48" s="234"/>
      <c r="AT48" s="234"/>
      <c r="AU48" s="235"/>
      <c r="AV48" s="233"/>
      <c r="AW48" s="234"/>
      <c r="AX48" s="234"/>
      <c r="AY48" s="234"/>
      <c r="AZ48" s="234"/>
      <c r="BA48" s="235"/>
      <c r="BB48" s="236"/>
      <c r="BC48" s="236"/>
      <c r="BD48" s="236"/>
      <c r="BE48" s="68" t="s">
        <v>962</v>
      </c>
      <c r="BF48" s="69"/>
      <c r="BG48" s="69"/>
      <c r="BH48" s="236"/>
      <c r="BI48" s="233"/>
      <c r="BJ48" s="234"/>
      <c r="BK48" s="234"/>
      <c r="BL48" s="235"/>
      <c r="BM48" s="236"/>
      <c r="BN48" s="236"/>
      <c r="BO48" s="236"/>
      <c r="BP48" s="236"/>
      <c r="BQ48" s="236"/>
      <c r="BR48" s="236"/>
      <c r="BS48" s="236"/>
      <c r="BT48" s="233"/>
      <c r="BU48" s="234"/>
      <c r="BV48" s="234"/>
      <c r="BW48" s="235"/>
      <c r="BX48" s="233"/>
      <c r="BY48" s="234"/>
      <c r="BZ48" s="234"/>
      <c r="CA48" s="234"/>
      <c r="CB48" s="234"/>
      <c r="CC48" s="235"/>
      <c r="CD48" s="236"/>
      <c r="CE48" s="236"/>
      <c r="CF48" s="236"/>
      <c r="CG48" s="68" t="s">
        <v>962</v>
      </c>
      <c r="CH48" s="69"/>
      <c r="CI48" s="69"/>
      <c r="CJ48" s="236"/>
      <c r="CK48" s="233"/>
      <c r="CL48" s="234"/>
      <c r="CM48" s="234"/>
      <c r="CN48" s="235"/>
      <c r="CO48" s="236"/>
      <c r="CP48" s="236"/>
      <c r="CQ48" s="236"/>
      <c r="CR48" s="236"/>
      <c r="CS48" s="236"/>
      <c r="CT48" s="236"/>
      <c r="CU48" s="236"/>
      <c r="CV48" s="233"/>
      <c r="CW48" s="234"/>
      <c r="CX48" s="234"/>
      <c r="CY48" s="235"/>
      <c r="CZ48" s="233"/>
      <c r="DA48" s="234"/>
      <c r="DB48" s="234"/>
      <c r="DC48" s="234"/>
      <c r="DD48" s="234"/>
      <c r="DE48" s="235"/>
      <c r="DF48" s="236"/>
      <c r="DG48" s="236"/>
      <c r="DH48" s="236"/>
      <c r="DI48" s="68" t="s">
        <v>962</v>
      </c>
      <c r="DJ48" s="69"/>
      <c r="DK48" s="69"/>
      <c r="DL48" s="236"/>
      <c r="DM48" s="233"/>
      <c r="DN48" s="234"/>
      <c r="DO48" s="234"/>
      <c r="DP48" s="235"/>
      <c r="DQ48" s="236"/>
      <c r="DR48" s="236"/>
      <c r="DS48" s="236"/>
      <c r="DT48" s="236"/>
      <c r="DU48" s="236"/>
      <c r="DV48" s="236"/>
      <c r="DW48" s="236"/>
      <c r="DX48" s="233"/>
      <c r="DY48" s="234"/>
      <c r="DZ48" s="234"/>
      <c r="EA48" s="235"/>
      <c r="EB48" s="233"/>
      <c r="EC48" s="234"/>
      <c r="ED48" s="234"/>
      <c r="EE48" s="234"/>
      <c r="EF48" s="234"/>
      <c r="EG48" s="235"/>
      <c r="EH48" s="236"/>
      <c r="EI48" s="236"/>
      <c r="EJ48" s="236"/>
      <c r="EK48" s="68" t="s">
        <v>962</v>
      </c>
      <c r="EL48" s="69"/>
      <c r="EM48" s="69"/>
      <c r="EN48" s="236"/>
      <c r="EO48" s="233"/>
      <c r="EP48" s="234"/>
      <c r="EQ48" s="234"/>
      <c r="ER48" s="235"/>
      <c r="ES48" s="236"/>
      <c r="ET48" s="236"/>
      <c r="EU48" s="236"/>
      <c r="EV48" s="236"/>
      <c r="EW48" s="236"/>
      <c r="EX48" s="236"/>
      <c r="EY48" s="236"/>
      <c r="EZ48" s="233"/>
      <c r="FA48" s="234"/>
      <c r="FB48" s="234"/>
      <c r="FC48" s="235"/>
      <c r="FD48" s="233"/>
      <c r="FE48" s="234"/>
      <c r="FF48" s="234"/>
      <c r="FG48" s="234"/>
      <c r="FH48" s="234"/>
      <c r="FI48" s="235"/>
      <c r="FJ48" s="236"/>
      <c r="FK48" s="236"/>
      <c r="FL48" s="236"/>
      <c r="FM48" s="68" t="s">
        <v>962</v>
      </c>
      <c r="FN48" s="69"/>
      <c r="FO48" s="69"/>
      <c r="FP48" s="236"/>
      <c r="FQ48" s="233"/>
      <c r="FR48" s="234"/>
      <c r="FS48" s="234"/>
      <c r="FT48" s="235"/>
      <c r="FU48" s="236"/>
      <c r="FV48" s="236"/>
      <c r="FW48" s="236"/>
      <c r="FX48" s="236"/>
      <c r="FY48" s="236"/>
      <c r="FZ48" s="236"/>
      <c r="GA48" s="236"/>
      <c r="GB48" s="233"/>
      <c r="GC48" s="234"/>
      <c r="GD48" s="234"/>
      <c r="GE48" s="235"/>
      <c r="GF48" s="233"/>
      <c r="GG48" s="234"/>
      <c r="GH48" s="234"/>
      <c r="GI48" s="234"/>
      <c r="GJ48" s="234"/>
      <c r="GK48" s="235"/>
      <c r="GL48" s="236"/>
      <c r="GM48" s="236"/>
      <c r="GN48" s="236"/>
      <c r="GO48" s="74"/>
    </row>
    <row r="49" spans="1:197" ht="20.2" customHeight="1">
      <c r="A49" s="68" t="s">
        <v>963</v>
      </c>
      <c r="B49" s="69"/>
      <c r="C49" s="69"/>
      <c r="D49" s="236"/>
      <c r="E49" s="233"/>
      <c r="F49" s="234"/>
      <c r="G49" s="234"/>
      <c r="H49" s="234"/>
      <c r="I49" s="234"/>
      <c r="J49" s="234"/>
      <c r="K49" s="234"/>
      <c r="L49" s="234"/>
      <c r="M49" s="234"/>
      <c r="N49" s="234"/>
      <c r="O49" s="234"/>
      <c r="P49" s="234"/>
      <c r="Q49" s="234"/>
      <c r="R49" s="234"/>
      <c r="S49" s="234"/>
      <c r="T49" s="234"/>
      <c r="U49" s="234"/>
      <c r="V49" s="234"/>
      <c r="W49" s="234"/>
      <c r="X49" s="234"/>
      <c r="Y49" s="234"/>
      <c r="Z49" s="234"/>
      <c r="AA49" s="234"/>
      <c r="AB49" s="235"/>
      <c r="AC49" s="68" t="s">
        <v>963</v>
      </c>
      <c r="AD49" s="69"/>
      <c r="AE49" s="69"/>
      <c r="AF49" s="236"/>
      <c r="AG49" s="233"/>
      <c r="AH49" s="234"/>
      <c r="AI49" s="234"/>
      <c r="AJ49" s="234"/>
      <c r="AK49" s="234"/>
      <c r="AL49" s="234"/>
      <c r="AM49" s="234"/>
      <c r="AN49" s="234"/>
      <c r="AO49" s="234"/>
      <c r="AP49" s="234"/>
      <c r="AQ49" s="234"/>
      <c r="AR49" s="234"/>
      <c r="AS49" s="234"/>
      <c r="AT49" s="234"/>
      <c r="AU49" s="234"/>
      <c r="AV49" s="234"/>
      <c r="AW49" s="234"/>
      <c r="AX49" s="234"/>
      <c r="AY49" s="234"/>
      <c r="AZ49" s="234"/>
      <c r="BA49" s="234"/>
      <c r="BB49" s="234"/>
      <c r="BC49" s="234"/>
      <c r="BD49" s="235"/>
      <c r="BE49" s="68" t="s">
        <v>963</v>
      </c>
      <c r="BF49" s="69"/>
      <c r="BG49" s="69"/>
      <c r="BH49" s="236"/>
      <c r="BI49" s="233"/>
      <c r="BJ49" s="234"/>
      <c r="BK49" s="234"/>
      <c r="BL49" s="234"/>
      <c r="BM49" s="234"/>
      <c r="BN49" s="234"/>
      <c r="BO49" s="234"/>
      <c r="BP49" s="234"/>
      <c r="BQ49" s="234"/>
      <c r="BR49" s="234"/>
      <c r="BS49" s="234"/>
      <c r="BT49" s="234"/>
      <c r="BU49" s="234"/>
      <c r="BV49" s="234"/>
      <c r="BW49" s="234"/>
      <c r="BX49" s="234"/>
      <c r="BY49" s="234"/>
      <c r="BZ49" s="234"/>
      <c r="CA49" s="234"/>
      <c r="CB49" s="234"/>
      <c r="CC49" s="234"/>
      <c r="CD49" s="234"/>
      <c r="CE49" s="234"/>
      <c r="CF49" s="235"/>
      <c r="CG49" s="68" t="s">
        <v>963</v>
      </c>
      <c r="CH49" s="69"/>
      <c r="CI49" s="69"/>
      <c r="CJ49" s="236"/>
      <c r="CK49" s="233"/>
      <c r="CL49" s="234"/>
      <c r="CM49" s="234"/>
      <c r="CN49" s="234"/>
      <c r="CO49" s="234"/>
      <c r="CP49" s="234"/>
      <c r="CQ49" s="234"/>
      <c r="CR49" s="234"/>
      <c r="CS49" s="234"/>
      <c r="CT49" s="234"/>
      <c r="CU49" s="234"/>
      <c r="CV49" s="234"/>
      <c r="CW49" s="234"/>
      <c r="CX49" s="234"/>
      <c r="CY49" s="234"/>
      <c r="CZ49" s="234"/>
      <c r="DA49" s="234"/>
      <c r="DB49" s="234"/>
      <c r="DC49" s="234"/>
      <c r="DD49" s="234"/>
      <c r="DE49" s="234"/>
      <c r="DF49" s="234"/>
      <c r="DG49" s="234"/>
      <c r="DH49" s="235"/>
      <c r="DI49" s="68" t="s">
        <v>963</v>
      </c>
      <c r="DJ49" s="69"/>
      <c r="DK49" s="69"/>
      <c r="DL49" s="236"/>
      <c r="DM49" s="233"/>
      <c r="DN49" s="234"/>
      <c r="DO49" s="234"/>
      <c r="DP49" s="234"/>
      <c r="DQ49" s="234"/>
      <c r="DR49" s="234"/>
      <c r="DS49" s="234"/>
      <c r="DT49" s="234"/>
      <c r="DU49" s="234"/>
      <c r="DV49" s="234"/>
      <c r="DW49" s="234"/>
      <c r="DX49" s="234"/>
      <c r="DY49" s="234"/>
      <c r="DZ49" s="234"/>
      <c r="EA49" s="234"/>
      <c r="EB49" s="234"/>
      <c r="EC49" s="234"/>
      <c r="ED49" s="234"/>
      <c r="EE49" s="234"/>
      <c r="EF49" s="234"/>
      <c r="EG49" s="234"/>
      <c r="EH49" s="234"/>
      <c r="EI49" s="234"/>
      <c r="EJ49" s="235"/>
      <c r="EK49" s="68" t="s">
        <v>963</v>
      </c>
      <c r="EL49" s="69"/>
      <c r="EM49" s="69"/>
      <c r="EN49" s="236"/>
      <c r="EO49" s="233"/>
      <c r="EP49" s="234"/>
      <c r="EQ49" s="234"/>
      <c r="ER49" s="234"/>
      <c r="ES49" s="234"/>
      <c r="ET49" s="234"/>
      <c r="EU49" s="234"/>
      <c r="EV49" s="234"/>
      <c r="EW49" s="234"/>
      <c r="EX49" s="234"/>
      <c r="EY49" s="234"/>
      <c r="EZ49" s="234"/>
      <c r="FA49" s="234"/>
      <c r="FB49" s="234"/>
      <c r="FC49" s="234"/>
      <c r="FD49" s="234"/>
      <c r="FE49" s="234"/>
      <c r="FF49" s="234"/>
      <c r="FG49" s="234"/>
      <c r="FH49" s="234"/>
      <c r="FI49" s="234"/>
      <c r="FJ49" s="234"/>
      <c r="FK49" s="234"/>
      <c r="FL49" s="235"/>
      <c r="FM49" s="68" t="s">
        <v>963</v>
      </c>
      <c r="FN49" s="69"/>
      <c r="FO49" s="69"/>
      <c r="FP49" s="236"/>
      <c r="FQ49" s="233"/>
      <c r="FR49" s="234"/>
      <c r="FS49" s="234"/>
      <c r="FT49" s="234"/>
      <c r="FU49" s="234"/>
      <c r="FV49" s="234"/>
      <c r="FW49" s="234"/>
      <c r="FX49" s="234"/>
      <c r="FY49" s="234"/>
      <c r="FZ49" s="234"/>
      <c r="GA49" s="234"/>
      <c r="GB49" s="234"/>
      <c r="GC49" s="234"/>
      <c r="GD49" s="234"/>
      <c r="GE49" s="234"/>
      <c r="GF49" s="234"/>
      <c r="GG49" s="234"/>
      <c r="GH49" s="234"/>
      <c r="GI49" s="234"/>
      <c r="GJ49" s="234"/>
      <c r="GK49" s="234"/>
      <c r="GL49" s="234"/>
      <c r="GM49" s="234"/>
      <c r="GN49" s="235"/>
      <c r="GO49" s="74"/>
    </row>
    <row r="50" spans="1:197" ht="14.4">
      <c r="A50" s="75"/>
      <c r="B50" s="75"/>
      <c r="C50" s="75"/>
      <c r="D50" s="75"/>
      <c r="E50" s="75"/>
      <c r="F50" s="75"/>
      <c r="G50" s="75"/>
      <c r="H50" s="75"/>
      <c r="I50" s="75"/>
      <c r="J50" s="75"/>
      <c r="K50" s="76" t="s">
        <v>964</v>
      </c>
      <c r="L50" s="76"/>
      <c r="M50" s="75"/>
      <c r="N50" s="75"/>
      <c r="O50" s="75"/>
      <c r="P50" s="75"/>
      <c r="Q50" s="75"/>
      <c r="S50" s="75"/>
      <c r="T50" s="75"/>
      <c r="U50" s="75"/>
      <c r="V50" s="75"/>
      <c r="W50" s="75"/>
      <c r="X50" s="75"/>
      <c r="Y50" s="75" t="s">
        <v>965</v>
      </c>
      <c r="Z50" s="75"/>
      <c r="AA50" s="75"/>
      <c r="AB50" s="75"/>
      <c r="AC50" s="75"/>
      <c r="AD50" s="75"/>
      <c r="AE50" s="75"/>
      <c r="AF50" s="75"/>
      <c r="AG50" s="75"/>
      <c r="AH50" s="75"/>
      <c r="AI50" s="75"/>
      <c r="AJ50" s="75"/>
      <c r="AK50" s="75"/>
      <c r="AL50" s="75"/>
      <c r="AM50" s="76" t="s">
        <v>964</v>
      </c>
      <c r="AN50" s="76"/>
      <c r="AO50" s="75"/>
      <c r="AP50" s="75"/>
      <c r="AQ50" s="75"/>
      <c r="AR50" s="75"/>
      <c r="AS50" s="75"/>
      <c r="AU50" s="75"/>
      <c r="AV50" s="75"/>
      <c r="AW50" s="75"/>
      <c r="AX50" s="75"/>
      <c r="AY50" s="75"/>
      <c r="AZ50" s="75"/>
      <c r="BA50" s="75" t="s">
        <v>965</v>
      </c>
      <c r="BB50" s="75"/>
      <c r="BC50" s="75"/>
      <c r="BD50" s="75"/>
      <c r="BE50" s="75"/>
      <c r="BF50" s="75"/>
      <c r="BG50" s="75"/>
      <c r="BH50" s="75"/>
      <c r="BI50" s="75"/>
      <c r="BJ50" s="75"/>
      <c r="BK50" s="75"/>
      <c r="BL50" s="75"/>
      <c r="BM50" s="75"/>
      <c r="BN50" s="75"/>
      <c r="BO50" s="76" t="s">
        <v>964</v>
      </c>
      <c r="BP50" s="76"/>
      <c r="BQ50" s="75"/>
      <c r="BR50" s="75"/>
      <c r="BS50" s="75"/>
      <c r="BT50" s="75"/>
      <c r="BU50" s="75"/>
      <c r="BW50" s="75"/>
      <c r="BX50" s="75"/>
      <c r="BY50" s="75"/>
      <c r="BZ50" s="75"/>
      <c r="CA50" s="75"/>
      <c r="CB50" s="75"/>
      <c r="CC50" s="75" t="s">
        <v>965</v>
      </c>
      <c r="CD50" s="75"/>
      <c r="CE50" s="75"/>
      <c r="CF50" s="75"/>
      <c r="CG50" s="75"/>
      <c r="CH50" s="75"/>
      <c r="CI50" s="75"/>
      <c r="CJ50" s="75"/>
      <c r="CK50" s="75"/>
      <c r="CL50" s="75"/>
      <c r="CM50" s="75"/>
      <c r="CN50" s="75"/>
      <c r="CO50" s="75"/>
      <c r="CP50" s="75"/>
      <c r="CQ50" s="76" t="s">
        <v>964</v>
      </c>
      <c r="CR50" s="76"/>
      <c r="CS50" s="75"/>
      <c r="CT50" s="75"/>
      <c r="CU50" s="75"/>
      <c r="CV50" s="75"/>
      <c r="CW50" s="75"/>
      <c r="CY50" s="75"/>
      <c r="CZ50" s="75"/>
      <c r="DA50" s="75"/>
      <c r="DB50" s="75"/>
      <c r="DC50" s="75"/>
      <c r="DD50" s="75"/>
      <c r="DE50" s="75" t="s">
        <v>965</v>
      </c>
      <c r="DF50" s="75"/>
      <c r="DG50" s="75"/>
      <c r="DH50" s="75"/>
      <c r="DI50" s="75"/>
      <c r="DJ50" s="75"/>
      <c r="DK50" s="75"/>
      <c r="DL50" s="75"/>
      <c r="DM50" s="75"/>
      <c r="DN50" s="75"/>
      <c r="DO50" s="75"/>
      <c r="DP50" s="75"/>
      <c r="DQ50" s="75"/>
      <c r="DR50" s="75"/>
      <c r="DS50" s="76" t="s">
        <v>964</v>
      </c>
      <c r="DT50" s="76"/>
      <c r="DU50" s="75"/>
      <c r="DV50" s="75"/>
      <c r="DW50" s="75"/>
      <c r="DX50" s="75"/>
      <c r="DY50" s="75"/>
      <c r="EA50" s="75"/>
      <c r="EB50" s="75"/>
      <c r="EC50" s="75"/>
      <c r="ED50" s="75"/>
      <c r="EE50" s="75"/>
      <c r="EF50" s="75"/>
      <c r="EG50" s="75" t="s">
        <v>965</v>
      </c>
      <c r="EH50" s="75"/>
      <c r="EI50" s="75"/>
      <c r="EJ50" s="75"/>
      <c r="EK50" s="75"/>
      <c r="EL50" s="75"/>
      <c r="EM50" s="75"/>
      <c r="EN50" s="75"/>
      <c r="EO50" s="75"/>
      <c r="EP50" s="75"/>
      <c r="EQ50" s="75"/>
      <c r="ER50" s="75"/>
      <c r="ES50" s="75"/>
      <c r="ET50" s="75"/>
      <c r="EU50" s="76" t="s">
        <v>964</v>
      </c>
      <c r="EV50" s="76"/>
      <c r="EW50" s="75"/>
      <c r="EX50" s="75"/>
      <c r="EY50" s="75"/>
      <c r="EZ50" s="75"/>
      <c r="FA50" s="75"/>
      <c r="FC50" s="75"/>
      <c r="FD50" s="75"/>
      <c r="FE50" s="75"/>
      <c r="FF50" s="75"/>
      <c r="FG50" s="75"/>
      <c r="FH50" s="75"/>
      <c r="FI50" s="75" t="s">
        <v>965</v>
      </c>
      <c r="FJ50" s="75"/>
      <c r="FK50" s="75"/>
      <c r="FL50" s="75"/>
      <c r="FM50" s="75"/>
      <c r="FN50" s="75"/>
      <c r="FO50" s="75"/>
      <c r="FP50" s="75"/>
      <c r="FQ50" s="75"/>
      <c r="FR50" s="75"/>
      <c r="FS50" s="75"/>
      <c r="FT50" s="75"/>
      <c r="FU50" s="75"/>
      <c r="FV50" s="75"/>
      <c r="FW50" s="76" t="s">
        <v>964</v>
      </c>
      <c r="FX50" s="76"/>
      <c r="FY50" s="75"/>
      <c r="FZ50" s="75"/>
      <c r="GA50" s="75"/>
      <c r="GB50" s="75"/>
      <c r="GC50" s="75"/>
      <c r="GE50" s="75"/>
      <c r="GF50" s="75"/>
      <c r="GG50" s="75"/>
      <c r="GH50" s="75"/>
      <c r="GI50" s="75"/>
      <c r="GJ50" s="75"/>
      <c r="GK50" s="75" t="s">
        <v>965</v>
      </c>
      <c r="GL50" s="75"/>
      <c r="GM50" s="75"/>
      <c r="GN50" s="75"/>
      <c r="GO50" s="75"/>
    </row>
    <row r="55" spans="1:197" s="49" customFormat="1" ht="38.9" customHeight="1">
      <c r="A55" s="214" t="s">
        <v>931</v>
      </c>
      <c r="B55" s="214"/>
      <c r="C55" s="214"/>
      <c r="D55" s="214"/>
      <c r="E55" s="214"/>
      <c r="F55" s="214"/>
      <c r="G55" s="214"/>
      <c r="H55" s="214"/>
      <c r="I55" s="214"/>
      <c r="J55" s="214"/>
      <c r="K55" s="214"/>
      <c r="L55" s="214"/>
      <c r="M55" s="214"/>
      <c r="N55" s="214"/>
      <c r="O55" s="214"/>
      <c r="P55" s="214"/>
      <c r="Q55" s="214"/>
      <c r="R55" s="214"/>
      <c r="S55" s="214"/>
      <c r="T55" s="214"/>
      <c r="U55" s="214"/>
      <c r="V55" s="214"/>
      <c r="W55" s="214"/>
      <c r="X55" s="214"/>
      <c r="Y55" s="214"/>
      <c r="Z55" s="214"/>
      <c r="AA55" s="214"/>
      <c r="AB55" s="214"/>
      <c r="AC55" s="214" t="s">
        <v>931</v>
      </c>
      <c r="AD55" s="214"/>
      <c r="AE55" s="214"/>
      <c r="AF55" s="214"/>
      <c r="AG55" s="214"/>
      <c r="AH55" s="214"/>
      <c r="AI55" s="214"/>
      <c r="AJ55" s="214"/>
      <c r="AK55" s="214"/>
      <c r="AL55" s="214"/>
      <c r="AM55" s="214"/>
      <c r="AN55" s="214"/>
      <c r="AO55" s="214"/>
      <c r="AP55" s="214"/>
      <c r="AQ55" s="214"/>
      <c r="AR55" s="214"/>
      <c r="AS55" s="214"/>
      <c r="AT55" s="214"/>
      <c r="AU55" s="214"/>
      <c r="AV55" s="214"/>
      <c r="AW55" s="214"/>
      <c r="AX55" s="214"/>
      <c r="AY55" s="214"/>
      <c r="AZ55" s="214"/>
      <c r="BA55" s="214"/>
      <c r="BB55" s="214"/>
      <c r="BC55" s="214"/>
      <c r="BD55" s="214"/>
      <c r="BE55" s="214" t="s">
        <v>931</v>
      </c>
      <c r="BF55" s="214"/>
      <c r="BG55" s="214"/>
      <c r="BH55" s="214"/>
      <c r="BI55" s="214"/>
      <c r="BJ55" s="214"/>
      <c r="BK55" s="214"/>
      <c r="BL55" s="214"/>
      <c r="BM55" s="214"/>
      <c r="BN55" s="214"/>
      <c r="BO55" s="214"/>
      <c r="BP55" s="214"/>
      <c r="BQ55" s="214"/>
      <c r="BR55" s="214"/>
      <c r="BS55" s="214"/>
      <c r="BT55" s="214"/>
      <c r="BU55" s="214"/>
      <c r="BV55" s="214"/>
      <c r="BW55" s="214"/>
      <c r="BX55" s="214"/>
      <c r="BY55" s="214"/>
      <c r="BZ55" s="214"/>
      <c r="CA55" s="214"/>
      <c r="CB55" s="214"/>
      <c r="CC55" s="214"/>
      <c r="CD55" s="214"/>
      <c r="CE55" s="214"/>
      <c r="CF55" s="214"/>
      <c r="CG55" s="214" t="s">
        <v>931</v>
      </c>
      <c r="CH55" s="214"/>
      <c r="CI55" s="214"/>
      <c r="CJ55" s="214"/>
      <c r="CK55" s="214"/>
      <c r="CL55" s="214"/>
      <c r="CM55" s="214"/>
      <c r="CN55" s="214"/>
      <c r="CO55" s="214"/>
      <c r="CP55" s="214"/>
      <c r="CQ55" s="214"/>
      <c r="CR55" s="214"/>
      <c r="CS55" s="214"/>
      <c r="CT55" s="214"/>
      <c r="CU55" s="214"/>
      <c r="CV55" s="214"/>
      <c r="CW55" s="214"/>
      <c r="CX55" s="214"/>
      <c r="CY55" s="214"/>
      <c r="CZ55" s="214"/>
      <c r="DA55" s="214"/>
      <c r="DB55" s="214"/>
      <c r="DC55" s="214"/>
      <c r="DD55" s="214"/>
      <c r="DE55" s="214"/>
      <c r="DF55" s="214"/>
      <c r="DG55" s="214"/>
      <c r="DH55" s="214"/>
      <c r="DI55" s="214" t="s">
        <v>931</v>
      </c>
      <c r="DJ55" s="214"/>
      <c r="DK55" s="214"/>
      <c r="DL55" s="214"/>
      <c r="DM55" s="214"/>
      <c r="DN55" s="214"/>
      <c r="DO55" s="214"/>
      <c r="DP55" s="214"/>
      <c r="DQ55" s="214"/>
      <c r="DR55" s="214"/>
      <c r="DS55" s="214"/>
      <c r="DT55" s="214"/>
      <c r="DU55" s="214"/>
      <c r="DV55" s="214"/>
      <c r="DW55" s="214"/>
      <c r="DX55" s="214"/>
      <c r="DY55" s="214"/>
      <c r="DZ55" s="214"/>
      <c r="EA55" s="214"/>
      <c r="EB55" s="214"/>
      <c r="EC55" s="214"/>
      <c r="ED55" s="214"/>
      <c r="EE55" s="214"/>
      <c r="EF55" s="214"/>
      <c r="EG55" s="214"/>
      <c r="EH55" s="214"/>
      <c r="EI55" s="214"/>
      <c r="EJ55" s="214"/>
      <c r="EK55" s="214" t="s">
        <v>931</v>
      </c>
      <c r="EL55" s="214"/>
      <c r="EM55" s="214"/>
      <c r="EN55" s="214"/>
      <c r="EO55" s="214"/>
      <c r="EP55" s="214"/>
      <c r="EQ55" s="214"/>
      <c r="ER55" s="214"/>
      <c r="ES55" s="214"/>
      <c r="ET55" s="214"/>
      <c r="EU55" s="214"/>
      <c r="EV55" s="214"/>
      <c r="EW55" s="214"/>
      <c r="EX55" s="214"/>
      <c r="EY55" s="214"/>
      <c r="EZ55" s="214"/>
      <c r="FA55" s="214"/>
      <c r="FB55" s="214"/>
      <c r="FC55" s="214"/>
      <c r="FD55" s="214"/>
      <c r="FE55" s="214"/>
      <c r="FF55" s="214"/>
      <c r="FG55" s="214"/>
      <c r="FH55" s="214"/>
      <c r="FI55" s="214"/>
      <c r="FJ55" s="214"/>
      <c r="FK55" s="214"/>
      <c r="FL55" s="214"/>
      <c r="FM55" s="214" t="s">
        <v>931</v>
      </c>
      <c r="FN55" s="214"/>
      <c r="FO55" s="214"/>
      <c r="FP55" s="214"/>
      <c r="FQ55" s="214"/>
      <c r="FR55" s="214"/>
      <c r="FS55" s="214"/>
      <c r="FT55" s="214"/>
      <c r="FU55" s="214"/>
      <c r="FV55" s="214"/>
      <c r="FW55" s="214"/>
      <c r="FX55" s="214"/>
      <c r="FY55" s="214"/>
      <c r="FZ55" s="214"/>
      <c r="GA55" s="214"/>
      <c r="GB55" s="214"/>
      <c r="GC55" s="214"/>
      <c r="GD55" s="214"/>
      <c r="GE55" s="214"/>
      <c r="GF55" s="214"/>
      <c r="GG55" s="214"/>
      <c r="GH55" s="214"/>
      <c r="GI55" s="214"/>
      <c r="GJ55" s="214"/>
      <c r="GK55" s="214"/>
      <c r="GL55" s="214"/>
      <c r="GM55" s="214"/>
      <c r="GN55" s="214"/>
      <c r="GO55" s="214"/>
    </row>
    <row r="56" spans="1:197" ht="21.6" customHeight="1">
      <c r="A56" s="50" t="s">
        <v>932</v>
      </c>
      <c r="B56" s="51"/>
      <c r="C56" s="52" t="s">
        <v>2057</v>
      </c>
      <c r="G56" s="53"/>
      <c r="H56" s="50" t="s">
        <v>933</v>
      </c>
      <c r="J56" s="51" t="s">
        <v>1145</v>
      </c>
      <c r="M56" s="215"/>
      <c r="N56" s="54" t="s">
        <v>971</v>
      </c>
      <c r="O56" s="215"/>
      <c r="Q56" s="215"/>
      <c r="R56" s="55"/>
      <c r="S56" s="50" t="s">
        <v>936</v>
      </c>
      <c r="T56" s="215"/>
      <c r="U56" s="215"/>
      <c r="V56" s="215"/>
      <c r="W56" s="215"/>
      <c r="X56" s="55"/>
      <c r="Y56" s="50"/>
      <c r="Z56" s="215"/>
      <c r="AA56" s="215"/>
      <c r="AB56" s="56"/>
      <c r="AC56" s="50" t="s">
        <v>932</v>
      </c>
      <c r="AD56" s="51"/>
      <c r="AE56" s="52" t="s">
        <v>2057</v>
      </c>
      <c r="AI56" s="53"/>
      <c r="AJ56" s="50" t="s">
        <v>933</v>
      </c>
      <c r="AL56" s="51" t="s">
        <v>1146</v>
      </c>
      <c r="AO56" s="215"/>
      <c r="AP56" s="54" t="s">
        <v>971</v>
      </c>
      <c r="AQ56" s="215"/>
      <c r="AS56" s="215"/>
      <c r="AT56" s="55"/>
      <c r="AU56" s="50" t="s">
        <v>936</v>
      </c>
      <c r="AV56" s="215"/>
      <c r="AW56" s="215"/>
      <c r="AX56" s="215"/>
      <c r="AY56" s="215"/>
      <c r="AZ56" s="55"/>
      <c r="BA56" s="50"/>
      <c r="BB56" s="215"/>
      <c r="BC56" s="215"/>
      <c r="BD56" s="56"/>
      <c r="BE56" s="50" t="s">
        <v>932</v>
      </c>
      <c r="BF56" s="51"/>
      <c r="BG56" s="52" t="s">
        <v>2057</v>
      </c>
      <c r="BK56" s="53"/>
      <c r="BL56" s="50" t="s">
        <v>933</v>
      </c>
      <c r="BN56" s="51" t="s">
        <v>1992</v>
      </c>
      <c r="BQ56" s="215"/>
      <c r="BR56" s="54" t="s">
        <v>971</v>
      </c>
      <c r="BS56" s="215"/>
      <c r="BU56" s="215"/>
      <c r="BV56" s="55"/>
      <c r="BW56" s="50" t="s">
        <v>936</v>
      </c>
      <c r="BX56" s="215"/>
      <c r="BY56" s="215"/>
      <c r="BZ56" s="215"/>
      <c r="CA56" s="215"/>
      <c r="CB56" s="55"/>
      <c r="CC56" s="50"/>
      <c r="CD56" s="215"/>
      <c r="CE56" s="215"/>
      <c r="CF56" s="56"/>
      <c r="CG56" s="50" t="s">
        <v>932</v>
      </c>
      <c r="CH56" s="51"/>
      <c r="CI56" s="52" t="s">
        <v>2057</v>
      </c>
      <c r="CM56" s="53"/>
      <c r="CN56" s="50" t="s">
        <v>933</v>
      </c>
      <c r="CP56" s="51" t="s">
        <v>1993</v>
      </c>
      <c r="CS56" s="215"/>
      <c r="CT56" s="54" t="s">
        <v>971</v>
      </c>
      <c r="CU56" s="215"/>
      <c r="CW56" s="215"/>
      <c r="CX56" s="55"/>
      <c r="CY56" s="50" t="s">
        <v>936</v>
      </c>
      <c r="CZ56" s="215"/>
      <c r="DA56" s="215"/>
      <c r="DB56" s="215"/>
      <c r="DC56" s="215"/>
      <c r="DD56" s="55"/>
      <c r="DE56" s="50"/>
      <c r="DF56" s="215"/>
      <c r="DG56" s="215"/>
      <c r="DH56" s="56"/>
      <c r="DI56" s="50" t="s">
        <v>932</v>
      </c>
      <c r="DJ56" s="51"/>
      <c r="DK56" s="52" t="s">
        <v>2057</v>
      </c>
      <c r="DL56" s="52" t="s">
        <v>2057</v>
      </c>
      <c r="DO56" s="53"/>
      <c r="DP56" s="50" t="s">
        <v>933</v>
      </c>
      <c r="DR56" s="51" t="s">
        <v>1147</v>
      </c>
      <c r="DU56" s="215"/>
      <c r="DV56" s="54" t="s">
        <v>971</v>
      </c>
      <c r="DW56" s="215"/>
      <c r="DY56" s="215"/>
      <c r="DZ56" s="55"/>
      <c r="EA56" s="50" t="s">
        <v>936</v>
      </c>
      <c r="EB56" s="215"/>
      <c r="EC56" s="215"/>
      <c r="ED56" s="215"/>
      <c r="EE56" s="215"/>
      <c r="EF56" s="55"/>
      <c r="EG56" s="50"/>
      <c r="EH56" s="215"/>
      <c r="EI56" s="215"/>
      <c r="EJ56" s="56"/>
      <c r="EK56" s="50" t="s">
        <v>932</v>
      </c>
      <c r="EL56" s="51"/>
      <c r="EM56" s="52" t="s">
        <v>2057</v>
      </c>
      <c r="EQ56" s="53"/>
      <c r="ER56" s="50" t="s">
        <v>933</v>
      </c>
      <c r="ET56" s="51" t="s">
        <v>1148</v>
      </c>
      <c r="EW56" s="215"/>
      <c r="EX56" s="54" t="s">
        <v>971</v>
      </c>
      <c r="EY56" s="215"/>
      <c r="FA56" s="215"/>
      <c r="FB56" s="55"/>
      <c r="FC56" s="50" t="s">
        <v>936</v>
      </c>
      <c r="FD56" s="215"/>
      <c r="FE56" s="215"/>
      <c r="FF56" s="215"/>
      <c r="FG56" s="215"/>
      <c r="FH56" s="55"/>
      <c r="FI56" s="50"/>
      <c r="FJ56" s="215"/>
      <c r="FK56" s="215"/>
      <c r="FL56" s="56"/>
      <c r="FM56" s="50" t="s">
        <v>932</v>
      </c>
      <c r="FN56" s="51"/>
      <c r="FO56" s="52" t="s">
        <v>2057</v>
      </c>
      <c r="FS56" s="53"/>
      <c r="FT56" s="50" t="s">
        <v>933</v>
      </c>
      <c r="FV56" s="51" t="s">
        <v>1149</v>
      </c>
      <c r="FY56" s="215"/>
      <c r="FZ56" s="79" t="s">
        <v>966</v>
      </c>
      <c r="GA56" s="215"/>
      <c r="GC56" s="215"/>
      <c r="GD56" s="55"/>
      <c r="GE56" s="50" t="s">
        <v>936</v>
      </c>
      <c r="GF56" s="215"/>
      <c r="GG56" s="215"/>
      <c r="GH56" s="215"/>
      <c r="GI56" s="215"/>
      <c r="GJ56" s="55"/>
      <c r="GK56" s="50"/>
      <c r="GL56" s="215"/>
      <c r="GM56" s="215"/>
      <c r="GN56" s="56"/>
      <c r="GO56" s="56"/>
    </row>
    <row r="57" spans="1:197" ht="25.95" customHeight="1">
      <c r="A57" s="216" t="s">
        <v>1862</v>
      </c>
      <c r="B57" s="217" t="s">
        <v>1863</v>
      </c>
      <c r="C57" s="217" t="s">
        <v>1864</v>
      </c>
      <c r="D57" s="218" t="s">
        <v>1865</v>
      </c>
      <c r="E57" s="218"/>
      <c r="F57" s="218"/>
      <c r="G57" s="218"/>
      <c r="H57" s="218"/>
      <c r="I57" s="219" t="s">
        <v>941</v>
      </c>
      <c r="J57" s="219" t="s">
        <v>942</v>
      </c>
      <c r="K57" s="220" t="s">
        <v>943</v>
      </c>
      <c r="L57" s="220" t="s">
        <v>944</v>
      </c>
      <c r="M57" s="220" t="s">
        <v>947</v>
      </c>
      <c r="N57" s="221" t="s">
        <v>2017</v>
      </c>
      <c r="O57" s="222" t="s">
        <v>2018</v>
      </c>
      <c r="P57" s="222" t="s">
        <v>948</v>
      </c>
      <c r="Q57" s="222" t="s">
        <v>949</v>
      </c>
      <c r="R57" s="221" t="s">
        <v>950</v>
      </c>
      <c r="S57" s="223" t="s">
        <v>1866</v>
      </c>
      <c r="T57" s="223" t="s">
        <v>1867</v>
      </c>
      <c r="U57" s="224" t="s">
        <v>1150</v>
      </c>
      <c r="V57" s="225"/>
      <c r="W57" s="225"/>
      <c r="X57" s="225"/>
      <c r="Y57" s="225"/>
      <c r="Z57" s="226"/>
      <c r="AA57" s="221" t="s">
        <v>951</v>
      </c>
      <c r="AB57" s="221" t="s">
        <v>952</v>
      </c>
      <c r="AC57" s="216" t="s">
        <v>1862</v>
      </c>
      <c r="AD57" s="217" t="s">
        <v>1863</v>
      </c>
      <c r="AE57" s="217" t="s">
        <v>1864</v>
      </c>
      <c r="AF57" s="218" t="s">
        <v>1865</v>
      </c>
      <c r="AG57" s="218"/>
      <c r="AH57" s="218"/>
      <c r="AI57" s="218"/>
      <c r="AJ57" s="218"/>
      <c r="AK57" s="219" t="s">
        <v>941</v>
      </c>
      <c r="AL57" s="219" t="s">
        <v>942</v>
      </c>
      <c r="AM57" s="220" t="s">
        <v>943</v>
      </c>
      <c r="AN57" s="220" t="s">
        <v>944</v>
      </c>
      <c r="AO57" s="220" t="s">
        <v>947</v>
      </c>
      <c r="AP57" s="221" t="s">
        <v>2017</v>
      </c>
      <c r="AQ57" s="222" t="s">
        <v>2018</v>
      </c>
      <c r="AR57" s="222" t="s">
        <v>948</v>
      </c>
      <c r="AS57" s="222" t="s">
        <v>949</v>
      </c>
      <c r="AT57" s="221" t="s">
        <v>950</v>
      </c>
      <c r="AU57" s="223" t="s">
        <v>1866</v>
      </c>
      <c r="AV57" s="223" t="s">
        <v>1867</v>
      </c>
      <c r="AW57" s="224" t="s">
        <v>1150</v>
      </c>
      <c r="AX57" s="225"/>
      <c r="AY57" s="225"/>
      <c r="AZ57" s="225"/>
      <c r="BA57" s="225"/>
      <c r="BB57" s="226"/>
      <c r="BC57" s="221" t="s">
        <v>951</v>
      </c>
      <c r="BD57" s="221" t="s">
        <v>952</v>
      </c>
      <c r="BE57" s="216" t="s">
        <v>1862</v>
      </c>
      <c r="BF57" s="217" t="s">
        <v>1863</v>
      </c>
      <c r="BG57" s="217" t="s">
        <v>1864</v>
      </c>
      <c r="BH57" s="218" t="s">
        <v>1865</v>
      </c>
      <c r="BI57" s="218"/>
      <c r="BJ57" s="218"/>
      <c r="BK57" s="218"/>
      <c r="BL57" s="218"/>
      <c r="BM57" s="219" t="s">
        <v>941</v>
      </c>
      <c r="BN57" s="219" t="s">
        <v>942</v>
      </c>
      <c r="BO57" s="220" t="s">
        <v>943</v>
      </c>
      <c r="BP57" s="220" t="s">
        <v>944</v>
      </c>
      <c r="BQ57" s="220" t="s">
        <v>947</v>
      </c>
      <c r="BR57" s="221" t="s">
        <v>2017</v>
      </c>
      <c r="BS57" s="222" t="s">
        <v>2018</v>
      </c>
      <c r="BT57" s="222" t="s">
        <v>948</v>
      </c>
      <c r="BU57" s="222" t="s">
        <v>949</v>
      </c>
      <c r="BV57" s="221" t="s">
        <v>950</v>
      </c>
      <c r="BW57" s="223" t="s">
        <v>1866</v>
      </c>
      <c r="BX57" s="223" t="s">
        <v>1867</v>
      </c>
      <c r="BY57" s="224" t="s">
        <v>1150</v>
      </c>
      <c r="BZ57" s="225"/>
      <c r="CA57" s="225"/>
      <c r="CB57" s="225"/>
      <c r="CC57" s="225"/>
      <c r="CD57" s="226"/>
      <c r="CE57" s="221" t="s">
        <v>951</v>
      </c>
      <c r="CF57" s="221" t="s">
        <v>952</v>
      </c>
      <c r="CG57" s="216" t="s">
        <v>1862</v>
      </c>
      <c r="CH57" s="217" t="s">
        <v>1863</v>
      </c>
      <c r="CI57" s="217" t="s">
        <v>1864</v>
      </c>
      <c r="CJ57" s="218" t="s">
        <v>1865</v>
      </c>
      <c r="CK57" s="218"/>
      <c r="CL57" s="218"/>
      <c r="CM57" s="218"/>
      <c r="CN57" s="218"/>
      <c r="CO57" s="219" t="s">
        <v>941</v>
      </c>
      <c r="CP57" s="219" t="s">
        <v>942</v>
      </c>
      <c r="CQ57" s="220" t="s">
        <v>943</v>
      </c>
      <c r="CR57" s="220" t="s">
        <v>944</v>
      </c>
      <c r="CS57" s="220" t="s">
        <v>947</v>
      </c>
      <c r="CT57" s="221" t="s">
        <v>2017</v>
      </c>
      <c r="CU57" s="222" t="s">
        <v>2018</v>
      </c>
      <c r="CV57" s="222" t="s">
        <v>948</v>
      </c>
      <c r="CW57" s="222" t="s">
        <v>949</v>
      </c>
      <c r="CX57" s="221" t="s">
        <v>950</v>
      </c>
      <c r="CY57" s="223" t="s">
        <v>1866</v>
      </c>
      <c r="CZ57" s="223" t="s">
        <v>1867</v>
      </c>
      <c r="DA57" s="224" t="s">
        <v>1150</v>
      </c>
      <c r="DB57" s="225"/>
      <c r="DC57" s="225"/>
      <c r="DD57" s="225"/>
      <c r="DE57" s="225"/>
      <c r="DF57" s="226"/>
      <c r="DG57" s="221" t="s">
        <v>951</v>
      </c>
      <c r="DH57" s="221" t="s">
        <v>952</v>
      </c>
      <c r="DI57" s="216" t="s">
        <v>1862</v>
      </c>
      <c r="DJ57" s="217" t="s">
        <v>1863</v>
      </c>
      <c r="DK57" s="217" t="s">
        <v>1864</v>
      </c>
      <c r="DL57" s="218" t="s">
        <v>1865</v>
      </c>
      <c r="DM57" s="218"/>
      <c r="DN57" s="218"/>
      <c r="DO57" s="218"/>
      <c r="DP57" s="218"/>
      <c r="DQ57" s="219" t="s">
        <v>941</v>
      </c>
      <c r="DR57" s="219" t="s">
        <v>942</v>
      </c>
      <c r="DS57" s="220" t="s">
        <v>943</v>
      </c>
      <c r="DT57" s="220" t="s">
        <v>944</v>
      </c>
      <c r="DU57" s="220" t="s">
        <v>947</v>
      </c>
      <c r="DV57" s="221" t="s">
        <v>2017</v>
      </c>
      <c r="DW57" s="222" t="s">
        <v>2018</v>
      </c>
      <c r="DX57" s="222" t="s">
        <v>948</v>
      </c>
      <c r="DY57" s="222" t="s">
        <v>949</v>
      </c>
      <c r="DZ57" s="221" t="s">
        <v>950</v>
      </c>
      <c r="EA57" s="223" t="s">
        <v>1866</v>
      </c>
      <c r="EB57" s="223" t="s">
        <v>1867</v>
      </c>
      <c r="EC57" s="224" t="s">
        <v>1150</v>
      </c>
      <c r="ED57" s="225"/>
      <c r="EE57" s="225"/>
      <c r="EF57" s="225"/>
      <c r="EG57" s="225"/>
      <c r="EH57" s="226"/>
      <c r="EI57" s="221" t="s">
        <v>951</v>
      </c>
      <c r="EJ57" s="221" t="s">
        <v>952</v>
      </c>
      <c r="EK57" s="216" t="s">
        <v>1862</v>
      </c>
      <c r="EL57" s="217" t="s">
        <v>1863</v>
      </c>
      <c r="EM57" s="217" t="s">
        <v>1864</v>
      </c>
      <c r="EN57" s="218" t="s">
        <v>1865</v>
      </c>
      <c r="EO57" s="218"/>
      <c r="EP57" s="218"/>
      <c r="EQ57" s="218"/>
      <c r="ER57" s="218"/>
      <c r="ES57" s="219" t="s">
        <v>941</v>
      </c>
      <c r="ET57" s="219" t="s">
        <v>942</v>
      </c>
      <c r="EU57" s="220" t="s">
        <v>943</v>
      </c>
      <c r="EV57" s="220" t="s">
        <v>944</v>
      </c>
      <c r="EW57" s="220" t="s">
        <v>947</v>
      </c>
      <c r="EX57" s="221" t="s">
        <v>2017</v>
      </c>
      <c r="EY57" s="222" t="s">
        <v>2018</v>
      </c>
      <c r="EZ57" s="222" t="s">
        <v>948</v>
      </c>
      <c r="FA57" s="222" t="s">
        <v>949</v>
      </c>
      <c r="FB57" s="221" t="s">
        <v>950</v>
      </c>
      <c r="FC57" s="223" t="s">
        <v>1866</v>
      </c>
      <c r="FD57" s="223" t="s">
        <v>1867</v>
      </c>
      <c r="FE57" s="224" t="s">
        <v>1150</v>
      </c>
      <c r="FF57" s="225"/>
      <c r="FG57" s="225"/>
      <c r="FH57" s="225"/>
      <c r="FI57" s="225"/>
      <c r="FJ57" s="226"/>
      <c r="FK57" s="221" t="s">
        <v>951</v>
      </c>
      <c r="FL57" s="221" t="s">
        <v>952</v>
      </c>
      <c r="FM57" s="216" t="s">
        <v>1862</v>
      </c>
      <c r="FN57" s="217" t="s">
        <v>1863</v>
      </c>
      <c r="FO57" s="217" t="s">
        <v>1864</v>
      </c>
      <c r="FP57" s="218" t="s">
        <v>1865</v>
      </c>
      <c r="FQ57" s="218"/>
      <c r="FR57" s="218"/>
      <c r="FS57" s="218"/>
      <c r="FT57" s="218"/>
      <c r="FU57" s="219" t="s">
        <v>941</v>
      </c>
      <c r="FV57" s="219" t="s">
        <v>942</v>
      </c>
      <c r="FW57" s="220" t="s">
        <v>943</v>
      </c>
      <c r="FX57" s="220" t="s">
        <v>944</v>
      </c>
      <c r="FY57" s="220" t="s">
        <v>947</v>
      </c>
      <c r="FZ57" s="221" t="s">
        <v>2017</v>
      </c>
      <c r="GA57" s="222" t="s">
        <v>2018</v>
      </c>
      <c r="GB57" s="222" t="s">
        <v>948</v>
      </c>
      <c r="GC57" s="222" t="s">
        <v>949</v>
      </c>
      <c r="GD57" s="221" t="s">
        <v>950</v>
      </c>
      <c r="GE57" s="223" t="s">
        <v>1866</v>
      </c>
      <c r="GF57" s="223" t="s">
        <v>1867</v>
      </c>
      <c r="GG57" s="224" t="s">
        <v>1150</v>
      </c>
      <c r="GH57" s="225"/>
      <c r="GI57" s="225"/>
      <c r="GJ57" s="225"/>
      <c r="GK57" s="225"/>
      <c r="GL57" s="226"/>
      <c r="GM57" s="221" t="s">
        <v>951</v>
      </c>
      <c r="GN57" s="221" t="s">
        <v>952</v>
      </c>
      <c r="GO57" s="57"/>
    </row>
    <row r="58" spans="1:197" ht="29.55" customHeight="1">
      <c r="A58" s="216"/>
      <c r="B58" s="217"/>
      <c r="C58" s="217"/>
      <c r="D58" s="229" t="s">
        <v>1868</v>
      </c>
      <c r="E58" s="229" t="s">
        <v>1869</v>
      </c>
      <c r="F58" s="229" t="s">
        <v>1870</v>
      </c>
      <c r="G58" s="58" t="s">
        <v>1871</v>
      </c>
      <c r="H58" s="58" t="s">
        <v>1872</v>
      </c>
      <c r="I58" s="227"/>
      <c r="J58" s="227"/>
      <c r="K58" s="228"/>
      <c r="L58" s="228"/>
      <c r="M58" s="228"/>
      <c r="N58" s="229"/>
      <c r="O58" s="230"/>
      <c r="P58" s="230"/>
      <c r="Q58" s="230"/>
      <c r="R58" s="229"/>
      <c r="S58" s="231"/>
      <c r="T58" s="231"/>
      <c r="U58" s="216" t="s">
        <v>1873</v>
      </c>
      <c r="V58" s="59" t="s">
        <v>953</v>
      </c>
      <c r="W58" s="59" t="s">
        <v>1874</v>
      </c>
      <c r="X58" s="59" t="s">
        <v>954</v>
      </c>
      <c r="Y58" s="59" t="s">
        <v>1875</v>
      </c>
      <c r="Z58" s="59" t="s">
        <v>955</v>
      </c>
      <c r="AA58" s="229"/>
      <c r="AB58" s="229"/>
      <c r="AC58" s="216"/>
      <c r="AD58" s="217"/>
      <c r="AE58" s="217"/>
      <c r="AF58" s="229" t="s">
        <v>1868</v>
      </c>
      <c r="AG58" s="229" t="s">
        <v>1869</v>
      </c>
      <c r="AH58" s="229" t="s">
        <v>1870</v>
      </c>
      <c r="AI58" s="58" t="s">
        <v>1871</v>
      </c>
      <c r="AJ58" s="58" t="s">
        <v>1872</v>
      </c>
      <c r="AK58" s="227"/>
      <c r="AL58" s="227"/>
      <c r="AM58" s="228"/>
      <c r="AN58" s="228"/>
      <c r="AO58" s="228"/>
      <c r="AP58" s="229"/>
      <c r="AQ58" s="230"/>
      <c r="AR58" s="230"/>
      <c r="AS58" s="230"/>
      <c r="AT58" s="229"/>
      <c r="AU58" s="231"/>
      <c r="AV58" s="231"/>
      <c r="AW58" s="216" t="s">
        <v>1873</v>
      </c>
      <c r="AX58" s="59" t="s">
        <v>953</v>
      </c>
      <c r="AY58" s="59" t="s">
        <v>1874</v>
      </c>
      <c r="AZ58" s="59" t="s">
        <v>954</v>
      </c>
      <c r="BA58" s="59" t="s">
        <v>1875</v>
      </c>
      <c r="BB58" s="59" t="s">
        <v>955</v>
      </c>
      <c r="BC58" s="229"/>
      <c r="BD58" s="229"/>
      <c r="BE58" s="216"/>
      <c r="BF58" s="217"/>
      <c r="BG58" s="217"/>
      <c r="BH58" s="229" t="s">
        <v>1868</v>
      </c>
      <c r="BI58" s="229" t="s">
        <v>1869</v>
      </c>
      <c r="BJ58" s="229" t="s">
        <v>1870</v>
      </c>
      <c r="BK58" s="58" t="s">
        <v>1871</v>
      </c>
      <c r="BL58" s="58" t="s">
        <v>1872</v>
      </c>
      <c r="BM58" s="227"/>
      <c r="BN58" s="227"/>
      <c r="BO58" s="228"/>
      <c r="BP58" s="228"/>
      <c r="BQ58" s="228"/>
      <c r="BR58" s="229"/>
      <c r="BS58" s="230"/>
      <c r="BT58" s="230"/>
      <c r="BU58" s="230"/>
      <c r="BV58" s="229"/>
      <c r="BW58" s="231"/>
      <c r="BX58" s="231"/>
      <c r="BY58" s="216" t="s">
        <v>1873</v>
      </c>
      <c r="BZ58" s="59" t="s">
        <v>953</v>
      </c>
      <c r="CA58" s="59" t="s">
        <v>1874</v>
      </c>
      <c r="CB58" s="59" t="s">
        <v>954</v>
      </c>
      <c r="CC58" s="59" t="s">
        <v>1875</v>
      </c>
      <c r="CD58" s="59" t="s">
        <v>955</v>
      </c>
      <c r="CE58" s="229"/>
      <c r="CF58" s="229"/>
      <c r="CG58" s="216"/>
      <c r="CH58" s="217"/>
      <c r="CI58" s="217"/>
      <c r="CJ58" s="229" t="s">
        <v>1868</v>
      </c>
      <c r="CK58" s="229" t="s">
        <v>1869</v>
      </c>
      <c r="CL58" s="229" t="s">
        <v>1870</v>
      </c>
      <c r="CM58" s="58" t="s">
        <v>1871</v>
      </c>
      <c r="CN58" s="58" t="s">
        <v>1872</v>
      </c>
      <c r="CO58" s="227"/>
      <c r="CP58" s="227"/>
      <c r="CQ58" s="228"/>
      <c r="CR58" s="228"/>
      <c r="CS58" s="228"/>
      <c r="CT58" s="229"/>
      <c r="CU58" s="230"/>
      <c r="CV58" s="230"/>
      <c r="CW58" s="230"/>
      <c r="CX58" s="229"/>
      <c r="CY58" s="231"/>
      <c r="CZ58" s="231"/>
      <c r="DA58" s="216" t="s">
        <v>1873</v>
      </c>
      <c r="DB58" s="59" t="s">
        <v>953</v>
      </c>
      <c r="DC58" s="59" t="s">
        <v>1874</v>
      </c>
      <c r="DD58" s="59" t="s">
        <v>954</v>
      </c>
      <c r="DE58" s="59" t="s">
        <v>1875</v>
      </c>
      <c r="DF58" s="59" t="s">
        <v>955</v>
      </c>
      <c r="DG58" s="229"/>
      <c r="DH58" s="229"/>
      <c r="DI58" s="216"/>
      <c r="DJ58" s="217"/>
      <c r="DK58" s="217"/>
      <c r="DL58" s="229" t="s">
        <v>1868</v>
      </c>
      <c r="DM58" s="229" t="s">
        <v>1869</v>
      </c>
      <c r="DN58" s="229" t="s">
        <v>1870</v>
      </c>
      <c r="DO58" s="58" t="s">
        <v>1871</v>
      </c>
      <c r="DP58" s="58" t="s">
        <v>1872</v>
      </c>
      <c r="DQ58" s="227"/>
      <c r="DR58" s="227"/>
      <c r="DS58" s="228"/>
      <c r="DT58" s="228"/>
      <c r="DU58" s="228"/>
      <c r="DV58" s="229"/>
      <c r="DW58" s="230"/>
      <c r="DX58" s="230"/>
      <c r="DY58" s="230"/>
      <c r="DZ58" s="229"/>
      <c r="EA58" s="231"/>
      <c r="EB58" s="231"/>
      <c r="EC58" s="216" t="s">
        <v>1873</v>
      </c>
      <c r="ED58" s="59" t="s">
        <v>953</v>
      </c>
      <c r="EE58" s="59" t="s">
        <v>1874</v>
      </c>
      <c r="EF58" s="59" t="s">
        <v>954</v>
      </c>
      <c r="EG58" s="59" t="s">
        <v>1875</v>
      </c>
      <c r="EH58" s="59" t="s">
        <v>955</v>
      </c>
      <c r="EI58" s="229"/>
      <c r="EJ58" s="229"/>
      <c r="EK58" s="216"/>
      <c r="EL58" s="217"/>
      <c r="EM58" s="217"/>
      <c r="EN58" s="229" t="s">
        <v>1868</v>
      </c>
      <c r="EO58" s="229" t="s">
        <v>1869</v>
      </c>
      <c r="EP58" s="229" t="s">
        <v>1870</v>
      </c>
      <c r="EQ58" s="58" t="s">
        <v>1871</v>
      </c>
      <c r="ER58" s="58" t="s">
        <v>1872</v>
      </c>
      <c r="ES58" s="227"/>
      <c r="ET58" s="227"/>
      <c r="EU58" s="228"/>
      <c r="EV58" s="228"/>
      <c r="EW58" s="228"/>
      <c r="EX58" s="229"/>
      <c r="EY58" s="230"/>
      <c r="EZ58" s="230"/>
      <c r="FA58" s="230"/>
      <c r="FB58" s="229"/>
      <c r="FC58" s="231"/>
      <c r="FD58" s="231"/>
      <c r="FE58" s="216" t="s">
        <v>1873</v>
      </c>
      <c r="FF58" s="59" t="s">
        <v>953</v>
      </c>
      <c r="FG58" s="59" t="s">
        <v>1874</v>
      </c>
      <c r="FH58" s="59" t="s">
        <v>954</v>
      </c>
      <c r="FI58" s="59" t="s">
        <v>1875</v>
      </c>
      <c r="FJ58" s="59" t="s">
        <v>955</v>
      </c>
      <c r="FK58" s="229"/>
      <c r="FL58" s="229"/>
      <c r="FM58" s="216"/>
      <c r="FN58" s="217"/>
      <c r="FO58" s="217"/>
      <c r="FP58" s="229" t="s">
        <v>1868</v>
      </c>
      <c r="FQ58" s="229" t="s">
        <v>1869</v>
      </c>
      <c r="FR58" s="229" t="s">
        <v>1870</v>
      </c>
      <c r="FS58" s="58" t="s">
        <v>1871</v>
      </c>
      <c r="FT58" s="58" t="s">
        <v>1872</v>
      </c>
      <c r="FU58" s="227"/>
      <c r="FV58" s="227"/>
      <c r="FW58" s="228"/>
      <c r="FX58" s="228"/>
      <c r="FY58" s="228"/>
      <c r="FZ58" s="229"/>
      <c r="GA58" s="230"/>
      <c r="GB58" s="230"/>
      <c r="GC58" s="230"/>
      <c r="GD58" s="229"/>
      <c r="GE58" s="231"/>
      <c r="GF58" s="231"/>
      <c r="GG58" s="216" t="s">
        <v>1873</v>
      </c>
      <c r="GH58" s="59" t="s">
        <v>953</v>
      </c>
      <c r="GI58" s="59" t="s">
        <v>1874</v>
      </c>
      <c r="GJ58" s="59" t="s">
        <v>954</v>
      </c>
      <c r="GK58" s="59" t="s">
        <v>1875</v>
      </c>
      <c r="GL58" s="59" t="s">
        <v>955</v>
      </c>
      <c r="GM58" s="229"/>
      <c r="GN58" s="229"/>
      <c r="GO58" s="57"/>
    </row>
    <row r="59" spans="1:197" s="64" customFormat="1" ht="20.2" customHeight="1">
      <c r="A59" s="34"/>
      <c r="B59" s="34"/>
      <c r="C59" s="34"/>
      <c r="D59" s="60"/>
      <c r="E59" s="60"/>
      <c r="F59" s="60"/>
      <c r="G59" s="60"/>
      <c r="H59" s="60"/>
      <c r="I59" s="203"/>
      <c r="J59" s="203"/>
      <c r="K59" s="203"/>
      <c r="L59" s="203"/>
      <c r="M59" s="203"/>
      <c r="N59" s="203"/>
      <c r="O59" s="203"/>
      <c r="P59" s="203"/>
      <c r="Q59" s="203"/>
      <c r="R59" s="203"/>
      <c r="S59" s="203"/>
      <c r="T59" s="203"/>
      <c r="U59" s="203"/>
      <c r="V59" s="203"/>
      <c r="W59" s="203"/>
      <c r="X59" s="203"/>
      <c r="Y59" s="203"/>
      <c r="Z59" s="203"/>
      <c r="AA59" s="34"/>
      <c r="AB59" s="60"/>
      <c r="AC59" s="34"/>
      <c r="AD59" s="34"/>
      <c r="AE59" s="34"/>
      <c r="AF59" s="60"/>
      <c r="AG59" s="60"/>
      <c r="AH59" s="60"/>
      <c r="AI59" s="60"/>
      <c r="AJ59" s="60"/>
      <c r="AK59" s="203">
        <v>11569415</v>
      </c>
      <c r="AL59" s="203">
        <v>200201373</v>
      </c>
      <c r="AM59" s="203" t="s">
        <v>1576</v>
      </c>
      <c r="AN59" s="203"/>
      <c r="AO59" s="203">
        <v>200</v>
      </c>
      <c r="AP59" s="203"/>
      <c r="AQ59" s="203"/>
      <c r="AR59" s="34"/>
      <c r="AS59" s="34"/>
      <c r="AT59" s="34"/>
      <c r="AU59" s="62"/>
      <c r="AV59" s="62"/>
      <c r="AW59" s="34"/>
      <c r="AX59" s="34"/>
      <c r="AY59" s="34"/>
      <c r="AZ59" s="34"/>
      <c r="BA59" s="34"/>
      <c r="BB59" s="61"/>
      <c r="BC59" s="34"/>
      <c r="BD59" s="60"/>
      <c r="BE59" s="34">
        <v>2.2857142857142856</v>
      </c>
      <c r="BF59" s="34">
        <v>4.1666666666666664E-2</v>
      </c>
      <c r="BG59" s="34">
        <v>1</v>
      </c>
      <c r="BH59" s="60"/>
      <c r="BI59" s="60"/>
      <c r="BJ59" s="60"/>
      <c r="BK59" s="60"/>
      <c r="BL59" s="60"/>
      <c r="BM59" s="203">
        <v>11569400</v>
      </c>
      <c r="BN59" s="203">
        <v>330025968</v>
      </c>
      <c r="BO59" s="203" t="s">
        <v>1642</v>
      </c>
      <c r="BP59" s="203"/>
      <c r="BQ59" s="203">
        <v>200</v>
      </c>
      <c r="BR59" s="203">
        <v>2.0833333333333332E-2</v>
      </c>
      <c r="BS59" s="203">
        <v>0.13690476190476189</v>
      </c>
      <c r="BT59" s="34"/>
      <c r="BU59" s="34"/>
      <c r="BV59" s="34"/>
      <c r="BW59" s="62"/>
      <c r="BX59" s="62"/>
      <c r="BY59" s="34"/>
      <c r="BZ59" s="34"/>
      <c r="CA59" s="34"/>
      <c r="CB59" s="34"/>
      <c r="CC59" s="34"/>
      <c r="CD59" s="61"/>
      <c r="CE59" s="34"/>
      <c r="CF59" s="60"/>
      <c r="CG59" s="34"/>
      <c r="CH59" s="34"/>
      <c r="CI59" s="34"/>
      <c r="CJ59" s="60"/>
      <c r="CK59" s="60"/>
      <c r="CL59" s="60"/>
      <c r="CM59" s="60"/>
      <c r="CN59" s="60"/>
      <c r="CO59" s="35"/>
      <c r="CP59" s="35"/>
      <c r="CQ59" s="35"/>
      <c r="CR59" s="35"/>
      <c r="CS59" s="35"/>
      <c r="CT59" s="35"/>
      <c r="CU59" s="35"/>
      <c r="CV59" s="35"/>
      <c r="CW59" s="35"/>
      <c r="CX59" s="35"/>
      <c r="CY59" s="35"/>
      <c r="CZ59" s="35"/>
      <c r="DA59" s="35"/>
      <c r="DB59" s="35"/>
      <c r="DC59" s="35"/>
      <c r="DD59" s="35"/>
      <c r="DE59" s="35"/>
      <c r="DF59" s="35"/>
      <c r="DG59" s="34"/>
      <c r="DH59" s="60"/>
      <c r="DI59" s="34"/>
      <c r="DJ59" s="34"/>
      <c r="DK59" s="34"/>
      <c r="DL59" s="60"/>
      <c r="DM59" s="60"/>
      <c r="DN59" s="60"/>
      <c r="DO59" s="60"/>
      <c r="DP59" s="60"/>
      <c r="DQ59" s="203" t="s">
        <v>2065</v>
      </c>
      <c r="DR59" s="203" t="s">
        <v>956</v>
      </c>
      <c r="DS59" s="203" t="s">
        <v>974</v>
      </c>
      <c r="DT59" s="208"/>
      <c r="DU59" s="208">
        <v>12</v>
      </c>
      <c r="DV59" s="208"/>
      <c r="DW59" s="203"/>
      <c r="DX59" s="203"/>
      <c r="DY59" s="208"/>
      <c r="DZ59" s="208"/>
      <c r="EA59" s="208"/>
      <c r="EB59" s="208"/>
      <c r="EC59" s="208"/>
      <c r="ED59" s="203"/>
      <c r="EE59" s="203"/>
      <c r="EF59" s="208"/>
      <c r="EG59" s="208"/>
      <c r="EH59" s="208"/>
      <c r="EI59" s="34"/>
      <c r="EJ59" s="60"/>
      <c r="EK59" s="34">
        <v>0.57795698924731176</v>
      </c>
      <c r="EL59" s="34">
        <v>4.1666666666666664E-2</v>
      </c>
      <c r="EM59" s="34"/>
      <c r="EN59" s="60"/>
      <c r="EO59" s="60"/>
      <c r="EP59" s="60"/>
      <c r="EQ59" s="60"/>
      <c r="ER59" s="60"/>
      <c r="ES59" s="35">
        <v>11569394</v>
      </c>
      <c r="ET59" s="35">
        <v>200204482</v>
      </c>
      <c r="EU59" s="35" t="s">
        <v>1318</v>
      </c>
      <c r="EV59" s="35"/>
      <c r="EW59" s="35">
        <v>43</v>
      </c>
      <c r="EX59" s="35">
        <v>1.159313725490196</v>
      </c>
      <c r="EY59" s="35">
        <v>1.1833952667088339</v>
      </c>
      <c r="EZ59" s="35"/>
      <c r="FA59" s="35"/>
      <c r="FB59" s="35"/>
      <c r="FC59" s="35"/>
      <c r="FD59" s="35"/>
      <c r="FE59" s="35"/>
      <c r="FF59" s="35"/>
      <c r="FG59" s="35"/>
      <c r="FH59" s="35"/>
      <c r="FI59" s="35"/>
      <c r="FJ59" s="61"/>
      <c r="FK59" s="34"/>
      <c r="FL59" s="60"/>
      <c r="FM59" s="34"/>
      <c r="FN59" s="34"/>
      <c r="FO59" s="34"/>
      <c r="FP59" s="60"/>
      <c r="FQ59" s="60"/>
      <c r="FR59" s="60"/>
      <c r="FS59" s="60"/>
      <c r="FT59" s="60"/>
      <c r="FU59" s="209">
        <v>11566603</v>
      </c>
      <c r="FV59" s="209" t="s">
        <v>2008</v>
      </c>
      <c r="FW59" s="209">
        <v>330120800</v>
      </c>
      <c r="FX59" s="209" t="s">
        <v>2037</v>
      </c>
      <c r="FY59" s="209">
        <v>4</v>
      </c>
      <c r="FZ59" s="209"/>
      <c r="GA59" s="209"/>
      <c r="GB59" s="209"/>
      <c r="GC59" s="209"/>
      <c r="GD59" s="209"/>
      <c r="GE59" s="209"/>
      <c r="GF59" s="209"/>
      <c r="GG59" s="209"/>
      <c r="GH59" s="209"/>
      <c r="GI59" s="209"/>
      <c r="GJ59" s="209"/>
      <c r="GK59" s="209"/>
      <c r="GL59" s="209" t="s">
        <v>2086</v>
      </c>
      <c r="GM59" s="34"/>
      <c r="GN59" s="60"/>
      <c r="GO59" s="63"/>
    </row>
    <row r="60" spans="1:197" s="64" customFormat="1" ht="20.2" customHeight="1">
      <c r="A60" s="34"/>
      <c r="B60" s="34"/>
      <c r="C60" s="34"/>
      <c r="D60" s="60"/>
      <c r="E60" s="60"/>
      <c r="F60" s="60"/>
      <c r="G60" s="60"/>
      <c r="H60" s="203"/>
      <c r="I60" s="203"/>
      <c r="J60" s="203"/>
      <c r="K60" s="203"/>
      <c r="L60" s="203"/>
      <c r="M60" s="203"/>
      <c r="N60" s="203"/>
      <c r="O60" s="203"/>
      <c r="P60" s="203"/>
      <c r="Q60" s="203"/>
      <c r="R60" s="203"/>
      <c r="S60" s="203"/>
      <c r="T60" s="203"/>
      <c r="U60" s="34"/>
      <c r="V60" s="34"/>
      <c r="W60" s="34"/>
      <c r="X60" s="34"/>
      <c r="Y60" s="34"/>
      <c r="Z60" s="34"/>
      <c r="AA60" s="34"/>
      <c r="AB60" s="60"/>
      <c r="AC60" s="34"/>
      <c r="AD60" s="34"/>
      <c r="AE60" s="34"/>
      <c r="AF60" s="60"/>
      <c r="AG60" s="60"/>
      <c r="AH60" s="60"/>
      <c r="AI60" s="60"/>
      <c r="AJ60" s="60"/>
      <c r="AK60" s="203">
        <v>11569418</v>
      </c>
      <c r="AL60" s="203">
        <v>200204446</v>
      </c>
      <c r="AM60" s="203" t="s">
        <v>1577</v>
      </c>
      <c r="AN60" s="203"/>
      <c r="AO60" s="203">
        <v>200</v>
      </c>
      <c r="AP60" s="203"/>
      <c r="AQ60" s="203"/>
      <c r="AR60" s="34"/>
      <c r="AS60" s="34"/>
      <c r="AT60" s="34"/>
      <c r="AU60" s="62"/>
      <c r="AV60" s="62"/>
      <c r="AW60" s="34"/>
      <c r="AX60" s="34"/>
      <c r="AY60" s="34"/>
      <c r="AZ60" s="34"/>
      <c r="BA60" s="34"/>
      <c r="BB60" s="61"/>
      <c r="BC60" s="34"/>
      <c r="BD60" s="60"/>
      <c r="BE60" s="34">
        <v>2.2857142857142856</v>
      </c>
      <c r="BF60" s="34">
        <v>4.1666666666666664E-2</v>
      </c>
      <c r="BG60" s="34">
        <v>1</v>
      </c>
      <c r="BH60" s="60"/>
      <c r="BI60" s="60"/>
      <c r="BJ60" s="60"/>
      <c r="BK60" s="60"/>
      <c r="BL60" s="60"/>
      <c r="BM60" s="203">
        <v>11569403</v>
      </c>
      <c r="BN60" s="203">
        <v>330025980</v>
      </c>
      <c r="BO60" s="203" t="s">
        <v>1644</v>
      </c>
      <c r="BP60" s="203"/>
      <c r="BQ60" s="203">
        <v>200</v>
      </c>
      <c r="BR60" s="203">
        <v>0.13690476190476189</v>
      </c>
      <c r="BS60" s="203">
        <v>0.23214285714285712</v>
      </c>
      <c r="BT60" s="34"/>
      <c r="BU60" s="34"/>
      <c r="BV60" s="34"/>
      <c r="BW60" s="62"/>
      <c r="BX60" s="62"/>
      <c r="BY60" s="34"/>
      <c r="BZ60" s="34"/>
      <c r="CA60" s="34"/>
      <c r="CB60" s="34"/>
      <c r="CC60" s="34"/>
      <c r="CD60" s="61"/>
      <c r="CE60" s="34"/>
      <c r="CF60" s="60"/>
      <c r="CG60" s="34"/>
      <c r="CH60" s="34"/>
      <c r="CI60" s="34"/>
      <c r="CJ60" s="60"/>
      <c r="CK60" s="60"/>
      <c r="CL60" s="60"/>
      <c r="CM60" s="60"/>
      <c r="CN60" s="60"/>
      <c r="CO60" s="35"/>
      <c r="CP60" s="35"/>
      <c r="CQ60" s="35"/>
      <c r="CR60" s="35"/>
      <c r="CS60" s="35"/>
      <c r="CT60" s="35"/>
      <c r="CU60" s="35"/>
      <c r="CV60" s="34"/>
      <c r="CW60" s="34"/>
      <c r="CX60" s="34"/>
      <c r="CY60" s="62"/>
      <c r="CZ60" s="62"/>
      <c r="DA60" s="34"/>
      <c r="DB60" s="34"/>
      <c r="DC60" s="34"/>
      <c r="DD60" s="34"/>
      <c r="DE60" s="34"/>
      <c r="DF60" s="61"/>
      <c r="DG60" s="34"/>
      <c r="DH60" s="60"/>
      <c r="DI60" s="34"/>
      <c r="DJ60" s="34"/>
      <c r="DK60" s="34"/>
      <c r="DL60" s="60"/>
      <c r="DM60" s="60"/>
      <c r="DN60" s="60"/>
      <c r="DO60" s="60"/>
      <c r="DP60" s="60"/>
      <c r="DQ60" s="203" t="s">
        <v>2066</v>
      </c>
      <c r="DR60" s="203" t="s">
        <v>956</v>
      </c>
      <c r="DS60" s="203" t="s">
        <v>974</v>
      </c>
      <c r="DT60" s="208"/>
      <c r="DU60" s="208">
        <v>12</v>
      </c>
      <c r="DV60" s="208"/>
      <c r="DW60" s="203"/>
      <c r="DX60" s="203"/>
      <c r="DY60" s="208"/>
      <c r="DZ60" s="208"/>
      <c r="EA60" s="208"/>
      <c r="EB60" s="208"/>
      <c r="EC60" s="208"/>
      <c r="ED60" s="203"/>
      <c r="EE60" s="203"/>
      <c r="EF60" s="208"/>
      <c r="EG60" s="208"/>
      <c r="EH60" s="208"/>
      <c r="EI60" s="35"/>
      <c r="EJ60" s="35"/>
      <c r="EK60" s="35">
        <v>0.57795698924731176</v>
      </c>
      <c r="EL60" s="35">
        <v>4.1666666666666664E-2</v>
      </c>
      <c r="EM60" s="35"/>
      <c r="EN60" s="35"/>
      <c r="EO60" s="60"/>
      <c r="EP60" s="60"/>
      <c r="EQ60" s="60"/>
      <c r="ER60" s="60"/>
      <c r="ES60" s="203">
        <v>11569395</v>
      </c>
      <c r="ET60" s="203">
        <v>200204518</v>
      </c>
      <c r="EU60" s="203" t="s">
        <v>1319</v>
      </c>
      <c r="EV60" s="34"/>
      <c r="EW60" s="34">
        <v>43</v>
      </c>
      <c r="EX60" s="34">
        <v>1.1833952667088339</v>
      </c>
      <c r="EY60" s="203">
        <v>1.2074768079274718</v>
      </c>
      <c r="EZ60" s="34"/>
      <c r="FA60" s="62"/>
      <c r="FB60" s="62"/>
      <c r="FC60" s="62"/>
      <c r="FD60" s="62"/>
      <c r="FE60" s="34"/>
      <c r="FF60" s="34"/>
      <c r="FG60" s="34"/>
      <c r="FH60" s="34"/>
      <c r="FI60" s="34"/>
      <c r="FJ60" s="61"/>
      <c r="FK60" s="34"/>
      <c r="FL60" s="60"/>
      <c r="FM60" s="34"/>
      <c r="FN60" s="34"/>
      <c r="FO60" s="34"/>
      <c r="FP60" s="60"/>
      <c r="FQ60" s="60"/>
      <c r="FR60" s="60"/>
      <c r="FS60" s="60"/>
      <c r="FT60" s="60"/>
      <c r="FU60" s="209">
        <v>11566604</v>
      </c>
      <c r="FV60" s="209" t="s">
        <v>2008</v>
      </c>
      <c r="FW60" s="209">
        <v>330120799</v>
      </c>
      <c r="FX60" s="209" t="s">
        <v>2037</v>
      </c>
      <c r="FY60" s="209">
        <v>1</v>
      </c>
      <c r="FZ60" s="209"/>
      <c r="GA60" s="209"/>
      <c r="GB60" s="209"/>
      <c r="GC60" s="209"/>
      <c r="GD60" s="209"/>
      <c r="GE60" s="209"/>
      <c r="GF60" s="209"/>
      <c r="GG60" s="209"/>
      <c r="GH60" s="209"/>
      <c r="GI60" s="209"/>
      <c r="GJ60" s="209"/>
      <c r="GK60" s="209"/>
      <c r="GL60" s="209"/>
      <c r="GM60" s="34"/>
      <c r="GN60" s="60"/>
      <c r="GO60" s="63"/>
    </row>
    <row r="61" spans="1:197" s="64" customFormat="1" ht="20.2" customHeight="1">
      <c r="A61" s="34"/>
      <c r="B61" s="34"/>
      <c r="C61" s="34"/>
      <c r="D61" s="60"/>
      <c r="E61" s="60"/>
      <c r="F61" s="60"/>
      <c r="G61" s="60"/>
      <c r="H61" s="60"/>
      <c r="I61" s="203"/>
      <c r="J61" s="203"/>
      <c r="K61" s="203"/>
      <c r="L61" s="203"/>
      <c r="M61" s="203"/>
      <c r="N61" s="203"/>
      <c r="O61" s="203"/>
      <c r="P61" s="203"/>
      <c r="Q61" s="203"/>
      <c r="R61" s="203"/>
      <c r="S61" s="203"/>
      <c r="T61" s="203"/>
      <c r="U61" s="34"/>
      <c r="V61" s="34"/>
      <c r="W61" s="34"/>
      <c r="X61" s="34"/>
      <c r="Y61" s="34"/>
      <c r="Z61" s="34"/>
      <c r="AA61" s="34"/>
      <c r="AB61" s="60"/>
      <c r="AC61" s="34"/>
      <c r="AD61" s="34"/>
      <c r="AE61" s="34"/>
      <c r="AF61" s="60"/>
      <c r="AG61" s="60"/>
      <c r="AH61" s="60"/>
      <c r="AI61" s="60"/>
      <c r="AJ61" s="60"/>
      <c r="AK61" s="203"/>
      <c r="AL61" s="203"/>
      <c r="AM61" s="203"/>
      <c r="AN61" s="203"/>
      <c r="AO61" s="203"/>
      <c r="AP61" s="203"/>
      <c r="AQ61" s="203"/>
      <c r="AR61" s="34"/>
      <c r="AS61" s="34"/>
      <c r="AT61" s="34"/>
      <c r="AU61" s="62"/>
      <c r="AV61" s="62"/>
      <c r="AW61" s="34"/>
      <c r="AX61" s="34"/>
      <c r="AY61" s="34"/>
      <c r="AZ61" s="34"/>
      <c r="BA61" s="34"/>
      <c r="BB61" s="34"/>
      <c r="BC61" s="34"/>
      <c r="BD61" s="60"/>
      <c r="BE61" s="34">
        <v>0</v>
      </c>
      <c r="BF61" s="34">
        <v>4.1666666666666664E-2</v>
      </c>
      <c r="BG61" s="34">
        <v>1</v>
      </c>
      <c r="BH61" s="60"/>
      <c r="BI61" s="60"/>
      <c r="BJ61" s="60"/>
      <c r="BK61" s="60"/>
      <c r="BL61" s="60"/>
      <c r="BM61" s="203"/>
      <c r="BN61" s="203"/>
      <c r="BO61" s="203"/>
      <c r="BP61" s="203"/>
      <c r="BQ61" s="203"/>
      <c r="BR61" s="203"/>
      <c r="BS61" s="203"/>
      <c r="BT61" s="34"/>
      <c r="BU61" s="34"/>
      <c r="BV61" s="34"/>
      <c r="BW61" s="62"/>
      <c r="BX61" s="62"/>
      <c r="BY61" s="34"/>
      <c r="BZ61" s="34"/>
      <c r="CA61" s="34"/>
      <c r="CB61" s="34"/>
      <c r="CC61" s="34"/>
      <c r="CD61" s="34"/>
      <c r="CE61" s="34"/>
      <c r="CF61" s="60"/>
      <c r="CG61" s="34"/>
      <c r="CH61" s="34"/>
      <c r="CI61" s="34"/>
      <c r="CJ61" s="60"/>
      <c r="CK61" s="60"/>
      <c r="CL61" s="60"/>
      <c r="CM61" s="60"/>
      <c r="CN61" s="60"/>
      <c r="CO61" s="35"/>
      <c r="CP61" s="35"/>
      <c r="CQ61" s="35"/>
      <c r="CR61" s="35"/>
      <c r="CS61" s="35"/>
      <c r="CT61" s="35"/>
      <c r="CU61" s="35"/>
      <c r="CV61" s="34"/>
      <c r="CW61" s="34"/>
      <c r="CX61" s="34"/>
      <c r="CY61" s="62"/>
      <c r="CZ61" s="62"/>
      <c r="DA61" s="34"/>
      <c r="DB61" s="34"/>
      <c r="DC61" s="34"/>
      <c r="DD61" s="34"/>
      <c r="DE61" s="34"/>
      <c r="DF61" s="61"/>
      <c r="DG61" s="34"/>
      <c r="DH61" s="60"/>
      <c r="DI61" s="34"/>
      <c r="DJ61" s="34"/>
      <c r="DK61" s="34"/>
      <c r="DL61" s="60"/>
      <c r="DM61" s="60"/>
      <c r="DN61" s="60"/>
      <c r="DO61" s="60"/>
      <c r="DP61" s="60"/>
      <c r="DQ61" s="203" t="s">
        <v>2067</v>
      </c>
      <c r="DR61" s="203" t="s">
        <v>956</v>
      </c>
      <c r="DS61" s="203" t="s">
        <v>974</v>
      </c>
      <c r="DT61" s="208"/>
      <c r="DU61" s="208">
        <v>10</v>
      </c>
      <c r="DV61" s="208"/>
      <c r="DW61" s="203"/>
      <c r="DX61" s="203"/>
      <c r="DY61" s="208"/>
      <c r="EA61" s="208"/>
      <c r="EB61" s="208"/>
      <c r="EC61" s="208"/>
      <c r="ED61" s="203"/>
      <c r="EE61" s="203"/>
      <c r="EF61" s="208"/>
      <c r="EG61" s="208"/>
      <c r="EH61" s="208"/>
      <c r="EI61" s="35"/>
      <c r="EJ61" s="35"/>
      <c r="EK61" s="35">
        <v>1.9047619047619049</v>
      </c>
      <c r="EL61" s="35">
        <v>4.1666666666666664E-2</v>
      </c>
      <c r="EM61" s="35"/>
      <c r="EN61" s="35"/>
      <c r="EO61" s="60"/>
      <c r="EP61" s="60"/>
      <c r="EQ61" s="60"/>
      <c r="ER61" s="60"/>
      <c r="ES61" s="203" t="s">
        <v>2065</v>
      </c>
      <c r="ET61" s="203" t="s">
        <v>956</v>
      </c>
      <c r="EU61" s="203" t="s">
        <v>974</v>
      </c>
      <c r="EV61" s="34"/>
      <c r="EW61" s="34">
        <v>12</v>
      </c>
      <c r="EX61" s="34">
        <v>1.2074768079274718</v>
      </c>
      <c r="EY61" s="203">
        <v>1.2868418872925511</v>
      </c>
      <c r="EZ61" s="34"/>
      <c r="FA61" s="62"/>
      <c r="FB61" s="62"/>
      <c r="FC61" s="62"/>
      <c r="FD61" s="62"/>
      <c r="FE61" s="34"/>
      <c r="FF61" s="34"/>
      <c r="FG61" s="34"/>
      <c r="FH61" s="34"/>
      <c r="FI61" s="34"/>
      <c r="FJ61" s="34"/>
      <c r="FK61" s="34"/>
      <c r="FL61" s="60"/>
      <c r="FM61" s="34"/>
      <c r="FN61" s="34"/>
      <c r="FO61" s="34"/>
      <c r="FP61" s="60"/>
      <c r="FQ61" s="60"/>
      <c r="FR61" s="60"/>
      <c r="FS61" s="60"/>
      <c r="FT61" s="60"/>
      <c r="FU61" s="209">
        <v>11566605</v>
      </c>
      <c r="FV61" s="209" t="s">
        <v>2008</v>
      </c>
      <c r="FW61" s="209">
        <v>330033216</v>
      </c>
      <c r="FX61" s="209" t="s">
        <v>2009</v>
      </c>
      <c r="FY61" s="209">
        <v>12</v>
      </c>
      <c r="FZ61" s="209"/>
      <c r="GA61" s="209"/>
      <c r="GB61" s="209"/>
      <c r="GC61" s="209"/>
      <c r="GD61" s="209"/>
      <c r="GE61" s="209"/>
      <c r="GF61" s="209"/>
      <c r="GG61" s="209"/>
      <c r="GH61" s="209"/>
      <c r="GI61" s="209"/>
      <c r="GJ61" s="209"/>
      <c r="GK61" s="209"/>
      <c r="GL61" s="209"/>
      <c r="GM61" s="34"/>
      <c r="GN61" s="60"/>
      <c r="GO61" s="63"/>
    </row>
    <row r="62" spans="1:197" s="64" customFormat="1" ht="20.2" customHeight="1">
      <c r="A62" s="34"/>
      <c r="B62" s="34"/>
      <c r="C62" s="34"/>
      <c r="D62" s="60"/>
      <c r="E62" s="60"/>
      <c r="F62" s="60"/>
      <c r="G62" s="60"/>
      <c r="H62" s="60"/>
      <c r="I62" s="203"/>
      <c r="J62" s="203"/>
      <c r="K62" s="203"/>
      <c r="L62" s="203"/>
      <c r="M62" s="203"/>
      <c r="N62" s="203"/>
      <c r="O62" s="203"/>
      <c r="P62" s="203"/>
      <c r="Q62" s="203"/>
      <c r="R62" s="203"/>
      <c r="S62" s="203"/>
      <c r="T62" s="203"/>
      <c r="U62" s="34"/>
      <c r="V62" s="34"/>
      <c r="W62" s="34"/>
      <c r="X62" s="34"/>
      <c r="Y62" s="34"/>
      <c r="Z62" s="61"/>
      <c r="AA62" s="34"/>
      <c r="AB62" s="60"/>
      <c r="AC62" s="34"/>
      <c r="AD62" s="34"/>
      <c r="AE62" s="34"/>
      <c r="AF62" s="60"/>
      <c r="AG62" s="60"/>
      <c r="AH62" s="60"/>
      <c r="AI62" s="60"/>
      <c r="AJ62" s="60"/>
      <c r="AK62" s="203"/>
      <c r="AL62" s="203"/>
      <c r="AM62" s="203"/>
      <c r="AN62" s="203"/>
      <c r="AO62" s="203"/>
      <c r="AP62" s="203"/>
      <c r="AQ62" s="203"/>
      <c r="AR62" s="34"/>
      <c r="AS62" s="34"/>
      <c r="AT62" s="34"/>
      <c r="AU62" s="62"/>
      <c r="AV62" s="62"/>
      <c r="AW62" s="34"/>
      <c r="AX62" s="34"/>
      <c r="AY62" s="34"/>
      <c r="AZ62" s="34"/>
      <c r="BA62" s="34"/>
      <c r="BB62" s="34"/>
      <c r="BC62" s="34"/>
      <c r="BD62" s="60"/>
      <c r="BE62" s="34">
        <v>0</v>
      </c>
      <c r="BF62" s="34">
        <v>4.1666666666666664E-2</v>
      </c>
      <c r="BG62" s="34">
        <v>1</v>
      </c>
      <c r="BH62" s="60"/>
      <c r="BI62" s="60"/>
      <c r="BJ62" s="60"/>
      <c r="BK62" s="60"/>
      <c r="BL62" s="60"/>
      <c r="BM62" s="203"/>
      <c r="BN62" s="203"/>
      <c r="BO62" s="203"/>
      <c r="BP62" s="203"/>
      <c r="BQ62" s="203"/>
      <c r="BR62" s="203"/>
      <c r="BS62" s="203"/>
      <c r="BT62" s="203"/>
      <c r="BU62" s="34"/>
      <c r="BV62" s="34"/>
      <c r="BW62" s="62"/>
      <c r="BX62" s="62"/>
      <c r="BY62" s="34"/>
      <c r="BZ62" s="34"/>
      <c r="CA62" s="34"/>
      <c r="CB62" s="34"/>
      <c r="CC62" s="34"/>
      <c r="CD62" s="34"/>
      <c r="CE62" s="34"/>
      <c r="CF62" s="60"/>
      <c r="CG62" s="34"/>
      <c r="CH62" s="34"/>
      <c r="CI62" s="34"/>
      <c r="CJ62" s="60"/>
      <c r="CK62" s="60"/>
      <c r="CL62" s="60"/>
      <c r="CM62" s="60"/>
      <c r="CN62" s="60"/>
      <c r="CO62" s="35"/>
      <c r="CP62" s="35"/>
      <c r="CQ62" s="35"/>
      <c r="CR62" s="35"/>
      <c r="CS62" s="35"/>
      <c r="CT62" s="35"/>
      <c r="CU62" s="35"/>
      <c r="CV62" s="34"/>
      <c r="CW62" s="34"/>
      <c r="CX62" s="34"/>
      <c r="CY62" s="62"/>
      <c r="CZ62" s="62"/>
      <c r="DA62" s="34"/>
      <c r="DB62" s="34"/>
      <c r="DC62" s="34"/>
      <c r="DD62" s="34"/>
      <c r="DE62" s="34"/>
      <c r="DF62" s="34"/>
      <c r="DG62" s="34"/>
      <c r="DH62" s="60"/>
      <c r="DI62" s="34"/>
      <c r="DJ62" s="34"/>
      <c r="DK62" s="34"/>
      <c r="DL62" s="60"/>
      <c r="DM62" s="60"/>
      <c r="DN62" s="60"/>
      <c r="DO62" s="60"/>
      <c r="DP62" s="60"/>
      <c r="DQ62" s="203"/>
      <c r="DR62" s="203"/>
      <c r="DS62" s="203"/>
      <c r="DT62" s="208"/>
      <c r="DU62" s="208"/>
      <c r="DV62" s="208"/>
      <c r="DW62" s="203"/>
      <c r="DX62" s="203"/>
      <c r="DY62" s="208"/>
      <c r="DZ62" s="208"/>
      <c r="EA62" s="208"/>
      <c r="EB62" s="208"/>
      <c r="EC62" s="208"/>
      <c r="ED62" s="203"/>
      <c r="EE62" s="203"/>
      <c r="EF62" s="208"/>
      <c r="EG62" s="208"/>
      <c r="EH62" s="208"/>
      <c r="EI62" s="35"/>
      <c r="EJ62" s="35"/>
      <c r="EK62" s="35"/>
      <c r="EL62" s="35">
        <v>4.1666666666666664E-2</v>
      </c>
      <c r="EM62" s="35"/>
      <c r="EN62" s="35"/>
      <c r="EO62" s="60"/>
      <c r="EP62" s="60"/>
      <c r="EQ62" s="60"/>
      <c r="ER62" s="60"/>
      <c r="ES62" s="203"/>
      <c r="ET62" s="203"/>
      <c r="EU62" s="203"/>
      <c r="EV62" s="34"/>
      <c r="EW62" s="34"/>
      <c r="EX62" s="34"/>
      <c r="EY62" s="203"/>
      <c r="EZ62" s="34"/>
      <c r="FA62" s="62"/>
      <c r="FB62" s="62"/>
      <c r="FC62" s="62"/>
      <c r="FD62" s="62"/>
      <c r="FE62" s="34"/>
      <c r="FF62" s="34"/>
      <c r="FG62" s="34"/>
      <c r="FH62" s="34"/>
      <c r="FI62" s="34"/>
      <c r="FJ62" s="61"/>
      <c r="FK62" s="34"/>
      <c r="FL62" s="60"/>
      <c r="FM62" s="34"/>
      <c r="FN62" s="34"/>
      <c r="FO62" s="34"/>
      <c r="FP62" s="60"/>
      <c r="FQ62" s="60"/>
      <c r="FR62" s="60"/>
      <c r="FS62" s="60"/>
      <c r="FT62" s="60"/>
      <c r="FU62" s="209"/>
      <c r="FV62" s="209"/>
      <c r="FW62" s="209"/>
      <c r="FX62" s="209"/>
      <c r="FY62" s="209"/>
      <c r="FZ62" s="209"/>
      <c r="GA62" s="209"/>
      <c r="GB62" s="209"/>
      <c r="GC62" s="209"/>
      <c r="GD62" s="209"/>
      <c r="GE62" s="209"/>
      <c r="GF62" s="209"/>
      <c r="GG62" s="209"/>
      <c r="GH62" s="209"/>
      <c r="GI62" s="209"/>
      <c r="GJ62" s="209"/>
      <c r="GK62" s="209"/>
      <c r="GL62" s="209"/>
      <c r="GM62" s="34"/>
      <c r="GN62" s="60"/>
      <c r="GO62" s="63"/>
    </row>
    <row r="63" spans="1:197" s="64" customFormat="1" ht="20.2" customHeight="1">
      <c r="A63" s="34"/>
      <c r="B63" s="34"/>
      <c r="C63" s="34"/>
      <c r="D63" s="60"/>
      <c r="E63" s="60"/>
      <c r="F63" s="60"/>
      <c r="G63" s="60"/>
      <c r="H63" s="60"/>
      <c r="I63" s="203"/>
      <c r="J63" s="203"/>
      <c r="K63" s="203"/>
      <c r="L63" s="203"/>
      <c r="M63" s="203"/>
      <c r="N63" s="203"/>
      <c r="O63" s="203"/>
      <c r="P63" s="203"/>
      <c r="Q63" s="203"/>
      <c r="R63" s="203"/>
      <c r="S63" s="203"/>
      <c r="T63" s="203"/>
      <c r="U63" s="34"/>
      <c r="V63" s="34"/>
      <c r="W63" s="34"/>
      <c r="X63" s="34"/>
      <c r="Y63" s="34"/>
      <c r="Z63" s="34"/>
      <c r="AA63" s="34"/>
      <c r="AB63" s="60"/>
      <c r="AC63" s="34"/>
      <c r="AD63" s="34"/>
      <c r="AE63" s="34"/>
      <c r="AF63" s="60"/>
      <c r="AG63" s="60"/>
      <c r="AH63" s="60"/>
      <c r="AI63" s="60"/>
      <c r="AJ63" s="60"/>
      <c r="AK63" s="203"/>
      <c r="AL63" s="203"/>
      <c r="AM63" s="203"/>
      <c r="AN63" s="203"/>
      <c r="AO63" s="203"/>
      <c r="AP63" s="203"/>
      <c r="AQ63" s="203"/>
      <c r="AR63" s="34"/>
      <c r="AS63" s="34"/>
      <c r="AT63" s="34"/>
      <c r="AU63" s="62"/>
      <c r="AV63" s="62"/>
      <c r="AW63" s="34"/>
      <c r="AX63" s="34"/>
      <c r="AY63" s="34"/>
      <c r="AZ63" s="34"/>
      <c r="BA63" s="34"/>
      <c r="BB63" s="34"/>
      <c r="BC63" s="34"/>
      <c r="BD63" s="60"/>
      <c r="BE63" s="34">
        <v>0</v>
      </c>
      <c r="BF63" s="34">
        <v>4.1666666666666664E-2</v>
      </c>
      <c r="BG63" s="34">
        <v>1</v>
      </c>
      <c r="BH63" s="60"/>
      <c r="BI63" s="60"/>
      <c r="BJ63" s="60"/>
      <c r="BK63" s="60"/>
      <c r="BL63" s="60"/>
      <c r="BM63" s="203"/>
      <c r="BN63" s="203"/>
      <c r="BO63" s="203"/>
      <c r="BP63" s="203"/>
      <c r="BQ63" s="203"/>
      <c r="BR63" s="203"/>
      <c r="BS63" s="203"/>
      <c r="BT63" s="203"/>
      <c r="BU63" s="34"/>
      <c r="BV63" s="34"/>
      <c r="BW63" s="62"/>
      <c r="BX63" s="62"/>
      <c r="BY63" s="34"/>
      <c r="BZ63" s="34"/>
      <c r="CA63" s="34"/>
      <c r="CB63" s="34"/>
      <c r="CC63" s="34"/>
      <c r="CD63" s="61"/>
      <c r="CE63" s="34"/>
      <c r="CF63" s="60"/>
      <c r="CG63" s="34"/>
      <c r="CH63" s="34"/>
      <c r="CI63" s="34"/>
      <c r="CJ63" s="60"/>
      <c r="CK63" s="60"/>
      <c r="CL63" s="60"/>
      <c r="CM63" s="60"/>
      <c r="CN63" s="60"/>
      <c r="CO63" s="35"/>
      <c r="CP63" s="35"/>
      <c r="CQ63" s="35"/>
      <c r="CR63" s="35"/>
      <c r="CS63" s="35"/>
      <c r="CT63" s="35"/>
      <c r="CU63" s="35"/>
      <c r="CV63" s="34"/>
      <c r="CW63" s="34"/>
      <c r="CX63" s="34"/>
      <c r="CY63" s="62"/>
      <c r="CZ63" s="62"/>
      <c r="DA63" s="34"/>
      <c r="DB63" s="34"/>
      <c r="DC63" s="34"/>
      <c r="DD63" s="34"/>
      <c r="DE63" s="34"/>
      <c r="DF63" s="34"/>
      <c r="DG63" s="34"/>
      <c r="DH63" s="60"/>
      <c r="DI63" s="34"/>
      <c r="DJ63" s="34"/>
      <c r="DK63" s="34"/>
      <c r="DL63" s="60"/>
      <c r="DM63" s="60"/>
      <c r="DN63" s="60"/>
      <c r="DO63" s="60"/>
      <c r="DP63" s="60"/>
      <c r="DQ63" s="203">
        <v>11569407</v>
      </c>
      <c r="DR63" s="208">
        <v>200204479</v>
      </c>
      <c r="DS63" s="208" t="s">
        <v>1306</v>
      </c>
      <c r="DT63" s="208"/>
      <c r="DU63" s="208">
        <v>35</v>
      </c>
      <c r="DV63" s="208"/>
      <c r="DW63" s="203"/>
      <c r="DX63" s="203"/>
      <c r="DY63" s="208"/>
      <c r="DZ63" s="208"/>
      <c r="EA63" s="208"/>
      <c r="EB63" s="208"/>
      <c r="EC63" s="208"/>
      <c r="ED63" s="203"/>
      <c r="EE63" s="203"/>
      <c r="EF63" s="208"/>
      <c r="EG63" s="208"/>
      <c r="EH63" s="208"/>
      <c r="EI63" s="34"/>
      <c r="EJ63" s="60"/>
      <c r="EK63" s="34"/>
      <c r="EL63" s="34">
        <v>4.1666666666666664E-2</v>
      </c>
      <c r="EM63" s="34"/>
      <c r="EN63" s="60"/>
      <c r="EO63" s="60"/>
      <c r="EP63" s="60"/>
      <c r="EQ63" s="60"/>
      <c r="ER63" s="60"/>
      <c r="ES63" s="203"/>
      <c r="ET63" s="203"/>
      <c r="EU63" s="203"/>
      <c r="EV63" s="203"/>
      <c r="EW63" s="203"/>
      <c r="EX63" s="203"/>
      <c r="EY63" s="203"/>
      <c r="EZ63" s="34"/>
      <c r="FA63" s="62"/>
      <c r="FB63" s="62"/>
      <c r="FC63" s="62"/>
      <c r="FD63" s="62"/>
      <c r="FE63" s="34"/>
      <c r="FF63" s="34"/>
      <c r="FG63" s="34"/>
      <c r="FH63" s="34"/>
      <c r="FI63" s="34"/>
      <c r="FJ63" s="34"/>
      <c r="FK63" s="34"/>
      <c r="FL63" s="60"/>
      <c r="FM63" s="34"/>
      <c r="FN63" s="34"/>
      <c r="FO63" s="34"/>
      <c r="FP63" s="60"/>
      <c r="FQ63" s="60"/>
      <c r="FR63" s="60"/>
      <c r="FS63" s="60"/>
      <c r="FT63" s="60"/>
      <c r="FU63" s="209"/>
      <c r="FV63" s="209"/>
      <c r="FW63" s="209"/>
      <c r="FX63" s="209"/>
      <c r="FY63" s="209"/>
      <c r="FZ63" s="209"/>
      <c r="GA63" s="209"/>
      <c r="GB63" s="209"/>
      <c r="GC63" s="209"/>
      <c r="GD63" s="209"/>
      <c r="GE63" s="209"/>
      <c r="GF63" s="209"/>
      <c r="GG63" s="209"/>
      <c r="GH63" s="209"/>
      <c r="GI63" s="209"/>
      <c r="GJ63" s="209"/>
      <c r="GK63" s="209"/>
      <c r="GL63" s="209"/>
      <c r="GM63" s="34"/>
      <c r="GN63" s="60"/>
      <c r="GO63" s="63"/>
    </row>
    <row r="64" spans="1:197" s="64" customFormat="1" ht="20.2" customHeight="1">
      <c r="A64" s="34"/>
      <c r="B64" s="34"/>
      <c r="C64" s="34"/>
      <c r="D64" s="60"/>
      <c r="E64" s="60"/>
      <c r="F64" s="60"/>
      <c r="G64" s="60"/>
      <c r="H64" s="60"/>
      <c r="I64" s="203"/>
      <c r="J64" s="203"/>
      <c r="K64" s="203"/>
      <c r="L64" s="203"/>
      <c r="M64" s="203"/>
      <c r="N64" s="203"/>
      <c r="O64" s="203"/>
      <c r="P64" s="203"/>
      <c r="Q64" s="203"/>
      <c r="R64" s="203"/>
      <c r="S64" s="203"/>
      <c r="T64" s="203"/>
      <c r="U64" s="34"/>
      <c r="V64" s="34"/>
      <c r="W64" s="34"/>
      <c r="X64" s="34"/>
      <c r="Y64" s="34"/>
      <c r="Z64" s="34"/>
      <c r="AA64" s="34"/>
      <c r="AB64" s="60"/>
      <c r="AC64" s="34"/>
      <c r="AD64" s="34"/>
      <c r="AE64" s="34"/>
      <c r="AF64" s="60"/>
      <c r="AG64" s="60"/>
      <c r="AH64" s="60"/>
      <c r="AI64" s="60"/>
      <c r="AJ64" s="60"/>
      <c r="AK64" s="203"/>
      <c r="AL64" s="203"/>
      <c r="AM64" s="203"/>
      <c r="AN64" s="203"/>
      <c r="AO64" s="203"/>
      <c r="AP64" s="203"/>
      <c r="AQ64" s="203"/>
      <c r="AR64" s="34"/>
      <c r="AS64" s="34"/>
      <c r="AT64" s="34"/>
      <c r="AU64" s="62"/>
      <c r="AV64" s="62"/>
      <c r="AW64" s="34"/>
      <c r="AX64" s="34"/>
      <c r="AY64" s="34"/>
      <c r="AZ64" s="34"/>
      <c r="BA64" s="34"/>
      <c r="BB64" s="34"/>
      <c r="BC64" s="34"/>
      <c r="BD64" s="60"/>
      <c r="BE64" s="34">
        <v>0</v>
      </c>
      <c r="BF64" s="34">
        <v>4.1666666666666664E-2</v>
      </c>
      <c r="BG64" s="34">
        <v>1</v>
      </c>
      <c r="BH64" s="60"/>
      <c r="BI64" s="60"/>
      <c r="BJ64" s="60"/>
      <c r="BK64" s="60"/>
      <c r="BL64" s="60"/>
      <c r="BM64" s="203"/>
      <c r="BN64" s="203"/>
      <c r="BO64" s="203"/>
      <c r="BP64" s="203"/>
      <c r="BQ64" s="203"/>
      <c r="BR64" s="203"/>
      <c r="BS64" s="203"/>
      <c r="BT64" s="203"/>
      <c r="BU64" s="34"/>
      <c r="BV64" s="34"/>
      <c r="BW64" s="62"/>
      <c r="BX64" s="62"/>
      <c r="BY64" s="34"/>
      <c r="BZ64" s="34"/>
      <c r="CA64" s="34"/>
      <c r="CB64" s="34"/>
      <c r="CC64" s="34"/>
      <c r="CD64" s="34"/>
      <c r="CE64" s="34"/>
      <c r="CF64" s="60"/>
      <c r="CG64" s="34"/>
      <c r="CH64" s="34"/>
      <c r="CI64" s="34"/>
      <c r="CJ64" s="60"/>
      <c r="CK64" s="60"/>
      <c r="CL64" s="60"/>
      <c r="CM64" s="60"/>
      <c r="CN64" s="60"/>
      <c r="CO64" s="35"/>
      <c r="CP64" s="35"/>
      <c r="CQ64" s="35"/>
      <c r="CR64" s="35"/>
      <c r="CS64" s="35"/>
      <c r="CT64" s="35"/>
      <c r="CU64" s="35"/>
      <c r="CV64" s="34"/>
      <c r="CW64" s="34"/>
      <c r="CX64" s="34"/>
      <c r="CY64" s="62"/>
      <c r="CZ64" s="62"/>
      <c r="DA64" s="34"/>
      <c r="DB64" s="34"/>
      <c r="DC64" s="34"/>
      <c r="DD64" s="34"/>
      <c r="DE64" s="34"/>
      <c r="DF64" s="34"/>
      <c r="DG64" s="34"/>
      <c r="DH64" s="60"/>
      <c r="DI64" s="34"/>
      <c r="DJ64" s="34"/>
      <c r="DK64" s="34"/>
      <c r="DL64" s="60"/>
      <c r="DM64" s="60"/>
      <c r="DN64" s="60"/>
      <c r="DO64" s="60"/>
      <c r="DP64" s="60"/>
      <c r="DQ64" s="203">
        <v>11569408</v>
      </c>
      <c r="DR64" s="203">
        <v>200204515</v>
      </c>
      <c r="DS64" s="203" t="s">
        <v>1307</v>
      </c>
      <c r="DT64" s="203"/>
      <c r="DU64" s="203">
        <v>35</v>
      </c>
      <c r="DV64" s="203"/>
      <c r="DW64" s="203"/>
      <c r="DX64" s="203"/>
      <c r="DY64" s="208"/>
      <c r="DZ64" s="208"/>
      <c r="EA64" s="208"/>
      <c r="EB64" s="208"/>
      <c r="EC64" s="208"/>
      <c r="ED64" s="203"/>
      <c r="EE64" s="203"/>
      <c r="EF64" s="208"/>
      <c r="EG64" s="208"/>
      <c r="EH64" s="208"/>
      <c r="EI64" s="34"/>
      <c r="EJ64" s="60"/>
      <c r="EK64" s="34"/>
      <c r="EL64" s="34">
        <v>4.1666666666666664E-2</v>
      </c>
      <c r="EM64" s="34"/>
      <c r="EN64" s="60"/>
      <c r="EO64" s="60"/>
      <c r="EP64" s="60"/>
      <c r="EQ64" s="60"/>
      <c r="ER64" s="60"/>
      <c r="ES64" s="203"/>
      <c r="ET64" s="203"/>
      <c r="EU64" s="203"/>
      <c r="EV64" s="34"/>
      <c r="EW64" s="34"/>
      <c r="EX64" s="34"/>
      <c r="EY64" s="203"/>
      <c r="EZ64" s="34"/>
      <c r="FA64" s="62"/>
      <c r="FB64" s="62"/>
      <c r="FC64" s="62"/>
      <c r="FD64" s="62"/>
      <c r="FE64" s="34"/>
      <c r="FF64" s="34"/>
      <c r="FG64" s="34"/>
      <c r="FH64" s="34"/>
      <c r="FI64" s="34"/>
      <c r="FJ64" s="34"/>
      <c r="FK64" s="34"/>
      <c r="FL64" s="60"/>
      <c r="FM64" s="34"/>
      <c r="FN64" s="34"/>
      <c r="FO64" s="34"/>
      <c r="FP64" s="60"/>
      <c r="FQ64" s="60"/>
      <c r="FR64" s="60"/>
      <c r="FS64" s="60"/>
      <c r="FT64" s="60"/>
      <c r="FU64" s="209"/>
      <c r="FV64" s="209"/>
      <c r="FW64" s="209"/>
      <c r="FX64" s="209"/>
      <c r="FY64" s="209"/>
      <c r="FZ64" s="209"/>
      <c r="GA64" s="209"/>
      <c r="GB64" s="209"/>
      <c r="GC64" s="209"/>
      <c r="GD64" s="209"/>
      <c r="GE64" s="209"/>
      <c r="GF64" s="209"/>
      <c r="GG64" s="209"/>
      <c r="GH64" s="209"/>
      <c r="GI64" s="209"/>
      <c r="GJ64" s="209"/>
      <c r="GK64" s="209"/>
      <c r="GL64" s="209"/>
      <c r="GM64" s="34"/>
      <c r="GN64" s="60"/>
      <c r="GO64" s="63"/>
    </row>
    <row r="65" spans="1:197" s="64" customFormat="1" ht="20.2" customHeight="1">
      <c r="A65" s="34"/>
      <c r="B65" s="34"/>
      <c r="C65" s="34"/>
      <c r="D65" s="60"/>
      <c r="E65" s="60"/>
      <c r="F65" s="60"/>
      <c r="G65" s="60"/>
      <c r="H65" s="60"/>
      <c r="I65" s="203"/>
      <c r="J65" s="203"/>
      <c r="K65" s="203"/>
      <c r="L65" s="203"/>
      <c r="M65" s="203"/>
      <c r="N65" s="203"/>
      <c r="O65" s="203"/>
      <c r="P65" s="203"/>
      <c r="Q65" s="203"/>
      <c r="R65" s="203"/>
      <c r="S65" s="203"/>
      <c r="T65" s="203"/>
      <c r="U65" s="34"/>
      <c r="V65" s="34"/>
      <c r="W65" s="34"/>
      <c r="X65" s="34"/>
      <c r="Y65" s="34"/>
      <c r="Z65" s="34"/>
      <c r="AA65" s="34"/>
      <c r="AB65" s="60"/>
      <c r="AC65" s="34"/>
      <c r="AD65" s="34"/>
      <c r="AE65" s="34"/>
      <c r="AF65" s="60"/>
      <c r="AG65" s="60"/>
      <c r="AH65" s="60"/>
      <c r="AI65" s="60"/>
      <c r="AJ65" s="60"/>
      <c r="AK65" s="203"/>
      <c r="AL65" s="203"/>
      <c r="AM65" s="203"/>
      <c r="AN65" s="203"/>
      <c r="AO65" s="203"/>
      <c r="AP65" s="203"/>
      <c r="AQ65" s="203"/>
      <c r="AR65" s="34"/>
      <c r="AS65" s="34"/>
      <c r="AT65" s="34"/>
      <c r="AU65" s="62"/>
      <c r="AV65" s="62"/>
      <c r="AW65" s="34"/>
      <c r="AX65" s="34"/>
      <c r="AY65" s="34"/>
      <c r="AZ65" s="34"/>
      <c r="BA65" s="34"/>
      <c r="BB65" s="34"/>
      <c r="BC65" s="34"/>
      <c r="BD65" s="60"/>
      <c r="BE65" s="34">
        <v>0</v>
      </c>
      <c r="BF65" s="34">
        <v>4.1666666666666664E-2</v>
      </c>
      <c r="BG65" s="34">
        <v>1</v>
      </c>
      <c r="BH65" s="60"/>
      <c r="BI65" s="60"/>
      <c r="BJ65" s="60"/>
      <c r="BK65" s="60"/>
      <c r="BL65" s="60"/>
      <c r="BM65" s="203"/>
      <c r="BN65" s="203"/>
      <c r="BO65" s="203"/>
      <c r="BP65" s="203"/>
      <c r="BQ65" s="203"/>
      <c r="BR65" s="203"/>
      <c r="BS65" s="203"/>
      <c r="BT65" s="203"/>
      <c r="BU65" s="34"/>
      <c r="BV65" s="34"/>
      <c r="BW65" s="62"/>
      <c r="BX65" s="62"/>
      <c r="BY65" s="34"/>
      <c r="BZ65" s="34"/>
      <c r="CA65" s="34"/>
      <c r="CB65" s="34"/>
      <c r="CC65" s="34"/>
      <c r="CD65" s="34"/>
      <c r="CE65" s="34"/>
      <c r="CF65" s="60"/>
      <c r="CG65" s="34"/>
      <c r="CH65" s="34"/>
      <c r="CI65" s="34"/>
      <c r="CJ65" s="60"/>
      <c r="CK65" s="60"/>
      <c r="CL65" s="60"/>
      <c r="CM65" s="60"/>
      <c r="CN65" s="60"/>
      <c r="CO65" s="35"/>
      <c r="CP65" s="35"/>
      <c r="CQ65" s="35"/>
      <c r="CR65" s="35"/>
      <c r="CS65" s="35"/>
      <c r="CT65" s="35"/>
      <c r="CU65" s="35"/>
      <c r="CV65" s="34"/>
      <c r="CW65" s="34"/>
      <c r="CX65" s="34"/>
      <c r="CY65" s="62"/>
      <c r="CZ65" s="62"/>
      <c r="DA65" s="34"/>
      <c r="DB65" s="34"/>
      <c r="DC65" s="34"/>
      <c r="DD65" s="34"/>
      <c r="DE65" s="34"/>
      <c r="DF65" s="34"/>
      <c r="DG65" s="34"/>
      <c r="DH65" s="60"/>
      <c r="DI65" s="34"/>
      <c r="DJ65" s="34"/>
      <c r="DK65" s="34"/>
      <c r="DL65" s="60"/>
      <c r="DM65" s="60"/>
      <c r="DN65" s="60"/>
      <c r="DO65" s="60"/>
      <c r="DP65" s="60"/>
      <c r="DQ65" s="203"/>
      <c r="DR65" s="203"/>
      <c r="DS65" s="203"/>
      <c r="DT65" s="203"/>
      <c r="DU65" s="203"/>
      <c r="DV65" s="203"/>
      <c r="DW65" s="203"/>
      <c r="DX65" s="203"/>
      <c r="DY65" s="208"/>
      <c r="DZ65" s="208"/>
      <c r="EA65" s="208"/>
      <c r="EB65" s="208"/>
      <c r="EC65" s="208"/>
      <c r="ED65" s="203"/>
      <c r="EE65" s="203"/>
      <c r="EF65" s="208"/>
      <c r="EG65" s="208"/>
      <c r="EH65" s="208"/>
      <c r="EI65" s="34"/>
      <c r="EJ65" s="60"/>
      <c r="EK65" s="34"/>
      <c r="EL65" s="34">
        <v>4.1666666666666664E-2</v>
      </c>
      <c r="EM65" s="34"/>
      <c r="EN65" s="60"/>
      <c r="EO65" s="60"/>
      <c r="EP65" s="60"/>
      <c r="EQ65" s="60"/>
      <c r="ER65" s="60"/>
      <c r="ES65" s="60"/>
      <c r="ET65" s="60"/>
      <c r="EU65" s="60"/>
      <c r="EV65" s="60"/>
      <c r="EW65" s="60"/>
      <c r="EX65" s="60"/>
      <c r="EY65" s="60"/>
      <c r="EZ65" s="60"/>
      <c r="FA65" s="62"/>
      <c r="FB65" s="62"/>
      <c r="FC65" s="62"/>
      <c r="FD65" s="62"/>
      <c r="FE65" s="34"/>
      <c r="FF65" s="34"/>
      <c r="FG65" s="34"/>
      <c r="FH65" s="34"/>
      <c r="FI65" s="34"/>
      <c r="FJ65" s="34"/>
      <c r="FK65" s="34"/>
      <c r="FL65" s="60"/>
      <c r="FM65" s="34"/>
      <c r="FN65" s="34"/>
      <c r="FO65" s="34"/>
      <c r="FP65" s="60"/>
      <c r="FQ65" s="60"/>
      <c r="FR65" s="60"/>
      <c r="FS65" s="60"/>
      <c r="FT65" s="60"/>
      <c r="FU65" s="209"/>
      <c r="FV65" s="209"/>
      <c r="FW65" s="209"/>
      <c r="FX65" s="209"/>
      <c r="FY65" s="209"/>
      <c r="FZ65" s="209"/>
      <c r="GA65" s="209"/>
      <c r="GB65" s="209"/>
      <c r="GC65" s="209"/>
      <c r="GD65" s="209"/>
      <c r="GE65" s="209"/>
      <c r="GF65" s="209"/>
      <c r="GG65" s="209"/>
      <c r="GH65" s="209"/>
      <c r="GI65" s="209"/>
      <c r="GJ65" s="209"/>
      <c r="GK65" s="209"/>
      <c r="GL65" s="209"/>
      <c r="GM65" s="34"/>
      <c r="GN65" s="60"/>
      <c r="GO65" s="63"/>
    </row>
    <row r="66" spans="1:197" s="64" customFormat="1" ht="20.2" customHeight="1">
      <c r="A66" s="34"/>
      <c r="B66" s="34"/>
      <c r="C66" s="34"/>
      <c r="D66" s="60"/>
      <c r="E66" s="60"/>
      <c r="F66" s="60"/>
      <c r="G66" s="60"/>
      <c r="H66" s="60"/>
      <c r="I66" s="203"/>
      <c r="J66" s="203"/>
      <c r="K66" s="203"/>
      <c r="L66" s="203"/>
      <c r="M66" s="203"/>
      <c r="N66" s="203"/>
      <c r="O66" s="203"/>
      <c r="P66" s="203"/>
      <c r="Q66" s="203"/>
      <c r="R66" s="203"/>
      <c r="S66" s="203"/>
      <c r="T66" s="203"/>
      <c r="U66" s="34"/>
      <c r="V66" s="34"/>
      <c r="W66" s="34"/>
      <c r="X66" s="34"/>
      <c r="Y66" s="34"/>
      <c r="Z66" s="34"/>
      <c r="AA66" s="34"/>
      <c r="AB66" s="60"/>
      <c r="AC66" s="34"/>
      <c r="AD66" s="34"/>
      <c r="AE66" s="34"/>
      <c r="AF66" s="60"/>
      <c r="AG66" s="60"/>
      <c r="AH66" s="60"/>
      <c r="AI66" s="60"/>
      <c r="AJ66" s="60"/>
      <c r="AK66" s="203"/>
      <c r="AL66" s="203"/>
      <c r="AM66" s="203"/>
      <c r="AN66" s="203"/>
      <c r="AO66" s="203"/>
      <c r="AP66" s="203"/>
      <c r="AQ66" s="203"/>
      <c r="AR66" s="34"/>
      <c r="AS66" s="34"/>
      <c r="AT66" s="34"/>
      <c r="AU66" s="62"/>
      <c r="AV66" s="62"/>
      <c r="AW66" s="34"/>
      <c r="AX66" s="34"/>
      <c r="AY66" s="34"/>
      <c r="AZ66" s="34"/>
      <c r="BA66" s="34"/>
      <c r="BB66" s="34"/>
      <c r="BC66" s="34"/>
      <c r="BD66" s="60"/>
      <c r="BE66" s="34">
        <v>0</v>
      </c>
      <c r="BF66" s="34">
        <v>4.1666666666666664E-2</v>
      </c>
      <c r="BG66" s="34">
        <v>1</v>
      </c>
      <c r="BH66" s="60"/>
      <c r="BI66" s="60"/>
      <c r="BJ66" s="60"/>
      <c r="BK66" s="60"/>
      <c r="BL66" s="60"/>
      <c r="BM66" s="203"/>
      <c r="BN66" s="203"/>
      <c r="BO66" s="203"/>
      <c r="BP66" s="203"/>
      <c r="BQ66" s="203"/>
      <c r="BR66" s="203"/>
      <c r="BS66" s="203"/>
      <c r="BT66" s="203"/>
      <c r="BU66" s="34"/>
      <c r="BV66" s="34"/>
      <c r="BW66" s="62"/>
      <c r="BX66" s="62"/>
      <c r="BY66" s="34"/>
      <c r="BZ66" s="34"/>
      <c r="CA66" s="34"/>
      <c r="CB66" s="34"/>
      <c r="CC66" s="34"/>
      <c r="CD66" s="34"/>
      <c r="CE66" s="34"/>
      <c r="CF66" s="60"/>
      <c r="CG66" s="34"/>
      <c r="CH66" s="34"/>
      <c r="CI66" s="34"/>
      <c r="CJ66" s="60"/>
      <c r="CK66" s="60"/>
      <c r="CL66" s="60"/>
      <c r="CM66" s="60"/>
      <c r="CN66" s="60"/>
      <c r="CO66" s="35"/>
      <c r="CP66" s="35"/>
      <c r="CQ66" s="35"/>
      <c r="CR66" s="35"/>
      <c r="CS66" s="35"/>
      <c r="CT66" s="35"/>
      <c r="CU66" s="35"/>
      <c r="CV66" s="34"/>
      <c r="CW66" s="34"/>
      <c r="CX66" s="34"/>
      <c r="CY66" s="62"/>
      <c r="CZ66" s="62"/>
      <c r="DA66" s="34"/>
      <c r="DB66" s="34"/>
      <c r="DC66" s="34"/>
      <c r="DD66" s="34"/>
      <c r="DE66" s="34"/>
      <c r="DF66" s="34"/>
      <c r="DG66" s="34"/>
      <c r="DH66" s="60"/>
      <c r="DI66" s="34"/>
      <c r="DJ66" s="34"/>
      <c r="DK66" s="34"/>
      <c r="DL66" s="60"/>
      <c r="DM66" s="60"/>
      <c r="DN66" s="60"/>
      <c r="DO66" s="60"/>
      <c r="DP66" s="60"/>
      <c r="DQ66" s="203"/>
      <c r="DR66" s="203"/>
      <c r="DS66" s="203"/>
      <c r="DT66" s="203"/>
      <c r="DU66" s="203"/>
      <c r="DV66" s="203"/>
      <c r="DW66" s="203"/>
      <c r="DX66" s="203"/>
      <c r="DY66" s="208"/>
      <c r="DZ66" s="208"/>
      <c r="EA66" s="208"/>
      <c r="EB66" s="208"/>
      <c r="EC66" s="208"/>
      <c r="ED66" s="203"/>
      <c r="EE66" s="203"/>
      <c r="EF66" s="208"/>
      <c r="EG66" s="208"/>
      <c r="EH66" s="208"/>
      <c r="EI66" s="34"/>
      <c r="EJ66" s="60"/>
      <c r="EK66" s="34"/>
      <c r="EL66" s="34">
        <v>4.1666666666666664E-2</v>
      </c>
      <c r="EM66" s="34"/>
      <c r="EN66" s="60"/>
      <c r="EO66" s="60"/>
      <c r="EP66" s="60"/>
      <c r="EQ66" s="60"/>
      <c r="ER66" s="60"/>
      <c r="ES66" s="203"/>
      <c r="ET66" s="203"/>
      <c r="EU66" s="203"/>
      <c r="EV66" s="203"/>
      <c r="EW66" s="203"/>
      <c r="EX66" s="203"/>
      <c r="EY66" s="203"/>
      <c r="EZ66" s="34"/>
      <c r="FA66" s="62"/>
      <c r="FB66" s="62"/>
      <c r="FC66" s="62"/>
      <c r="FD66" s="62"/>
      <c r="FE66" s="34"/>
      <c r="FF66" s="34"/>
      <c r="FG66" s="34"/>
      <c r="FH66" s="34"/>
      <c r="FI66" s="34"/>
      <c r="FJ66" s="34"/>
      <c r="FK66" s="34"/>
      <c r="FL66" s="60"/>
      <c r="FM66" s="34"/>
      <c r="FN66" s="34"/>
      <c r="FO66" s="34"/>
      <c r="FP66" s="60"/>
      <c r="FQ66" s="60"/>
      <c r="FR66" s="60"/>
      <c r="FS66" s="60"/>
      <c r="FT66" s="60"/>
      <c r="FU66" s="209"/>
      <c r="FV66" s="209"/>
      <c r="FW66" s="209"/>
      <c r="FX66" s="209"/>
      <c r="FY66" s="209"/>
      <c r="FZ66" s="209"/>
      <c r="GA66" s="209"/>
      <c r="GB66" s="209"/>
      <c r="GC66" s="209"/>
      <c r="GD66" s="209"/>
      <c r="GE66" s="209"/>
      <c r="GF66" s="209"/>
      <c r="GG66" s="209"/>
      <c r="GH66" s="209"/>
      <c r="GI66" s="209"/>
      <c r="GJ66" s="209"/>
      <c r="GK66" s="209"/>
      <c r="GL66" s="209"/>
      <c r="GM66" s="34"/>
      <c r="GN66" s="60"/>
      <c r="GO66" s="63"/>
    </row>
    <row r="67" spans="1:197" s="64" customFormat="1" ht="20.2" customHeight="1">
      <c r="A67" s="34"/>
      <c r="B67" s="34"/>
      <c r="C67" s="34"/>
      <c r="D67" s="60"/>
      <c r="E67" s="60"/>
      <c r="F67" s="60"/>
      <c r="G67" s="60"/>
      <c r="H67" s="60"/>
      <c r="I67" s="203"/>
      <c r="J67" s="203"/>
      <c r="K67" s="203"/>
      <c r="L67" s="203"/>
      <c r="M67" s="203"/>
      <c r="N67" s="203"/>
      <c r="O67" s="203"/>
      <c r="P67" s="203"/>
      <c r="Q67" s="203"/>
      <c r="R67" s="203"/>
      <c r="S67" s="203"/>
      <c r="T67" s="203"/>
      <c r="U67" s="34"/>
      <c r="V67" s="34"/>
      <c r="W67" s="34"/>
      <c r="X67" s="34"/>
      <c r="Y67" s="34"/>
      <c r="Z67" s="61"/>
      <c r="AA67" s="34"/>
      <c r="AB67" s="60"/>
      <c r="AC67" s="34"/>
      <c r="AD67" s="34"/>
      <c r="AE67" s="34"/>
      <c r="AF67" s="60"/>
      <c r="AG67" s="60"/>
      <c r="AH67" s="60"/>
      <c r="AI67" s="60"/>
      <c r="AJ67" s="60"/>
      <c r="AK67" s="203"/>
      <c r="AL67" s="203"/>
      <c r="AM67" s="203"/>
      <c r="AN67" s="203"/>
      <c r="AO67" s="203"/>
      <c r="AP67" s="203"/>
      <c r="AQ67" s="203"/>
      <c r="AR67" s="34"/>
      <c r="AS67" s="34"/>
      <c r="AT67" s="34"/>
      <c r="AU67" s="62"/>
      <c r="AV67" s="62"/>
      <c r="AW67" s="34"/>
      <c r="AX67" s="34"/>
      <c r="AY67" s="34"/>
      <c r="AZ67" s="34"/>
      <c r="BA67" s="34"/>
      <c r="BB67" s="34"/>
      <c r="BC67" s="34"/>
      <c r="BD67" s="60"/>
      <c r="BE67" s="34">
        <v>0</v>
      </c>
      <c r="BF67" s="34">
        <v>4.1666666666666664E-2</v>
      </c>
      <c r="BG67" s="34">
        <v>1</v>
      </c>
      <c r="BH67" s="60"/>
      <c r="BI67" s="60"/>
      <c r="BJ67" s="60"/>
      <c r="BK67" s="60"/>
      <c r="BL67" s="60"/>
      <c r="BM67" s="203"/>
      <c r="BN67" s="203"/>
      <c r="BO67" s="203"/>
      <c r="BP67" s="203"/>
      <c r="BQ67" s="203"/>
      <c r="BR67" s="203"/>
      <c r="BS67" s="203"/>
      <c r="BT67" s="203"/>
      <c r="BU67" s="34"/>
      <c r="BV67" s="34"/>
      <c r="BW67" s="62"/>
      <c r="BX67" s="62"/>
      <c r="BY67" s="34"/>
      <c r="BZ67" s="34"/>
      <c r="CA67" s="34"/>
      <c r="CB67" s="34"/>
      <c r="CC67" s="34"/>
      <c r="CD67" s="34"/>
      <c r="CE67" s="34"/>
      <c r="CF67" s="60"/>
      <c r="CG67" s="34"/>
      <c r="CH67" s="34"/>
      <c r="CI67" s="34"/>
      <c r="CJ67" s="60"/>
      <c r="CK67" s="60"/>
      <c r="CL67" s="60"/>
      <c r="CM67" s="60"/>
      <c r="CN67" s="60"/>
      <c r="CO67" s="35"/>
      <c r="CP67" s="35"/>
      <c r="CQ67" s="35"/>
      <c r="CR67" s="35"/>
      <c r="CS67" s="35"/>
      <c r="CT67" s="35"/>
      <c r="CU67" s="35"/>
      <c r="CV67" s="34"/>
      <c r="CW67" s="34"/>
      <c r="CX67" s="34"/>
      <c r="CY67" s="62"/>
      <c r="CZ67" s="62"/>
      <c r="DA67" s="34"/>
      <c r="DB67" s="34"/>
      <c r="DC67" s="34"/>
      <c r="DD67" s="34"/>
      <c r="DE67" s="34"/>
      <c r="DF67" s="34"/>
      <c r="DG67" s="34"/>
      <c r="DH67" s="60"/>
      <c r="DI67" s="34"/>
      <c r="DJ67" s="34"/>
      <c r="DK67" s="34"/>
      <c r="DL67" s="60"/>
      <c r="DM67" s="60"/>
      <c r="DN67" s="60"/>
      <c r="DO67" s="60"/>
      <c r="DP67" s="60"/>
      <c r="DQ67" s="203"/>
      <c r="DR67" s="203"/>
      <c r="DS67" s="203"/>
      <c r="DT67" s="203"/>
      <c r="DU67" s="203"/>
      <c r="DV67" s="203"/>
      <c r="DW67" s="203"/>
      <c r="DX67" s="203"/>
      <c r="DY67" s="208"/>
      <c r="DZ67" s="208"/>
      <c r="EA67" s="208"/>
      <c r="EB67" s="208"/>
      <c r="EC67" s="208"/>
      <c r="ED67" s="203"/>
      <c r="EE67" s="203"/>
      <c r="EF67" s="208"/>
      <c r="EG67" s="208"/>
      <c r="EH67" s="208"/>
      <c r="EI67" s="34"/>
      <c r="EJ67" s="60"/>
      <c r="EK67" s="34"/>
      <c r="EL67" s="34">
        <v>4.1666666666666664E-2</v>
      </c>
      <c r="EM67" s="34"/>
      <c r="EN67" s="60"/>
      <c r="EO67" s="60"/>
      <c r="EP67" s="60"/>
      <c r="EQ67" s="60"/>
      <c r="ER67" s="60"/>
      <c r="ES67" s="203"/>
      <c r="ET67" s="203"/>
      <c r="EU67" s="203"/>
      <c r="EV67" s="203"/>
      <c r="EW67" s="203"/>
      <c r="EX67" s="203"/>
      <c r="EY67" s="203"/>
      <c r="EZ67" s="34"/>
      <c r="FA67" s="34"/>
      <c r="FB67" s="34"/>
      <c r="FC67" s="62"/>
      <c r="FD67" s="62"/>
      <c r="FE67" s="34"/>
      <c r="FF67" s="34"/>
      <c r="FG67" s="34"/>
      <c r="FH67" s="34"/>
      <c r="FI67" s="34"/>
      <c r="FJ67" s="34"/>
      <c r="FK67" s="34"/>
      <c r="FL67" s="60"/>
      <c r="FM67" s="34"/>
      <c r="FN67" s="34"/>
      <c r="FO67" s="34"/>
      <c r="FP67" s="60"/>
      <c r="FQ67" s="60"/>
      <c r="FR67" s="60"/>
      <c r="FS67" s="60"/>
      <c r="FT67" s="60"/>
      <c r="FU67" s="209"/>
      <c r="FV67" s="209"/>
      <c r="FW67" s="209"/>
      <c r="FX67" s="209"/>
      <c r="FY67" s="209"/>
      <c r="FZ67" s="209"/>
      <c r="GA67" s="209"/>
      <c r="GB67" s="209"/>
      <c r="GC67" s="209"/>
      <c r="GD67" s="209"/>
      <c r="GE67" s="209"/>
      <c r="GF67" s="209"/>
      <c r="GG67" s="209"/>
      <c r="GH67" s="209"/>
      <c r="GI67" s="209"/>
      <c r="GJ67" s="209"/>
      <c r="GK67" s="209"/>
      <c r="GL67" s="209"/>
      <c r="GM67" s="34"/>
      <c r="GN67" s="60"/>
      <c r="GO67" s="63"/>
    </row>
    <row r="68" spans="1:197" s="64" customFormat="1" ht="20.2" customHeight="1">
      <c r="A68" s="34"/>
      <c r="B68" s="34"/>
      <c r="C68" s="34"/>
      <c r="D68" s="60"/>
      <c r="E68" s="60"/>
      <c r="F68" s="60"/>
      <c r="G68" s="60"/>
      <c r="H68" s="60"/>
      <c r="I68" s="203"/>
      <c r="J68" s="203"/>
      <c r="K68" s="203"/>
      <c r="L68" s="203"/>
      <c r="M68" s="203"/>
      <c r="N68" s="203"/>
      <c r="O68" s="203"/>
      <c r="P68" s="34"/>
      <c r="Q68" s="34"/>
      <c r="R68" s="34"/>
      <c r="S68" s="62"/>
      <c r="T68" s="62"/>
      <c r="U68" s="34"/>
      <c r="V68" s="34"/>
      <c r="W68" s="34"/>
      <c r="X68" s="34"/>
      <c r="Y68" s="34"/>
      <c r="Z68" s="34"/>
      <c r="AA68" s="34"/>
      <c r="AB68" s="60"/>
      <c r="AC68" s="34"/>
      <c r="AD68" s="34"/>
      <c r="AE68" s="34"/>
      <c r="AF68" s="60"/>
      <c r="AG68" s="60"/>
      <c r="AH68" s="60"/>
      <c r="AI68" s="60"/>
      <c r="AJ68" s="60"/>
      <c r="AK68" s="200"/>
      <c r="AL68" s="200"/>
      <c r="AM68" s="200"/>
      <c r="AN68" s="200"/>
      <c r="AO68" s="200"/>
      <c r="AP68" s="200"/>
      <c r="AQ68" s="34"/>
      <c r="AR68" s="34"/>
      <c r="AS68" s="34"/>
      <c r="AT68" s="34"/>
      <c r="AU68" s="62"/>
      <c r="AV68" s="62"/>
      <c r="AW68" s="34"/>
      <c r="AX68" s="34"/>
      <c r="AY68" s="34"/>
      <c r="AZ68" s="34"/>
      <c r="BA68" s="34"/>
      <c r="BB68" s="34"/>
      <c r="BC68" s="34"/>
      <c r="BD68" s="60"/>
      <c r="BE68" s="34">
        <v>0</v>
      </c>
      <c r="BF68" s="34">
        <v>4.1666666666666664E-2</v>
      </c>
      <c r="BG68" s="34">
        <v>1</v>
      </c>
      <c r="BH68" s="60"/>
      <c r="BI68" s="60"/>
      <c r="BJ68" s="60"/>
      <c r="BK68" s="60"/>
      <c r="BL68" s="60"/>
      <c r="BM68" s="202"/>
      <c r="BN68" s="202"/>
      <c r="BO68" s="202"/>
      <c r="BP68" s="202"/>
      <c r="BQ68" s="202"/>
      <c r="BR68" s="202"/>
      <c r="BS68" s="202"/>
      <c r="BT68" s="34"/>
      <c r="BU68" s="34"/>
      <c r="BV68" s="34"/>
      <c r="BW68" s="62"/>
      <c r="BX68" s="62"/>
      <c r="BY68" s="34"/>
      <c r="BZ68" s="34"/>
      <c r="CA68" s="34"/>
      <c r="CB68" s="34"/>
      <c r="CC68" s="34"/>
      <c r="CD68" s="34"/>
      <c r="CE68" s="34"/>
      <c r="CF68" s="60"/>
      <c r="CG68" s="34"/>
      <c r="CH68" s="34"/>
      <c r="CI68" s="34"/>
      <c r="CJ68" s="60"/>
      <c r="CK68" s="60"/>
      <c r="CL68" s="60"/>
      <c r="CM68" s="60"/>
      <c r="CN68" s="60"/>
      <c r="CO68" s="35"/>
      <c r="CP68" s="35"/>
      <c r="CQ68" s="35"/>
      <c r="CR68" s="35"/>
      <c r="CS68" s="35"/>
      <c r="CT68" s="35"/>
      <c r="CU68" s="35"/>
      <c r="CV68" s="34"/>
      <c r="CW68" s="34"/>
      <c r="CX68" s="34"/>
      <c r="CY68" s="62"/>
      <c r="CZ68" s="62"/>
      <c r="DA68" s="34"/>
      <c r="DB68" s="34"/>
      <c r="DC68" s="34"/>
      <c r="DD68" s="34"/>
      <c r="DE68" s="34"/>
      <c r="DF68" s="34"/>
      <c r="DG68" s="34"/>
      <c r="DH68" s="60"/>
      <c r="DI68" s="34"/>
      <c r="DJ68" s="34"/>
      <c r="DK68" s="34"/>
      <c r="DL68" s="60"/>
      <c r="DM68" s="60"/>
      <c r="DN68" s="60"/>
      <c r="DO68" s="60"/>
      <c r="DP68" s="60"/>
      <c r="DQ68" s="203" t="s">
        <v>2031</v>
      </c>
      <c r="DR68" s="203">
        <v>330080404</v>
      </c>
      <c r="DS68" s="203" t="s">
        <v>957</v>
      </c>
      <c r="DT68" s="203" t="s">
        <v>960</v>
      </c>
      <c r="DU68" s="203" t="s">
        <v>2053</v>
      </c>
      <c r="DV68" s="203"/>
      <c r="DW68" s="203"/>
      <c r="DX68" s="203"/>
      <c r="DY68" s="208"/>
      <c r="DZ68" s="208"/>
      <c r="EA68" s="208"/>
      <c r="EB68" s="208"/>
      <c r="EC68" s="208"/>
      <c r="ED68" s="203"/>
      <c r="EE68" s="203"/>
      <c r="EF68" s="208"/>
      <c r="EG68" s="208"/>
      <c r="EH68" s="208"/>
      <c r="EI68" s="34"/>
      <c r="EJ68" s="60"/>
      <c r="EK68" s="34"/>
      <c r="EL68" s="34">
        <v>4.1666666666666664E-2</v>
      </c>
      <c r="EM68" s="34"/>
      <c r="EN68" s="60"/>
      <c r="EO68" s="60"/>
      <c r="EP68" s="60"/>
      <c r="EQ68" s="60"/>
      <c r="ER68" s="60"/>
      <c r="ES68" s="203"/>
      <c r="ET68" s="203"/>
      <c r="EU68" s="203"/>
      <c r="EV68" s="203"/>
      <c r="EW68" s="203"/>
      <c r="EX68" s="203"/>
      <c r="EY68" s="203"/>
      <c r="EZ68" s="34"/>
      <c r="FA68" s="34"/>
      <c r="FB68" s="34"/>
      <c r="FC68" s="62"/>
      <c r="FD68" s="62"/>
      <c r="FE68" s="34"/>
      <c r="FF68" s="34"/>
      <c r="FG68" s="34"/>
      <c r="FH68" s="34"/>
      <c r="FI68" s="34"/>
      <c r="FJ68" s="34"/>
      <c r="FK68" s="34"/>
      <c r="FL68" s="60"/>
      <c r="FM68" s="34"/>
      <c r="FN68" s="34"/>
      <c r="FO68" s="34"/>
      <c r="FP68" s="60"/>
      <c r="FQ68" s="60"/>
      <c r="FR68" s="60"/>
      <c r="FS68" s="60"/>
      <c r="FT68" s="60"/>
      <c r="FU68" s="209"/>
      <c r="FV68" s="209"/>
      <c r="FW68" s="209"/>
      <c r="FX68" s="209"/>
      <c r="FY68" s="209"/>
      <c r="FZ68" s="209"/>
      <c r="GA68" s="209"/>
      <c r="GB68" s="209"/>
      <c r="GC68" s="209"/>
      <c r="GD68" s="209"/>
      <c r="GE68" s="209"/>
      <c r="GF68" s="209"/>
      <c r="GG68" s="209"/>
      <c r="GH68" s="209"/>
      <c r="GI68" s="209"/>
      <c r="GJ68" s="209"/>
      <c r="GK68" s="209"/>
      <c r="GL68" s="209"/>
      <c r="GM68" s="34"/>
      <c r="GN68" s="60"/>
      <c r="GO68" s="63"/>
    </row>
    <row r="69" spans="1:197" s="64" customFormat="1" ht="20.2" customHeight="1">
      <c r="A69" s="34"/>
      <c r="B69" s="34"/>
      <c r="C69" s="34"/>
      <c r="D69" s="60"/>
      <c r="E69" s="60"/>
      <c r="F69" s="60"/>
      <c r="G69" s="60"/>
      <c r="H69" s="60"/>
      <c r="I69" s="34"/>
      <c r="J69" s="35"/>
      <c r="K69" s="35"/>
      <c r="L69" s="34"/>
      <c r="M69" s="35"/>
      <c r="N69" s="34"/>
      <c r="O69" s="34"/>
      <c r="P69" s="34"/>
      <c r="Q69" s="34"/>
      <c r="R69" s="34"/>
      <c r="S69" s="62"/>
      <c r="T69" s="62"/>
      <c r="U69" s="34"/>
      <c r="V69" s="34"/>
      <c r="W69" s="34"/>
      <c r="X69" s="34"/>
      <c r="Y69" s="34"/>
      <c r="Z69" s="34"/>
      <c r="AA69" s="34"/>
      <c r="AB69" s="60"/>
      <c r="AC69" s="34"/>
      <c r="AD69" s="34"/>
      <c r="AE69" s="34"/>
      <c r="AF69" s="60"/>
      <c r="AG69" s="60"/>
      <c r="AH69" s="60"/>
      <c r="AI69" s="60"/>
      <c r="AJ69" s="60"/>
      <c r="AK69" s="200"/>
      <c r="AL69" s="200"/>
      <c r="AM69" s="200"/>
      <c r="AN69" s="200"/>
      <c r="AO69" s="200"/>
      <c r="AP69" s="200"/>
      <c r="AQ69" s="34"/>
      <c r="AR69" s="34"/>
      <c r="AS69" s="34"/>
      <c r="AT69" s="34"/>
      <c r="AU69" s="62"/>
      <c r="AV69" s="62"/>
      <c r="AW69" s="34"/>
      <c r="AX69" s="34"/>
      <c r="AY69" s="34"/>
      <c r="AZ69" s="34"/>
      <c r="BA69" s="34"/>
      <c r="BB69" s="34"/>
      <c r="BC69" s="34"/>
      <c r="BD69" s="60"/>
      <c r="BE69" s="34">
        <v>0</v>
      </c>
      <c r="BF69" s="34"/>
      <c r="BG69" s="34">
        <v>1</v>
      </c>
      <c r="BH69" s="60"/>
      <c r="BI69" s="60"/>
      <c r="BJ69" s="60"/>
      <c r="BK69" s="60"/>
      <c r="BL69" s="60"/>
      <c r="BM69" s="202"/>
      <c r="BN69" s="202"/>
      <c r="BO69" s="202"/>
      <c r="BP69" s="202"/>
      <c r="BQ69" s="202"/>
      <c r="BR69" s="202"/>
      <c r="BS69" s="202"/>
      <c r="BT69" s="34"/>
      <c r="BU69" s="34"/>
      <c r="BV69" s="34"/>
      <c r="BW69" s="62"/>
      <c r="BX69" s="62"/>
      <c r="BY69" s="34"/>
      <c r="BZ69" s="34"/>
      <c r="CA69" s="34"/>
      <c r="CB69" s="34"/>
      <c r="CC69" s="34"/>
      <c r="CD69" s="34"/>
      <c r="CE69" s="34"/>
      <c r="CF69" s="60"/>
      <c r="CG69" s="34"/>
      <c r="CH69" s="34"/>
      <c r="CI69" s="34"/>
      <c r="CJ69" s="60"/>
      <c r="CK69" s="60"/>
      <c r="CL69" s="60"/>
      <c r="CM69" s="60"/>
      <c r="CN69" s="60"/>
      <c r="CO69" s="35"/>
      <c r="CP69" s="35"/>
      <c r="CQ69" s="35"/>
      <c r="CR69" s="35"/>
      <c r="CS69" s="35"/>
      <c r="CT69" s="35"/>
      <c r="CU69" s="35"/>
      <c r="CV69" s="34"/>
      <c r="CW69" s="34"/>
      <c r="CX69" s="34"/>
      <c r="CY69" s="62"/>
      <c r="CZ69" s="62"/>
      <c r="DA69" s="34"/>
      <c r="DB69" s="34"/>
      <c r="DC69" s="34"/>
      <c r="DD69" s="34"/>
      <c r="DE69" s="34"/>
      <c r="DF69" s="34"/>
      <c r="DG69" s="34"/>
      <c r="DH69" s="60"/>
      <c r="DI69" s="34"/>
      <c r="DJ69" s="34"/>
      <c r="DK69" s="34"/>
      <c r="DL69" s="60"/>
      <c r="DM69" s="60"/>
      <c r="DN69" s="60"/>
      <c r="DO69" s="60"/>
      <c r="DP69" s="60"/>
      <c r="DQ69" s="203" t="s">
        <v>2031</v>
      </c>
      <c r="DR69" s="203" t="s">
        <v>2063</v>
      </c>
      <c r="DS69" s="203" t="s">
        <v>2064</v>
      </c>
      <c r="DT69" s="203" t="s">
        <v>960</v>
      </c>
      <c r="DU69" s="203" t="s">
        <v>2039</v>
      </c>
      <c r="DV69" s="203"/>
      <c r="DW69" s="203"/>
      <c r="DX69" s="203"/>
      <c r="DY69" s="208"/>
      <c r="DZ69" s="208"/>
      <c r="EA69" s="208"/>
      <c r="EB69" s="208"/>
      <c r="EC69" s="208"/>
      <c r="ED69" s="203"/>
      <c r="EE69" s="203"/>
      <c r="EF69" s="208"/>
      <c r="EG69" s="208"/>
      <c r="EH69" s="208"/>
      <c r="EI69" s="34"/>
      <c r="EJ69" s="60"/>
      <c r="EK69" s="34"/>
      <c r="EL69" s="34">
        <v>4.1666666666666664E-2</v>
      </c>
      <c r="EM69" s="34"/>
      <c r="EN69" s="60"/>
      <c r="EO69" s="60"/>
      <c r="EP69" s="60"/>
      <c r="EQ69" s="60"/>
      <c r="ER69" s="60"/>
      <c r="ES69" s="203"/>
      <c r="ET69" s="203"/>
      <c r="EU69" s="203"/>
      <c r="EV69" s="203"/>
      <c r="EW69" s="203"/>
      <c r="EX69" s="203"/>
      <c r="EY69" s="203"/>
      <c r="EZ69" s="34"/>
      <c r="FA69" s="34"/>
      <c r="FB69" s="34"/>
      <c r="FC69" s="62"/>
      <c r="FD69" s="62"/>
      <c r="FE69" s="34"/>
      <c r="FF69" s="34"/>
      <c r="FG69" s="34"/>
      <c r="FH69" s="34"/>
      <c r="FI69" s="34"/>
      <c r="FJ69" s="34"/>
      <c r="FK69" s="34"/>
      <c r="FL69" s="60"/>
      <c r="FM69" s="34"/>
      <c r="FN69" s="34"/>
      <c r="FO69" s="34"/>
      <c r="FP69" s="60"/>
      <c r="FQ69" s="60"/>
      <c r="FR69" s="60"/>
      <c r="FS69" s="60"/>
      <c r="FT69" s="60"/>
      <c r="FU69" s="209"/>
      <c r="FV69" s="209"/>
      <c r="FW69" s="209"/>
      <c r="FX69" s="209"/>
      <c r="FY69" s="209"/>
      <c r="FZ69" s="209"/>
      <c r="GA69" s="209"/>
      <c r="GB69" s="209"/>
      <c r="GC69" s="209"/>
      <c r="GD69" s="209"/>
      <c r="GE69" s="209"/>
      <c r="GF69" s="209"/>
      <c r="GG69" s="209"/>
      <c r="GH69" s="209"/>
      <c r="GI69" s="209"/>
      <c r="GJ69" s="209"/>
      <c r="GK69" s="209"/>
      <c r="GL69" s="209"/>
      <c r="GM69" s="34"/>
      <c r="GN69" s="60"/>
      <c r="GO69" s="63"/>
    </row>
    <row r="70" spans="1:197" s="64" customFormat="1" ht="20.2" customHeight="1">
      <c r="A70" s="34"/>
      <c r="B70" s="34"/>
      <c r="C70" s="34"/>
      <c r="D70" s="60"/>
      <c r="E70" s="60"/>
      <c r="F70" s="60"/>
      <c r="G70" s="60"/>
      <c r="H70" s="60"/>
      <c r="I70" s="34"/>
      <c r="J70" s="35"/>
      <c r="K70" s="35"/>
      <c r="L70" s="34"/>
      <c r="M70" s="35"/>
      <c r="N70" s="34"/>
      <c r="O70" s="34"/>
      <c r="P70" s="34"/>
      <c r="Q70" s="34"/>
      <c r="R70" s="34"/>
      <c r="S70" s="62"/>
      <c r="T70" s="62"/>
      <c r="U70" s="34"/>
      <c r="V70" s="34"/>
      <c r="W70" s="34"/>
      <c r="X70" s="34"/>
      <c r="Y70" s="34"/>
      <c r="Z70" s="34"/>
      <c r="AA70" s="34"/>
      <c r="AB70" s="60"/>
      <c r="AC70" s="34"/>
      <c r="AD70" s="34"/>
      <c r="AE70" s="34"/>
      <c r="AF70" s="60"/>
      <c r="AG70" s="60"/>
      <c r="AH70" s="60"/>
      <c r="AI70" s="60"/>
      <c r="AJ70" s="60"/>
      <c r="AK70" s="35"/>
      <c r="AL70" s="35"/>
      <c r="AM70" s="35"/>
      <c r="AN70" s="35"/>
      <c r="AO70" s="35"/>
      <c r="AP70" s="35"/>
      <c r="AQ70" s="35"/>
      <c r="AR70" s="34"/>
      <c r="AS70" s="34"/>
      <c r="AT70" s="34"/>
      <c r="AU70" s="62"/>
      <c r="AV70" s="62"/>
      <c r="AW70" s="34"/>
      <c r="AX70" s="34"/>
      <c r="AY70" s="34"/>
      <c r="AZ70" s="34"/>
      <c r="BA70" s="34"/>
      <c r="BB70" s="34"/>
      <c r="BC70" s="34"/>
      <c r="BD70" s="60"/>
      <c r="BE70" s="34">
        <v>0</v>
      </c>
      <c r="BF70" s="34"/>
      <c r="BG70" s="34">
        <v>1</v>
      </c>
      <c r="BH70" s="60"/>
      <c r="BI70" s="60"/>
      <c r="BJ70" s="60"/>
      <c r="BK70" s="60"/>
      <c r="BL70" s="60"/>
      <c r="BM70" s="202"/>
      <c r="BN70" s="202"/>
      <c r="BO70" s="202"/>
      <c r="BP70" s="202"/>
      <c r="BQ70" s="202"/>
      <c r="BR70" s="202"/>
      <c r="BS70" s="202"/>
      <c r="BT70" s="34"/>
      <c r="BU70" s="34"/>
      <c r="BV70" s="34"/>
      <c r="BW70" s="62"/>
      <c r="BX70" s="62"/>
      <c r="BY70" s="34"/>
      <c r="BZ70" s="34"/>
      <c r="CA70" s="34"/>
      <c r="CB70" s="34"/>
      <c r="CC70" s="34"/>
      <c r="CD70" s="34"/>
      <c r="CE70" s="34"/>
      <c r="CF70" s="60"/>
      <c r="CG70" s="34"/>
      <c r="CH70" s="34"/>
      <c r="CI70" s="34"/>
      <c r="CJ70" s="60"/>
      <c r="CK70" s="60"/>
      <c r="CL70" s="60"/>
      <c r="CM70" s="60"/>
      <c r="CN70" s="60"/>
      <c r="CO70" s="35"/>
      <c r="CP70" s="35"/>
      <c r="CQ70" s="35"/>
      <c r="CR70" s="35"/>
      <c r="CS70" s="35"/>
      <c r="CT70" s="35"/>
      <c r="CU70" s="35"/>
      <c r="CV70" s="34"/>
      <c r="CW70" s="34"/>
      <c r="CX70" s="34"/>
      <c r="CY70" s="62"/>
      <c r="CZ70" s="62"/>
      <c r="DA70" s="34"/>
      <c r="DB70" s="34"/>
      <c r="DC70" s="34"/>
      <c r="DD70" s="34"/>
      <c r="DE70" s="34"/>
      <c r="DF70" s="34"/>
      <c r="DG70" s="34"/>
      <c r="DH70" s="60"/>
      <c r="DI70" s="34"/>
      <c r="DJ70" s="34"/>
      <c r="DK70" s="34"/>
      <c r="DL70" s="60"/>
      <c r="DM70" s="60"/>
      <c r="DN70" s="60"/>
      <c r="DO70" s="60"/>
      <c r="DP70" s="60"/>
      <c r="DQ70" s="203" t="s">
        <v>2031</v>
      </c>
      <c r="DR70" s="203">
        <v>330080404</v>
      </c>
      <c r="DS70" s="203" t="s">
        <v>957</v>
      </c>
      <c r="DT70" s="203" t="s">
        <v>1876</v>
      </c>
      <c r="DU70" s="203" t="s">
        <v>2053</v>
      </c>
      <c r="DV70" s="203"/>
      <c r="DW70" s="203"/>
      <c r="DX70" s="203"/>
      <c r="DY70" s="208"/>
      <c r="DZ70" s="208"/>
      <c r="EA70" s="208"/>
      <c r="EB70" s="208"/>
      <c r="EC70" s="208"/>
      <c r="ED70" s="203"/>
      <c r="EE70" s="203"/>
      <c r="EF70" s="208"/>
      <c r="EG70" s="208"/>
      <c r="EH70" s="208"/>
      <c r="EI70" s="34"/>
      <c r="EJ70" s="60"/>
      <c r="EK70" s="34"/>
      <c r="EL70" s="34">
        <v>4.1666666666666664E-2</v>
      </c>
      <c r="EM70" s="34"/>
      <c r="EN70" s="60"/>
      <c r="EO70" s="60"/>
      <c r="EP70" s="60"/>
      <c r="EQ70" s="60"/>
      <c r="ER70" s="60"/>
      <c r="ES70" s="203"/>
      <c r="ET70" s="203"/>
      <c r="EU70" s="203"/>
      <c r="EV70" s="203"/>
      <c r="EW70" s="203"/>
      <c r="EX70" s="203"/>
      <c r="EY70" s="203"/>
      <c r="EZ70" s="34"/>
      <c r="FA70" s="34"/>
      <c r="FB70" s="34"/>
      <c r="FC70" s="62"/>
      <c r="FD70" s="62"/>
      <c r="FE70" s="34"/>
      <c r="FF70" s="34"/>
      <c r="FG70" s="34"/>
      <c r="FH70" s="34"/>
      <c r="FI70" s="34"/>
      <c r="FJ70" s="34"/>
      <c r="FK70" s="34"/>
      <c r="FL70" s="60"/>
      <c r="FM70" s="34"/>
      <c r="FN70" s="34"/>
      <c r="FO70" s="34"/>
      <c r="FP70" s="60"/>
      <c r="FQ70" s="60"/>
      <c r="FR70" s="60"/>
      <c r="FS70" s="60"/>
      <c r="FT70" s="60"/>
      <c r="FU70" s="209"/>
      <c r="FV70" s="209"/>
      <c r="FW70" s="209"/>
      <c r="FX70" s="209"/>
      <c r="FY70" s="209"/>
      <c r="FZ70" s="209"/>
      <c r="GA70" s="209"/>
      <c r="GB70" s="209"/>
      <c r="GC70" s="209"/>
      <c r="GD70" s="209"/>
      <c r="GE70" s="209"/>
      <c r="GF70" s="209"/>
      <c r="GG70" s="209"/>
      <c r="GH70" s="209"/>
      <c r="GI70" s="209"/>
      <c r="GJ70" s="209"/>
      <c r="GK70" s="209"/>
      <c r="GL70" s="209"/>
      <c r="GM70" s="34"/>
      <c r="GN70" s="60"/>
      <c r="GO70" s="63"/>
    </row>
    <row r="71" spans="1:197" s="64" customFormat="1" ht="20.2" customHeight="1">
      <c r="A71" s="34"/>
      <c r="B71" s="34"/>
      <c r="C71" s="34"/>
      <c r="D71" s="60"/>
      <c r="E71" s="60"/>
      <c r="F71" s="60"/>
      <c r="G71" s="60"/>
      <c r="H71" s="60"/>
      <c r="I71" s="34"/>
      <c r="J71" s="35"/>
      <c r="K71" s="35"/>
      <c r="L71" s="84"/>
      <c r="M71" s="34"/>
      <c r="N71" s="34"/>
      <c r="O71" s="34"/>
      <c r="P71" s="34"/>
      <c r="Q71" s="34"/>
      <c r="R71" s="34"/>
      <c r="S71" s="62"/>
      <c r="T71" s="62"/>
      <c r="U71" s="34"/>
      <c r="V71" s="34"/>
      <c r="W71" s="34"/>
      <c r="X71" s="34"/>
      <c r="Y71" s="34"/>
      <c r="Z71" s="34"/>
      <c r="AA71" s="34"/>
      <c r="AB71" s="60"/>
      <c r="AC71" s="34"/>
      <c r="AD71" s="34"/>
      <c r="AE71" s="34"/>
      <c r="AF71" s="60"/>
      <c r="AG71" s="60"/>
      <c r="AH71" s="60"/>
      <c r="AI71" s="60"/>
      <c r="AJ71" s="60"/>
      <c r="AK71" s="34"/>
      <c r="AL71" s="34"/>
      <c r="AM71" s="34"/>
      <c r="AN71" s="34"/>
      <c r="AO71" s="34"/>
      <c r="AP71" s="34"/>
      <c r="AQ71" s="34"/>
      <c r="AR71" s="34"/>
      <c r="AS71" s="34"/>
      <c r="AT71" s="34"/>
      <c r="AU71" s="62"/>
      <c r="AV71" s="62"/>
      <c r="AW71" s="34"/>
      <c r="AX71" s="34"/>
      <c r="AY71" s="34"/>
      <c r="AZ71" s="34"/>
      <c r="BA71" s="34"/>
      <c r="BB71" s="34"/>
      <c r="BC71" s="34"/>
      <c r="BD71" s="60"/>
      <c r="BE71" s="34"/>
      <c r="BF71" s="34"/>
      <c r="BG71" s="34">
        <v>1</v>
      </c>
      <c r="BH71" s="60"/>
      <c r="BI71" s="60"/>
      <c r="BJ71" s="60"/>
      <c r="BK71" s="60"/>
      <c r="BL71" s="60"/>
      <c r="BM71" s="202"/>
      <c r="BN71" s="202"/>
      <c r="BO71" s="202"/>
      <c r="BP71" s="202"/>
      <c r="BQ71" s="202"/>
      <c r="BR71" s="202"/>
      <c r="BS71" s="202"/>
      <c r="BT71" s="34"/>
      <c r="BU71" s="34"/>
      <c r="BV71" s="34"/>
      <c r="BW71" s="62"/>
      <c r="BX71" s="62"/>
      <c r="BY71" s="34"/>
      <c r="BZ71" s="34"/>
      <c r="CA71" s="34"/>
      <c r="CB71" s="34"/>
      <c r="CC71" s="34"/>
      <c r="CD71" s="34"/>
      <c r="CE71" s="34"/>
      <c r="CF71" s="60"/>
      <c r="CG71" s="34"/>
      <c r="CH71" s="34"/>
      <c r="CI71" s="34"/>
      <c r="CJ71" s="60"/>
      <c r="CK71" s="60"/>
      <c r="CL71" s="60"/>
      <c r="CM71" s="60"/>
      <c r="CN71" s="60"/>
      <c r="CO71" s="34"/>
      <c r="CP71" s="34"/>
      <c r="CQ71" s="34"/>
      <c r="CR71" s="34"/>
      <c r="CS71" s="34"/>
      <c r="CT71" s="34"/>
      <c r="CU71" s="34"/>
      <c r="CV71" s="34"/>
      <c r="CW71" s="34"/>
      <c r="CX71" s="34"/>
      <c r="CY71" s="62"/>
      <c r="CZ71" s="62"/>
      <c r="DA71" s="34"/>
      <c r="DB71" s="34"/>
      <c r="DC71" s="34"/>
      <c r="DD71" s="34"/>
      <c r="DE71" s="34"/>
      <c r="DF71" s="34"/>
      <c r="DG71" s="34"/>
      <c r="DH71" s="60"/>
      <c r="DI71" s="34"/>
      <c r="DJ71" s="34"/>
      <c r="DK71" s="34"/>
      <c r="DL71" s="60"/>
      <c r="DM71" s="60"/>
      <c r="DN71" s="60"/>
      <c r="DO71" s="60"/>
      <c r="DP71" s="66"/>
      <c r="DQ71" s="203" t="s">
        <v>2031</v>
      </c>
      <c r="DR71" s="208" t="s">
        <v>2063</v>
      </c>
      <c r="DS71" s="208" t="s">
        <v>2064</v>
      </c>
      <c r="DT71" s="208" t="s">
        <v>1876</v>
      </c>
      <c r="DU71" s="208" t="s">
        <v>2039</v>
      </c>
      <c r="DV71" s="208"/>
      <c r="DW71" s="203"/>
      <c r="DX71" s="203"/>
      <c r="DY71" s="208"/>
      <c r="DZ71" s="208"/>
      <c r="EA71" s="208"/>
      <c r="EB71" s="208"/>
      <c r="EC71" s="208"/>
      <c r="ED71" s="203"/>
      <c r="EE71" s="203"/>
      <c r="EF71" s="208"/>
      <c r="EG71" s="208"/>
      <c r="EH71" s="208"/>
      <c r="EI71" s="34"/>
      <c r="EJ71" s="60"/>
      <c r="EK71" s="34"/>
      <c r="EL71" s="34">
        <v>4.1666666666666664E-2</v>
      </c>
      <c r="EM71" s="34"/>
      <c r="EN71" s="60"/>
      <c r="EO71" s="60"/>
      <c r="EP71" s="60"/>
      <c r="EQ71" s="60"/>
      <c r="ER71" s="60"/>
      <c r="ES71" s="203"/>
      <c r="ET71" s="203"/>
      <c r="EU71" s="203"/>
      <c r="EV71" s="203"/>
      <c r="EW71" s="203"/>
      <c r="EX71" s="203"/>
      <c r="EY71" s="203"/>
      <c r="EZ71" s="34"/>
      <c r="FA71" s="34"/>
      <c r="FB71" s="34"/>
      <c r="FC71" s="62"/>
      <c r="FD71" s="62"/>
      <c r="FE71" s="34"/>
      <c r="FF71" s="34"/>
      <c r="FG71" s="34"/>
      <c r="FH71" s="34"/>
      <c r="FI71" s="34"/>
      <c r="FJ71" s="34"/>
      <c r="FK71" s="34"/>
      <c r="FL71" s="60"/>
      <c r="FM71" s="34"/>
      <c r="FN71" s="34"/>
      <c r="FO71" s="34"/>
      <c r="FP71" s="60"/>
      <c r="FQ71" s="60"/>
      <c r="FR71" s="60"/>
      <c r="FS71" s="60"/>
      <c r="FT71" s="60"/>
      <c r="FU71" s="209"/>
      <c r="FV71" s="209"/>
      <c r="FW71" s="209"/>
      <c r="FX71" s="209"/>
      <c r="FY71" s="209"/>
      <c r="FZ71" s="209"/>
      <c r="GA71" s="209"/>
      <c r="GB71" s="209"/>
      <c r="GC71" s="209"/>
      <c r="GD71" s="209"/>
      <c r="GE71" s="209"/>
      <c r="GF71" s="209"/>
      <c r="GG71" s="209"/>
      <c r="GH71" s="209"/>
      <c r="GI71" s="209"/>
      <c r="GJ71" s="209"/>
      <c r="GK71" s="209"/>
      <c r="GL71" s="209"/>
      <c r="GM71" s="34"/>
      <c r="GN71" s="60"/>
      <c r="GO71" s="63"/>
    </row>
    <row r="72" spans="1:197" s="64" customFormat="1" ht="20.2" customHeight="1">
      <c r="A72" s="34"/>
      <c r="B72" s="34"/>
      <c r="C72" s="34"/>
      <c r="D72" s="60"/>
      <c r="E72" s="60"/>
      <c r="F72" s="60"/>
      <c r="G72" s="60"/>
      <c r="H72" s="60"/>
      <c r="I72" s="61"/>
      <c r="J72" s="34"/>
      <c r="K72" s="34"/>
      <c r="L72" s="84"/>
      <c r="M72" s="34"/>
      <c r="N72" s="34"/>
      <c r="O72" s="67"/>
      <c r="P72" s="34"/>
      <c r="Q72" s="34"/>
      <c r="R72" s="34"/>
      <c r="S72" s="62"/>
      <c r="T72" s="62"/>
      <c r="U72" s="34"/>
      <c r="V72" s="34"/>
      <c r="W72" s="34"/>
      <c r="X72" s="34"/>
      <c r="Y72" s="34"/>
      <c r="Z72" s="34"/>
      <c r="AA72" s="34"/>
      <c r="AB72" s="60"/>
      <c r="AC72" s="34"/>
      <c r="AD72" s="34"/>
      <c r="AE72" s="34"/>
      <c r="AF72" s="60"/>
      <c r="AG72" s="60"/>
      <c r="AH72" s="60"/>
      <c r="AI72" s="60"/>
      <c r="AJ72" s="60"/>
      <c r="AK72" s="34"/>
      <c r="AL72" s="34"/>
      <c r="AM72" s="34"/>
      <c r="AN72" s="34"/>
      <c r="AO72" s="34"/>
      <c r="AP72" s="34"/>
      <c r="AQ72" s="34"/>
      <c r="AR72" s="34"/>
      <c r="AS72" s="34"/>
      <c r="AT72" s="34"/>
      <c r="AU72" s="62"/>
      <c r="AV72" s="62"/>
      <c r="AW72" s="34"/>
      <c r="AX72" s="34"/>
      <c r="AY72" s="34"/>
      <c r="AZ72" s="34"/>
      <c r="BA72" s="34"/>
      <c r="BB72" s="34"/>
      <c r="BC72" s="34"/>
      <c r="BD72" s="60"/>
      <c r="BE72" s="34"/>
      <c r="BF72" s="34"/>
      <c r="BG72" s="34">
        <v>1</v>
      </c>
      <c r="BH72" s="60"/>
      <c r="BI72" s="60"/>
      <c r="BJ72" s="60"/>
      <c r="BK72" s="60"/>
      <c r="BL72" s="60"/>
      <c r="BM72" s="34"/>
      <c r="BN72" s="34"/>
      <c r="BO72" s="34"/>
      <c r="BP72" s="34"/>
      <c r="BQ72" s="34"/>
      <c r="BR72" s="34"/>
      <c r="BS72" s="34"/>
      <c r="BT72" s="34"/>
      <c r="BU72" s="34"/>
      <c r="BV72" s="34"/>
      <c r="BW72" s="62"/>
      <c r="BX72" s="62"/>
      <c r="BY72" s="34"/>
      <c r="BZ72" s="34"/>
      <c r="CA72" s="34"/>
      <c r="CB72" s="34"/>
      <c r="CC72" s="34"/>
      <c r="CD72" s="34"/>
      <c r="CE72" s="34"/>
      <c r="CF72" s="60"/>
      <c r="CG72" s="34"/>
      <c r="CH72" s="34"/>
      <c r="CI72" s="34"/>
      <c r="CJ72" s="60"/>
      <c r="CK72" s="60"/>
      <c r="CL72" s="60"/>
      <c r="CM72" s="60"/>
      <c r="CN72" s="60"/>
      <c r="CO72" s="34"/>
      <c r="CP72" s="34"/>
      <c r="CQ72" s="34"/>
      <c r="CR72" s="34"/>
      <c r="CS72" s="34"/>
      <c r="CT72" s="34"/>
      <c r="CU72" s="34"/>
      <c r="CV72" s="34"/>
      <c r="CW72" s="34"/>
      <c r="CX72" s="34"/>
      <c r="CY72" s="62"/>
      <c r="CZ72" s="62"/>
      <c r="DA72" s="34"/>
      <c r="DB72" s="34"/>
      <c r="DC72" s="34"/>
      <c r="DD72" s="34"/>
      <c r="DE72" s="34"/>
      <c r="DF72" s="34"/>
      <c r="DG72" s="34"/>
      <c r="DH72" s="60"/>
      <c r="DI72" s="34"/>
      <c r="DJ72" s="34"/>
      <c r="DK72" s="34"/>
      <c r="DL72" s="60"/>
      <c r="DM72" s="60"/>
      <c r="DN72" s="60"/>
      <c r="DO72" s="60"/>
      <c r="DP72" s="66"/>
      <c r="DQ72" s="203" t="s">
        <v>2031</v>
      </c>
      <c r="DR72" s="208">
        <v>200204482</v>
      </c>
      <c r="DS72" s="208" t="s">
        <v>1318</v>
      </c>
      <c r="DT72" s="208"/>
      <c r="DU72" s="208">
        <v>200</v>
      </c>
      <c r="DV72" s="208"/>
      <c r="DW72" s="203"/>
      <c r="DX72" s="203"/>
      <c r="DY72" s="208"/>
      <c r="DZ72" s="208"/>
      <c r="EA72" s="208"/>
      <c r="EB72" s="208"/>
      <c r="EC72" s="208"/>
      <c r="ED72" s="203"/>
      <c r="EE72" s="203"/>
      <c r="EF72" s="208"/>
      <c r="EG72" s="208"/>
      <c r="EH72" s="208"/>
      <c r="EI72" s="34"/>
      <c r="EJ72" s="60"/>
      <c r="EK72" s="34"/>
      <c r="EL72" s="34">
        <v>4.1666666666666664E-2</v>
      </c>
      <c r="EM72" s="34"/>
      <c r="EN72" s="60"/>
      <c r="EO72" s="60"/>
      <c r="EP72" s="60"/>
      <c r="EQ72" s="60"/>
      <c r="ER72" s="60"/>
      <c r="ES72" s="34"/>
      <c r="ET72" s="34"/>
      <c r="EU72" s="34"/>
      <c r="EV72" s="34"/>
      <c r="EW72" s="34"/>
      <c r="EX72" s="34"/>
      <c r="EY72" s="34"/>
      <c r="EZ72" s="34"/>
      <c r="FA72" s="34"/>
      <c r="FB72" s="34"/>
      <c r="FC72" s="62"/>
      <c r="FD72" s="62"/>
      <c r="FE72" s="34"/>
      <c r="FF72" s="34"/>
      <c r="FG72" s="34"/>
      <c r="FH72" s="34"/>
      <c r="FI72" s="34"/>
      <c r="FJ72" s="34"/>
      <c r="FK72" s="34"/>
      <c r="FL72" s="60"/>
      <c r="FM72" s="34"/>
      <c r="FN72" s="34"/>
      <c r="FO72" s="34"/>
      <c r="FP72" s="60"/>
      <c r="FQ72" s="60"/>
      <c r="FR72" s="60"/>
      <c r="FS72" s="60"/>
      <c r="FT72" s="60"/>
      <c r="FU72" s="209"/>
      <c r="FV72" s="209"/>
      <c r="FW72" s="209"/>
      <c r="FX72" s="209"/>
      <c r="FY72" s="209"/>
      <c r="FZ72" s="209"/>
      <c r="GA72" s="209"/>
      <c r="GB72" s="209"/>
      <c r="GC72" s="209"/>
      <c r="GD72" s="209"/>
      <c r="GE72" s="209"/>
      <c r="GF72" s="209"/>
      <c r="GG72" s="209"/>
      <c r="GH72" s="209"/>
      <c r="GI72" s="209"/>
      <c r="GJ72" s="209"/>
      <c r="GK72" s="209"/>
      <c r="GL72" s="209"/>
      <c r="GM72" s="34"/>
      <c r="GN72" s="60"/>
      <c r="GO72" s="63"/>
    </row>
    <row r="73" spans="1:197" s="64" customFormat="1" ht="20.2" customHeight="1">
      <c r="A73" s="34"/>
      <c r="B73" s="34"/>
      <c r="C73" s="34"/>
      <c r="D73" s="60"/>
      <c r="E73" s="60"/>
      <c r="F73" s="60"/>
      <c r="G73" s="60"/>
      <c r="H73" s="60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62"/>
      <c r="T73" s="62"/>
      <c r="U73" s="34"/>
      <c r="V73" s="34"/>
      <c r="W73" s="34"/>
      <c r="X73" s="34"/>
      <c r="Y73" s="34"/>
      <c r="Z73" s="61"/>
      <c r="AA73" s="34"/>
      <c r="AB73" s="60"/>
      <c r="AC73" s="34"/>
      <c r="AD73" s="34"/>
      <c r="AE73" s="34"/>
      <c r="AF73" s="60"/>
      <c r="AG73" s="60"/>
      <c r="AH73" s="60"/>
      <c r="AI73" s="60"/>
      <c r="AJ73" s="60"/>
      <c r="AK73" s="87"/>
      <c r="AL73" s="88"/>
      <c r="AM73" s="88"/>
      <c r="AN73" s="88"/>
      <c r="AO73" s="88"/>
      <c r="AP73" s="88"/>
      <c r="AQ73" s="88"/>
      <c r="AR73" s="34"/>
      <c r="AS73" s="34"/>
      <c r="AT73" s="34"/>
      <c r="AU73" s="62"/>
      <c r="AV73" s="62"/>
      <c r="AW73" s="34"/>
      <c r="AX73" s="34"/>
      <c r="AY73" s="34"/>
      <c r="AZ73" s="34"/>
      <c r="BA73" s="34"/>
      <c r="BB73" s="34"/>
      <c r="BC73" s="34"/>
      <c r="BD73" s="60"/>
      <c r="BE73" s="34"/>
      <c r="BF73" s="34"/>
      <c r="BG73" s="34">
        <v>1</v>
      </c>
      <c r="BH73" s="60"/>
      <c r="BI73" s="60"/>
      <c r="BJ73" s="60"/>
      <c r="BK73" s="60"/>
      <c r="BL73" s="60"/>
      <c r="BM73" s="87"/>
      <c r="BN73" s="88"/>
      <c r="BO73" s="88"/>
      <c r="BP73" s="88"/>
      <c r="BQ73" s="88"/>
      <c r="BR73" s="88"/>
      <c r="BS73" s="88"/>
      <c r="BT73" s="34"/>
      <c r="BU73" s="34"/>
      <c r="BV73" s="34"/>
      <c r="BW73" s="62"/>
      <c r="BX73" s="62"/>
      <c r="BY73" s="34"/>
      <c r="BZ73" s="34"/>
      <c r="CA73" s="34"/>
      <c r="CB73" s="34"/>
      <c r="CC73" s="34"/>
      <c r="CD73" s="34"/>
      <c r="CE73" s="34"/>
      <c r="CF73" s="60"/>
      <c r="CG73" s="34"/>
      <c r="CH73" s="34"/>
      <c r="CI73" s="34"/>
      <c r="CJ73" s="60"/>
      <c r="CK73" s="60"/>
      <c r="CL73" s="60"/>
      <c r="CM73" s="60"/>
      <c r="CN73" s="60"/>
      <c r="CO73" s="87"/>
      <c r="CP73" s="88"/>
      <c r="CQ73" s="88"/>
      <c r="CR73" s="88"/>
      <c r="CS73" s="88"/>
      <c r="CT73" s="88"/>
      <c r="CU73" s="88"/>
      <c r="CV73" s="34"/>
      <c r="CW73" s="34"/>
      <c r="CX73" s="34"/>
      <c r="CY73" s="62"/>
      <c r="CZ73" s="62"/>
      <c r="DA73" s="34"/>
      <c r="DB73" s="34"/>
      <c r="DC73" s="34"/>
      <c r="DD73" s="34"/>
      <c r="DE73" s="34"/>
      <c r="DF73" s="34"/>
      <c r="DG73" s="34"/>
      <c r="DH73" s="60"/>
      <c r="DI73" s="34"/>
      <c r="DJ73" s="34"/>
      <c r="DK73" s="34"/>
      <c r="DL73" s="60"/>
      <c r="DM73" s="60"/>
      <c r="DN73" s="60"/>
      <c r="DO73" s="60"/>
      <c r="DP73" s="66"/>
      <c r="DQ73" s="203" t="s">
        <v>2031</v>
      </c>
      <c r="DR73" s="208">
        <v>200204518</v>
      </c>
      <c r="DS73" s="208" t="s">
        <v>1319</v>
      </c>
      <c r="DT73" s="208"/>
      <c r="DU73" s="208">
        <v>200</v>
      </c>
      <c r="DV73" s="208"/>
      <c r="DW73" s="203"/>
      <c r="DX73" s="203"/>
      <c r="DY73" s="208"/>
      <c r="DZ73" s="208"/>
      <c r="EA73" s="208"/>
      <c r="EB73" s="208"/>
      <c r="EC73" s="208"/>
      <c r="ED73" s="203"/>
      <c r="EE73" s="203"/>
      <c r="EF73" s="208"/>
      <c r="EG73" s="208"/>
      <c r="EH73" s="208"/>
      <c r="EI73" s="34"/>
      <c r="EJ73" s="60"/>
      <c r="EK73" s="34"/>
      <c r="EL73" s="34"/>
      <c r="EM73" s="34"/>
      <c r="EN73" s="60"/>
      <c r="EO73" s="60"/>
      <c r="EP73" s="60"/>
      <c r="EQ73" s="60"/>
      <c r="ER73" s="60"/>
      <c r="ES73" s="34"/>
      <c r="ET73" s="34"/>
      <c r="EU73" s="34"/>
      <c r="EV73" s="84"/>
      <c r="EW73" s="34"/>
      <c r="EX73" s="34"/>
      <c r="EY73" s="34"/>
      <c r="EZ73" s="34"/>
      <c r="FA73" s="34"/>
      <c r="FB73" s="34"/>
      <c r="FC73" s="62"/>
      <c r="FD73" s="62"/>
      <c r="FE73" s="34"/>
      <c r="FF73" s="34"/>
      <c r="FG73" s="34"/>
      <c r="FH73" s="34"/>
      <c r="FI73" s="34"/>
      <c r="FJ73" s="34"/>
      <c r="FK73" s="34"/>
      <c r="FL73" s="60"/>
      <c r="FM73" s="34"/>
      <c r="FN73" s="34"/>
      <c r="FO73" s="34"/>
      <c r="FP73" s="60"/>
      <c r="FQ73" s="66"/>
      <c r="FR73" s="60"/>
      <c r="FS73" s="60"/>
      <c r="FT73" s="60"/>
      <c r="FU73" s="209"/>
      <c r="FV73" s="209"/>
      <c r="FW73" s="209"/>
      <c r="FX73" s="209"/>
      <c r="FY73" s="209"/>
      <c r="FZ73" s="209"/>
      <c r="GA73" s="209"/>
      <c r="GB73" s="209"/>
      <c r="GC73" s="209"/>
      <c r="GD73" s="209"/>
      <c r="GE73" s="209"/>
      <c r="GF73" s="209"/>
      <c r="GG73" s="209"/>
      <c r="GH73" s="209"/>
      <c r="GI73" s="209"/>
      <c r="GJ73" s="209"/>
      <c r="GK73" s="209"/>
      <c r="GL73" s="209"/>
      <c r="GM73" s="34"/>
      <c r="GN73" s="60"/>
      <c r="GO73" s="63"/>
    </row>
    <row r="74" spans="1:197" ht="20.2" customHeight="1">
      <c r="A74" s="68" t="s">
        <v>961</v>
      </c>
      <c r="B74" s="69"/>
      <c r="C74" s="70"/>
      <c r="D74" s="71"/>
      <c r="E74" s="71"/>
      <c r="F74" s="71"/>
      <c r="G74" s="71"/>
      <c r="H74" s="71"/>
      <c r="I74" s="71"/>
      <c r="J74" s="71"/>
      <c r="K74" s="71"/>
      <c r="L74" s="71"/>
      <c r="M74" s="71"/>
      <c r="N74" s="71"/>
      <c r="O74" s="71"/>
      <c r="P74" s="71"/>
      <c r="Q74" s="71"/>
      <c r="R74" s="71"/>
      <c r="S74" s="71"/>
      <c r="T74" s="71"/>
      <c r="U74" s="71"/>
      <c r="V74" s="71"/>
      <c r="W74" s="71"/>
      <c r="X74" s="71"/>
      <c r="Y74" s="71"/>
      <c r="Z74" s="71"/>
      <c r="AA74" s="71"/>
      <c r="AB74" s="72"/>
      <c r="AC74" s="68" t="s">
        <v>961</v>
      </c>
      <c r="AD74" s="69"/>
      <c r="AE74" s="70"/>
      <c r="AF74" s="71"/>
      <c r="AG74" s="71"/>
      <c r="AH74" s="71"/>
      <c r="AI74" s="71"/>
      <c r="AJ74" s="71"/>
      <c r="AK74" s="71"/>
      <c r="AL74" s="71"/>
      <c r="AM74" s="71"/>
      <c r="AN74" s="71"/>
      <c r="AO74" s="71"/>
      <c r="AP74" s="71"/>
      <c r="AQ74" s="71"/>
      <c r="AR74" s="71"/>
      <c r="AS74" s="71"/>
      <c r="AT74" s="71"/>
      <c r="AU74" s="71"/>
      <c r="AV74" s="71"/>
      <c r="AW74" s="71"/>
      <c r="AX74" s="71"/>
      <c r="AY74" s="71"/>
      <c r="AZ74" s="71"/>
      <c r="BA74" s="71"/>
      <c r="BB74" s="71"/>
      <c r="BC74" s="71"/>
      <c r="BD74" s="72"/>
      <c r="BE74" s="68" t="s">
        <v>961</v>
      </c>
      <c r="BF74" s="69"/>
      <c r="BG74" s="70"/>
      <c r="BH74" s="71"/>
      <c r="BI74" s="71"/>
      <c r="BJ74" s="71"/>
      <c r="BK74" s="71"/>
      <c r="BL74" s="71"/>
      <c r="BM74" s="71"/>
      <c r="BN74" s="71"/>
      <c r="BO74" s="71"/>
      <c r="BP74" s="71"/>
      <c r="BQ74" s="71"/>
      <c r="BR74" s="71"/>
      <c r="BS74" s="71"/>
      <c r="BT74" s="71"/>
      <c r="BU74" s="71"/>
      <c r="BV74" s="71"/>
      <c r="BW74" s="71"/>
      <c r="BX74" s="71"/>
      <c r="BY74" s="71"/>
      <c r="BZ74" s="71"/>
      <c r="CA74" s="71"/>
      <c r="CB74" s="71"/>
      <c r="CC74" s="71"/>
      <c r="CD74" s="71"/>
      <c r="CE74" s="71"/>
      <c r="CF74" s="72"/>
      <c r="CG74" s="68" t="s">
        <v>961</v>
      </c>
      <c r="CH74" s="69"/>
      <c r="CI74" s="70"/>
      <c r="CJ74" s="71"/>
      <c r="CK74" s="71"/>
      <c r="CL74" s="71"/>
      <c r="CM74" s="71"/>
      <c r="CN74" s="71"/>
      <c r="CO74" s="71"/>
      <c r="CP74" s="71"/>
      <c r="CQ74" s="71"/>
      <c r="CR74" s="71"/>
      <c r="CS74" s="71"/>
      <c r="CT74" s="71"/>
      <c r="CU74" s="71"/>
      <c r="CV74" s="71"/>
      <c r="CW74" s="71"/>
      <c r="CX74" s="71"/>
      <c r="CY74" s="71"/>
      <c r="CZ74" s="71"/>
      <c r="DA74" s="71"/>
      <c r="DB74" s="71"/>
      <c r="DC74" s="71"/>
      <c r="DD74" s="71"/>
      <c r="DE74" s="71"/>
      <c r="DF74" s="71"/>
      <c r="DG74" s="71"/>
      <c r="DH74" s="72"/>
      <c r="DI74" s="68" t="s">
        <v>961</v>
      </c>
      <c r="DJ74" s="69"/>
      <c r="DK74" s="70"/>
      <c r="DL74" s="71"/>
      <c r="DM74" s="71"/>
      <c r="DN74" s="71"/>
      <c r="DO74" s="71"/>
      <c r="DP74" s="71"/>
      <c r="DQ74" s="71"/>
      <c r="DR74" s="71"/>
      <c r="DS74" s="71"/>
      <c r="DT74" s="71"/>
      <c r="DU74" s="71"/>
      <c r="DV74" s="71"/>
      <c r="DW74" s="71"/>
      <c r="DX74" s="71"/>
      <c r="DY74" s="71"/>
      <c r="DZ74" s="71"/>
      <c r="EA74" s="71"/>
      <c r="EB74" s="71"/>
      <c r="EC74" s="71"/>
      <c r="ED74" s="71"/>
      <c r="EE74" s="71"/>
      <c r="EF74" s="71"/>
      <c r="EG74" s="71"/>
      <c r="EH74" s="71"/>
      <c r="EI74" s="71"/>
      <c r="EJ74" s="72"/>
      <c r="EK74" s="68"/>
      <c r="EL74" s="69"/>
      <c r="EM74" s="70"/>
      <c r="EN74" s="71"/>
      <c r="EO74" s="71"/>
      <c r="EP74" s="71"/>
      <c r="EQ74" s="71"/>
      <c r="ER74" s="71"/>
      <c r="ES74" s="71"/>
      <c r="ET74" s="71"/>
      <c r="EU74" s="71"/>
      <c r="EV74" s="71"/>
      <c r="EW74" s="71"/>
      <c r="EX74" s="71"/>
      <c r="EY74" s="71"/>
      <c r="EZ74" s="71"/>
      <c r="FA74" s="71"/>
      <c r="FB74" s="71"/>
      <c r="FC74" s="71"/>
      <c r="FD74" s="71"/>
      <c r="FE74" s="71"/>
      <c r="FF74" s="71"/>
      <c r="FG74" s="71"/>
      <c r="FH74" s="71"/>
      <c r="FI74" s="71"/>
      <c r="FJ74" s="71"/>
      <c r="FK74" s="71"/>
      <c r="FL74" s="72"/>
      <c r="FM74" s="68" t="s">
        <v>961</v>
      </c>
      <c r="FN74" s="69"/>
      <c r="FO74" s="70"/>
      <c r="FP74" s="71"/>
      <c r="FQ74" s="71"/>
      <c r="FR74" s="71"/>
      <c r="FS74" s="71"/>
      <c r="FT74" s="71"/>
      <c r="FU74" s="34"/>
      <c r="FV74" s="34"/>
      <c r="FW74" s="34"/>
      <c r="FX74" s="35"/>
      <c r="FY74" s="69"/>
      <c r="FZ74" s="69"/>
      <c r="GA74" s="35"/>
      <c r="GB74" s="71"/>
      <c r="GC74" s="71"/>
      <c r="GD74" s="71"/>
      <c r="GE74" s="71"/>
      <c r="GF74" s="71"/>
      <c r="GG74" s="71"/>
      <c r="GH74" s="71"/>
      <c r="GI74" s="71"/>
      <c r="GJ74" s="71"/>
      <c r="GK74" s="71"/>
      <c r="GL74" s="71"/>
      <c r="GM74" s="71"/>
      <c r="GN74" s="72"/>
      <c r="GO74" s="73"/>
    </row>
    <row r="75" spans="1:197" ht="20.2" customHeight="1">
      <c r="A75" s="68" t="s">
        <v>962</v>
      </c>
      <c r="B75" s="69"/>
      <c r="C75" s="69"/>
      <c r="D75" s="236"/>
      <c r="E75" s="233"/>
      <c r="F75" s="234"/>
      <c r="G75" s="234"/>
      <c r="H75" s="235"/>
      <c r="I75" s="236"/>
      <c r="J75" s="236"/>
      <c r="K75" s="236"/>
      <c r="L75" s="236"/>
      <c r="M75" s="236"/>
      <c r="N75" s="236"/>
      <c r="O75" s="236"/>
      <c r="P75" s="233"/>
      <c r="Q75" s="234"/>
      <c r="R75" s="234"/>
      <c r="S75" s="235"/>
      <c r="T75" s="233"/>
      <c r="U75" s="234"/>
      <c r="V75" s="234"/>
      <c r="W75" s="234"/>
      <c r="X75" s="234"/>
      <c r="Y75" s="235"/>
      <c r="Z75" s="236"/>
      <c r="AA75" s="236"/>
      <c r="AB75" s="236"/>
      <c r="AC75" s="68" t="s">
        <v>962</v>
      </c>
      <c r="AD75" s="69"/>
      <c r="AE75" s="69"/>
      <c r="AF75" s="236"/>
      <c r="AG75" s="233"/>
      <c r="AH75" s="234"/>
      <c r="AI75" s="234"/>
      <c r="AJ75" s="235"/>
      <c r="AK75" s="236"/>
      <c r="AL75" s="236"/>
      <c r="AM75" s="236"/>
      <c r="AN75" s="236"/>
      <c r="AO75" s="236"/>
      <c r="AP75" s="236"/>
      <c r="AQ75" s="236"/>
      <c r="AR75" s="233"/>
      <c r="AS75" s="234"/>
      <c r="AT75" s="234"/>
      <c r="AU75" s="235"/>
      <c r="AV75" s="233"/>
      <c r="AW75" s="234"/>
      <c r="AX75" s="234"/>
      <c r="AY75" s="234"/>
      <c r="AZ75" s="234"/>
      <c r="BA75" s="235"/>
      <c r="BB75" s="236"/>
      <c r="BC75" s="236"/>
      <c r="BD75" s="236"/>
      <c r="BE75" s="68" t="s">
        <v>962</v>
      </c>
      <c r="BF75" s="69"/>
      <c r="BG75" s="69"/>
      <c r="BH75" s="236"/>
      <c r="BI75" s="233"/>
      <c r="BJ75" s="234"/>
      <c r="BK75" s="234"/>
      <c r="BL75" s="235"/>
      <c r="BM75" s="236"/>
      <c r="BN75" s="236"/>
      <c r="BO75" s="236"/>
      <c r="BP75" s="236"/>
      <c r="BQ75" s="236"/>
      <c r="BR75" s="236"/>
      <c r="BS75" s="236"/>
      <c r="BT75" s="233"/>
      <c r="BU75" s="234"/>
      <c r="BV75" s="234"/>
      <c r="BW75" s="235"/>
      <c r="BX75" s="233"/>
      <c r="BY75" s="234"/>
      <c r="BZ75" s="234"/>
      <c r="CA75" s="234"/>
      <c r="CB75" s="234"/>
      <c r="CC75" s="235"/>
      <c r="CD75" s="236"/>
      <c r="CE75" s="236"/>
      <c r="CF75" s="236"/>
      <c r="CG75" s="68" t="s">
        <v>962</v>
      </c>
      <c r="CH75" s="69"/>
      <c r="CI75" s="69"/>
      <c r="CJ75" s="236"/>
      <c r="CK75" s="233"/>
      <c r="CL75" s="234"/>
      <c r="CM75" s="234"/>
      <c r="CN75" s="235"/>
      <c r="CO75" s="236"/>
      <c r="CP75" s="236"/>
      <c r="CQ75" s="236"/>
      <c r="CR75" s="236"/>
      <c r="CS75" s="236"/>
      <c r="CT75" s="236"/>
      <c r="CU75" s="236"/>
      <c r="CV75" s="233"/>
      <c r="CW75" s="234"/>
      <c r="CX75" s="234"/>
      <c r="CY75" s="235"/>
      <c r="CZ75" s="233"/>
      <c r="DA75" s="234"/>
      <c r="DB75" s="234"/>
      <c r="DC75" s="234"/>
      <c r="DD75" s="234"/>
      <c r="DE75" s="235"/>
      <c r="DF75" s="236"/>
      <c r="DG75" s="236"/>
      <c r="DH75" s="236"/>
      <c r="DI75" s="68" t="s">
        <v>962</v>
      </c>
      <c r="DJ75" s="69"/>
      <c r="DK75" s="69"/>
      <c r="DL75" s="236"/>
      <c r="DM75" s="233"/>
      <c r="DN75" s="234"/>
      <c r="DO75" s="234"/>
      <c r="DP75" s="235"/>
      <c r="DQ75" s="236"/>
      <c r="DR75" s="236"/>
      <c r="DS75" s="236"/>
      <c r="DT75" s="236"/>
      <c r="DU75" s="236"/>
      <c r="DV75" s="236"/>
      <c r="DW75" s="236"/>
      <c r="DX75" s="233"/>
      <c r="DY75" s="234"/>
      <c r="DZ75" s="234"/>
      <c r="EA75" s="235"/>
      <c r="EB75" s="233"/>
      <c r="EC75" s="234"/>
      <c r="ED75" s="234"/>
      <c r="EE75" s="234"/>
      <c r="EF75" s="234"/>
      <c r="EG75" s="235"/>
      <c r="EH75" s="236"/>
      <c r="EI75" s="236"/>
      <c r="EJ75" s="236"/>
      <c r="EK75" s="68"/>
      <c r="EL75" s="69"/>
      <c r="EM75" s="69"/>
      <c r="EN75" s="236"/>
      <c r="EO75" s="233"/>
      <c r="EP75" s="234"/>
      <c r="EQ75" s="234"/>
      <c r="ER75" s="235"/>
      <c r="ES75" s="236"/>
      <c r="ET75" s="236"/>
      <c r="EU75" s="236"/>
      <c r="EV75" s="236"/>
      <c r="EW75" s="236"/>
      <c r="EX75" s="236"/>
      <c r="EY75" s="236"/>
      <c r="EZ75" s="233"/>
      <c r="FA75" s="234"/>
      <c r="FB75" s="234"/>
      <c r="FC75" s="235"/>
      <c r="FD75" s="233"/>
      <c r="FE75" s="234"/>
      <c r="FF75" s="234"/>
      <c r="FG75" s="234"/>
      <c r="FH75" s="234"/>
      <c r="FI75" s="235"/>
      <c r="FJ75" s="236"/>
      <c r="FK75" s="236"/>
      <c r="FL75" s="236"/>
      <c r="FM75" s="68" t="s">
        <v>962</v>
      </c>
      <c r="FN75" s="69"/>
      <c r="FO75" s="69"/>
      <c r="FP75" s="236"/>
      <c r="FQ75" s="233"/>
      <c r="FR75" s="234"/>
      <c r="FS75" s="234"/>
      <c r="FT75" s="235"/>
      <c r="FU75" s="236"/>
      <c r="FV75" s="236"/>
      <c r="FW75" s="236"/>
      <c r="FX75" s="236"/>
      <c r="FY75" s="236"/>
      <c r="FZ75" s="236"/>
      <c r="GA75" s="236"/>
      <c r="GB75" s="233"/>
      <c r="GC75" s="234"/>
      <c r="GD75" s="234"/>
      <c r="GE75" s="235"/>
      <c r="GF75" s="233"/>
      <c r="GG75" s="234"/>
      <c r="GH75" s="234"/>
      <c r="GI75" s="234"/>
      <c r="GJ75" s="234"/>
      <c r="GK75" s="235"/>
      <c r="GL75" s="236"/>
      <c r="GM75" s="236"/>
      <c r="GN75" s="236"/>
      <c r="GO75" s="74"/>
    </row>
    <row r="76" spans="1:197" ht="20.2" customHeight="1">
      <c r="A76" s="68" t="s">
        <v>963</v>
      </c>
      <c r="B76" s="69"/>
      <c r="C76" s="69"/>
      <c r="D76" s="236"/>
      <c r="E76" s="233"/>
      <c r="F76" s="234"/>
      <c r="G76" s="234"/>
      <c r="H76" s="234"/>
      <c r="I76" s="234"/>
      <c r="J76" s="234"/>
      <c r="K76" s="234"/>
      <c r="L76" s="234"/>
      <c r="M76" s="234"/>
      <c r="N76" s="234"/>
      <c r="O76" s="234"/>
      <c r="P76" s="234"/>
      <c r="Q76" s="234"/>
      <c r="R76" s="234"/>
      <c r="S76" s="234"/>
      <c r="T76" s="234"/>
      <c r="U76" s="234"/>
      <c r="V76" s="234"/>
      <c r="W76" s="234"/>
      <c r="X76" s="234"/>
      <c r="Y76" s="234"/>
      <c r="Z76" s="234"/>
      <c r="AA76" s="234"/>
      <c r="AB76" s="235"/>
      <c r="AC76" s="68" t="s">
        <v>963</v>
      </c>
      <c r="AD76" s="69"/>
      <c r="AE76" s="69"/>
      <c r="AF76" s="236"/>
      <c r="AG76" s="233"/>
      <c r="AH76" s="234"/>
      <c r="AI76" s="234"/>
      <c r="AJ76" s="234"/>
      <c r="AK76" s="234"/>
      <c r="AL76" s="234"/>
      <c r="AM76" s="234"/>
      <c r="AN76" s="234"/>
      <c r="AO76" s="234"/>
      <c r="AP76" s="234"/>
      <c r="AQ76" s="234"/>
      <c r="AR76" s="234"/>
      <c r="AS76" s="234"/>
      <c r="AT76" s="234"/>
      <c r="AU76" s="234"/>
      <c r="AV76" s="234"/>
      <c r="AW76" s="234"/>
      <c r="AX76" s="234"/>
      <c r="AY76" s="234"/>
      <c r="AZ76" s="234"/>
      <c r="BA76" s="234"/>
      <c r="BB76" s="234"/>
      <c r="BC76" s="234"/>
      <c r="BD76" s="235"/>
      <c r="BE76" s="68" t="s">
        <v>963</v>
      </c>
      <c r="BF76" s="69"/>
      <c r="BG76" s="69"/>
      <c r="BH76" s="236"/>
      <c r="BI76" s="233"/>
      <c r="BJ76" s="234"/>
      <c r="BK76" s="234"/>
      <c r="BL76" s="234"/>
      <c r="BM76" s="234"/>
      <c r="BN76" s="234"/>
      <c r="BO76" s="234"/>
      <c r="BP76" s="234"/>
      <c r="BQ76" s="234"/>
      <c r="BR76" s="234"/>
      <c r="BS76" s="234"/>
      <c r="BT76" s="234"/>
      <c r="BU76" s="234"/>
      <c r="BV76" s="234"/>
      <c r="BW76" s="234"/>
      <c r="BX76" s="234"/>
      <c r="BY76" s="234"/>
      <c r="BZ76" s="234"/>
      <c r="CA76" s="234"/>
      <c r="CB76" s="234"/>
      <c r="CC76" s="234"/>
      <c r="CD76" s="234"/>
      <c r="CE76" s="234"/>
      <c r="CF76" s="235"/>
      <c r="CG76" s="68" t="s">
        <v>963</v>
      </c>
      <c r="CH76" s="69"/>
      <c r="CI76" s="69"/>
      <c r="CJ76" s="236"/>
      <c r="CK76" s="233"/>
      <c r="CL76" s="234"/>
      <c r="CM76" s="234"/>
      <c r="CN76" s="234"/>
      <c r="CO76" s="234"/>
      <c r="CP76" s="234"/>
      <c r="CQ76" s="234"/>
      <c r="CR76" s="234"/>
      <c r="CS76" s="234"/>
      <c r="CT76" s="234"/>
      <c r="CU76" s="234"/>
      <c r="CV76" s="234"/>
      <c r="CW76" s="234"/>
      <c r="CX76" s="234"/>
      <c r="CY76" s="234"/>
      <c r="CZ76" s="234"/>
      <c r="DA76" s="234"/>
      <c r="DB76" s="234"/>
      <c r="DC76" s="234"/>
      <c r="DD76" s="234"/>
      <c r="DE76" s="234"/>
      <c r="DF76" s="234"/>
      <c r="DG76" s="234"/>
      <c r="DH76" s="235"/>
      <c r="DI76" s="68" t="s">
        <v>963</v>
      </c>
      <c r="DJ76" s="69"/>
      <c r="DK76" s="69"/>
      <c r="DL76" s="236"/>
      <c r="DM76" s="233"/>
      <c r="DN76" s="234"/>
      <c r="DO76" s="234"/>
      <c r="DP76" s="234"/>
      <c r="DQ76" s="234"/>
      <c r="DR76" s="234"/>
      <c r="DS76" s="234"/>
      <c r="DT76" s="234"/>
      <c r="DU76" s="234"/>
      <c r="DV76" s="234"/>
      <c r="DW76" s="234"/>
      <c r="DX76" s="234"/>
      <c r="DY76" s="234"/>
      <c r="DZ76" s="234"/>
      <c r="EA76" s="234"/>
      <c r="EB76" s="234"/>
      <c r="EC76" s="234"/>
      <c r="ED76" s="234"/>
      <c r="EE76" s="234"/>
      <c r="EF76" s="234"/>
      <c r="EG76" s="234"/>
      <c r="EH76" s="234"/>
      <c r="EI76" s="234"/>
      <c r="EJ76" s="235"/>
      <c r="EK76" s="68"/>
      <c r="EL76" s="69"/>
      <c r="EM76" s="69"/>
      <c r="EN76" s="236"/>
      <c r="EO76" s="233"/>
      <c r="EP76" s="234"/>
      <c r="EQ76" s="234"/>
      <c r="ER76" s="234"/>
      <c r="ES76" s="234"/>
      <c r="ET76" s="234"/>
      <c r="EU76" s="234"/>
      <c r="EV76" s="234"/>
      <c r="EW76" s="234"/>
      <c r="EX76" s="234"/>
      <c r="EY76" s="234"/>
      <c r="EZ76" s="234"/>
      <c r="FA76" s="234"/>
      <c r="FB76" s="234"/>
      <c r="FC76" s="234"/>
      <c r="FD76" s="234"/>
      <c r="FE76" s="234"/>
      <c r="FF76" s="234"/>
      <c r="FG76" s="234"/>
      <c r="FH76" s="234"/>
      <c r="FI76" s="234"/>
      <c r="FJ76" s="234"/>
      <c r="FK76" s="234"/>
      <c r="FL76" s="235"/>
      <c r="FM76" s="68" t="s">
        <v>963</v>
      </c>
      <c r="FN76" s="69"/>
      <c r="FO76" s="69"/>
      <c r="FP76" s="236"/>
      <c r="FQ76" s="233"/>
      <c r="FR76" s="234"/>
      <c r="FS76" s="234"/>
      <c r="FT76" s="234"/>
      <c r="FU76" s="234"/>
      <c r="FV76" s="234"/>
      <c r="FW76" s="234"/>
      <c r="FX76" s="234"/>
      <c r="FY76" s="234"/>
      <c r="FZ76" s="234"/>
      <c r="GA76" s="234"/>
      <c r="GB76" s="234"/>
      <c r="GC76" s="234"/>
      <c r="GD76" s="234"/>
      <c r="GE76" s="234"/>
      <c r="GF76" s="234"/>
      <c r="GG76" s="234"/>
      <c r="GH76" s="234"/>
      <c r="GI76" s="234"/>
      <c r="GJ76" s="234"/>
      <c r="GK76" s="234"/>
      <c r="GL76" s="234"/>
      <c r="GM76" s="234"/>
      <c r="GN76" s="235"/>
      <c r="GO76" s="74"/>
    </row>
    <row r="77" spans="1:197" ht="14.4">
      <c r="A77" s="75"/>
      <c r="B77" s="75"/>
      <c r="C77" s="75"/>
      <c r="D77" s="75"/>
      <c r="E77" s="75"/>
      <c r="F77" s="75"/>
      <c r="G77" s="75"/>
      <c r="H77" s="75"/>
      <c r="I77" s="75"/>
      <c r="J77" s="75"/>
      <c r="K77" s="76" t="s">
        <v>964</v>
      </c>
      <c r="L77" s="76"/>
      <c r="M77" s="75"/>
      <c r="N77" s="75"/>
      <c r="O77" s="75"/>
      <c r="P77" s="75"/>
      <c r="Q77" s="75"/>
      <c r="S77" s="75"/>
      <c r="T77" s="75"/>
      <c r="U77" s="75"/>
      <c r="V77" s="75"/>
      <c r="W77" s="75"/>
      <c r="X77" s="75"/>
      <c r="Y77" s="75" t="s">
        <v>965</v>
      </c>
      <c r="Z77" s="75"/>
      <c r="AA77" s="75"/>
      <c r="AB77" s="75"/>
      <c r="AC77" s="75"/>
      <c r="AD77" s="75"/>
      <c r="AE77" s="75"/>
      <c r="AF77" s="75"/>
      <c r="AG77" s="75"/>
      <c r="AH77" s="75"/>
      <c r="AI77" s="75"/>
      <c r="AJ77" s="75"/>
      <c r="AK77" s="75"/>
      <c r="AL77" s="75"/>
      <c r="AM77" s="76" t="s">
        <v>964</v>
      </c>
      <c r="AN77" s="76"/>
      <c r="AO77" s="75"/>
      <c r="AP77" s="75"/>
      <c r="AQ77" s="75"/>
      <c r="AR77" s="75"/>
      <c r="AS77" s="75"/>
      <c r="AU77" s="75"/>
      <c r="AV77" s="75"/>
      <c r="AW77" s="75"/>
      <c r="AX77" s="75"/>
      <c r="AY77" s="75"/>
      <c r="AZ77" s="75"/>
      <c r="BA77" s="75" t="s">
        <v>965</v>
      </c>
      <c r="BB77" s="75"/>
      <c r="BC77" s="75"/>
      <c r="BD77" s="75"/>
      <c r="BE77" s="75"/>
      <c r="BF77" s="75"/>
      <c r="BG77" s="75"/>
      <c r="BH77" s="75"/>
      <c r="BI77" s="75"/>
      <c r="BJ77" s="75"/>
      <c r="BK77" s="75"/>
      <c r="BL77" s="75"/>
      <c r="BM77" s="75"/>
      <c r="BN77" s="75"/>
      <c r="BO77" s="76" t="s">
        <v>964</v>
      </c>
      <c r="BP77" s="76"/>
      <c r="BQ77" s="75"/>
      <c r="BR77" s="75"/>
      <c r="BS77" s="75"/>
      <c r="BT77" s="75"/>
      <c r="BU77" s="75"/>
      <c r="BW77" s="75"/>
      <c r="BX77" s="75"/>
      <c r="BY77" s="75"/>
      <c r="BZ77" s="75"/>
      <c r="CA77" s="75"/>
      <c r="CB77" s="75"/>
      <c r="CC77" s="75" t="s">
        <v>965</v>
      </c>
      <c r="CD77" s="75"/>
      <c r="CE77" s="75"/>
      <c r="CF77" s="75"/>
      <c r="CG77" s="75"/>
      <c r="CH77" s="75"/>
      <c r="CI77" s="75"/>
      <c r="CJ77" s="75"/>
      <c r="CK77" s="75"/>
      <c r="CL77" s="75"/>
      <c r="CM77" s="75"/>
      <c r="CN77" s="75"/>
      <c r="CO77" s="75"/>
      <c r="CP77" s="75"/>
      <c r="CQ77" s="76" t="s">
        <v>964</v>
      </c>
      <c r="CR77" s="76"/>
      <c r="CS77" s="75"/>
      <c r="CT77" s="75"/>
      <c r="CU77" s="75"/>
      <c r="CV77" s="75"/>
      <c r="CW77" s="75"/>
      <c r="CY77" s="75"/>
      <c r="CZ77" s="75"/>
      <c r="DA77" s="75"/>
      <c r="DB77" s="75"/>
      <c r="DC77" s="75"/>
      <c r="DD77" s="75"/>
      <c r="DE77" s="75" t="s">
        <v>965</v>
      </c>
      <c r="DF77" s="75"/>
      <c r="DG77" s="75"/>
      <c r="DH77" s="75"/>
      <c r="DI77" s="75"/>
      <c r="DJ77" s="75"/>
      <c r="DK77" s="75"/>
      <c r="DL77" s="75"/>
      <c r="DM77" s="75"/>
      <c r="DN77" s="75"/>
      <c r="DO77" s="75"/>
      <c r="DP77" s="75"/>
      <c r="DQ77" s="75"/>
      <c r="DR77" s="75"/>
      <c r="DS77" s="76" t="s">
        <v>964</v>
      </c>
      <c r="DT77" s="76"/>
      <c r="DU77" s="75"/>
      <c r="DV77" s="75"/>
      <c r="DW77" s="75"/>
      <c r="DX77" s="75"/>
      <c r="DY77" s="75"/>
      <c r="EA77" s="75"/>
      <c r="EB77" s="75"/>
      <c r="EC77" s="75"/>
      <c r="ED77" s="75"/>
      <c r="EE77" s="75"/>
      <c r="EF77" s="75"/>
      <c r="EG77" s="75" t="s">
        <v>965</v>
      </c>
      <c r="EH77" s="75"/>
      <c r="EI77" s="75"/>
      <c r="EJ77" s="75"/>
      <c r="EK77" s="75"/>
      <c r="EL77" s="75"/>
      <c r="EM77" s="75"/>
      <c r="EN77" s="75"/>
      <c r="EO77" s="75"/>
      <c r="EP77" s="75"/>
      <c r="EQ77" s="75"/>
      <c r="ER77" s="75"/>
      <c r="ES77" s="75"/>
      <c r="ET77" s="75"/>
      <c r="EU77" s="76" t="s">
        <v>964</v>
      </c>
      <c r="EV77" s="76"/>
      <c r="EW77" s="75"/>
      <c r="EX77" s="75"/>
      <c r="EY77" s="75"/>
      <c r="EZ77" s="75"/>
      <c r="FA77" s="75"/>
      <c r="FC77" s="75"/>
      <c r="FD77" s="75"/>
      <c r="FE77" s="75"/>
      <c r="FF77" s="75"/>
      <c r="FG77" s="75"/>
      <c r="FH77" s="75"/>
      <c r="FI77" s="75" t="s">
        <v>965</v>
      </c>
      <c r="FJ77" s="75"/>
      <c r="FK77" s="75"/>
      <c r="FL77" s="75"/>
      <c r="FM77" s="75"/>
      <c r="FN77" s="75"/>
      <c r="FO77" s="75"/>
      <c r="FP77" s="75"/>
      <c r="FQ77" s="75"/>
      <c r="FR77" s="75"/>
      <c r="FS77" s="75"/>
      <c r="FT77" s="75"/>
      <c r="FU77" s="75"/>
      <c r="FV77" s="75"/>
      <c r="FW77" s="76" t="s">
        <v>964</v>
      </c>
      <c r="FX77" s="76"/>
      <c r="FY77" s="75"/>
      <c r="FZ77" s="75"/>
      <c r="GA77" s="75"/>
      <c r="GB77" s="75"/>
      <c r="GC77" s="75"/>
      <c r="GE77" s="75"/>
      <c r="GF77" s="75"/>
      <c r="GG77" s="75"/>
      <c r="GH77" s="75"/>
      <c r="GI77" s="75"/>
      <c r="GJ77" s="75"/>
      <c r="GK77" s="75" t="s">
        <v>965</v>
      </c>
      <c r="GL77" s="75"/>
      <c r="GM77" s="75"/>
      <c r="GN77" s="75"/>
      <c r="GO77" s="75"/>
    </row>
    <row r="82" spans="1:197" s="49" customFormat="1" ht="38.9" customHeight="1">
      <c r="A82" s="214" t="s">
        <v>931</v>
      </c>
      <c r="B82" s="214"/>
      <c r="C82" s="214"/>
      <c r="D82" s="214"/>
      <c r="E82" s="214"/>
      <c r="F82" s="214"/>
      <c r="G82" s="214"/>
      <c r="H82" s="214"/>
      <c r="I82" s="214"/>
      <c r="J82" s="214"/>
      <c r="K82" s="214"/>
      <c r="L82" s="214"/>
      <c r="M82" s="214"/>
      <c r="N82" s="214"/>
      <c r="O82" s="214"/>
      <c r="P82" s="214"/>
      <c r="Q82" s="214"/>
      <c r="R82" s="214"/>
      <c r="S82" s="214"/>
      <c r="T82" s="214"/>
      <c r="U82" s="214"/>
      <c r="V82" s="214"/>
      <c r="W82" s="214"/>
      <c r="X82" s="214"/>
      <c r="Y82" s="214"/>
      <c r="Z82" s="214"/>
      <c r="AA82" s="214"/>
      <c r="AB82" s="214"/>
      <c r="AC82" s="214" t="s">
        <v>931</v>
      </c>
      <c r="AD82" s="214"/>
      <c r="AE82" s="214"/>
      <c r="AF82" s="214"/>
      <c r="AG82" s="214"/>
      <c r="AH82" s="214"/>
      <c r="AI82" s="214"/>
      <c r="AJ82" s="214"/>
      <c r="AK82" s="214"/>
      <c r="AL82" s="214"/>
      <c r="AM82" s="214"/>
      <c r="AN82" s="214"/>
      <c r="AO82" s="214"/>
      <c r="AP82" s="214"/>
      <c r="AQ82" s="214"/>
      <c r="AR82" s="214"/>
      <c r="AS82" s="214"/>
      <c r="AT82" s="214"/>
      <c r="AU82" s="214"/>
      <c r="AV82" s="214"/>
      <c r="AW82" s="214"/>
      <c r="AX82" s="214"/>
      <c r="AY82" s="214"/>
      <c r="AZ82" s="214"/>
      <c r="BA82" s="214"/>
      <c r="BB82" s="214"/>
      <c r="BC82" s="214"/>
      <c r="BD82" s="214"/>
      <c r="BE82" s="214" t="s">
        <v>931</v>
      </c>
      <c r="BF82" s="214"/>
      <c r="BG82" s="214"/>
      <c r="BH82" s="214"/>
      <c r="BI82" s="214"/>
      <c r="BJ82" s="214"/>
      <c r="BK82" s="214"/>
      <c r="BL82" s="214"/>
      <c r="BM82" s="214"/>
      <c r="BN82" s="214"/>
      <c r="BO82" s="214"/>
      <c r="BP82" s="214"/>
      <c r="BQ82" s="214"/>
      <c r="BR82" s="214"/>
      <c r="BS82" s="214"/>
      <c r="BT82" s="214"/>
      <c r="BU82" s="214"/>
      <c r="BV82" s="214"/>
      <c r="BW82" s="214"/>
      <c r="BX82" s="214"/>
      <c r="BY82" s="214"/>
      <c r="BZ82" s="214"/>
      <c r="CA82" s="214"/>
      <c r="CB82" s="214"/>
      <c r="CC82" s="214"/>
      <c r="CD82" s="214"/>
      <c r="CE82" s="214"/>
      <c r="CF82" s="214"/>
      <c r="CG82" s="214" t="s">
        <v>931</v>
      </c>
      <c r="CH82" s="214"/>
      <c r="CI82" s="214"/>
      <c r="CJ82" s="214"/>
      <c r="CK82" s="214"/>
      <c r="CL82" s="214"/>
      <c r="CM82" s="214"/>
      <c r="CN82" s="214"/>
      <c r="CO82" s="214"/>
      <c r="CP82" s="214"/>
      <c r="CQ82" s="214"/>
      <c r="CR82" s="214"/>
      <c r="CS82" s="214"/>
      <c r="CT82" s="214"/>
      <c r="CU82" s="214"/>
      <c r="CV82" s="214"/>
      <c r="CW82" s="214"/>
      <c r="CX82" s="214"/>
      <c r="CY82" s="214"/>
      <c r="CZ82" s="214"/>
      <c r="DA82" s="214"/>
      <c r="DB82" s="214"/>
      <c r="DC82" s="214"/>
      <c r="DD82" s="214"/>
      <c r="DE82" s="214"/>
      <c r="DF82" s="214"/>
      <c r="DG82" s="214"/>
      <c r="DH82" s="214"/>
      <c r="DI82" s="214" t="s">
        <v>931</v>
      </c>
      <c r="DJ82" s="214"/>
      <c r="DK82" s="214"/>
      <c r="DL82" s="214"/>
      <c r="DM82" s="214"/>
      <c r="DN82" s="214"/>
      <c r="DO82" s="214"/>
      <c r="DP82" s="214"/>
      <c r="DQ82" s="214"/>
      <c r="DR82" s="214"/>
      <c r="DS82" s="214"/>
      <c r="DT82" s="214"/>
      <c r="DU82" s="214"/>
      <c r="DV82" s="214"/>
      <c r="DW82" s="214"/>
      <c r="DX82" s="214"/>
      <c r="DY82" s="214"/>
      <c r="DZ82" s="214"/>
      <c r="EA82" s="214"/>
      <c r="EB82" s="214"/>
      <c r="EC82" s="214"/>
      <c r="ED82" s="214"/>
      <c r="EE82" s="214"/>
      <c r="EF82" s="214"/>
      <c r="EG82" s="214"/>
      <c r="EH82" s="214"/>
      <c r="EI82" s="214"/>
      <c r="EJ82" s="214"/>
      <c r="EK82" s="214" t="s">
        <v>931</v>
      </c>
      <c r="EL82" s="214"/>
      <c r="EM82" s="214"/>
      <c r="EN82" s="214"/>
      <c r="EO82" s="214"/>
      <c r="EP82" s="214"/>
      <c r="EQ82" s="214"/>
      <c r="ER82" s="214"/>
      <c r="ES82" s="214"/>
      <c r="ET82" s="214"/>
      <c r="EU82" s="214"/>
      <c r="EV82" s="214"/>
      <c r="EW82" s="214"/>
      <c r="EX82" s="214"/>
      <c r="EY82" s="214"/>
      <c r="EZ82" s="214"/>
      <c r="FA82" s="214"/>
      <c r="FB82" s="214"/>
      <c r="FC82" s="214"/>
      <c r="FD82" s="214"/>
      <c r="FE82" s="214"/>
      <c r="FF82" s="214"/>
      <c r="FG82" s="214"/>
      <c r="FH82" s="214"/>
      <c r="FI82" s="214"/>
      <c r="FJ82" s="214"/>
      <c r="FK82" s="214"/>
      <c r="FL82" s="214"/>
      <c r="FM82" s="214" t="s">
        <v>931</v>
      </c>
      <c r="FN82" s="214"/>
      <c r="FO82" s="214"/>
      <c r="FP82" s="214"/>
      <c r="FQ82" s="214"/>
      <c r="FR82" s="214"/>
      <c r="FS82" s="214"/>
      <c r="FT82" s="214"/>
      <c r="FU82" s="214"/>
      <c r="FV82" s="214"/>
      <c r="FW82" s="214"/>
      <c r="FX82" s="214"/>
      <c r="FY82" s="214"/>
      <c r="FZ82" s="214"/>
      <c r="GA82" s="214"/>
      <c r="GB82" s="214"/>
      <c r="GC82" s="214"/>
      <c r="GD82" s="214"/>
      <c r="GE82" s="214"/>
      <c r="GF82" s="214"/>
      <c r="GG82" s="214"/>
      <c r="GH82" s="214"/>
      <c r="GI82" s="214"/>
      <c r="GJ82" s="214"/>
      <c r="GK82" s="214"/>
      <c r="GL82" s="214"/>
      <c r="GM82" s="214"/>
      <c r="GN82" s="214"/>
      <c r="GO82" s="214"/>
    </row>
    <row r="83" spans="1:197" ht="21.6" customHeight="1">
      <c r="A83" s="50" t="s">
        <v>932</v>
      </c>
      <c r="B83" s="51"/>
      <c r="C83" s="52" t="s">
        <v>2057</v>
      </c>
      <c r="G83" s="53"/>
      <c r="H83" s="50" t="s">
        <v>933</v>
      </c>
      <c r="J83" s="51" t="s">
        <v>1145</v>
      </c>
      <c r="M83" s="215"/>
      <c r="N83" s="54" t="s">
        <v>972</v>
      </c>
      <c r="O83" s="215"/>
      <c r="Q83" s="215"/>
      <c r="R83" s="55"/>
      <c r="S83" s="50" t="s">
        <v>936</v>
      </c>
      <c r="T83" s="215"/>
      <c r="U83" s="215"/>
      <c r="V83" s="215"/>
      <c r="W83" s="215"/>
      <c r="X83" s="55"/>
      <c r="Y83" s="50"/>
      <c r="Z83" s="215"/>
      <c r="AA83" s="215"/>
      <c r="AB83" s="56"/>
      <c r="AC83" s="50" t="s">
        <v>932</v>
      </c>
      <c r="AD83" s="51"/>
      <c r="AE83" s="52" t="s">
        <v>2057</v>
      </c>
      <c r="AI83" s="53"/>
      <c r="AJ83" s="50" t="s">
        <v>933</v>
      </c>
      <c r="AL83" s="51" t="s">
        <v>1146</v>
      </c>
      <c r="AO83" s="215"/>
      <c r="AP83" s="54" t="s">
        <v>972</v>
      </c>
      <c r="AQ83" s="215"/>
      <c r="AS83" s="215"/>
      <c r="AT83" s="55"/>
      <c r="AU83" s="50" t="s">
        <v>936</v>
      </c>
      <c r="AV83" s="215"/>
      <c r="AW83" s="215"/>
      <c r="AX83" s="215"/>
      <c r="AY83" s="215"/>
      <c r="AZ83" s="55"/>
      <c r="BA83" s="50"/>
      <c r="BB83" s="215"/>
      <c r="BC83" s="215"/>
      <c r="BD83" s="56"/>
      <c r="BE83" s="50" t="s">
        <v>932</v>
      </c>
      <c r="BF83" s="51"/>
      <c r="BG83" s="52" t="s">
        <v>2057</v>
      </c>
      <c r="BK83" s="53"/>
      <c r="BL83" s="50" t="s">
        <v>933</v>
      </c>
      <c r="BN83" s="51" t="s">
        <v>1992</v>
      </c>
      <c r="BQ83" s="215"/>
      <c r="BR83" s="54" t="s">
        <v>971</v>
      </c>
      <c r="BS83" s="215"/>
      <c r="BU83" s="215"/>
      <c r="BV83" s="55"/>
      <c r="BW83" s="50" t="s">
        <v>936</v>
      </c>
      <c r="BX83" s="215"/>
      <c r="BY83" s="215"/>
      <c r="BZ83" s="215"/>
      <c r="CA83" s="215"/>
      <c r="CB83" s="55"/>
      <c r="CC83" s="50"/>
      <c r="CD83" s="215"/>
      <c r="CE83" s="215"/>
      <c r="CF83" s="56"/>
      <c r="CG83" s="50" t="s">
        <v>932</v>
      </c>
      <c r="CH83" s="51"/>
      <c r="CI83" s="52" t="s">
        <v>2057</v>
      </c>
      <c r="CM83" s="53"/>
      <c r="CN83" s="50" t="s">
        <v>933</v>
      </c>
      <c r="CP83" s="51" t="s">
        <v>1151</v>
      </c>
      <c r="CS83" s="215"/>
      <c r="CT83" s="54" t="s">
        <v>972</v>
      </c>
      <c r="CU83" s="215"/>
      <c r="CW83" s="215"/>
      <c r="CX83" s="55"/>
      <c r="CY83" s="50" t="s">
        <v>936</v>
      </c>
      <c r="CZ83" s="215"/>
      <c r="DA83" s="215"/>
      <c r="DB83" s="215"/>
      <c r="DC83" s="215"/>
      <c r="DD83" s="55"/>
      <c r="DE83" s="50"/>
      <c r="DF83" s="215"/>
      <c r="DG83" s="215"/>
      <c r="DH83" s="56"/>
      <c r="DI83" s="50" t="s">
        <v>932</v>
      </c>
      <c r="DJ83" s="51"/>
      <c r="DK83" s="52" t="s">
        <v>2057</v>
      </c>
      <c r="DL83" s="52" t="s">
        <v>2057</v>
      </c>
      <c r="DO83" s="53"/>
      <c r="DP83" s="50" t="s">
        <v>933</v>
      </c>
      <c r="DR83" s="51" t="s">
        <v>1147</v>
      </c>
      <c r="DU83" s="215"/>
      <c r="DV83" s="54" t="s">
        <v>972</v>
      </c>
      <c r="DW83" s="215"/>
      <c r="DY83" s="215"/>
      <c r="DZ83" s="55"/>
      <c r="EA83" s="50" t="s">
        <v>936</v>
      </c>
      <c r="EB83" s="215"/>
      <c r="EC83" s="215"/>
      <c r="ED83" s="215"/>
      <c r="EE83" s="215"/>
      <c r="EF83" s="55"/>
      <c r="EG83" s="50"/>
      <c r="EH83" s="215"/>
      <c r="EI83" s="215"/>
      <c r="EJ83" s="56"/>
      <c r="EK83" s="50" t="s">
        <v>932</v>
      </c>
      <c r="EL83" s="51"/>
      <c r="EM83" s="52"/>
      <c r="EQ83" s="53"/>
      <c r="ER83" s="50" t="s">
        <v>933</v>
      </c>
      <c r="ET83" s="51" t="s">
        <v>1148</v>
      </c>
      <c r="EW83" s="215"/>
      <c r="EX83" s="54" t="s">
        <v>972</v>
      </c>
      <c r="EY83" s="215"/>
      <c r="FA83" s="215"/>
      <c r="FB83" s="55"/>
      <c r="FC83" s="50" t="s">
        <v>936</v>
      </c>
      <c r="FD83" s="215"/>
      <c r="FE83" s="215"/>
      <c r="FF83" s="215"/>
      <c r="FG83" s="215"/>
      <c r="FH83" s="55"/>
      <c r="FI83" s="50"/>
      <c r="FJ83" s="215"/>
      <c r="FK83" s="215"/>
      <c r="FL83" s="56"/>
      <c r="FM83" s="50" t="s">
        <v>932</v>
      </c>
      <c r="FN83" s="51"/>
      <c r="FO83" s="52" t="s">
        <v>2057</v>
      </c>
      <c r="FS83" s="53"/>
      <c r="FT83" s="50" t="s">
        <v>933</v>
      </c>
      <c r="FV83" s="51" t="s">
        <v>1149</v>
      </c>
      <c r="FY83" s="215"/>
      <c r="FZ83" s="54" t="s">
        <v>966</v>
      </c>
      <c r="GA83" s="215"/>
      <c r="GC83" s="215"/>
      <c r="GD83" s="55"/>
      <c r="GE83" s="50" t="s">
        <v>936</v>
      </c>
      <c r="GF83" s="215"/>
      <c r="GG83" s="215"/>
      <c r="GH83" s="215"/>
      <c r="GI83" s="215"/>
      <c r="GJ83" s="55"/>
      <c r="GK83" s="50"/>
      <c r="GL83" s="215"/>
      <c r="GM83" s="215"/>
      <c r="GN83" s="56"/>
      <c r="GO83" s="56"/>
    </row>
    <row r="84" spans="1:197" ht="25.95" customHeight="1">
      <c r="A84" s="216" t="s">
        <v>1862</v>
      </c>
      <c r="B84" s="217" t="s">
        <v>1863</v>
      </c>
      <c r="C84" s="217" t="s">
        <v>1864</v>
      </c>
      <c r="D84" s="218" t="s">
        <v>1865</v>
      </c>
      <c r="E84" s="218"/>
      <c r="F84" s="218"/>
      <c r="G84" s="218"/>
      <c r="H84" s="218"/>
      <c r="I84" s="219" t="s">
        <v>941</v>
      </c>
      <c r="J84" s="219" t="s">
        <v>942</v>
      </c>
      <c r="K84" s="220" t="s">
        <v>943</v>
      </c>
      <c r="L84" s="220" t="s">
        <v>944</v>
      </c>
      <c r="M84" s="220" t="s">
        <v>947</v>
      </c>
      <c r="N84" s="221" t="s">
        <v>2017</v>
      </c>
      <c r="O84" s="222" t="s">
        <v>2018</v>
      </c>
      <c r="P84" s="222" t="s">
        <v>948</v>
      </c>
      <c r="Q84" s="222" t="s">
        <v>949</v>
      </c>
      <c r="R84" s="221" t="s">
        <v>950</v>
      </c>
      <c r="S84" s="223" t="s">
        <v>1866</v>
      </c>
      <c r="T84" s="223" t="s">
        <v>1867</v>
      </c>
      <c r="U84" s="224" t="s">
        <v>1150</v>
      </c>
      <c r="V84" s="225"/>
      <c r="W84" s="225"/>
      <c r="X84" s="225"/>
      <c r="Y84" s="225"/>
      <c r="Z84" s="226"/>
      <c r="AA84" s="221" t="s">
        <v>951</v>
      </c>
      <c r="AB84" s="221" t="s">
        <v>952</v>
      </c>
      <c r="AC84" s="216" t="s">
        <v>1862</v>
      </c>
      <c r="AD84" s="217" t="s">
        <v>1863</v>
      </c>
      <c r="AE84" s="217" t="s">
        <v>1864</v>
      </c>
      <c r="AF84" s="218" t="s">
        <v>1865</v>
      </c>
      <c r="AG84" s="218"/>
      <c r="AH84" s="218"/>
      <c r="AI84" s="218"/>
      <c r="AJ84" s="218"/>
      <c r="AK84" s="219" t="s">
        <v>941</v>
      </c>
      <c r="AL84" s="219" t="s">
        <v>942</v>
      </c>
      <c r="AM84" s="220" t="s">
        <v>943</v>
      </c>
      <c r="AN84" s="220" t="s">
        <v>944</v>
      </c>
      <c r="AO84" s="220" t="s">
        <v>947</v>
      </c>
      <c r="AP84" s="221" t="s">
        <v>2017</v>
      </c>
      <c r="AQ84" s="222" t="s">
        <v>2018</v>
      </c>
      <c r="AR84" s="222" t="s">
        <v>948</v>
      </c>
      <c r="AS84" s="222" t="s">
        <v>949</v>
      </c>
      <c r="AT84" s="221" t="s">
        <v>950</v>
      </c>
      <c r="AU84" s="223" t="s">
        <v>1866</v>
      </c>
      <c r="AV84" s="223" t="s">
        <v>1867</v>
      </c>
      <c r="AW84" s="224" t="s">
        <v>1150</v>
      </c>
      <c r="AX84" s="225"/>
      <c r="AY84" s="225"/>
      <c r="AZ84" s="225"/>
      <c r="BA84" s="225"/>
      <c r="BB84" s="226"/>
      <c r="BC84" s="221" t="s">
        <v>951</v>
      </c>
      <c r="BD84" s="221" t="s">
        <v>952</v>
      </c>
      <c r="BE84" s="216" t="s">
        <v>1862</v>
      </c>
      <c r="BF84" s="217" t="s">
        <v>1863</v>
      </c>
      <c r="BG84" s="217" t="s">
        <v>1864</v>
      </c>
      <c r="BH84" s="218" t="s">
        <v>1865</v>
      </c>
      <c r="BI84" s="218"/>
      <c r="BJ84" s="218"/>
      <c r="BK84" s="218"/>
      <c r="BL84" s="218"/>
      <c r="BM84" s="219" t="s">
        <v>941</v>
      </c>
      <c r="BN84" s="219" t="s">
        <v>942</v>
      </c>
      <c r="BO84" s="220" t="s">
        <v>943</v>
      </c>
      <c r="BP84" s="220" t="s">
        <v>944</v>
      </c>
      <c r="BQ84" s="220" t="s">
        <v>947</v>
      </c>
      <c r="BR84" s="221" t="s">
        <v>2017</v>
      </c>
      <c r="BS84" s="222" t="s">
        <v>2018</v>
      </c>
      <c r="BT84" s="222" t="s">
        <v>948</v>
      </c>
      <c r="BU84" s="222" t="s">
        <v>949</v>
      </c>
      <c r="BV84" s="221" t="s">
        <v>950</v>
      </c>
      <c r="BW84" s="223" t="s">
        <v>1866</v>
      </c>
      <c r="BX84" s="223" t="s">
        <v>1867</v>
      </c>
      <c r="BY84" s="224" t="s">
        <v>1150</v>
      </c>
      <c r="BZ84" s="225"/>
      <c r="CA84" s="225"/>
      <c r="CB84" s="225"/>
      <c r="CC84" s="225"/>
      <c r="CD84" s="226"/>
      <c r="CE84" s="221" t="s">
        <v>951</v>
      </c>
      <c r="CF84" s="221" t="s">
        <v>952</v>
      </c>
      <c r="CG84" s="216" t="s">
        <v>1862</v>
      </c>
      <c r="CH84" s="217" t="s">
        <v>1863</v>
      </c>
      <c r="CI84" s="217" t="s">
        <v>1864</v>
      </c>
      <c r="CJ84" s="218" t="s">
        <v>1865</v>
      </c>
      <c r="CK84" s="218"/>
      <c r="CL84" s="218"/>
      <c r="CM84" s="218"/>
      <c r="CN84" s="218"/>
      <c r="CO84" s="219" t="s">
        <v>941</v>
      </c>
      <c r="CP84" s="219" t="s">
        <v>942</v>
      </c>
      <c r="CQ84" s="220" t="s">
        <v>943</v>
      </c>
      <c r="CR84" s="220" t="s">
        <v>944</v>
      </c>
      <c r="CS84" s="220" t="s">
        <v>947</v>
      </c>
      <c r="CT84" s="221" t="s">
        <v>2017</v>
      </c>
      <c r="CU84" s="222" t="s">
        <v>2018</v>
      </c>
      <c r="CV84" s="222" t="s">
        <v>948</v>
      </c>
      <c r="CW84" s="222" t="s">
        <v>949</v>
      </c>
      <c r="CX84" s="221" t="s">
        <v>950</v>
      </c>
      <c r="CY84" s="223" t="s">
        <v>1866</v>
      </c>
      <c r="CZ84" s="223" t="s">
        <v>1867</v>
      </c>
      <c r="DA84" s="224" t="s">
        <v>1150</v>
      </c>
      <c r="DB84" s="225"/>
      <c r="DC84" s="225"/>
      <c r="DD84" s="225"/>
      <c r="DE84" s="225"/>
      <c r="DF84" s="226"/>
      <c r="DG84" s="221" t="s">
        <v>951</v>
      </c>
      <c r="DH84" s="221" t="s">
        <v>952</v>
      </c>
      <c r="DI84" s="216" t="s">
        <v>1862</v>
      </c>
      <c r="DJ84" s="217" t="s">
        <v>1863</v>
      </c>
      <c r="DK84" s="217" t="s">
        <v>1864</v>
      </c>
      <c r="DL84" s="218" t="s">
        <v>1865</v>
      </c>
      <c r="DM84" s="218"/>
      <c r="DN84" s="218"/>
      <c r="DO84" s="218"/>
      <c r="DP84" s="218"/>
      <c r="DQ84" s="219" t="s">
        <v>941</v>
      </c>
      <c r="DR84" s="219" t="s">
        <v>942</v>
      </c>
      <c r="DS84" s="220" t="s">
        <v>943</v>
      </c>
      <c r="DT84" s="220" t="s">
        <v>944</v>
      </c>
      <c r="DU84" s="220" t="s">
        <v>947</v>
      </c>
      <c r="DV84" s="221" t="s">
        <v>2017</v>
      </c>
      <c r="DW84" s="222" t="s">
        <v>2018</v>
      </c>
      <c r="DX84" s="222" t="s">
        <v>948</v>
      </c>
      <c r="DY84" s="222" t="s">
        <v>949</v>
      </c>
      <c r="DZ84" s="221" t="s">
        <v>950</v>
      </c>
      <c r="EA84" s="223" t="s">
        <v>1866</v>
      </c>
      <c r="EB84" s="223" t="s">
        <v>1867</v>
      </c>
      <c r="EC84" s="224" t="s">
        <v>1150</v>
      </c>
      <c r="ED84" s="225"/>
      <c r="EE84" s="225"/>
      <c r="EF84" s="225"/>
      <c r="EG84" s="225"/>
      <c r="EH84" s="226"/>
      <c r="EI84" s="221" t="s">
        <v>951</v>
      </c>
      <c r="EJ84" s="221" t="s">
        <v>952</v>
      </c>
      <c r="EK84" s="216" t="s">
        <v>1862</v>
      </c>
      <c r="EL84" s="217" t="s">
        <v>1863</v>
      </c>
      <c r="EM84" s="217" t="s">
        <v>1864</v>
      </c>
      <c r="EN84" s="218" t="s">
        <v>1865</v>
      </c>
      <c r="EO84" s="218"/>
      <c r="EP84" s="218"/>
      <c r="EQ84" s="218"/>
      <c r="ER84" s="218"/>
      <c r="ES84" s="219" t="s">
        <v>941</v>
      </c>
      <c r="ET84" s="219" t="s">
        <v>942</v>
      </c>
      <c r="EU84" s="220" t="s">
        <v>943</v>
      </c>
      <c r="EV84" s="220" t="s">
        <v>944</v>
      </c>
      <c r="EW84" s="220" t="s">
        <v>947</v>
      </c>
      <c r="EX84" s="221" t="s">
        <v>2017</v>
      </c>
      <c r="EY84" s="222" t="s">
        <v>2018</v>
      </c>
      <c r="EZ84" s="222" t="s">
        <v>948</v>
      </c>
      <c r="FA84" s="222" t="s">
        <v>949</v>
      </c>
      <c r="FB84" s="221" t="s">
        <v>950</v>
      </c>
      <c r="FC84" s="223" t="s">
        <v>1866</v>
      </c>
      <c r="FD84" s="223" t="s">
        <v>1867</v>
      </c>
      <c r="FE84" s="224" t="s">
        <v>1150</v>
      </c>
      <c r="FF84" s="225"/>
      <c r="FG84" s="225"/>
      <c r="FH84" s="225"/>
      <c r="FI84" s="225"/>
      <c r="FJ84" s="226"/>
      <c r="FK84" s="221" t="s">
        <v>951</v>
      </c>
      <c r="FL84" s="221" t="s">
        <v>952</v>
      </c>
      <c r="FM84" s="216" t="s">
        <v>1862</v>
      </c>
      <c r="FN84" s="217" t="s">
        <v>1863</v>
      </c>
      <c r="FO84" s="217" t="s">
        <v>1864</v>
      </c>
      <c r="FP84" s="218" t="s">
        <v>1865</v>
      </c>
      <c r="FQ84" s="218"/>
      <c r="FR84" s="218"/>
      <c r="FS84" s="218"/>
      <c r="FT84" s="218"/>
      <c r="FU84" s="219" t="s">
        <v>941</v>
      </c>
      <c r="FV84" s="219" t="s">
        <v>942</v>
      </c>
      <c r="FW84" s="220" t="s">
        <v>943</v>
      </c>
      <c r="FX84" s="220" t="s">
        <v>944</v>
      </c>
      <c r="FY84" s="220" t="s">
        <v>947</v>
      </c>
      <c r="FZ84" s="221" t="s">
        <v>2017</v>
      </c>
      <c r="GA84" s="222" t="s">
        <v>2018</v>
      </c>
      <c r="GB84" s="222" t="s">
        <v>948</v>
      </c>
      <c r="GC84" s="222" t="s">
        <v>949</v>
      </c>
      <c r="GD84" s="221" t="s">
        <v>950</v>
      </c>
      <c r="GE84" s="223" t="s">
        <v>1866</v>
      </c>
      <c r="GF84" s="223" t="s">
        <v>1867</v>
      </c>
      <c r="GG84" s="224" t="s">
        <v>1150</v>
      </c>
      <c r="GH84" s="225"/>
      <c r="GI84" s="225"/>
      <c r="GJ84" s="225"/>
      <c r="GK84" s="225"/>
      <c r="GL84" s="226"/>
      <c r="GM84" s="221" t="s">
        <v>951</v>
      </c>
      <c r="GN84" s="221" t="s">
        <v>952</v>
      </c>
      <c r="GO84" s="57"/>
    </row>
    <row r="85" spans="1:197" ht="30.25" customHeight="1">
      <c r="A85" s="216"/>
      <c r="B85" s="217"/>
      <c r="C85" s="217"/>
      <c r="D85" s="229" t="s">
        <v>1868</v>
      </c>
      <c r="E85" s="229" t="s">
        <v>1869</v>
      </c>
      <c r="F85" s="229" t="s">
        <v>1870</v>
      </c>
      <c r="G85" s="58" t="s">
        <v>1871</v>
      </c>
      <c r="H85" s="58" t="s">
        <v>1872</v>
      </c>
      <c r="I85" s="227"/>
      <c r="J85" s="227"/>
      <c r="K85" s="228"/>
      <c r="L85" s="228"/>
      <c r="M85" s="228"/>
      <c r="N85" s="229"/>
      <c r="O85" s="230"/>
      <c r="P85" s="230"/>
      <c r="Q85" s="230"/>
      <c r="R85" s="229"/>
      <c r="S85" s="231"/>
      <c r="T85" s="231"/>
      <c r="U85" s="216" t="s">
        <v>1873</v>
      </c>
      <c r="V85" s="59" t="s">
        <v>953</v>
      </c>
      <c r="W85" s="59" t="s">
        <v>1874</v>
      </c>
      <c r="X85" s="59" t="s">
        <v>954</v>
      </c>
      <c r="Y85" s="59" t="s">
        <v>1875</v>
      </c>
      <c r="Z85" s="59" t="s">
        <v>955</v>
      </c>
      <c r="AA85" s="229"/>
      <c r="AB85" s="229"/>
      <c r="AC85" s="216"/>
      <c r="AD85" s="217"/>
      <c r="AE85" s="217"/>
      <c r="AF85" s="229" t="s">
        <v>1868</v>
      </c>
      <c r="AG85" s="229" t="s">
        <v>1869</v>
      </c>
      <c r="AH85" s="229" t="s">
        <v>1870</v>
      </c>
      <c r="AI85" s="58" t="s">
        <v>1871</v>
      </c>
      <c r="AJ85" s="58" t="s">
        <v>1872</v>
      </c>
      <c r="AK85" s="227"/>
      <c r="AL85" s="227"/>
      <c r="AM85" s="228"/>
      <c r="AN85" s="228"/>
      <c r="AO85" s="228"/>
      <c r="AP85" s="229"/>
      <c r="AQ85" s="230"/>
      <c r="AR85" s="230"/>
      <c r="AS85" s="230"/>
      <c r="AT85" s="229"/>
      <c r="AU85" s="231"/>
      <c r="AV85" s="231"/>
      <c r="AW85" s="216" t="s">
        <v>1873</v>
      </c>
      <c r="AX85" s="59" t="s">
        <v>953</v>
      </c>
      <c r="AY85" s="59" t="s">
        <v>1874</v>
      </c>
      <c r="AZ85" s="59" t="s">
        <v>954</v>
      </c>
      <c r="BA85" s="59" t="s">
        <v>1875</v>
      </c>
      <c r="BB85" s="59" t="s">
        <v>955</v>
      </c>
      <c r="BC85" s="229"/>
      <c r="BD85" s="229"/>
      <c r="BE85" s="216"/>
      <c r="BF85" s="217"/>
      <c r="BG85" s="217"/>
      <c r="BH85" s="229" t="s">
        <v>1868</v>
      </c>
      <c r="BI85" s="229" t="s">
        <v>1869</v>
      </c>
      <c r="BJ85" s="229" t="s">
        <v>1870</v>
      </c>
      <c r="BK85" s="58" t="s">
        <v>1871</v>
      </c>
      <c r="BL85" s="58" t="s">
        <v>1872</v>
      </c>
      <c r="BM85" s="227"/>
      <c r="BN85" s="227"/>
      <c r="BO85" s="228"/>
      <c r="BP85" s="228"/>
      <c r="BQ85" s="228"/>
      <c r="BR85" s="229"/>
      <c r="BS85" s="230"/>
      <c r="BT85" s="230"/>
      <c r="BU85" s="230"/>
      <c r="BV85" s="229"/>
      <c r="BW85" s="231"/>
      <c r="BX85" s="231"/>
      <c r="BY85" s="216" t="s">
        <v>1873</v>
      </c>
      <c r="BZ85" s="59" t="s">
        <v>953</v>
      </c>
      <c r="CA85" s="59" t="s">
        <v>1874</v>
      </c>
      <c r="CB85" s="59" t="s">
        <v>954</v>
      </c>
      <c r="CC85" s="59" t="s">
        <v>1875</v>
      </c>
      <c r="CD85" s="59" t="s">
        <v>955</v>
      </c>
      <c r="CE85" s="229"/>
      <c r="CF85" s="229"/>
      <c r="CG85" s="216"/>
      <c r="CH85" s="217"/>
      <c r="CI85" s="217"/>
      <c r="CJ85" s="229" t="s">
        <v>1868</v>
      </c>
      <c r="CK85" s="229" t="s">
        <v>1869</v>
      </c>
      <c r="CL85" s="229" t="s">
        <v>1870</v>
      </c>
      <c r="CM85" s="58" t="s">
        <v>1871</v>
      </c>
      <c r="CN85" s="58" t="s">
        <v>1872</v>
      </c>
      <c r="CO85" s="227"/>
      <c r="CP85" s="227"/>
      <c r="CQ85" s="228"/>
      <c r="CR85" s="228"/>
      <c r="CS85" s="228"/>
      <c r="CT85" s="229"/>
      <c r="CU85" s="230"/>
      <c r="CV85" s="230"/>
      <c r="CW85" s="230"/>
      <c r="CX85" s="229"/>
      <c r="CY85" s="231"/>
      <c r="CZ85" s="231"/>
      <c r="DA85" s="216" t="s">
        <v>1873</v>
      </c>
      <c r="DB85" s="59" t="s">
        <v>953</v>
      </c>
      <c r="DC85" s="59" t="s">
        <v>1874</v>
      </c>
      <c r="DD85" s="59" t="s">
        <v>954</v>
      </c>
      <c r="DE85" s="59" t="s">
        <v>1875</v>
      </c>
      <c r="DF85" s="59" t="s">
        <v>955</v>
      </c>
      <c r="DG85" s="229"/>
      <c r="DH85" s="229"/>
      <c r="DI85" s="216"/>
      <c r="DJ85" s="217"/>
      <c r="DK85" s="217"/>
      <c r="DL85" s="229" t="s">
        <v>1868</v>
      </c>
      <c r="DM85" s="229" t="s">
        <v>1869</v>
      </c>
      <c r="DN85" s="229" t="s">
        <v>1870</v>
      </c>
      <c r="DO85" s="58" t="s">
        <v>1871</v>
      </c>
      <c r="DP85" s="58" t="s">
        <v>1872</v>
      </c>
      <c r="DQ85" s="227"/>
      <c r="DR85" s="227"/>
      <c r="DS85" s="228"/>
      <c r="DT85" s="228"/>
      <c r="DU85" s="228"/>
      <c r="DV85" s="229"/>
      <c r="DW85" s="230"/>
      <c r="DX85" s="230"/>
      <c r="DY85" s="230"/>
      <c r="DZ85" s="229"/>
      <c r="EA85" s="231"/>
      <c r="EB85" s="231"/>
      <c r="EC85" s="216" t="s">
        <v>1873</v>
      </c>
      <c r="ED85" s="59" t="s">
        <v>953</v>
      </c>
      <c r="EE85" s="59" t="s">
        <v>1874</v>
      </c>
      <c r="EF85" s="59" t="s">
        <v>954</v>
      </c>
      <c r="EG85" s="59" t="s">
        <v>1875</v>
      </c>
      <c r="EH85" s="59" t="s">
        <v>955</v>
      </c>
      <c r="EI85" s="229"/>
      <c r="EJ85" s="229"/>
      <c r="EK85" s="216"/>
      <c r="EL85" s="217"/>
      <c r="EM85" s="217"/>
      <c r="EN85" s="229" t="s">
        <v>1868</v>
      </c>
      <c r="EO85" s="229" t="s">
        <v>1869</v>
      </c>
      <c r="EP85" s="229" t="s">
        <v>1870</v>
      </c>
      <c r="EQ85" s="58" t="s">
        <v>1871</v>
      </c>
      <c r="ER85" s="58" t="s">
        <v>1872</v>
      </c>
      <c r="ES85" s="227"/>
      <c r="ET85" s="227"/>
      <c r="EU85" s="228"/>
      <c r="EV85" s="228"/>
      <c r="EW85" s="228"/>
      <c r="EX85" s="229"/>
      <c r="EY85" s="230"/>
      <c r="EZ85" s="230"/>
      <c r="FA85" s="230"/>
      <c r="FB85" s="229"/>
      <c r="FC85" s="231"/>
      <c r="FD85" s="231"/>
      <c r="FE85" s="216" t="s">
        <v>1873</v>
      </c>
      <c r="FF85" s="59" t="s">
        <v>953</v>
      </c>
      <c r="FG85" s="59" t="s">
        <v>1874</v>
      </c>
      <c r="FH85" s="59" t="s">
        <v>954</v>
      </c>
      <c r="FI85" s="59" t="s">
        <v>1875</v>
      </c>
      <c r="FJ85" s="59" t="s">
        <v>955</v>
      </c>
      <c r="FK85" s="229"/>
      <c r="FL85" s="229"/>
      <c r="FM85" s="216"/>
      <c r="FN85" s="217"/>
      <c r="FO85" s="217"/>
      <c r="FP85" s="229" t="s">
        <v>1868</v>
      </c>
      <c r="FQ85" s="229" t="s">
        <v>1869</v>
      </c>
      <c r="FR85" s="229" t="s">
        <v>1870</v>
      </c>
      <c r="FS85" s="58" t="s">
        <v>1871</v>
      </c>
      <c r="FT85" s="58" t="s">
        <v>1872</v>
      </c>
      <c r="FU85" s="227"/>
      <c r="FV85" s="227"/>
      <c r="FW85" s="228"/>
      <c r="FX85" s="228"/>
      <c r="FY85" s="228"/>
      <c r="FZ85" s="229"/>
      <c r="GA85" s="230"/>
      <c r="GB85" s="230"/>
      <c r="GC85" s="230"/>
      <c r="GD85" s="229"/>
      <c r="GE85" s="231"/>
      <c r="GF85" s="231"/>
      <c r="GG85" s="216" t="s">
        <v>1873</v>
      </c>
      <c r="GH85" s="59" t="s">
        <v>953</v>
      </c>
      <c r="GI85" s="59" t="s">
        <v>1874</v>
      </c>
      <c r="GJ85" s="59" t="s">
        <v>954</v>
      </c>
      <c r="GK85" s="59" t="s">
        <v>1875</v>
      </c>
      <c r="GL85" s="59" t="s">
        <v>955</v>
      </c>
      <c r="GM85" s="229"/>
      <c r="GN85" s="229"/>
      <c r="GO85" s="57"/>
    </row>
    <row r="86" spans="1:197" s="64" customFormat="1" ht="20.2" customHeight="1">
      <c r="A86" s="34"/>
      <c r="B86" s="34"/>
      <c r="C86" s="34"/>
      <c r="D86" s="60"/>
      <c r="E86" s="60"/>
      <c r="F86" s="60"/>
      <c r="G86" s="60"/>
      <c r="H86" s="60"/>
      <c r="I86" s="34"/>
      <c r="J86" s="34"/>
      <c r="K86" s="89"/>
      <c r="L86" s="61"/>
      <c r="M86" s="34"/>
      <c r="N86" s="34"/>
      <c r="O86" s="34"/>
      <c r="P86" s="34"/>
      <c r="Q86" s="34"/>
      <c r="R86" s="34"/>
      <c r="S86" s="62"/>
      <c r="T86" s="62"/>
      <c r="U86" s="34"/>
      <c r="V86" s="34"/>
      <c r="W86" s="34"/>
      <c r="X86" s="34"/>
      <c r="Y86" s="34"/>
      <c r="Z86" s="34"/>
      <c r="AA86" s="34"/>
      <c r="AB86" s="60"/>
      <c r="AC86" s="34"/>
      <c r="AD86" s="34"/>
      <c r="AE86" s="34"/>
      <c r="AF86" s="60"/>
      <c r="AG86" s="60"/>
      <c r="AH86" s="60"/>
      <c r="AI86" s="60"/>
      <c r="AJ86" s="60"/>
      <c r="AK86" s="34"/>
      <c r="AL86" s="34"/>
      <c r="AM86" s="89"/>
      <c r="AN86" s="34"/>
      <c r="AO86" s="34"/>
      <c r="AP86" s="34"/>
      <c r="AQ86" s="34"/>
      <c r="AR86" s="34"/>
      <c r="AS86" s="34"/>
      <c r="AT86" s="34"/>
      <c r="AU86" s="62"/>
      <c r="AV86" s="62"/>
      <c r="AW86" s="34"/>
      <c r="AX86" s="34"/>
      <c r="AY86" s="34"/>
      <c r="AZ86" s="34"/>
      <c r="BA86" s="34"/>
      <c r="BB86" s="34"/>
      <c r="BC86" s="34"/>
      <c r="BD86" s="60"/>
      <c r="BE86" s="34"/>
      <c r="BF86" s="34"/>
      <c r="BG86" s="34"/>
      <c r="BH86" s="60"/>
      <c r="BI86" s="60"/>
      <c r="BJ86" s="60"/>
      <c r="BK86" s="60"/>
      <c r="BL86" s="60"/>
      <c r="BM86" s="34"/>
      <c r="BN86" s="34"/>
      <c r="BO86" s="89"/>
      <c r="BP86" s="34"/>
      <c r="BQ86" s="34"/>
      <c r="BR86" s="34"/>
      <c r="BS86" s="34"/>
      <c r="BT86" s="34"/>
      <c r="BU86" s="34"/>
      <c r="BV86" s="34"/>
      <c r="BW86" s="62"/>
      <c r="BX86" s="62"/>
      <c r="BY86" s="34"/>
      <c r="BZ86" s="34"/>
      <c r="CA86" s="34"/>
      <c r="CB86" s="34"/>
      <c r="CC86" s="34"/>
      <c r="CD86" s="34"/>
      <c r="CE86" s="34"/>
      <c r="CF86" s="60"/>
      <c r="CG86" s="34"/>
      <c r="CH86" s="34"/>
      <c r="CI86" s="34"/>
      <c r="CJ86" s="60"/>
      <c r="CK86" s="60"/>
      <c r="CL86" s="60"/>
      <c r="CM86" s="60"/>
      <c r="CN86" s="60"/>
      <c r="CO86" s="34"/>
      <c r="CP86" s="34"/>
      <c r="CQ86" s="89"/>
      <c r="CR86" s="34"/>
      <c r="CS86" s="34"/>
      <c r="CT86" s="34"/>
      <c r="CU86" s="34"/>
      <c r="CV86" s="34"/>
      <c r="CW86" s="34"/>
      <c r="CX86" s="34"/>
      <c r="CY86" s="62"/>
      <c r="CZ86" s="62"/>
      <c r="DA86" s="34"/>
      <c r="DB86" s="34"/>
      <c r="DC86" s="34"/>
      <c r="DD86" s="34"/>
      <c r="DE86" s="34"/>
      <c r="DF86" s="34"/>
      <c r="DG86" s="34"/>
      <c r="DH86" s="60"/>
      <c r="DI86" s="34"/>
      <c r="DJ86" s="34"/>
      <c r="DK86" s="34"/>
      <c r="DL86" s="60"/>
      <c r="DM86" s="60"/>
      <c r="DN86" s="60"/>
      <c r="DO86" s="60"/>
      <c r="DP86" s="60"/>
      <c r="DQ86" s="34"/>
      <c r="DR86" s="34"/>
      <c r="DS86" s="34"/>
      <c r="DT86" s="34"/>
      <c r="DU86" s="34"/>
      <c r="DV86" s="34"/>
      <c r="DW86" s="34"/>
      <c r="DX86" s="34"/>
      <c r="DY86" s="34"/>
      <c r="DZ86" s="34"/>
      <c r="EA86" s="62"/>
      <c r="EB86" s="62"/>
      <c r="EC86" s="34"/>
      <c r="ED86" s="34"/>
      <c r="EE86" s="34"/>
      <c r="EF86" s="34"/>
      <c r="EG86" s="34"/>
      <c r="EH86" s="34"/>
      <c r="EI86" s="34"/>
      <c r="EJ86" s="60"/>
      <c r="EK86" s="34"/>
      <c r="EL86" s="34"/>
      <c r="EM86" s="34"/>
      <c r="EN86" s="60"/>
      <c r="EO86" s="60"/>
      <c r="EP86" s="60"/>
      <c r="EQ86" s="60"/>
      <c r="ER86" s="60"/>
      <c r="ES86" s="203"/>
      <c r="ET86" s="203"/>
      <c r="EU86" s="203"/>
      <c r="EV86" s="34"/>
      <c r="EW86" s="34"/>
      <c r="EX86" s="34"/>
      <c r="EY86" s="203"/>
      <c r="EZ86" s="34"/>
      <c r="FA86" s="34"/>
      <c r="FB86" s="34"/>
      <c r="FC86" s="62"/>
      <c r="FD86" s="62"/>
      <c r="FE86" s="34"/>
      <c r="FF86" s="34"/>
      <c r="FG86" s="34"/>
      <c r="FH86" s="34"/>
      <c r="FI86" s="34"/>
      <c r="FJ86" s="34"/>
      <c r="FK86" s="34"/>
      <c r="FL86" s="60"/>
      <c r="FM86" s="34"/>
      <c r="FN86" s="34"/>
      <c r="FO86" s="34"/>
      <c r="FP86" s="60"/>
      <c r="FQ86" s="60"/>
      <c r="FR86" s="60"/>
      <c r="FS86" s="60"/>
      <c r="FT86" s="60"/>
      <c r="FU86" s="203"/>
      <c r="FV86" s="203"/>
      <c r="FW86" s="203"/>
      <c r="FX86" s="203"/>
      <c r="FY86" s="203"/>
      <c r="FZ86" s="203"/>
      <c r="GA86" s="203"/>
      <c r="GB86" s="203"/>
      <c r="GC86" s="203"/>
      <c r="GD86" s="203"/>
      <c r="GE86" s="203"/>
      <c r="GF86" s="203"/>
      <c r="GG86" s="203"/>
      <c r="GH86" s="203"/>
      <c r="GI86" s="203"/>
      <c r="GJ86" s="203"/>
      <c r="GK86" s="203"/>
      <c r="GL86" s="209"/>
      <c r="GM86" s="34"/>
      <c r="GN86" s="60"/>
      <c r="GO86" s="63"/>
    </row>
    <row r="87" spans="1:197" s="64" customFormat="1" ht="20.2" customHeight="1">
      <c r="A87" s="34"/>
      <c r="B87" s="34"/>
      <c r="C87" s="34"/>
      <c r="D87" s="60"/>
      <c r="E87" s="60"/>
      <c r="F87" s="60"/>
      <c r="G87" s="60"/>
      <c r="H87" s="60"/>
      <c r="I87" s="34"/>
      <c r="J87" s="34"/>
      <c r="K87" s="34"/>
      <c r="L87" s="61"/>
      <c r="M87" s="34"/>
      <c r="N87" s="34"/>
      <c r="O87" s="34"/>
      <c r="P87" s="34"/>
      <c r="Q87" s="34"/>
      <c r="R87" s="34"/>
      <c r="S87" s="62"/>
      <c r="T87" s="62"/>
      <c r="U87" s="34"/>
      <c r="V87" s="34"/>
      <c r="W87" s="34"/>
      <c r="X87" s="34"/>
      <c r="Y87" s="34"/>
      <c r="Z87" s="34"/>
      <c r="AA87" s="34"/>
      <c r="AB87" s="60"/>
      <c r="AC87" s="34"/>
      <c r="AD87" s="34"/>
      <c r="AE87" s="34"/>
      <c r="AF87" s="60"/>
      <c r="AG87" s="60"/>
      <c r="AH87" s="60"/>
      <c r="AI87" s="60"/>
      <c r="AJ87" s="60"/>
      <c r="AK87" s="34"/>
      <c r="AL87" s="34"/>
      <c r="AM87" s="34"/>
      <c r="AN87" s="34"/>
      <c r="AO87" s="34"/>
      <c r="AP87" s="34"/>
      <c r="AQ87" s="34"/>
      <c r="AR87" s="34"/>
      <c r="AS87" s="34"/>
      <c r="AT87" s="34"/>
      <c r="AU87" s="62"/>
      <c r="AV87" s="62"/>
      <c r="AW87" s="34"/>
      <c r="AX87" s="34"/>
      <c r="AY87" s="34"/>
      <c r="AZ87" s="34"/>
      <c r="BA87" s="34"/>
      <c r="BB87" s="34"/>
      <c r="BC87" s="34"/>
      <c r="BD87" s="60"/>
      <c r="BE87" s="34"/>
      <c r="BF87" s="34"/>
      <c r="BG87" s="34"/>
      <c r="BH87" s="60"/>
      <c r="BI87" s="60"/>
      <c r="BJ87" s="60"/>
      <c r="BK87" s="60"/>
      <c r="BL87" s="60"/>
      <c r="BM87" s="34"/>
      <c r="BN87" s="34"/>
      <c r="BO87" s="34"/>
      <c r="BP87" s="34"/>
      <c r="BQ87" s="34"/>
      <c r="BR87" s="34"/>
      <c r="BS87" s="34"/>
      <c r="BT87" s="34"/>
      <c r="BU87" s="34"/>
      <c r="BV87" s="34"/>
      <c r="BW87" s="62"/>
      <c r="BX87" s="62"/>
      <c r="BY87" s="34"/>
      <c r="BZ87" s="34"/>
      <c r="CA87" s="34"/>
      <c r="CB87" s="34"/>
      <c r="CC87" s="34"/>
      <c r="CD87" s="34"/>
      <c r="CE87" s="34"/>
      <c r="CF87" s="60"/>
      <c r="CG87" s="34"/>
      <c r="CH87" s="34"/>
      <c r="CI87" s="34"/>
      <c r="CJ87" s="60"/>
      <c r="CK87" s="60"/>
      <c r="CL87" s="60"/>
      <c r="CM87" s="60"/>
      <c r="CN87" s="60"/>
      <c r="CO87" s="34"/>
      <c r="CP87" s="34"/>
      <c r="CQ87" s="34"/>
      <c r="CR87" s="34"/>
      <c r="CS87" s="34"/>
      <c r="CT87" s="34"/>
      <c r="CU87" s="34"/>
      <c r="CV87" s="34"/>
      <c r="CW87" s="34"/>
      <c r="CX87" s="34"/>
      <c r="CY87" s="62"/>
      <c r="CZ87" s="62"/>
      <c r="DA87" s="34"/>
      <c r="DB87" s="34"/>
      <c r="DC87" s="34"/>
      <c r="DD87" s="34"/>
      <c r="DE87" s="34"/>
      <c r="DF87" s="34"/>
      <c r="DG87" s="34"/>
      <c r="DH87" s="60"/>
      <c r="DI87" s="34"/>
      <c r="DJ87" s="34"/>
      <c r="DK87" s="34"/>
      <c r="DL87" s="60"/>
      <c r="DM87" s="60"/>
      <c r="DN87" s="60"/>
      <c r="DO87" s="60"/>
      <c r="DP87" s="60"/>
      <c r="DQ87" s="34"/>
      <c r="DR87" s="34"/>
      <c r="DS87" s="34"/>
      <c r="DT87" s="34"/>
      <c r="DU87" s="34"/>
      <c r="DV87" s="34"/>
      <c r="DW87" s="34"/>
      <c r="DX87" s="34"/>
      <c r="DY87" s="34"/>
      <c r="DZ87" s="34"/>
      <c r="EA87" s="62"/>
      <c r="EB87" s="62"/>
      <c r="EC87" s="34"/>
      <c r="ED87" s="34"/>
      <c r="EE87" s="34"/>
      <c r="EF87" s="34"/>
      <c r="EG87" s="34"/>
      <c r="EH87" s="34"/>
      <c r="EI87" s="34"/>
      <c r="EJ87" s="60"/>
      <c r="EK87" s="34"/>
      <c r="EL87" s="34"/>
      <c r="EM87" s="34"/>
      <c r="EN87" s="60"/>
      <c r="EO87" s="60"/>
      <c r="EP87" s="60"/>
      <c r="EQ87" s="60"/>
      <c r="ER87" s="60"/>
      <c r="ES87" s="203"/>
      <c r="ET87" s="203"/>
      <c r="EU87" s="203"/>
      <c r="EV87" s="34"/>
      <c r="EW87" s="34"/>
      <c r="EX87" s="34"/>
      <c r="EY87" s="203"/>
      <c r="EZ87" s="34"/>
      <c r="FA87" s="34"/>
      <c r="FB87" s="34"/>
      <c r="FC87" s="62"/>
      <c r="FD87" s="62"/>
      <c r="FE87" s="34"/>
      <c r="FF87" s="34"/>
      <c r="FG87" s="34"/>
      <c r="FH87" s="34"/>
      <c r="FI87" s="34"/>
      <c r="FJ87" s="34"/>
      <c r="FK87" s="34"/>
      <c r="FL87" s="60"/>
      <c r="FM87" s="34"/>
      <c r="FN87" s="34"/>
      <c r="FO87" s="34"/>
      <c r="FP87" s="60"/>
      <c r="FQ87" s="60"/>
      <c r="FR87" s="60"/>
      <c r="FS87" s="60"/>
      <c r="FT87" s="60"/>
      <c r="FU87" s="203"/>
      <c r="FV87" s="203"/>
      <c r="FW87" s="203"/>
      <c r="FX87" s="203"/>
      <c r="FY87" s="203"/>
      <c r="FZ87" s="203"/>
      <c r="GA87" s="203"/>
      <c r="GB87" s="203"/>
      <c r="GC87" s="203"/>
      <c r="GD87" s="203"/>
      <c r="GE87" s="203"/>
      <c r="GF87" s="203"/>
      <c r="GG87" s="203"/>
      <c r="GH87" s="203"/>
      <c r="GI87" s="203"/>
      <c r="GJ87" s="203"/>
      <c r="GK87" s="203"/>
      <c r="GL87" s="203"/>
      <c r="GM87" s="34"/>
      <c r="GN87" s="60"/>
      <c r="GO87" s="63"/>
    </row>
    <row r="88" spans="1:197" s="64" customFormat="1" ht="20.2" customHeight="1">
      <c r="A88" s="34"/>
      <c r="B88" s="34"/>
      <c r="C88" s="34"/>
      <c r="D88" s="60"/>
      <c r="E88" s="60"/>
      <c r="F88" s="60"/>
      <c r="G88" s="60"/>
      <c r="H88" s="60"/>
      <c r="I88" s="34" t="s">
        <v>2035</v>
      </c>
      <c r="J88" s="34" t="s">
        <v>956</v>
      </c>
      <c r="K88" s="34" t="s">
        <v>973</v>
      </c>
      <c r="L88" s="61"/>
      <c r="M88" s="34">
        <v>10</v>
      </c>
      <c r="N88" s="34"/>
      <c r="O88" s="34"/>
      <c r="P88" s="34"/>
      <c r="Q88" s="34"/>
      <c r="R88" s="34"/>
      <c r="S88" s="62"/>
      <c r="T88" s="62"/>
      <c r="U88" s="34"/>
      <c r="V88" s="34"/>
      <c r="W88" s="34"/>
      <c r="X88" s="34"/>
      <c r="Y88" s="34"/>
      <c r="Z88" s="34"/>
      <c r="AA88" s="34"/>
      <c r="AB88" s="60"/>
      <c r="AC88" s="34"/>
      <c r="AD88" s="34"/>
      <c r="AE88" s="34"/>
      <c r="AF88" s="60"/>
      <c r="AG88" s="60"/>
      <c r="AH88" s="60"/>
      <c r="AI88" s="60"/>
      <c r="AJ88" s="60"/>
      <c r="AK88" s="34"/>
      <c r="AL88" s="34"/>
      <c r="AM88" s="34"/>
      <c r="AN88" s="34"/>
      <c r="AO88" s="34"/>
      <c r="AP88" s="34"/>
      <c r="AQ88" s="34"/>
      <c r="AR88" s="34"/>
      <c r="AS88" s="34"/>
      <c r="AT88" s="34"/>
      <c r="AU88" s="62"/>
      <c r="AV88" s="62"/>
      <c r="AW88" s="34"/>
      <c r="AX88" s="34"/>
      <c r="AY88" s="34"/>
      <c r="AZ88" s="34"/>
      <c r="BA88" s="34"/>
      <c r="BB88" s="34"/>
      <c r="BC88" s="34"/>
      <c r="BD88" s="60"/>
      <c r="BE88" s="34"/>
      <c r="BF88" s="34"/>
      <c r="BG88" s="34"/>
      <c r="BH88" s="60"/>
      <c r="BI88" s="60"/>
      <c r="BJ88" s="60"/>
      <c r="BK88" s="60"/>
      <c r="BL88" s="60"/>
      <c r="BM88" s="34"/>
      <c r="BN88" s="34"/>
      <c r="BO88" s="34"/>
      <c r="BP88" s="34"/>
      <c r="BQ88" s="34"/>
      <c r="BR88" s="34"/>
      <c r="BS88" s="34"/>
      <c r="BT88" s="34"/>
      <c r="BU88" s="34"/>
      <c r="BV88" s="34"/>
      <c r="BW88" s="62"/>
      <c r="BX88" s="62"/>
      <c r="BY88" s="34"/>
      <c r="BZ88" s="34"/>
      <c r="CA88" s="34"/>
      <c r="CB88" s="34"/>
      <c r="CC88" s="34"/>
      <c r="CD88" s="34"/>
      <c r="CE88" s="34"/>
      <c r="CF88" s="60"/>
      <c r="CG88" s="34"/>
      <c r="CH88" s="34"/>
      <c r="CI88" s="34"/>
      <c r="CJ88" s="60"/>
      <c r="CK88" s="60"/>
      <c r="CL88" s="60"/>
      <c r="CM88" s="60"/>
      <c r="CN88" s="60"/>
      <c r="CO88" s="34"/>
      <c r="CP88" s="34"/>
      <c r="CQ88" s="34"/>
      <c r="CR88" s="34"/>
      <c r="CS88" s="34"/>
      <c r="CT88" s="34"/>
      <c r="CU88" s="34"/>
      <c r="CV88" s="34"/>
      <c r="CW88" s="34"/>
      <c r="CX88" s="34"/>
      <c r="CY88" s="62"/>
      <c r="CZ88" s="62"/>
      <c r="DA88" s="34"/>
      <c r="DB88" s="34"/>
      <c r="DC88" s="34"/>
      <c r="DD88" s="34"/>
      <c r="DE88" s="34"/>
      <c r="DF88" s="34"/>
      <c r="DG88" s="34"/>
      <c r="DH88" s="60"/>
      <c r="DI88" s="34"/>
      <c r="DJ88" s="34"/>
      <c r="DK88" s="34"/>
      <c r="DL88" s="60"/>
      <c r="DM88" s="60"/>
      <c r="DN88" s="60"/>
      <c r="DO88" s="60"/>
      <c r="DP88" s="60"/>
      <c r="DQ88" s="34"/>
      <c r="DR88" s="34"/>
      <c r="DS88" s="34"/>
      <c r="DT88" s="34"/>
      <c r="DU88" s="34"/>
      <c r="DV88" s="34"/>
      <c r="DW88" s="34"/>
      <c r="DX88" s="34"/>
      <c r="DY88" s="34"/>
      <c r="DZ88" s="34"/>
      <c r="EA88" s="62"/>
      <c r="EB88" s="62"/>
      <c r="EC88" s="34"/>
      <c r="ED88" s="34"/>
      <c r="EE88" s="34"/>
      <c r="EF88" s="34"/>
      <c r="EG88" s="34"/>
      <c r="EH88" s="34"/>
      <c r="EI88" s="34"/>
      <c r="EJ88" s="60"/>
      <c r="EK88" s="34"/>
      <c r="EL88" s="34"/>
      <c r="EM88" s="34"/>
      <c r="EN88" s="60"/>
      <c r="EO88" s="60"/>
      <c r="EP88" s="60"/>
      <c r="EQ88" s="60"/>
      <c r="ER88" s="60"/>
      <c r="ES88" s="34"/>
      <c r="ET88" s="34"/>
      <c r="EU88" s="34"/>
      <c r="EV88" s="34"/>
      <c r="EW88" s="34"/>
      <c r="EX88" s="34"/>
      <c r="EY88" s="34"/>
      <c r="EZ88" s="34"/>
      <c r="FA88" s="34"/>
      <c r="FB88" s="34"/>
      <c r="FC88" s="62"/>
      <c r="FD88" s="62"/>
      <c r="FE88" s="34"/>
      <c r="FF88" s="34"/>
      <c r="FG88" s="34"/>
      <c r="FH88" s="34"/>
      <c r="FI88" s="34"/>
      <c r="FJ88" s="34"/>
      <c r="FK88" s="34"/>
      <c r="FL88" s="60"/>
      <c r="FM88" s="34"/>
      <c r="FN88" s="34"/>
      <c r="FO88" s="34"/>
      <c r="FP88" s="60"/>
      <c r="FQ88" s="60"/>
      <c r="FR88" s="60"/>
      <c r="FS88" s="60"/>
      <c r="FT88" s="60"/>
      <c r="FU88" s="203"/>
      <c r="FV88" s="203"/>
      <c r="FW88" s="203"/>
      <c r="FX88" s="203"/>
      <c r="FY88" s="203"/>
      <c r="FZ88" s="203"/>
      <c r="GA88" s="203"/>
      <c r="GB88" s="203"/>
      <c r="GC88" s="203"/>
      <c r="GD88" s="203"/>
      <c r="GE88" s="203"/>
      <c r="GF88" s="203"/>
      <c r="GG88" s="203"/>
      <c r="GH88" s="203"/>
      <c r="GI88" s="203"/>
      <c r="GJ88" s="203"/>
      <c r="GK88" s="203"/>
      <c r="GL88" s="203"/>
      <c r="GM88" s="34"/>
      <c r="GN88" s="60"/>
      <c r="GO88" s="63"/>
    </row>
    <row r="89" spans="1:197" s="64" customFormat="1" ht="20.2" customHeight="1">
      <c r="A89" s="34"/>
      <c r="B89" s="34"/>
      <c r="C89" s="34"/>
      <c r="D89" s="60"/>
      <c r="E89" s="60"/>
      <c r="F89" s="60"/>
      <c r="G89" s="60"/>
      <c r="H89" s="60"/>
      <c r="I89" s="34" t="s">
        <v>2036</v>
      </c>
      <c r="J89" s="34" t="s">
        <v>956</v>
      </c>
      <c r="K89" s="34" t="s">
        <v>973</v>
      </c>
      <c r="L89" s="34"/>
      <c r="M89" s="34">
        <v>10</v>
      </c>
      <c r="N89" s="34"/>
      <c r="O89" s="34"/>
      <c r="P89" s="34"/>
      <c r="Q89" s="34"/>
      <c r="R89" s="34"/>
      <c r="S89" s="62"/>
      <c r="T89" s="62"/>
      <c r="U89" s="34"/>
      <c r="V89" s="34"/>
      <c r="W89" s="34"/>
      <c r="X89" s="34"/>
      <c r="Y89" s="34"/>
      <c r="Z89" s="34"/>
      <c r="AA89" s="34"/>
      <c r="AB89" s="60"/>
      <c r="AC89" s="34"/>
      <c r="AD89" s="34"/>
      <c r="AE89" s="34"/>
      <c r="AF89" s="60"/>
      <c r="AG89" s="60"/>
      <c r="AH89" s="60"/>
      <c r="AI89" s="60"/>
      <c r="AJ89" s="60"/>
      <c r="AK89" s="34"/>
      <c r="AL89" s="34"/>
      <c r="AM89" s="34"/>
      <c r="AN89" s="34"/>
      <c r="AO89" s="34"/>
      <c r="AP89" s="34"/>
      <c r="AQ89" s="34"/>
      <c r="AR89" s="34"/>
      <c r="AS89" s="34"/>
      <c r="AT89" s="34"/>
      <c r="AU89" s="62"/>
      <c r="AV89" s="62"/>
      <c r="AW89" s="34"/>
      <c r="AX89" s="34"/>
      <c r="AY89" s="34"/>
      <c r="AZ89" s="34"/>
      <c r="BA89" s="34"/>
      <c r="BB89" s="34"/>
      <c r="BC89" s="34"/>
      <c r="BD89" s="60"/>
      <c r="BE89" s="34"/>
      <c r="BF89" s="34"/>
      <c r="BG89" s="34"/>
      <c r="BH89" s="60"/>
      <c r="BI89" s="60"/>
      <c r="BJ89" s="60"/>
      <c r="BK89" s="60"/>
      <c r="BL89" s="60"/>
      <c r="BM89" s="34"/>
      <c r="BN89" s="34"/>
      <c r="BO89" s="34"/>
      <c r="BP89" s="34"/>
      <c r="BQ89" s="34"/>
      <c r="BR89" s="34"/>
      <c r="BS89" s="34"/>
      <c r="BT89" s="34"/>
      <c r="BU89" s="34"/>
      <c r="BV89" s="34"/>
      <c r="BW89" s="62"/>
      <c r="BX89" s="62"/>
      <c r="BY89" s="34"/>
      <c r="BZ89" s="34"/>
      <c r="CA89" s="34"/>
      <c r="CB89" s="34"/>
      <c r="CC89" s="34"/>
      <c r="CD89" s="34"/>
      <c r="CE89" s="34"/>
      <c r="CF89" s="60"/>
      <c r="CG89" s="34"/>
      <c r="CH89" s="34"/>
      <c r="CI89" s="34"/>
      <c r="CJ89" s="60"/>
      <c r="CK89" s="60"/>
      <c r="CL89" s="60"/>
      <c r="CM89" s="60"/>
      <c r="CN89" s="60"/>
      <c r="CO89" s="34"/>
      <c r="CP89" s="34"/>
      <c r="CQ89" s="34"/>
      <c r="CR89" s="34"/>
      <c r="CS89" s="34"/>
      <c r="CT89" s="34"/>
      <c r="CU89" s="34"/>
      <c r="CV89" s="34"/>
      <c r="CW89" s="34"/>
      <c r="CX89" s="34"/>
      <c r="CY89" s="62"/>
      <c r="CZ89" s="62"/>
      <c r="DA89" s="34"/>
      <c r="DB89" s="34"/>
      <c r="DC89" s="34"/>
      <c r="DD89" s="34"/>
      <c r="DE89" s="34"/>
      <c r="DF89" s="34"/>
      <c r="DG89" s="34"/>
      <c r="DH89" s="60"/>
      <c r="DI89" s="34"/>
      <c r="DJ89" s="34"/>
      <c r="DK89" s="34"/>
      <c r="DL89" s="60"/>
      <c r="DM89" s="60"/>
      <c r="DN89" s="60"/>
      <c r="DO89" s="60"/>
      <c r="DP89" s="60"/>
      <c r="DQ89" s="34"/>
      <c r="DR89" s="34"/>
      <c r="DS89" s="34"/>
      <c r="DT89" s="34"/>
      <c r="DU89" s="34"/>
      <c r="DV89" s="34"/>
      <c r="DW89" s="34"/>
      <c r="DX89" s="34"/>
      <c r="DY89" s="34"/>
      <c r="DZ89" s="34"/>
      <c r="EA89" s="62"/>
      <c r="EB89" s="62"/>
      <c r="EC89" s="34"/>
      <c r="ED89" s="34"/>
      <c r="EE89" s="34"/>
      <c r="EF89" s="34"/>
      <c r="EG89" s="34"/>
      <c r="EH89" s="34"/>
      <c r="EI89" s="34"/>
      <c r="EJ89" s="60"/>
      <c r="EK89" s="34"/>
      <c r="EL89" s="34"/>
      <c r="EM89" s="34"/>
      <c r="EN89" s="60"/>
      <c r="EO89" s="60"/>
      <c r="EP89" s="60"/>
      <c r="EQ89" s="60"/>
      <c r="ER89" s="60"/>
      <c r="ES89" s="34"/>
      <c r="ET89" s="34"/>
      <c r="EU89" s="34"/>
      <c r="EV89" s="34"/>
      <c r="EW89" s="34"/>
      <c r="EX89" s="34"/>
      <c r="EY89" s="34"/>
      <c r="EZ89" s="34"/>
      <c r="FA89" s="34"/>
      <c r="FB89" s="34"/>
      <c r="FC89" s="62"/>
      <c r="FD89" s="62"/>
      <c r="FE89" s="34"/>
      <c r="FF89" s="34"/>
      <c r="FG89" s="34"/>
      <c r="FH89" s="34"/>
      <c r="FI89" s="34"/>
      <c r="FJ89" s="34"/>
      <c r="FK89" s="34"/>
      <c r="FL89" s="60"/>
      <c r="FM89" s="34"/>
      <c r="FN89" s="34"/>
      <c r="FO89" s="34"/>
      <c r="FP89" s="60"/>
      <c r="FQ89" s="60"/>
      <c r="FR89" s="60"/>
      <c r="FS89" s="60"/>
      <c r="FT89" s="60"/>
      <c r="FU89" s="203"/>
      <c r="FV89" s="203"/>
      <c r="FW89" s="203"/>
      <c r="FX89" s="203"/>
      <c r="FY89" s="203"/>
      <c r="FZ89" s="203"/>
      <c r="GA89" s="203"/>
      <c r="GB89" s="203"/>
      <c r="GC89" s="203"/>
      <c r="GD89" s="203"/>
      <c r="GE89" s="203"/>
      <c r="GF89" s="203"/>
      <c r="GG89" s="203"/>
      <c r="GH89" s="203"/>
      <c r="GI89" s="203"/>
      <c r="GJ89" s="203"/>
      <c r="GK89" s="203"/>
      <c r="GL89" s="209"/>
      <c r="GM89" s="34"/>
      <c r="GN89" s="60"/>
      <c r="GO89" s="63"/>
    </row>
    <row r="90" spans="1:197" s="64" customFormat="1" ht="20.2" customHeight="1">
      <c r="A90" s="34"/>
      <c r="B90" s="34"/>
      <c r="C90" s="34"/>
      <c r="D90" s="60"/>
      <c r="E90" s="60"/>
      <c r="F90" s="60"/>
      <c r="G90" s="60"/>
      <c r="H90" s="60"/>
      <c r="I90" s="34" t="s">
        <v>2034</v>
      </c>
      <c r="J90" s="34" t="s">
        <v>956</v>
      </c>
      <c r="K90" s="34" t="s">
        <v>973</v>
      </c>
      <c r="L90" s="34"/>
      <c r="M90" s="34">
        <v>10</v>
      </c>
      <c r="N90" s="34"/>
      <c r="O90" s="34"/>
      <c r="P90" s="34"/>
      <c r="Q90" s="34"/>
      <c r="R90" s="34"/>
      <c r="S90" s="62"/>
      <c r="T90" s="62"/>
      <c r="U90" s="34"/>
      <c r="V90" s="34"/>
      <c r="W90" s="34"/>
      <c r="X90" s="34"/>
      <c r="Y90" s="34"/>
      <c r="Z90" s="34"/>
      <c r="AA90" s="34"/>
      <c r="AB90" s="60"/>
      <c r="AC90" s="34"/>
      <c r="AD90" s="34"/>
      <c r="AE90" s="34"/>
      <c r="AF90" s="60"/>
      <c r="AG90" s="60"/>
      <c r="AH90" s="60"/>
      <c r="AI90" s="60"/>
      <c r="AJ90" s="60"/>
      <c r="AK90" s="34"/>
      <c r="AL90" s="34"/>
      <c r="AM90" s="34"/>
      <c r="AN90" s="34"/>
      <c r="AO90" s="34"/>
      <c r="AP90" s="34"/>
      <c r="AQ90" s="34"/>
      <c r="AR90" s="34"/>
      <c r="AS90" s="34"/>
      <c r="AT90" s="34"/>
      <c r="AU90" s="62"/>
      <c r="AV90" s="62"/>
      <c r="AW90" s="34"/>
      <c r="AX90" s="34"/>
      <c r="AY90" s="34"/>
      <c r="AZ90" s="34"/>
      <c r="BA90" s="34"/>
      <c r="BB90" s="34"/>
      <c r="BC90" s="34"/>
      <c r="BD90" s="60"/>
      <c r="BE90" s="34"/>
      <c r="BF90" s="34"/>
      <c r="BG90" s="34"/>
      <c r="BH90" s="60"/>
      <c r="BI90" s="60"/>
      <c r="BJ90" s="60"/>
      <c r="BK90" s="60"/>
      <c r="BL90" s="60"/>
      <c r="BM90" s="34"/>
      <c r="BN90" s="34"/>
      <c r="BO90" s="34"/>
      <c r="BP90" s="34"/>
      <c r="BQ90" s="34"/>
      <c r="BR90" s="34"/>
      <c r="BS90" s="34"/>
      <c r="BT90" s="34"/>
      <c r="BU90" s="34"/>
      <c r="BV90" s="34"/>
      <c r="BW90" s="62"/>
      <c r="BX90" s="62"/>
      <c r="BY90" s="34"/>
      <c r="BZ90" s="34"/>
      <c r="CA90" s="34"/>
      <c r="CB90" s="34"/>
      <c r="CC90" s="34"/>
      <c r="CD90" s="34"/>
      <c r="CE90" s="34"/>
      <c r="CF90" s="60"/>
      <c r="CG90" s="34"/>
      <c r="CH90" s="34"/>
      <c r="CI90" s="34"/>
      <c r="CJ90" s="60"/>
      <c r="CK90" s="60"/>
      <c r="CL90" s="60"/>
      <c r="CM90" s="60"/>
      <c r="CN90" s="60"/>
      <c r="CO90" s="34"/>
      <c r="CP90" s="34"/>
      <c r="CQ90" s="34"/>
      <c r="CR90" s="34"/>
      <c r="CS90" s="34"/>
      <c r="CT90" s="34"/>
      <c r="CU90" s="34"/>
      <c r="CV90" s="34"/>
      <c r="CW90" s="34"/>
      <c r="CX90" s="34"/>
      <c r="CY90" s="62"/>
      <c r="CZ90" s="62"/>
      <c r="DA90" s="34"/>
      <c r="DB90" s="34"/>
      <c r="DC90" s="34"/>
      <c r="DD90" s="34"/>
      <c r="DE90" s="34"/>
      <c r="DF90" s="34"/>
      <c r="DG90" s="34"/>
      <c r="DH90" s="60"/>
      <c r="DI90" s="34"/>
      <c r="DJ90" s="34"/>
      <c r="DK90" s="34"/>
      <c r="DL90" s="60"/>
      <c r="DM90" s="60"/>
      <c r="DN90" s="60"/>
      <c r="DO90" s="60"/>
      <c r="DP90" s="60"/>
      <c r="DQ90" s="34"/>
      <c r="DR90" s="34"/>
      <c r="DS90" s="34"/>
      <c r="DT90" s="34"/>
      <c r="DU90" s="34"/>
      <c r="DV90" s="34"/>
      <c r="DW90" s="34"/>
      <c r="DX90" s="34"/>
      <c r="DY90" s="34"/>
      <c r="DZ90" s="34"/>
      <c r="EA90" s="62"/>
      <c r="EB90" s="62"/>
      <c r="EC90" s="34"/>
      <c r="ED90" s="34"/>
      <c r="EE90" s="34"/>
      <c r="EF90" s="34"/>
      <c r="EG90" s="34"/>
      <c r="EH90" s="34"/>
      <c r="EI90" s="34"/>
      <c r="EJ90" s="60"/>
      <c r="EK90" s="34"/>
      <c r="EL90" s="34"/>
      <c r="EM90" s="34"/>
      <c r="EN90" s="60"/>
      <c r="EO90" s="60"/>
      <c r="EP90" s="60"/>
      <c r="EQ90" s="60"/>
      <c r="ER90" s="60"/>
      <c r="ES90" s="34"/>
      <c r="ET90" s="34"/>
      <c r="EU90" s="34"/>
      <c r="EV90" s="34"/>
      <c r="EW90" s="34"/>
      <c r="EX90" s="34"/>
      <c r="EY90" s="34"/>
      <c r="EZ90" s="34"/>
      <c r="FA90" s="34"/>
      <c r="FB90" s="34"/>
      <c r="FC90" s="62"/>
      <c r="FD90" s="62"/>
      <c r="FE90" s="34"/>
      <c r="FF90" s="34"/>
      <c r="FG90" s="34"/>
      <c r="FH90" s="34"/>
      <c r="FI90" s="34"/>
      <c r="FJ90" s="34"/>
      <c r="FK90" s="34"/>
      <c r="FL90" s="60"/>
      <c r="FM90" s="34"/>
      <c r="FN90" s="34"/>
      <c r="FO90" s="34"/>
      <c r="FP90" s="60"/>
      <c r="FQ90" s="60"/>
      <c r="FR90" s="60"/>
      <c r="FS90" s="60"/>
      <c r="FT90" s="60"/>
      <c r="FU90" s="203"/>
      <c r="FV90" s="203"/>
      <c r="FW90" s="203"/>
      <c r="FX90" s="203"/>
      <c r="FY90" s="203"/>
      <c r="FZ90" s="203"/>
      <c r="GA90" s="203"/>
      <c r="GB90" s="203"/>
      <c r="GC90" s="203"/>
      <c r="GD90" s="203"/>
      <c r="GE90" s="203"/>
      <c r="GF90" s="203"/>
      <c r="GG90" s="203"/>
      <c r="GH90" s="203"/>
      <c r="GI90" s="203"/>
      <c r="GJ90" s="203"/>
      <c r="GK90" s="203"/>
      <c r="GL90" s="203"/>
      <c r="GM90" s="34"/>
      <c r="GN90" s="60"/>
      <c r="GO90" s="63"/>
    </row>
    <row r="91" spans="1:197" s="64" customFormat="1" ht="20.2" customHeight="1">
      <c r="A91" s="34"/>
      <c r="B91" s="34"/>
      <c r="C91" s="34"/>
      <c r="D91" s="60"/>
      <c r="E91" s="60"/>
      <c r="F91" s="60"/>
      <c r="G91" s="60"/>
      <c r="H91" s="60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62"/>
      <c r="T91" s="62"/>
      <c r="U91" s="34"/>
      <c r="V91" s="34"/>
      <c r="W91" s="34"/>
      <c r="X91" s="34"/>
      <c r="Y91" s="34"/>
      <c r="Z91" s="34"/>
      <c r="AA91" s="34"/>
      <c r="AB91" s="60"/>
      <c r="AC91" s="34"/>
      <c r="AD91" s="34"/>
      <c r="AE91" s="34"/>
      <c r="AF91" s="60"/>
      <c r="AG91" s="60"/>
      <c r="AH91" s="60"/>
      <c r="AI91" s="60"/>
      <c r="AJ91" s="60"/>
      <c r="AK91" s="34"/>
      <c r="AL91" s="34"/>
      <c r="AM91" s="34"/>
      <c r="AN91" s="34"/>
      <c r="AO91" s="34"/>
      <c r="AP91" s="34"/>
      <c r="AQ91" s="34"/>
      <c r="AR91" s="34"/>
      <c r="AS91" s="34"/>
      <c r="AT91" s="34"/>
      <c r="AU91" s="62"/>
      <c r="AV91" s="62"/>
      <c r="AW91" s="34"/>
      <c r="AX91" s="34"/>
      <c r="AY91" s="34"/>
      <c r="AZ91" s="34"/>
      <c r="BA91" s="34"/>
      <c r="BB91" s="34"/>
      <c r="BC91" s="34"/>
      <c r="BD91" s="60"/>
      <c r="BE91" s="34"/>
      <c r="BF91" s="34"/>
      <c r="BG91" s="34"/>
      <c r="BH91" s="60"/>
      <c r="BI91" s="60"/>
      <c r="BJ91" s="60"/>
      <c r="BK91" s="60"/>
      <c r="BL91" s="60"/>
      <c r="BM91" s="34"/>
      <c r="BN91" s="34"/>
      <c r="BO91" s="34"/>
      <c r="BP91" s="34"/>
      <c r="BQ91" s="34"/>
      <c r="BR91" s="34"/>
      <c r="BS91" s="34"/>
      <c r="BT91" s="34"/>
      <c r="BU91" s="34"/>
      <c r="BV91" s="34"/>
      <c r="BW91" s="62"/>
      <c r="BX91" s="62"/>
      <c r="BY91" s="34"/>
      <c r="BZ91" s="34"/>
      <c r="CA91" s="34"/>
      <c r="CB91" s="34"/>
      <c r="CC91" s="34"/>
      <c r="CD91" s="34"/>
      <c r="CE91" s="34"/>
      <c r="CF91" s="60"/>
      <c r="CG91" s="34"/>
      <c r="CH91" s="34"/>
      <c r="CI91" s="34"/>
      <c r="CJ91" s="60"/>
      <c r="CK91" s="60"/>
      <c r="CL91" s="60"/>
      <c r="CM91" s="60"/>
      <c r="CN91" s="60"/>
      <c r="CO91" s="34"/>
      <c r="CP91" s="34"/>
      <c r="CQ91" s="34"/>
      <c r="CR91" s="34"/>
      <c r="CS91" s="34"/>
      <c r="CT91" s="34"/>
      <c r="CU91" s="34"/>
      <c r="CV91" s="34"/>
      <c r="CW91" s="34"/>
      <c r="CX91" s="34"/>
      <c r="CY91" s="62"/>
      <c r="CZ91" s="62"/>
      <c r="DA91" s="34"/>
      <c r="DB91" s="34"/>
      <c r="DC91" s="34"/>
      <c r="DD91" s="34"/>
      <c r="DE91" s="34"/>
      <c r="DF91" s="34"/>
      <c r="DG91" s="34"/>
      <c r="DH91" s="60"/>
      <c r="DI91" s="34"/>
      <c r="DJ91" s="34"/>
      <c r="DK91" s="34"/>
      <c r="DL91" s="60"/>
      <c r="DM91" s="60"/>
      <c r="DN91" s="60"/>
      <c r="DO91" s="60"/>
      <c r="DP91" s="60"/>
      <c r="DQ91" s="34"/>
      <c r="DR91" s="34"/>
      <c r="DS91" s="34"/>
      <c r="DT91" s="34"/>
      <c r="DU91" s="34"/>
      <c r="DV91" s="34"/>
      <c r="DW91" s="34"/>
      <c r="DX91" s="34"/>
      <c r="DY91" s="34"/>
      <c r="DZ91" s="34"/>
      <c r="EA91" s="62"/>
      <c r="EB91" s="62"/>
      <c r="EC91" s="34"/>
      <c r="ED91" s="34"/>
      <c r="EE91" s="34"/>
      <c r="EF91" s="34"/>
      <c r="EG91" s="34"/>
      <c r="EH91" s="34"/>
      <c r="EI91" s="34"/>
      <c r="EJ91" s="60"/>
      <c r="EK91" s="34"/>
      <c r="EL91" s="34"/>
      <c r="EM91" s="34"/>
      <c r="EN91" s="60"/>
      <c r="EO91" s="60"/>
      <c r="EP91" s="60"/>
      <c r="EQ91" s="60"/>
      <c r="ER91" s="60"/>
      <c r="ES91" s="34"/>
      <c r="ET91" s="34"/>
      <c r="EU91" s="34"/>
      <c r="EV91" s="34"/>
      <c r="EW91" s="34"/>
      <c r="EX91" s="34"/>
      <c r="EY91" s="34"/>
      <c r="EZ91" s="34"/>
      <c r="FA91" s="34"/>
      <c r="FB91" s="34"/>
      <c r="FC91" s="62"/>
      <c r="FD91" s="62"/>
      <c r="FE91" s="34"/>
      <c r="FF91" s="34"/>
      <c r="FG91" s="34"/>
      <c r="FH91" s="34"/>
      <c r="FI91" s="34"/>
      <c r="FJ91" s="34"/>
      <c r="FK91" s="34"/>
      <c r="FL91" s="60"/>
      <c r="FM91" s="34"/>
      <c r="FN91" s="34"/>
      <c r="FO91" s="34"/>
      <c r="FP91" s="60"/>
      <c r="FQ91" s="60"/>
      <c r="FR91" s="60"/>
      <c r="FS91" s="60"/>
      <c r="FT91" s="60"/>
      <c r="FU91" s="203"/>
      <c r="FV91" s="203"/>
      <c r="FW91" s="203"/>
      <c r="FX91" s="203"/>
      <c r="FY91" s="203"/>
      <c r="FZ91" s="203"/>
      <c r="GA91" s="203"/>
      <c r="GB91" s="203"/>
      <c r="GC91" s="203"/>
      <c r="GD91" s="203"/>
      <c r="GE91" s="203"/>
      <c r="GF91" s="203"/>
      <c r="GG91" s="203"/>
      <c r="GH91" s="203"/>
      <c r="GI91" s="203"/>
      <c r="GJ91" s="203"/>
      <c r="GK91" s="203"/>
      <c r="GL91" s="203"/>
      <c r="GM91" s="34"/>
      <c r="GN91" s="60"/>
      <c r="GO91" s="63"/>
    </row>
    <row r="92" spans="1:197" s="64" customFormat="1" ht="20.2" customHeight="1">
      <c r="A92" s="34"/>
      <c r="B92" s="34"/>
      <c r="C92" s="34"/>
      <c r="D92" s="60"/>
      <c r="E92" s="60"/>
      <c r="F92" s="60"/>
      <c r="G92" s="60"/>
      <c r="H92" s="60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62"/>
      <c r="T92" s="62"/>
      <c r="U92" s="34"/>
      <c r="V92" s="34"/>
      <c r="W92" s="34"/>
      <c r="X92" s="34"/>
      <c r="Y92" s="34"/>
      <c r="Z92" s="34"/>
      <c r="AA92" s="34"/>
      <c r="AB92" s="60"/>
      <c r="AC92" s="34"/>
      <c r="AD92" s="34"/>
      <c r="AE92" s="34"/>
      <c r="AF92" s="60"/>
      <c r="AG92" s="60"/>
      <c r="AH92" s="60"/>
      <c r="AI92" s="60"/>
      <c r="AJ92" s="60"/>
      <c r="AK92" s="34"/>
      <c r="AL92" s="34"/>
      <c r="AM92" s="34"/>
      <c r="AN92" s="34"/>
      <c r="AO92" s="34"/>
      <c r="AP92" s="34"/>
      <c r="AQ92" s="34"/>
      <c r="AR92" s="34"/>
      <c r="AS92" s="34"/>
      <c r="AT92" s="34"/>
      <c r="AU92" s="62"/>
      <c r="AV92" s="62"/>
      <c r="AW92" s="34"/>
      <c r="AX92" s="34"/>
      <c r="AY92" s="34"/>
      <c r="AZ92" s="34"/>
      <c r="BA92" s="34"/>
      <c r="BB92" s="34"/>
      <c r="BC92" s="34"/>
      <c r="BD92" s="60"/>
      <c r="BE92" s="34"/>
      <c r="BF92" s="34"/>
      <c r="BG92" s="34"/>
      <c r="BH92" s="60"/>
      <c r="BI92" s="60"/>
      <c r="BJ92" s="60"/>
      <c r="BK92" s="60"/>
      <c r="BL92" s="60"/>
      <c r="BM92" s="34"/>
      <c r="BN92" s="34"/>
      <c r="BO92" s="34"/>
      <c r="BP92" s="34"/>
      <c r="BQ92" s="34"/>
      <c r="BR92" s="34"/>
      <c r="BS92" s="34"/>
      <c r="BT92" s="34"/>
      <c r="BU92" s="34"/>
      <c r="BV92" s="34"/>
      <c r="BW92" s="62"/>
      <c r="BX92" s="62"/>
      <c r="BY92" s="34"/>
      <c r="BZ92" s="34"/>
      <c r="CA92" s="34"/>
      <c r="CB92" s="34"/>
      <c r="CC92" s="34"/>
      <c r="CD92" s="34"/>
      <c r="CE92" s="34"/>
      <c r="CF92" s="60"/>
      <c r="CG92" s="34"/>
      <c r="CH92" s="34"/>
      <c r="CI92" s="34"/>
      <c r="CJ92" s="60"/>
      <c r="CK92" s="60"/>
      <c r="CL92" s="60"/>
      <c r="CM92" s="60"/>
      <c r="CN92" s="60"/>
      <c r="CO92" s="34"/>
      <c r="CP92" s="34"/>
      <c r="CQ92" s="34"/>
      <c r="CR92" s="34"/>
      <c r="CS92" s="34"/>
      <c r="CT92" s="34"/>
      <c r="CU92" s="34"/>
      <c r="CV92" s="34"/>
      <c r="CW92" s="34"/>
      <c r="CX92" s="34"/>
      <c r="CY92" s="62"/>
      <c r="CZ92" s="62"/>
      <c r="DA92" s="34"/>
      <c r="DB92" s="34"/>
      <c r="DC92" s="34"/>
      <c r="DD92" s="34"/>
      <c r="DE92" s="34"/>
      <c r="DF92" s="34"/>
      <c r="DG92" s="34"/>
      <c r="DH92" s="60"/>
      <c r="DI92" s="34"/>
      <c r="DJ92" s="34"/>
      <c r="DK92" s="34"/>
      <c r="DL92" s="60"/>
      <c r="DM92" s="60"/>
      <c r="DN92" s="60"/>
      <c r="DO92" s="60"/>
      <c r="DP92" s="60"/>
      <c r="DQ92" s="34"/>
      <c r="DR92" s="34"/>
      <c r="DS92" s="34"/>
      <c r="DT92" s="34"/>
      <c r="DU92" s="34"/>
      <c r="DV92" s="34"/>
      <c r="DW92" s="34"/>
      <c r="DX92" s="34"/>
      <c r="DY92" s="34"/>
      <c r="DZ92" s="34"/>
      <c r="EA92" s="62"/>
      <c r="EB92" s="62"/>
      <c r="EC92" s="34"/>
      <c r="ED92" s="34"/>
      <c r="EE92" s="34"/>
      <c r="EF92" s="34"/>
      <c r="EG92" s="34"/>
      <c r="EH92" s="34"/>
      <c r="EI92" s="34"/>
      <c r="EJ92" s="60"/>
      <c r="EK92" s="34"/>
      <c r="EL92" s="34"/>
      <c r="EM92" s="34"/>
      <c r="EN92" s="60"/>
      <c r="EO92" s="60"/>
      <c r="EP92" s="60"/>
      <c r="EQ92" s="60"/>
      <c r="ER92" s="60"/>
      <c r="ES92" s="34"/>
      <c r="ET92" s="34"/>
      <c r="EU92" s="34"/>
      <c r="EV92" s="34"/>
      <c r="EW92" s="34"/>
      <c r="EX92" s="34"/>
      <c r="EY92" s="34"/>
      <c r="EZ92" s="34"/>
      <c r="FA92" s="34"/>
      <c r="FB92" s="34"/>
      <c r="FC92" s="62"/>
      <c r="FD92" s="62"/>
      <c r="FE92" s="34"/>
      <c r="FF92" s="34"/>
      <c r="FG92" s="34"/>
      <c r="FH92" s="34"/>
      <c r="FI92" s="34"/>
      <c r="FJ92" s="34"/>
      <c r="FK92" s="34"/>
      <c r="FL92" s="60"/>
      <c r="FM92" s="34"/>
      <c r="FN92" s="34"/>
      <c r="FO92" s="34"/>
      <c r="FP92" s="60"/>
      <c r="FQ92" s="60"/>
      <c r="FR92" s="60"/>
      <c r="FS92" s="60"/>
      <c r="FT92" s="60"/>
      <c r="FU92" s="203"/>
      <c r="FV92" s="203"/>
      <c r="FW92" s="203"/>
      <c r="FX92" s="203"/>
      <c r="FY92" s="203"/>
      <c r="FZ92" s="203"/>
      <c r="GA92" s="203"/>
      <c r="GB92" s="203"/>
      <c r="GC92" s="203"/>
      <c r="GD92" s="203"/>
      <c r="GE92" s="203"/>
      <c r="GF92" s="203"/>
      <c r="GG92" s="203"/>
      <c r="GH92" s="203"/>
      <c r="GI92" s="203"/>
      <c r="GJ92" s="203"/>
      <c r="GK92" s="203"/>
      <c r="GL92" s="203"/>
      <c r="GM92" s="34"/>
      <c r="GN92" s="60"/>
      <c r="GO92" s="63"/>
    </row>
    <row r="93" spans="1:197" s="64" customFormat="1" ht="20.2" customHeight="1">
      <c r="A93" s="34"/>
      <c r="B93" s="34"/>
      <c r="C93" s="34"/>
      <c r="D93" s="60"/>
      <c r="E93" s="60"/>
      <c r="F93" s="60"/>
      <c r="G93" s="60"/>
      <c r="H93" s="60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62"/>
      <c r="T93" s="62"/>
      <c r="U93" s="34"/>
      <c r="V93" s="34"/>
      <c r="W93" s="34"/>
      <c r="X93" s="34"/>
      <c r="Y93" s="34"/>
      <c r="Z93" s="34"/>
      <c r="AA93" s="34"/>
      <c r="AB93" s="60"/>
      <c r="AC93" s="34"/>
      <c r="AD93" s="34"/>
      <c r="AE93" s="34"/>
      <c r="AF93" s="60"/>
      <c r="AG93" s="60"/>
      <c r="AH93" s="60"/>
      <c r="AI93" s="60"/>
      <c r="AJ93" s="60"/>
      <c r="AK93" s="34"/>
      <c r="AL93" s="34"/>
      <c r="AM93" s="34"/>
      <c r="AN93" s="34"/>
      <c r="AO93" s="34"/>
      <c r="AP93" s="34"/>
      <c r="AQ93" s="34"/>
      <c r="AR93" s="34"/>
      <c r="AS93" s="34"/>
      <c r="AT93" s="34"/>
      <c r="AU93" s="62"/>
      <c r="AV93" s="62"/>
      <c r="AW93" s="34"/>
      <c r="AX93" s="34"/>
      <c r="AY93" s="34"/>
      <c r="AZ93" s="34"/>
      <c r="BA93" s="34"/>
      <c r="BB93" s="34"/>
      <c r="BC93" s="34"/>
      <c r="BD93" s="60"/>
      <c r="BE93" s="34"/>
      <c r="BF93" s="34"/>
      <c r="BG93" s="34"/>
      <c r="BH93" s="60"/>
      <c r="BI93" s="60"/>
      <c r="BJ93" s="60"/>
      <c r="BK93" s="60"/>
      <c r="BL93" s="60"/>
      <c r="BM93" s="34"/>
      <c r="BN93" s="34"/>
      <c r="BO93" s="34"/>
      <c r="BP93" s="34"/>
      <c r="BQ93" s="34"/>
      <c r="BR93" s="34"/>
      <c r="BS93" s="34"/>
      <c r="BT93" s="34"/>
      <c r="BU93" s="34"/>
      <c r="BV93" s="34"/>
      <c r="BW93" s="62"/>
      <c r="BX93" s="62"/>
      <c r="BY93" s="34"/>
      <c r="BZ93" s="34"/>
      <c r="CA93" s="34"/>
      <c r="CB93" s="34"/>
      <c r="CC93" s="34"/>
      <c r="CD93" s="34"/>
      <c r="CE93" s="34"/>
      <c r="CF93" s="60"/>
      <c r="CG93" s="34"/>
      <c r="CH93" s="34"/>
      <c r="CI93" s="34"/>
      <c r="CJ93" s="60"/>
      <c r="CK93" s="60"/>
      <c r="CL93" s="60"/>
      <c r="CM93" s="60"/>
      <c r="CN93" s="60"/>
      <c r="CO93" s="34"/>
      <c r="CP93" s="34"/>
      <c r="CQ93" s="34"/>
      <c r="CR93" s="34"/>
      <c r="CS93" s="34"/>
      <c r="CT93" s="34"/>
      <c r="CU93" s="34"/>
      <c r="CV93" s="34"/>
      <c r="CW93" s="34"/>
      <c r="CX93" s="34"/>
      <c r="CY93" s="62"/>
      <c r="CZ93" s="62"/>
      <c r="DA93" s="34"/>
      <c r="DB93" s="34"/>
      <c r="DC93" s="34"/>
      <c r="DD93" s="34"/>
      <c r="DE93" s="34"/>
      <c r="DF93" s="34"/>
      <c r="DG93" s="34"/>
      <c r="DH93" s="60"/>
      <c r="DI93" s="34"/>
      <c r="DJ93" s="34"/>
      <c r="DK93" s="34"/>
      <c r="DL93" s="60"/>
      <c r="DM93" s="60"/>
      <c r="DN93" s="60"/>
      <c r="DO93" s="60"/>
      <c r="DP93" s="60"/>
      <c r="DQ93" s="34"/>
      <c r="DR93" s="34"/>
      <c r="DS93" s="34"/>
      <c r="DT93" s="34"/>
      <c r="DU93" s="34"/>
      <c r="DV93" s="34"/>
      <c r="DW93" s="34"/>
      <c r="DX93" s="34"/>
      <c r="DY93" s="34"/>
      <c r="DZ93" s="34"/>
      <c r="EA93" s="62"/>
      <c r="EB93" s="62"/>
      <c r="EC93" s="34"/>
      <c r="ED93" s="34"/>
      <c r="EE93" s="34"/>
      <c r="EF93" s="34"/>
      <c r="EG93" s="34"/>
      <c r="EH93" s="34"/>
      <c r="EI93" s="34"/>
      <c r="EJ93" s="60"/>
      <c r="EK93" s="34"/>
      <c r="EL93" s="34"/>
      <c r="EM93" s="34"/>
      <c r="EN93" s="60"/>
      <c r="EO93" s="60"/>
      <c r="EP93" s="60"/>
      <c r="EQ93" s="60"/>
      <c r="ER93" s="60"/>
      <c r="ES93" s="34"/>
      <c r="ET93" s="34"/>
      <c r="EU93" s="34"/>
      <c r="EV93" s="34"/>
      <c r="EW93" s="34"/>
      <c r="EX93" s="34"/>
      <c r="EY93" s="34"/>
      <c r="EZ93" s="34"/>
      <c r="FA93" s="34"/>
      <c r="FB93" s="34"/>
      <c r="FC93" s="62"/>
      <c r="FD93" s="62"/>
      <c r="FE93" s="34"/>
      <c r="FF93" s="34"/>
      <c r="FG93" s="34"/>
      <c r="FH93" s="34"/>
      <c r="FI93" s="34"/>
      <c r="FJ93" s="34"/>
      <c r="FK93" s="34"/>
      <c r="FL93" s="60"/>
      <c r="FM93" s="34"/>
      <c r="FN93" s="34"/>
      <c r="FO93" s="34"/>
      <c r="FP93" s="60"/>
      <c r="FQ93" s="60"/>
      <c r="FR93" s="60"/>
      <c r="FS93" s="60"/>
      <c r="FT93" s="60"/>
      <c r="FU93" s="203"/>
      <c r="FV93" s="203"/>
      <c r="FW93" s="203"/>
      <c r="FX93" s="203"/>
      <c r="FY93" s="203"/>
      <c r="FZ93" s="203"/>
      <c r="GA93" s="203"/>
      <c r="GB93" s="203"/>
      <c r="GC93" s="203"/>
      <c r="GD93" s="203"/>
      <c r="GE93" s="203"/>
      <c r="GF93" s="203"/>
      <c r="GG93" s="203"/>
      <c r="GH93" s="203"/>
      <c r="GI93" s="203"/>
      <c r="GJ93" s="203"/>
      <c r="GK93" s="203"/>
      <c r="GL93" s="209"/>
      <c r="GM93" s="34"/>
      <c r="GN93" s="60"/>
      <c r="GO93" s="63"/>
    </row>
    <row r="94" spans="1:197" s="64" customFormat="1" ht="20.2" customHeight="1">
      <c r="A94" s="34"/>
      <c r="B94" s="34"/>
      <c r="C94" s="34"/>
      <c r="D94" s="60"/>
      <c r="E94" s="60"/>
      <c r="F94" s="60"/>
      <c r="G94" s="60"/>
      <c r="H94" s="60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62"/>
      <c r="T94" s="62"/>
      <c r="U94" s="34"/>
      <c r="V94" s="34"/>
      <c r="W94" s="34"/>
      <c r="X94" s="34"/>
      <c r="Y94" s="34"/>
      <c r="Z94" s="34"/>
      <c r="AA94" s="34"/>
      <c r="AB94" s="60"/>
      <c r="AC94" s="34"/>
      <c r="AD94" s="34"/>
      <c r="AE94" s="34"/>
      <c r="AF94" s="60"/>
      <c r="AG94" s="60"/>
      <c r="AH94" s="60"/>
      <c r="AI94" s="60"/>
      <c r="AJ94" s="60"/>
      <c r="AK94" s="34"/>
      <c r="AL94" s="34"/>
      <c r="AM94" s="34"/>
      <c r="AN94" s="34"/>
      <c r="AO94" s="34"/>
      <c r="AP94" s="34"/>
      <c r="AQ94" s="34"/>
      <c r="AR94" s="34"/>
      <c r="AS94" s="34"/>
      <c r="AT94" s="34"/>
      <c r="AU94" s="62"/>
      <c r="AV94" s="62"/>
      <c r="AW94" s="34"/>
      <c r="AX94" s="34"/>
      <c r="AY94" s="34"/>
      <c r="AZ94" s="34"/>
      <c r="BA94" s="34"/>
      <c r="BB94" s="34"/>
      <c r="BC94" s="34"/>
      <c r="BD94" s="60"/>
      <c r="BE94" s="34"/>
      <c r="BF94" s="34"/>
      <c r="BG94" s="34"/>
      <c r="BH94" s="60"/>
      <c r="BI94" s="60"/>
      <c r="BJ94" s="60"/>
      <c r="BK94" s="60"/>
      <c r="BL94" s="60"/>
      <c r="BM94" s="34"/>
      <c r="BN94" s="34"/>
      <c r="BO94" s="34"/>
      <c r="BP94" s="34"/>
      <c r="BQ94" s="34"/>
      <c r="BR94" s="34"/>
      <c r="BS94" s="34"/>
      <c r="BT94" s="34"/>
      <c r="BU94" s="34"/>
      <c r="BV94" s="34"/>
      <c r="BW94" s="62"/>
      <c r="BX94" s="62"/>
      <c r="BY94" s="34"/>
      <c r="BZ94" s="34"/>
      <c r="CA94" s="34"/>
      <c r="CB94" s="34"/>
      <c r="CC94" s="34"/>
      <c r="CD94" s="34"/>
      <c r="CE94" s="34"/>
      <c r="CF94" s="60"/>
      <c r="CG94" s="34"/>
      <c r="CH94" s="34"/>
      <c r="CI94" s="34"/>
      <c r="CJ94" s="60"/>
      <c r="CK94" s="60"/>
      <c r="CL94" s="60"/>
      <c r="CM94" s="60"/>
      <c r="CN94" s="60"/>
      <c r="CO94" s="34"/>
      <c r="CP94" s="34"/>
      <c r="CQ94" s="34"/>
      <c r="CR94" s="34"/>
      <c r="CS94" s="34"/>
      <c r="CT94" s="34"/>
      <c r="CU94" s="34"/>
      <c r="CV94" s="34"/>
      <c r="CW94" s="34"/>
      <c r="CX94" s="34"/>
      <c r="CY94" s="62"/>
      <c r="CZ94" s="62"/>
      <c r="DA94" s="34"/>
      <c r="DB94" s="34"/>
      <c r="DC94" s="34"/>
      <c r="DD94" s="34"/>
      <c r="DE94" s="34"/>
      <c r="DF94" s="34"/>
      <c r="DG94" s="34"/>
      <c r="DH94" s="60"/>
      <c r="DI94" s="34"/>
      <c r="DJ94" s="34"/>
      <c r="DK94" s="34"/>
      <c r="DL94" s="60"/>
      <c r="DM94" s="60"/>
      <c r="DN94" s="60"/>
      <c r="DO94" s="60"/>
      <c r="DP94" s="60"/>
      <c r="DQ94" s="34"/>
      <c r="DR94" s="34"/>
      <c r="DS94" s="34"/>
      <c r="DT94" s="34"/>
      <c r="DU94" s="34"/>
      <c r="DV94" s="34"/>
      <c r="DW94" s="34"/>
      <c r="DX94" s="34"/>
      <c r="DY94" s="34"/>
      <c r="DZ94" s="34"/>
      <c r="EA94" s="62"/>
      <c r="EB94" s="62"/>
      <c r="EC94" s="34"/>
      <c r="ED94" s="34"/>
      <c r="EE94" s="34"/>
      <c r="EF94" s="34"/>
      <c r="EG94" s="34"/>
      <c r="EH94" s="34"/>
      <c r="EI94" s="34"/>
      <c r="EJ94" s="60"/>
      <c r="EK94" s="34"/>
      <c r="EL94" s="34"/>
      <c r="EM94" s="34"/>
      <c r="EN94" s="60"/>
      <c r="EO94" s="60"/>
      <c r="EP94" s="60"/>
      <c r="EQ94" s="60"/>
      <c r="ER94" s="60"/>
      <c r="ES94" s="34"/>
      <c r="ET94" s="34"/>
      <c r="EU94" s="34"/>
      <c r="EV94" s="34"/>
      <c r="EW94" s="34"/>
      <c r="EX94" s="34"/>
      <c r="EY94" s="34"/>
      <c r="EZ94" s="34"/>
      <c r="FA94" s="34"/>
      <c r="FB94" s="34"/>
      <c r="FC94" s="62"/>
      <c r="FD94" s="62"/>
      <c r="FE94" s="34"/>
      <c r="FF94" s="34"/>
      <c r="FG94" s="34"/>
      <c r="FH94" s="34"/>
      <c r="FI94" s="34"/>
      <c r="FJ94" s="34"/>
      <c r="FK94" s="34"/>
      <c r="FL94" s="60"/>
      <c r="FM94" s="34"/>
      <c r="FN94" s="34"/>
      <c r="FO94" s="34"/>
      <c r="FP94" s="60"/>
      <c r="FQ94" s="60"/>
      <c r="FR94" s="60"/>
      <c r="FS94" s="60"/>
      <c r="FT94" s="60"/>
      <c r="FU94" s="203"/>
      <c r="FV94" s="203"/>
      <c r="FW94" s="203"/>
      <c r="FX94" s="203"/>
      <c r="FY94" s="203"/>
      <c r="FZ94" s="203"/>
      <c r="GA94" s="203"/>
      <c r="GB94" s="203"/>
      <c r="GC94" s="203"/>
      <c r="GD94" s="203"/>
      <c r="GE94" s="203"/>
      <c r="GF94" s="203"/>
      <c r="GG94" s="203"/>
      <c r="GH94" s="203"/>
      <c r="GI94" s="203"/>
      <c r="GJ94" s="203"/>
      <c r="GK94" s="203"/>
      <c r="GL94" s="203"/>
      <c r="GM94" s="34"/>
      <c r="GN94" s="60"/>
      <c r="GO94" s="63"/>
    </row>
    <row r="95" spans="1:197" s="64" customFormat="1" ht="20.2" customHeight="1">
      <c r="A95" s="34"/>
      <c r="B95" s="34"/>
      <c r="C95" s="34"/>
      <c r="D95" s="60"/>
      <c r="E95" s="60"/>
      <c r="F95" s="60"/>
      <c r="G95" s="60"/>
      <c r="H95" s="60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62"/>
      <c r="T95" s="62"/>
      <c r="U95" s="34"/>
      <c r="V95" s="34"/>
      <c r="W95" s="34"/>
      <c r="X95" s="34"/>
      <c r="Y95" s="34"/>
      <c r="Z95" s="34"/>
      <c r="AA95" s="34"/>
      <c r="AB95" s="60"/>
      <c r="AC95" s="34"/>
      <c r="AD95" s="34"/>
      <c r="AE95" s="34"/>
      <c r="AF95" s="60"/>
      <c r="AG95" s="60"/>
      <c r="AH95" s="60"/>
      <c r="AI95" s="60"/>
      <c r="AJ95" s="60"/>
      <c r="AK95" s="34"/>
      <c r="AL95" s="34"/>
      <c r="AM95" s="34"/>
      <c r="AN95" s="34"/>
      <c r="AO95" s="34"/>
      <c r="AP95" s="34"/>
      <c r="AQ95" s="34"/>
      <c r="AR95" s="34"/>
      <c r="AS95" s="34"/>
      <c r="AT95" s="34"/>
      <c r="AU95" s="62"/>
      <c r="AV95" s="62"/>
      <c r="AW95" s="34"/>
      <c r="AX95" s="34"/>
      <c r="AY95" s="34"/>
      <c r="AZ95" s="34"/>
      <c r="BA95" s="34"/>
      <c r="BB95" s="34"/>
      <c r="BC95" s="34"/>
      <c r="BD95" s="60"/>
      <c r="BE95" s="34"/>
      <c r="BF95" s="34"/>
      <c r="BG95" s="34"/>
      <c r="BH95" s="60"/>
      <c r="BI95" s="60"/>
      <c r="BJ95" s="60"/>
      <c r="BK95" s="60"/>
      <c r="BL95" s="60"/>
      <c r="BM95" s="34"/>
      <c r="BN95" s="34"/>
      <c r="BO95" s="34"/>
      <c r="BP95" s="34"/>
      <c r="BQ95" s="34"/>
      <c r="BR95" s="34"/>
      <c r="BS95" s="34"/>
      <c r="BT95" s="34"/>
      <c r="BU95" s="34"/>
      <c r="BV95" s="34"/>
      <c r="BW95" s="62"/>
      <c r="BX95" s="62"/>
      <c r="BY95" s="34"/>
      <c r="BZ95" s="34"/>
      <c r="CA95" s="34"/>
      <c r="CB95" s="34"/>
      <c r="CC95" s="34"/>
      <c r="CD95" s="34"/>
      <c r="CE95" s="34"/>
      <c r="CF95" s="60"/>
      <c r="CG95" s="34"/>
      <c r="CH95" s="34"/>
      <c r="CI95" s="34"/>
      <c r="CJ95" s="60"/>
      <c r="CK95" s="60"/>
      <c r="CL95" s="60"/>
      <c r="CM95" s="60"/>
      <c r="CN95" s="60"/>
      <c r="CO95" s="34"/>
      <c r="CP95" s="34"/>
      <c r="CQ95" s="34"/>
      <c r="CR95" s="34"/>
      <c r="CS95" s="34"/>
      <c r="CT95" s="34"/>
      <c r="CU95" s="34"/>
      <c r="CV95" s="34"/>
      <c r="CW95" s="34"/>
      <c r="CX95" s="34"/>
      <c r="CY95" s="62"/>
      <c r="CZ95" s="62"/>
      <c r="DA95" s="34"/>
      <c r="DB95" s="34"/>
      <c r="DC95" s="34"/>
      <c r="DD95" s="34"/>
      <c r="DE95" s="34"/>
      <c r="DF95" s="34"/>
      <c r="DG95" s="34"/>
      <c r="DH95" s="60"/>
      <c r="DI95" s="34"/>
      <c r="DJ95" s="34"/>
      <c r="DK95" s="34"/>
      <c r="DL95" s="60"/>
      <c r="DM95" s="60"/>
      <c r="DN95" s="60"/>
      <c r="DO95" s="60"/>
      <c r="DP95" s="60"/>
      <c r="DQ95" s="34"/>
      <c r="DR95" s="34"/>
      <c r="DS95" s="34"/>
      <c r="DT95" s="34"/>
      <c r="DU95" s="34"/>
      <c r="DV95" s="34"/>
      <c r="DW95" s="34"/>
      <c r="DX95" s="34"/>
      <c r="DY95" s="34"/>
      <c r="DZ95" s="34"/>
      <c r="EA95" s="62"/>
      <c r="EB95" s="62"/>
      <c r="EC95" s="34"/>
      <c r="ED95" s="34"/>
      <c r="EE95" s="34"/>
      <c r="EF95" s="34"/>
      <c r="EG95" s="34"/>
      <c r="EH95" s="34"/>
      <c r="EI95" s="34"/>
      <c r="EJ95" s="60"/>
      <c r="EK95" s="34"/>
      <c r="EL95" s="34"/>
      <c r="EM95" s="34"/>
      <c r="EN95" s="60"/>
      <c r="EO95" s="60"/>
      <c r="EP95" s="60"/>
      <c r="EQ95" s="60"/>
      <c r="ER95" s="60"/>
      <c r="ES95" s="34"/>
      <c r="ET95" s="34"/>
      <c r="EU95" s="34"/>
      <c r="EV95" s="34"/>
      <c r="EW95" s="34"/>
      <c r="EX95" s="34"/>
      <c r="EY95" s="34"/>
      <c r="EZ95" s="34"/>
      <c r="FA95" s="34"/>
      <c r="FB95" s="34"/>
      <c r="FC95" s="62"/>
      <c r="FD95" s="62"/>
      <c r="FE95" s="34"/>
      <c r="FF95" s="34"/>
      <c r="FG95" s="34"/>
      <c r="FH95" s="34"/>
      <c r="FI95" s="34"/>
      <c r="FJ95" s="34"/>
      <c r="FK95" s="34"/>
      <c r="FL95" s="60"/>
      <c r="FM95" s="34"/>
      <c r="FN95" s="34"/>
      <c r="FO95" s="34"/>
      <c r="FP95" s="60"/>
      <c r="FQ95" s="60"/>
      <c r="FR95" s="60"/>
      <c r="FS95" s="60"/>
      <c r="FT95" s="60"/>
      <c r="FU95" s="203"/>
      <c r="FV95" s="203"/>
      <c r="FW95" s="203"/>
      <c r="FX95" s="203"/>
      <c r="FY95" s="203"/>
      <c r="FZ95" s="203"/>
      <c r="GA95" s="203"/>
      <c r="GB95" s="203"/>
      <c r="GC95" s="203"/>
      <c r="GD95" s="203"/>
      <c r="GE95" s="203"/>
      <c r="GF95" s="203"/>
      <c r="GG95" s="203"/>
      <c r="GH95" s="203"/>
      <c r="GI95" s="203"/>
      <c r="GJ95" s="203"/>
      <c r="GK95" s="203"/>
      <c r="GL95" s="203"/>
      <c r="GM95" s="34"/>
      <c r="GN95" s="60"/>
      <c r="GO95" s="63"/>
    </row>
    <row r="96" spans="1:197" s="64" customFormat="1" ht="20.2" customHeight="1">
      <c r="A96" s="34"/>
      <c r="B96" s="34"/>
      <c r="C96" s="34"/>
      <c r="D96" s="60"/>
      <c r="E96" s="60"/>
      <c r="F96" s="60"/>
      <c r="G96" s="60"/>
      <c r="H96" s="60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62"/>
      <c r="T96" s="62"/>
      <c r="U96" s="34"/>
      <c r="V96" s="34"/>
      <c r="W96" s="34"/>
      <c r="X96" s="34"/>
      <c r="Y96" s="34"/>
      <c r="Z96" s="34"/>
      <c r="AA96" s="34"/>
      <c r="AB96" s="60"/>
      <c r="AC96" s="34"/>
      <c r="AD96" s="34"/>
      <c r="AE96" s="34"/>
      <c r="AF96" s="60"/>
      <c r="AG96" s="60"/>
      <c r="AH96" s="60"/>
      <c r="AI96" s="60"/>
      <c r="AJ96" s="60"/>
      <c r="AK96" s="34"/>
      <c r="AL96" s="34"/>
      <c r="AM96" s="34"/>
      <c r="AN96" s="34"/>
      <c r="AO96" s="34"/>
      <c r="AP96" s="34"/>
      <c r="AQ96" s="34"/>
      <c r="AR96" s="34"/>
      <c r="AS96" s="34"/>
      <c r="AT96" s="34"/>
      <c r="AU96" s="62"/>
      <c r="AV96" s="62"/>
      <c r="AW96" s="34"/>
      <c r="AX96" s="34"/>
      <c r="AY96" s="34"/>
      <c r="AZ96" s="34"/>
      <c r="BA96" s="34"/>
      <c r="BB96" s="34"/>
      <c r="BC96" s="34"/>
      <c r="BD96" s="60"/>
      <c r="BE96" s="34"/>
      <c r="BF96" s="34"/>
      <c r="BG96" s="34"/>
      <c r="BH96" s="60"/>
      <c r="BI96" s="60"/>
      <c r="BJ96" s="60"/>
      <c r="BK96" s="60"/>
      <c r="BL96" s="60"/>
      <c r="BM96" s="34"/>
      <c r="BN96" s="34"/>
      <c r="BO96" s="34"/>
      <c r="BP96" s="34"/>
      <c r="BQ96" s="34"/>
      <c r="BR96" s="34"/>
      <c r="BS96" s="34"/>
      <c r="BT96" s="34"/>
      <c r="BU96" s="34"/>
      <c r="BV96" s="34"/>
      <c r="BW96" s="62"/>
      <c r="BX96" s="62"/>
      <c r="BY96" s="34"/>
      <c r="BZ96" s="34"/>
      <c r="CA96" s="34"/>
      <c r="CB96" s="34"/>
      <c r="CC96" s="34"/>
      <c r="CD96" s="34"/>
      <c r="CE96" s="34"/>
      <c r="CF96" s="60"/>
      <c r="CG96" s="34"/>
      <c r="CH96" s="34"/>
      <c r="CI96" s="34"/>
      <c r="CJ96" s="60"/>
      <c r="CK96" s="60"/>
      <c r="CL96" s="60"/>
      <c r="CM96" s="60"/>
      <c r="CN96" s="60"/>
      <c r="CO96" s="34"/>
      <c r="CP96" s="34"/>
      <c r="CQ96" s="34"/>
      <c r="CR96" s="34"/>
      <c r="CS96" s="34"/>
      <c r="CT96" s="34"/>
      <c r="CU96" s="34"/>
      <c r="CV96" s="34"/>
      <c r="CW96" s="34"/>
      <c r="CX96" s="34"/>
      <c r="CY96" s="62"/>
      <c r="CZ96" s="62"/>
      <c r="DA96" s="34"/>
      <c r="DB96" s="34"/>
      <c r="DC96" s="34"/>
      <c r="DD96" s="34"/>
      <c r="DE96" s="34"/>
      <c r="DF96" s="34"/>
      <c r="DG96" s="34"/>
      <c r="DH96" s="60"/>
      <c r="DI96" s="34"/>
      <c r="DJ96" s="34"/>
      <c r="DK96" s="34"/>
      <c r="DL96" s="60"/>
      <c r="DM96" s="60"/>
      <c r="DN96" s="60"/>
      <c r="DO96" s="60"/>
      <c r="DP96" s="60"/>
      <c r="DQ96" s="86"/>
      <c r="DR96" s="34"/>
      <c r="DS96" s="34"/>
      <c r="DT96" s="34"/>
      <c r="DU96" s="34"/>
      <c r="DV96" s="86"/>
      <c r="DW96" s="34"/>
      <c r="DX96" s="34"/>
      <c r="DY96" s="34"/>
      <c r="DZ96" s="34"/>
      <c r="EA96" s="62"/>
      <c r="EB96" s="62"/>
      <c r="EC96" s="34"/>
      <c r="ED96" s="34"/>
      <c r="EE96" s="34"/>
      <c r="EF96" s="34"/>
      <c r="EG96" s="34"/>
      <c r="EH96" s="34"/>
      <c r="EI96" s="34"/>
      <c r="EJ96" s="60"/>
      <c r="EK96" s="34"/>
      <c r="EL96" s="34"/>
      <c r="EM96" s="34"/>
      <c r="EN96" s="60"/>
      <c r="EO96" s="60"/>
      <c r="EP96" s="60"/>
      <c r="EQ96" s="60"/>
      <c r="ER96" s="60"/>
      <c r="ES96" s="34"/>
      <c r="ET96" s="86"/>
      <c r="EU96" s="86"/>
      <c r="EV96" s="86"/>
      <c r="EW96" s="34"/>
      <c r="EX96" s="34"/>
      <c r="EY96" s="34"/>
      <c r="EZ96" s="34"/>
      <c r="FA96" s="34"/>
      <c r="FB96" s="34"/>
      <c r="FC96" s="62"/>
      <c r="FD96" s="62"/>
      <c r="FE96" s="34"/>
      <c r="FF96" s="34"/>
      <c r="FG96" s="34"/>
      <c r="FH96" s="34"/>
      <c r="FI96" s="34"/>
      <c r="FJ96" s="34"/>
      <c r="FK96" s="34"/>
      <c r="FL96" s="60"/>
      <c r="FM96" s="34"/>
      <c r="FN96" s="34"/>
      <c r="FO96" s="34"/>
      <c r="FP96" s="60"/>
      <c r="FQ96" s="60"/>
      <c r="FR96" s="60"/>
      <c r="FS96" s="60"/>
      <c r="FT96" s="60"/>
      <c r="FU96" s="203"/>
      <c r="FV96" s="203"/>
      <c r="FW96" s="203"/>
      <c r="FX96" s="203"/>
      <c r="FY96" s="203"/>
      <c r="FZ96" s="203"/>
      <c r="GA96" s="203"/>
      <c r="GB96" s="203"/>
      <c r="GC96" s="203"/>
      <c r="GD96" s="203"/>
      <c r="GE96" s="203"/>
      <c r="GF96" s="203"/>
      <c r="GG96" s="203"/>
      <c r="GH96" s="203"/>
      <c r="GI96" s="203"/>
      <c r="GJ96" s="203"/>
      <c r="GK96" s="203"/>
      <c r="GL96" s="203"/>
      <c r="GM96" s="34"/>
      <c r="GN96" s="60"/>
      <c r="GO96" s="63"/>
    </row>
    <row r="97" spans="1:197" s="64" customFormat="1" ht="20.2" customHeight="1">
      <c r="A97" s="34"/>
      <c r="B97" s="34"/>
      <c r="C97" s="34"/>
      <c r="D97" s="60"/>
      <c r="E97" s="60"/>
      <c r="F97" s="60"/>
      <c r="G97" s="60"/>
      <c r="H97" s="60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62"/>
      <c r="T97" s="62"/>
      <c r="U97" s="34"/>
      <c r="V97" s="34"/>
      <c r="W97" s="34"/>
      <c r="X97" s="34"/>
      <c r="Y97" s="34"/>
      <c r="Z97" s="34"/>
      <c r="AA97" s="34"/>
      <c r="AB97" s="60"/>
      <c r="AC97" s="34"/>
      <c r="AD97" s="34"/>
      <c r="AE97" s="34"/>
      <c r="AF97" s="60"/>
      <c r="AG97" s="60"/>
      <c r="AH97" s="60"/>
      <c r="AI97" s="60"/>
      <c r="AJ97" s="60"/>
      <c r="AK97" s="34"/>
      <c r="AL97" s="34"/>
      <c r="AM97" s="34"/>
      <c r="AN97" s="34"/>
      <c r="AO97" s="34"/>
      <c r="AP97" s="34"/>
      <c r="AQ97" s="34"/>
      <c r="AR97" s="34"/>
      <c r="AS97" s="34"/>
      <c r="AT97" s="34"/>
      <c r="AU97" s="62"/>
      <c r="AV97" s="62"/>
      <c r="AW97" s="34"/>
      <c r="AX97" s="34"/>
      <c r="AY97" s="34"/>
      <c r="AZ97" s="34"/>
      <c r="BA97" s="34"/>
      <c r="BB97" s="34"/>
      <c r="BC97" s="34"/>
      <c r="BD97" s="60"/>
      <c r="BE97" s="34"/>
      <c r="BF97" s="34"/>
      <c r="BG97" s="34"/>
      <c r="BH97" s="60"/>
      <c r="BI97" s="60"/>
      <c r="BJ97" s="60"/>
      <c r="BK97" s="60"/>
      <c r="BL97" s="60"/>
      <c r="BM97" s="34"/>
      <c r="BN97" s="34"/>
      <c r="BO97" s="34"/>
      <c r="BP97" s="34"/>
      <c r="BQ97" s="34"/>
      <c r="BR97" s="34"/>
      <c r="BS97" s="34"/>
      <c r="BT97" s="34"/>
      <c r="BU97" s="34"/>
      <c r="BV97" s="34"/>
      <c r="BW97" s="62"/>
      <c r="BX97" s="62"/>
      <c r="BY97" s="34"/>
      <c r="BZ97" s="34"/>
      <c r="CA97" s="34"/>
      <c r="CB97" s="34"/>
      <c r="CC97" s="34"/>
      <c r="CD97" s="34"/>
      <c r="CE97" s="34"/>
      <c r="CF97" s="60"/>
      <c r="CG97" s="34"/>
      <c r="CH97" s="34"/>
      <c r="CI97" s="34"/>
      <c r="CJ97" s="60"/>
      <c r="CK97" s="60"/>
      <c r="CL97" s="60"/>
      <c r="CM97" s="60"/>
      <c r="CN97" s="60"/>
      <c r="CO97" s="34"/>
      <c r="CP97" s="34"/>
      <c r="CQ97" s="34"/>
      <c r="CR97" s="34"/>
      <c r="CS97" s="34"/>
      <c r="CT97" s="34"/>
      <c r="CU97" s="34"/>
      <c r="CV97" s="34"/>
      <c r="CW97" s="34"/>
      <c r="CX97" s="34"/>
      <c r="CY97" s="62"/>
      <c r="CZ97" s="62"/>
      <c r="DA97" s="34"/>
      <c r="DB97" s="34"/>
      <c r="DC97" s="34"/>
      <c r="DD97" s="34"/>
      <c r="DE97" s="34"/>
      <c r="DF97" s="34"/>
      <c r="DG97" s="34"/>
      <c r="DH97" s="60"/>
      <c r="DI97" s="34"/>
      <c r="DJ97" s="34"/>
      <c r="DK97" s="34"/>
      <c r="DL97" s="60"/>
      <c r="DM97" s="60"/>
      <c r="DN97" s="60"/>
      <c r="DO97" s="60"/>
      <c r="DP97" s="60"/>
      <c r="DQ97" s="86"/>
      <c r="DR97" s="34"/>
      <c r="DS97" s="34"/>
      <c r="DT97" s="34"/>
      <c r="DU97" s="34"/>
      <c r="DV97" s="86"/>
      <c r="DW97" s="34"/>
      <c r="DX97" s="34"/>
      <c r="DY97" s="34"/>
      <c r="DZ97" s="34"/>
      <c r="EA97" s="62"/>
      <c r="EB97" s="62"/>
      <c r="EC97" s="34"/>
      <c r="ED97" s="34"/>
      <c r="EE97" s="34"/>
      <c r="EF97" s="34"/>
      <c r="EG97" s="34"/>
      <c r="EH97" s="34"/>
      <c r="EI97" s="34"/>
      <c r="EJ97" s="60"/>
      <c r="EK97" s="34"/>
      <c r="EL97" s="34"/>
      <c r="EM97" s="34"/>
      <c r="EN97" s="60"/>
      <c r="EO97" s="60"/>
      <c r="EP97" s="60"/>
      <c r="EQ97" s="60"/>
      <c r="ER97" s="60"/>
      <c r="ES97" s="34"/>
      <c r="ET97" s="86"/>
      <c r="EU97" s="86"/>
      <c r="EV97" s="86"/>
      <c r="EW97" s="34"/>
      <c r="EX97" s="34"/>
      <c r="EY97" s="34"/>
      <c r="EZ97" s="34"/>
      <c r="FA97" s="34"/>
      <c r="FB97" s="34"/>
      <c r="FC97" s="62"/>
      <c r="FD97" s="62"/>
      <c r="FE97" s="34"/>
      <c r="FF97" s="34"/>
      <c r="FG97" s="34"/>
      <c r="FH97" s="34"/>
      <c r="FI97" s="34"/>
      <c r="FJ97" s="34"/>
      <c r="FK97" s="34"/>
      <c r="FL97" s="60"/>
      <c r="FM97" s="34"/>
      <c r="FN97" s="34"/>
      <c r="FO97" s="34"/>
      <c r="FP97" s="60"/>
      <c r="FQ97" s="60"/>
      <c r="FR97" s="60"/>
      <c r="FS97" s="60"/>
      <c r="FT97" s="60"/>
      <c r="FU97" s="203"/>
      <c r="FV97" s="203"/>
      <c r="FW97" s="203"/>
      <c r="FX97" s="203"/>
      <c r="FY97" s="203"/>
      <c r="FZ97" s="203"/>
      <c r="GA97" s="203"/>
      <c r="GB97" s="203"/>
      <c r="GC97" s="203"/>
      <c r="GD97" s="203"/>
      <c r="GE97" s="203"/>
      <c r="GF97" s="203"/>
      <c r="GG97" s="203"/>
      <c r="GH97" s="203"/>
      <c r="GI97" s="203"/>
      <c r="GJ97" s="203"/>
      <c r="GK97" s="203"/>
      <c r="GL97" s="203"/>
      <c r="GM97" s="34"/>
      <c r="GN97" s="60"/>
      <c r="GO97" s="63"/>
    </row>
    <row r="98" spans="1:197" s="64" customFormat="1" ht="20.2" customHeight="1">
      <c r="A98" s="34"/>
      <c r="B98" s="34"/>
      <c r="C98" s="34"/>
      <c r="D98" s="60"/>
      <c r="E98" s="60"/>
      <c r="F98" s="60"/>
      <c r="G98" s="60"/>
      <c r="H98" s="60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62"/>
      <c r="T98" s="62"/>
      <c r="U98" s="34"/>
      <c r="V98" s="34"/>
      <c r="W98" s="34"/>
      <c r="X98" s="34"/>
      <c r="Y98" s="34"/>
      <c r="Z98" s="34"/>
      <c r="AA98" s="34"/>
      <c r="AB98" s="60"/>
      <c r="AC98" s="34"/>
      <c r="AD98" s="34"/>
      <c r="AE98" s="34"/>
      <c r="AF98" s="60"/>
      <c r="AG98" s="60"/>
      <c r="AH98" s="60"/>
      <c r="AI98" s="60"/>
      <c r="AJ98" s="60"/>
      <c r="AK98" s="34"/>
      <c r="AL98" s="34"/>
      <c r="AM98" s="34"/>
      <c r="AN98" s="34"/>
      <c r="AO98" s="34"/>
      <c r="AP98" s="34"/>
      <c r="AQ98" s="34"/>
      <c r="AR98" s="34"/>
      <c r="AS98" s="34"/>
      <c r="AT98" s="34"/>
      <c r="AU98" s="62"/>
      <c r="AV98" s="62"/>
      <c r="AW98" s="34"/>
      <c r="AX98" s="34"/>
      <c r="AY98" s="34"/>
      <c r="AZ98" s="34"/>
      <c r="BA98" s="34"/>
      <c r="BB98" s="34"/>
      <c r="BC98" s="34"/>
      <c r="BD98" s="60"/>
      <c r="BE98" s="34"/>
      <c r="BF98" s="34"/>
      <c r="BG98" s="34"/>
      <c r="BH98" s="60"/>
      <c r="BI98" s="60"/>
      <c r="BJ98" s="60"/>
      <c r="BK98" s="60"/>
      <c r="BL98" s="60"/>
      <c r="BM98" s="34"/>
      <c r="BN98" s="34"/>
      <c r="BO98" s="34"/>
      <c r="BP98" s="34"/>
      <c r="BQ98" s="34"/>
      <c r="BR98" s="34"/>
      <c r="BS98" s="34"/>
      <c r="BT98" s="34"/>
      <c r="BU98" s="34"/>
      <c r="BV98" s="34"/>
      <c r="BW98" s="62"/>
      <c r="BX98" s="62"/>
      <c r="BY98" s="34"/>
      <c r="BZ98" s="34"/>
      <c r="CA98" s="34"/>
      <c r="CB98" s="34"/>
      <c r="CC98" s="34"/>
      <c r="CD98" s="34"/>
      <c r="CE98" s="34"/>
      <c r="CF98" s="60"/>
      <c r="CG98" s="34"/>
      <c r="CH98" s="34"/>
      <c r="CI98" s="34"/>
      <c r="CJ98" s="60"/>
      <c r="CK98" s="60"/>
      <c r="CL98" s="60"/>
      <c r="CM98" s="60"/>
      <c r="CN98" s="60"/>
      <c r="CO98" s="34"/>
      <c r="CP98" s="34"/>
      <c r="CQ98" s="34"/>
      <c r="CR98" s="34"/>
      <c r="CS98" s="34"/>
      <c r="CT98" s="34"/>
      <c r="CU98" s="34"/>
      <c r="CV98" s="34"/>
      <c r="CW98" s="34"/>
      <c r="CX98" s="34"/>
      <c r="CY98" s="62"/>
      <c r="CZ98" s="62"/>
      <c r="DA98" s="34"/>
      <c r="DB98" s="34"/>
      <c r="DC98" s="34"/>
      <c r="DD98" s="34"/>
      <c r="DE98" s="34"/>
      <c r="DF98" s="34"/>
      <c r="DG98" s="34"/>
      <c r="DH98" s="60"/>
      <c r="DI98" s="34"/>
      <c r="DJ98" s="34"/>
      <c r="DK98" s="34"/>
      <c r="DL98" s="60"/>
      <c r="DM98" s="60"/>
      <c r="DN98" s="60"/>
      <c r="DO98" s="60"/>
      <c r="DP98" s="60"/>
      <c r="DQ98" s="86"/>
      <c r="DR98" s="34"/>
      <c r="DS98" s="34"/>
      <c r="DT98" s="34"/>
      <c r="DU98" s="34"/>
      <c r="DV98" s="86"/>
      <c r="DW98" s="34"/>
      <c r="DX98" s="34"/>
      <c r="DY98" s="34"/>
      <c r="DZ98" s="34"/>
      <c r="EA98" s="62"/>
      <c r="EB98" s="62"/>
      <c r="EC98" s="34"/>
      <c r="ED98" s="34"/>
      <c r="EE98" s="34"/>
      <c r="EF98" s="34"/>
      <c r="EG98" s="34"/>
      <c r="EH98" s="34"/>
      <c r="EI98" s="34"/>
      <c r="EJ98" s="60"/>
      <c r="EK98" s="34"/>
      <c r="EL98" s="34"/>
      <c r="EM98" s="34"/>
      <c r="EN98" s="60"/>
      <c r="EO98" s="60"/>
      <c r="EP98" s="60"/>
      <c r="EQ98" s="60"/>
      <c r="ER98" s="60"/>
      <c r="ES98" s="34"/>
      <c r="ET98" s="86"/>
      <c r="EU98" s="86"/>
      <c r="EV98" s="86"/>
      <c r="EW98" s="34"/>
      <c r="EX98" s="34"/>
      <c r="EY98" s="34"/>
      <c r="EZ98" s="34"/>
      <c r="FA98" s="34"/>
      <c r="FB98" s="34"/>
      <c r="FC98" s="62"/>
      <c r="FD98" s="62"/>
      <c r="FE98" s="34"/>
      <c r="FF98" s="34"/>
      <c r="FG98" s="34"/>
      <c r="FH98" s="34"/>
      <c r="FI98" s="34"/>
      <c r="FJ98" s="34"/>
      <c r="FK98" s="34"/>
      <c r="FL98" s="60"/>
      <c r="FM98" s="34"/>
      <c r="FN98" s="34"/>
      <c r="FO98" s="34"/>
      <c r="FP98" s="60"/>
      <c r="FQ98" s="60"/>
      <c r="FR98" s="60"/>
      <c r="FS98" s="60"/>
      <c r="FT98" s="60"/>
      <c r="FU98" s="203"/>
      <c r="FV98" s="203"/>
      <c r="FW98" s="203"/>
      <c r="FX98" s="203"/>
      <c r="FY98" s="203"/>
      <c r="FZ98" s="203"/>
      <c r="GA98" s="203"/>
      <c r="GB98" s="203"/>
      <c r="GC98" s="203"/>
      <c r="GD98" s="203"/>
      <c r="GE98" s="203"/>
      <c r="GF98" s="203"/>
      <c r="GG98" s="203"/>
      <c r="GH98" s="203"/>
      <c r="GI98" s="203"/>
      <c r="GJ98" s="203"/>
      <c r="GK98" s="203"/>
      <c r="GL98" s="203"/>
      <c r="GM98" s="34"/>
      <c r="GN98" s="60"/>
      <c r="GO98" s="63"/>
    </row>
    <row r="99" spans="1:197" s="64" customFormat="1" ht="20.2" customHeight="1">
      <c r="A99" s="34"/>
      <c r="B99" s="34"/>
      <c r="C99" s="34"/>
      <c r="D99" s="60"/>
      <c r="E99" s="60"/>
      <c r="F99" s="60"/>
      <c r="G99" s="60"/>
      <c r="H99" s="60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62"/>
      <c r="T99" s="62"/>
      <c r="U99" s="34"/>
      <c r="V99" s="34"/>
      <c r="W99" s="34"/>
      <c r="X99" s="34"/>
      <c r="Y99" s="34"/>
      <c r="Z99" s="34"/>
      <c r="AA99" s="34"/>
      <c r="AB99" s="60"/>
      <c r="AC99" s="34"/>
      <c r="AD99" s="34"/>
      <c r="AE99" s="34"/>
      <c r="AF99" s="60"/>
      <c r="AG99" s="60"/>
      <c r="AH99" s="60"/>
      <c r="AI99" s="60"/>
      <c r="AJ99" s="60"/>
      <c r="AK99" s="34"/>
      <c r="AL99" s="34"/>
      <c r="AM99" s="34"/>
      <c r="AN99" s="34"/>
      <c r="AO99" s="34"/>
      <c r="AP99" s="34"/>
      <c r="AQ99" s="34"/>
      <c r="AR99" s="34"/>
      <c r="AS99" s="34"/>
      <c r="AT99" s="34"/>
      <c r="AU99" s="62"/>
      <c r="AV99" s="62"/>
      <c r="AW99" s="34"/>
      <c r="AX99" s="34"/>
      <c r="AY99" s="34"/>
      <c r="AZ99" s="34"/>
      <c r="BA99" s="34"/>
      <c r="BB99" s="34"/>
      <c r="BC99" s="34"/>
      <c r="BD99" s="60"/>
      <c r="BE99" s="34"/>
      <c r="BF99" s="34"/>
      <c r="BG99" s="34"/>
      <c r="BH99" s="60"/>
      <c r="BI99" s="60"/>
      <c r="BJ99" s="60"/>
      <c r="BK99" s="60"/>
      <c r="BL99" s="60"/>
      <c r="BM99" s="34"/>
      <c r="BN99" s="34"/>
      <c r="BO99" s="34"/>
      <c r="BP99" s="34"/>
      <c r="BQ99" s="34"/>
      <c r="BR99" s="34"/>
      <c r="BS99" s="34"/>
      <c r="BT99" s="34"/>
      <c r="BU99" s="34"/>
      <c r="BV99" s="34"/>
      <c r="BW99" s="62"/>
      <c r="BX99" s="62"/>
      <c r="BY99" s="34"/>
      <c r="BZ99" s="34"/>
      <c r="CA99" s="34"/>
      <c r="CB99" s="34"/>
      <c r="CC99" s="34"/>
      <c r="CD99" s="34"/>
      <c r="CE99" s="34"/>
      <c r="CF99" s="60"/>
      <c r="CG99" s="34"/>
      <c r="CH99" s="34"/>
      <c r="CI99" s="34"/>
      <c r="CJ99" s="60"/>
      <c r="CK99" s="60"/>
      <c r="CL99" s="60"/>
      <c r="CM99" s="60"/>
      <c r="CN99" s="60"/>
      <c r="CO99" s="34"/>
      <c r="CP99" s="34"/>
      <c r="CQ99" s="34"/>
      <c r="CR99" s="34"/>
      <c r="CS99" s="34"/>
      <c r="CT99" s="34"/>
      <c r="CU99" s="34"/>
      <c r="CV99" s="34"/>
      <c r="CW99" s="34"/>
      <c r="CX99" s="34"/>
      <c r="CY99" s="62"/>
      <c r="CZ99" s="62"/>
      <c r="DA99" s="34"/>
      <c r="DB99" s="34"/>
      <c r="DC99" s="34"/>
      <c r="DD99" s="34"/>
      <c r="DE99" s="34"/>
      <c r="DF99" s="34"/>
      <c r="DG99" s="34"/>
      <c r="DH99" s="60"/>
      <c r="DI99" s="34"/>
      <c r="DJ99" s="34"/>
      <c r="DK99" s="34"/>
      <c r="DL99" s="60"/>
      <c r="DM99" s="60"/>
      <c r="DN99" s="60"/>
      <c r="DO99" s="60"/>
      <c r="DP99" s="60"/>
      <c r="DQ99" s="86"/>
      <c r="DR99" s="34"/>
      <c r="DS99" s="34"/>
      <c r="DT99" s="34"/>
      <c r="DU99" s="34"/>
      <c r="DV99" s="86"/>
      <c r="DW99" s="34"/>
      <c r="DX99" s="34"/>
      <c r="DY99" s="34"/>
      <c r="DZ99" s="34"/>
      <c r="EA99" s="62"/>
      <c r="EB99" s="62"/>
      <c r="EC99" s="34"/>
      <c r="ED99" s="34"/>
      <c r="EE99" s="34"/>
      <c r="EF99" s="34"/>
      <c r="EG99" s="34"/>
      <c r="EH99" s="34"/>
      <c r="EI99" s="34"/>
      <c r="EJ99" s="60"/>
      <c r="EK99" s="34"/>
      <c r="EL99" s="34"/>
      <c r="EM99" s="34"/>
      <c r="EN99" s="60"/>
      <c r="EO99" s="60"/>
      <c r="EP99" s="60"/>
      <c r="EQ99" s="60"/>
      <c r="ER99" s="60"/>
      <c r="ES99" s="34"/>
      <c r="ET99" s="86"/>
      <c r="EU99" s="86"/>
      <c r="EV99" s="86"/>
      <c r="EW99" s="34"/>
      <c r="EX99" s="34"/>
      <c r="EY99" s="34"/>
      <c r="EZ99" s="34"/>
      <c r="FA99" s="34"/>
      <c r="FB99" s="34"/>
      <c r="FC99" s="62"/>
      <c r="FD99" s="62"/>
      <c r="FE99" s="34"/>
      <c r="FF99" s="34"/>
      <c r="FG99" s="34"/>
      <c r="FH99" s="34"/>
      <c r="FI99" s="34"/>
      <c r="FJ99" s="34"/>
      <c r="FK99" s="34"/>
      <c r="FL99" s="60"/>
      <c r="FM99" s="34"/>
      <c r="FN99" s="34"/>
      <c r="FO99" s="34"/>
      <c r="FP99" s="60"/>
      <c r="FQ99" s="60"/>
      <c r="FR99" s="60"/>
      <c r="FS99" s="60"/>
      <c r="FT99" s="60"/>
      <c r="FU99" s="203"/>
      <c r="FV99" s="203"/>
      <c r="FW99" s="203"/>
      <c r="FX99" s="203"/>
      <c r="FY99" s="203"/>
      <c r="FZ99" s="203"/>
      <c r="GA99" s="203"/>
      <c r="GB99" s="203"/>
      <c r="GC99" s="203"/>
      <c r="GD99" s="203"/>
      <c r="GE99" s="203"/>
      <c r="GF99" s="203"/>
      <c r="GG99" s="203"/>
      <c r="GH99" s="203"/>
      <c r="GI99" s="203"/>
      <c r="GJ99" s="203"/>
      <c r="GK99" s="203"/>
      <c r="GL99" s="203"/>
      <c r="GM99" s="34"/>
      <c r="GN99" s="60"/>
      <c r="GO99" s="63"/>
    </row>
    <row r="100" spans="1:197" s="64" customFormat="1" ht="20.2" customHeight="1">
      <c r="A100" s="34"/>
      <c r="B100" s="34"/>
      <c r="C100" s="34"/>
      <c r="D100" s="60"/>
      <c r="E100" s="60"/>
      <c r="F100" s="60"/>
      <c r="G100" s="60"/>
      <c r="H100" s="60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62"/>
      <c r="T100" s="62"/>
      <c r="U100" s="34"/>
      <c r="V100" s="34"/>
      <c r="W100" s="34"/>
      <c r="X100" s="34"/>
      <c r="Y100" s="34"/>
      <c r="Z100" s="34"/>
      <c r="AA100" s="34"/>
      <c r="AB100" s="60"/>
      <c r="AC100" s="34"/>
      <c r="AD100" s="34"/>
      <c r="AE100" s="34"/>
      <c r="AF100" s="60"/>
      <c r="AG100" s="60"/>
      <c r="AH100" s="60"/>
      <c r="AI100" s="60"/>
      <c r="AJ100" s="60"/>
      <c r="AK100" s="34"/>
      <c r="AL100" s="34"/>
      <c r="AM100" s="34"/>
      <c r="AN100" s="34"/>
      <c r="AO100" s="34"/>
      <c r="AP100" s="34"/>
      <c r="AQ100" s="34"/>
      <c r="AR100" s="34"/>
      <c r="AS100" s="34"/>
      <c r="AT100" s="34"/>
      <c r="AU100" s="62"/>
      <c r="AV100" s="62"/>
      <c r="AW100" s="34"/>
      <c r="AX100" s="34"/>
      <c r="AY100" s="34"/>
      <c r="AZ100" s="34"/>
      <c r="BA100" s="34"/>
      <c r="BB100" s="34"/>
      <c r="BC100" s="34"/>
      <c r="BD100" s="60"/>
      <c r="BE100" s="34"/>
      <c r="BF100" s="34"/>
      <c r="BG100" s="34"/>
      <c r="BH100" s="60"/>
      <c r="BI100" s="60"/>
      <c r="BJ100" s="60"/>
      <c r="BK100" s="60"/>
      <c r="BL100" s="60"/>
      <c r="BM100" s="34"/>
      <c r="BN100" s="34"/>
      <c r="BO100" s="34"/>
      <c r="BP100" s="34"/>
      <c r="BQ100" s="34"/>
      <c r="BR100" s="34"/>
      <c r="BS100" s="34"/>
      <c r="BT100" s="34"/>
      <c r="BU100" s="34"/>
      <c r="BV100" s="34"/>
      <c r="BW100" s="62"/>
      <c r="BX100" s="62"/>
      <c r="BY100" s="34"/>
      <c r="BZ100" s="34"/>
      <c r="CA100" s="34"/>
      <c r="CB100" s="34"/>
      <c r="CC100" s="34"/>
      <c r="CD100" s="34"/>
      <c r="CE100" s="34"/>
      <c r="CF100" s="60"/>
      <c r="CG100" s="34"/>
      <c r="CH100" s="34"/>
      <c r="CI100" s="34"/>
      <c r="CJ100" s="60"/>
      <c r="CK100" s="60"/>
      <c r="CL100" s="60"/>
      <c r="CM100" s="60"/>
      <c r="CN100" s="60"/>
      <c r="CO100" s="34"/>
      <c r="CP100" s="34"/>
      <c r="CQ100" s="34"/>
      <c r="CR100" s="34"/>
      <c r="CS100" s="34"/>
      <c r="CT100" s="34"/>
      <c r="CU100" s="34"/>
      <c r="CV100" s="34"/>
      <c r="CW100" s="34"/>
      <c r="CX100" s="34"/>
      <c r="CY100" s="62"/>
      <c r="CZ100" s="62"/>
      <c r="DA100" s="34"/>
      <c r="DB100" s="34"/>
      <c r="DC100" s="34"/>
      <c r="DD100" s="34"/>
      <c r="DE100" s="34"/>
      <c r="DF100" s="34"/>
      <c r="DG100" s="34"/>
      <c r="DH100" s="60"/>
      <c r="DI100" s="34"/>
      <c r="DJ100" s="34"/>
      <c r="DK100" s="34"/>
      <c r="DL100" s="60"/>
      <c r="DM100" s="60"/>
      <c r="DN100" s="60"/>
      <c r="DO100" s="60"/>
      <c r="DP100" s="60"/>
      <c r="DQ100" s="86"/>
      <c r="DR100" s="34"/>
      <c r="DS100" s="34"/>
      <c r="DT100" s="34"/>
      <c r="DU100" s="34"/>
      <c r="DV100" s="86"/>
      <c r="DW100" s="34"/>
      <c r="DX100" s="34"/>
      <c r="DY100" s="34"/>
      <c r="DZ100" s="34"/>
      <c r="EA100" s="62"/>
      <c r="EB100" s="62"/>
      <c r="EC100" s="34"/>
      <c r="ED100" s="34"/>
      <c r="EE100" s="34"/>
      <c r="EF100" s="34"/>
      <c r="EG100" s="34"/>
      <c r="EH100" s="34"/>
      <c r="EI100" s="34"/>
      <c r="EJ100" s="60"/>
      <c r="EK100" s="34"/>
      <c r="EL100" s="34"/>
      <c r="EM100" s="34"/>
      <c r="EN100" s="60"/>
      <c r="EO100" s="60"/>
      <c r="EP100" s="60"/>
      <c r="EQ100" s="60"/>
      <c r="ER100" s="60"/>
      <c r="ES100" s="34"/>
      <c r="ET100" s="86"/>
      <c r="EU100" s="86"/>
      <c r="EV100" s="86"/>
      <c r="EW100" s="34"/>
      <c r="EX100" s="34"/>
      <c r="EY100" s="34"/>
      <c r="EZ100" s="34"/>
      <c r="FA100" s="34"/>
      <c r="FB100" s="34"/>
      <c r="FC100" s="62"/>
      <c r="FD100" s="62"/>
      <c r="FE100" s="34"/>
      <c r="FF100" s="34"/>
      <c r="FG100" s="34"/>
      <c r="FH100" s="34"/>
      <c r="FI100" s="34"/>
      <c r="FJ100" s="34"/>
      <c r="FK100" s="34"/>
      <c r="FL100" s="60"/>
      <c r="FM100" s="34"/>
      <c r="FN100" s="34"/>
      <c r="FO100" s="34"/>
      <c r="FP100" s="60"/>
      <c r="FQ100" s="60"/>
      <c r="FR100" s="60"/>
      <c r="FS100" s="60"/>
      <c r="FT100" s="60"/>
      <c r="FU100" s="203"/>
      <c r="FV100" s="203"/>
      <c r="FW100" s="203"/>
      <c r="FX100" s="203"/>
      <c r="FY100" s="203"/>
      <c r="FZ100" s="203"/>
      <c r="GA100" s="203"/>
      <c r="GB100" s="203"/>
      <c r="GC100" s="203"/>
      <c r="GD100" s="203"/>
      <c r="GE100" s="203"/>
      <c r="GF100" s="203"/>
      <c r="GG100" s="203"/>
      <c r="GH100" s="203"/>
      <c r="GI100" s="203"/>
      <c r="GJ100" s="203"/>
      <c r="GK100" s="203"/>
      <c r="GL100" s="203"/>
      <c r="GM100" s="34"/>
      <c r="GN100" s="60"/>
      <c r="GO100" s="63"/>
    </row>
    <row r="101" spans="1:197" ht="20.2" customHeight="1">
      <c r="A101" s="68" t="s">
        <v>961</v>
      </c>
      <c r="B101" s="69"/>
      <c r="C101" s="70"/>
      <c r="D101" s="71"/>
      <c r="E101" s="71"/>
      <c r="F101" s="71"/>
      <c r="G101" s="71"/>
      <c r="H101" s="71"/>
      <c r="I101" s="71"/>
      <c r="J101" s="71"/>
      <c r="K101" s="71"/>
      <c r="L101" s="71"/>
      <c r="M101" s="71"/>
      <c r="N101" s="71"/>
      <c r="O101" s="71"/>
      <c r="P101" s="71"/>
      <c r="Q101" s="71"/>
      <c r="R101" s="71"/>
      <c r="S101" s="71"/>
      <c r="T101" s="71"/>
      <c r="U101" s="71"/>
      <c r="V101" s="71"/>
      <c r="W101" s="71"/>
      <c r="X101" s="71"/>
      <c r="Y101" s="71"/>
      <c r="Z101" s="71"/>
      <c r="AA101" s="71"/>
      <c r="AB101" s="72"/>
      <c r="AC101" s="68" t="s">
        <v>961</v>
      </c>
      <c r="AD101" s="69"/>
      <c r="AE101" s="70"/>
      <c r="AF101" s="71"/>
      <c r="AG101" s="71"/>
      <c r="AH101" s="71"/>
      <c r="AI101" s="71"/>
      <c r="AJ101" s="71"/>
      <c r="AK101" s="71"/>
      <c r="AL101" s="71"/>
      <c r="AM101" s="71"/>
      <c r="AN101" s="71"/>
      <c r="AO101" s="71"/>
      <c r="AP101" s="71"/>
      <c r="AQ101" s="71"/>
      <c r="AR101" s="71"/>
      <c r="AS101" s="71"/>
      <c r="AT101" s="71"/>
      <c r="AU101" s="71"/>
      <c r="AV101" s="71"/>
      <c r="AW101" s="71"/>
      <c r="AX101" s="71"/>
      <c r="AY101" s="71"/>
      <c r="AZ101" s="71"/>
      <c r="BA101" s="71"/>
      <c r="BB101" s="71"/>
      <c r="BC101" s="71"/>
      <c r="BD101" s="72"/>
      <c r="BE101" s="68" t="s">
        <v>961</v>
      </c>
      <c r="BF101" s="69"/>
      <c r="BG101" s="70"/>
      <c r="BH101" s="71"/>
      <c r="BI101" s="71"/>
      <c r="BJ101" s="71"/>
      <c r="BK101" s="71"/>
      <c r="BL101" s="71"/>
      <c r="BM101" s="71"/>
      <c r="BN101" s="71"/>
      <c r="BO101" s="71"/>
      <c r="BP101" s="71"/>
      <c r="BQ101" s="71"/>
      <c r="BR101" s="71"/>
      <c r="BS101" s="71"/>
      <c r="BT101" s="71"/>
      <c r="BU101" s="71"/>
      <c r="BV101" s="71"/>
      <c r="BW101" s="71"/>
      <c r="BX101" s="71"/>
      <c r="BY101" s="71"/>
      <c r="BZ101" s="71"/>
      <c r="CA101" s="71"/>
      <c r="CB101" s="71"/>
      <c r="CC101" s="71"/>
      <c r="CD101" s="71"/>
      <c r="CE101" s="71"/>
      <c r="CF101" s="72"/>
      <c r="CG101" s="68" t="s">
        <v>961</v>
      </c>
      <c r="CH101" s="69"/>
      <c r="CI101" s="70"/>
      <c r="CJ101" s="71"/>
      <c r="CK101" s="71"/>
      <c r="CL101" s="71"/>
      <c r="CM101" s="71"/>
      <c r="CN101" s="71"/>
      <c r="CO101" s="71"/>
      <c r="CP101" s="71"/>
      <c r="CQ101" s="71"/>
      <c r="CR101" s="71"/>
      <c r="CS101" s="71"/>
      <c r="CT101" s="71"/>
      <c r="CU101" s="71"/>
      <c r="CV101" s="71"/>
      <c r="CW101" s="71"/>
      <c r="CX101" s="71"/>
      <c r="CY101" s="71"/>
      <c r="CZ101" s="71"/>
      <c r="DA101" s="71"/>
      <c r="DB101" s="71"/>
      <c r="DC101" s="71"/>
      <c r="DD101" s="71"/>
      <c r="DE101" s="71"/>
      <c r="DF101" s="71"/>
      <c r="DG101" s="71"/>
      <c r="DH101" s="72"/>
      <c r="DI101" s="68" t="s">
        <v>961</v>
      </c>
      <c r="DJ101" s="69"/>
      <c r="DK101" s="70"/>
      <c r="DL101" s="71"/>
      <c r="DM101" s="71"/>
      <c r="DN101" s="71"/>
      <c r="DO101" s="71"/>
      <c r="DP101" s="71"/>
      <c r="DQ101" s="71"/>
      <c r="DR101" s="71"/>
      <c r="DS101" s="71"/>
      <c r="DT101" s="71"/>
      <c r="DU101" s="71"/>
      <c r="DV101" s="71"/>
      <c r="DW101" s="71"/>
      <c r="DX101" s="71"/>
      <c r="DY101" s="71"/>
      <c r="DZ101" s="71"/>
      <c r="EA101" s="71"/>
      <c r="EB101" s="71"/>
      <c r="EC101" s="71"/>
      <c r="ED101" s="71"/>
      <c r="EE101" s="71"/>
      <c r="EF101" s="71"/>
      <c r="EG101" s="71"/>
      <c r="EH101" s="71"/>
      <c r="EI101" s="71"/>
      <c r="EJ101" s="72"/>
      <c r="EK101" s="68" t="s">
        <v>961</v>
      </c>
      <c r="EL101" s="69"/>
      <c r="EM101" s="70"/>
      <c r="EN101" s="71"/>
      <c r="EO101" s="71"/>
      <c r="EP101" s="71"/>
      <c r="EQ101" s="71"/>
      <c r="ER101" s="71"/>
      <c r="ES101" s="71"/>
      <c r="ET101" s="71"/>
      <c r="EU101" s="71"/>
      <c r="EV101" s="71"/>
      <c r="EW101" s="71"/>
      <c r="EX101" s="71"/>
      <c r="EY101" s="71"/>
      <c r="EZ101" s="71"/>
      <c r="FA101" s="71"/>
      <c r="FB101" s="71"/>
      <c r="FC101" s="71"/>
      <c r="FD101" s="71"/>
      <c r="FE101" s="71"/>
      <c r="FF101" s="71"/>
      <c r="FG101" s="71"/>
      <c r="FH101" s="71"/>
      <c r="FI101" s="71"/>
      <c r="FJ101" s="71"/>
      <c r="FK101" s="71"/>
      <c r="FL101" s="72"/>
      <c r="FM101" s="68" t="s">
        <v>961</v>
      </c>
      <c r="FN101" s="69"/>
      <c r="FO101" s="70"/>
      <c r="FP101" s="71"/>
      <c r="FQ101" s="71"/>
      <c r="FR101" s="71"/>
      <c r="FS101" s="71"/>
      <c r="FT101" s="71"/>
      <c r="FU101" s="71"/>
      <c r="FV101" s="71"/>
      <c r="FW101" s="71"/>
      <c r="FX101" s="71"/>
      <c r="FY101" s="71"/>
      <c r="FZ101" s="71"/>
      <c r="GA101" s="71"/>
      <c r="GB101" s="71"/>
      <c r="GC101" s="71"/>
      <c r="GD101" s="71"/>
      <c r="GE101" s="71"/>
      <c r="GF101" s="71"/>
      <c r="GG101" s="71"/>
      <c r="GH101" s="71"/>
      <c r="GI101" s="71"/>
      <c r="GJ101" s="71"/>
      <c r="GK101" s="71"/>
      <c r="GL101" s="71"/>
      <c r="GM101" s="71"/>
      <c r="GN101" s="72"/>
      <c r="GO101" s="73"/>
    </row>
    <row r="102" spans="1:197" ht="20.2" customHeight="1">
      <c r="A102" s="68" t="s">
        <v>962</v>
      </c>
      <c r="B102" s="69"/>
      <c r="C102" s="69"/>
      <c r="D102" s="236"/>
      <c r="E102" s="233"/>
      <c r="F102" s="234"/>
      <c r="G102" s="234"/>
      <c r="H102" s="235"/>
      <c r="I102" s="236"/>
      <c r="J102" s="236"/>
      <c r="K102" s="236"/>
      <c r="L102" s="236"/>
      <c r="M102" s="236"/>
      <c r="N102" s="236"/>
      <c r="O102" s="236"/>
      <c r="P102" s="233"/>
      <c r="Q102" s="234"/>
      <c r="R102" s="234"/>
      <c r="S102" s="235"/>
      <c r="T102" s="233"/>
      <c r="U102" s="234"/>
      <c r="V102" s="234"/>
      <c r="W102" s="234"/>
      <c r="X102" s="234"/>
      <c r="Y102" s="235"/>
      <c r="Z102" s="236"/>
      <c r="AA102" s="236"/>
      <c r="AB102" s="236"/>
      <c r="AC102" s="68" t="s">
        <v>962</v>
      </c>
      <c r="AD102" s="69"/>
      <c r="AE102" s="69"/>
      <c r="AF102" s="236"/>
      <c r="AG102" s="233"/>
      <c r="AH102" s="234"/>
      <c r="AI102" s="234"/>
      <c r="AJ102" s="235"/>
      <c r="AK102" s="236"/>
      <c r="AL102" s="236"/>
      <c r="AM102" s="236"/>
      <c r="AN102" s="236"/>
      <c r="AO102" s="236"/>
      <c r="AP102" s="236"/>
      <c r="AQ102" s="236"/>
      <c r="AR102" s="233"/>
      <c r="AS102" s="234"/>
      <c r="AT102" s="234"/>
      <c r="AU102" s="235"/>
      <c r="AV102" s="233"/>
      <c r="AW102" s="234"/>
      <c r="AX102" s="234"/>
      <c r="AY102" s="234"/>
      <c r="AZ102" s="234"/>
      <c r="BA102" s="235"/>
      <c r="BB102" s="236"/>
      <c r="BC102" s="236"/>
      <c r="BD102" s="236"/>
      <c r="BE102" s="68" t="s">
        <v>962</v>
      </c>
      <c r="BF102" s="69"/>
      <c r="BG102" s="69"/>
      <c r="BH102" s="236"/>
      <c r="BI102" s="233"/>
      <c r="BJ102" s="234"/>
      <c r="BK102" s="234"/>
      <c r="BL102" s="235"/>
      <c r="BM102" s="236"/>
      <c r="BN102" s="236"/>
      <c r="BO102" s="236"/>
      <c r="BP102" s="236"/>
      <c r="BQ102" s="236"/>
      <c r="BR102" s="236"/>
      <c r="BS102" s="236"/>
      <c r="BT102" s="233"/>
      <c r="BU102" s="234"/>
      <c r="BV102" s="234"/>
      <c r="BW102" s="235"/>
      <c r="BX102" s="233"/>
      <c r="BY102" s="234"/>
      <c r="BZ102" s="234"/>
      <c r="CA102" s="234"/>
      <c r="CB102" s="234"/>
      <c r="CC102" s="235"/>
      <c r="CD102" s="236"/>
      <c r="CE102" s="236"/>
      <c r="CF102" s="236"/>
      <c r="CG102" s="68" t="s">
        <v>962</v>
      </c>
      <c r="CH102" s="69"/>
      <c r="CI102" s="69"/>
      <c r="CJ102" s="236"/>
      <c r="CK102" s="233"/>
      <c r="CL102" s="234"/>
      <c r="CM102" s="234"/>
      <c r="CN102" s="235"/>
      <c r="CO102" s="236"/>
      <c r="CP102" s="236"/>
      <c r="CQ102" s="236"/>
      <c r="CR102" s="236"/>
      <c r="CS102" s="236"/>
      <c r="CT102" s="236"/>
      <c r="CU102" s="236"/>
      <c r="CV102" s="233"/>
      <c r="CW102" s="234"/>
      <c r="CX102" s="234"/>
      <c r="CY102" s="235"/>
      <c r="CZ102" s="233"/>
      <c r="DA102" s="234"/>
      <c r="DB102" s="234"/>
      <c r="DC102" s="234"/>
      <c r="DD102" s="234"/>
      <c r="DE102" s="235"/>
      <c r="DF102" s="236"/>
      <c r="DG102" s="236"/>
      <c r="DH102" s="236"/>
      <c r="DI102" s="68" t="s">
        <v>962</v>
      </c>
      <c r="DJ102" s="69"/>
      <c r="DK102" s="69"/>
      <c r="DL102" s="236"/>
      <c r="DM102" s="233"/>
      <c r="DN102" s="234"/>
      <c r="DO102" s="234"/>
      <c r="DP102" s="235"/>
      <c r="DQ102" s="236"/>
      <c r="DR102" s="236"/>
      <c r="DS102" s="236"/>
      <c r="DT102" s="236"/>
      <c r="DU102" s="236"/>
      <c r="DV102" s="236"/>
      <c r="DW102" s="236"/>
      <c r="DX102" s="233"/>
      <c r="DY102" s="234"/>
      <c r="DZ102" s="234"/>
      <c r="EA102" s="235"/>
      <c r="EB102" s="233"/>
      <c r="EC102" s="234"/>
      <c r="ED102" s="234"/>
      <c r="EE102" s="234"/>
      <c r="EF102" s="234"/>
      <c r="EG102" s="235"/>
      <c r="EH102" s="236"/>
      <c r="EI102" s="236"/>
      <c r="EJ102" s="236"/>
      <c r="EK102" s="68" t="s">
        <v>962</v>
      </c>
      <c r="EL102" s="69"/>
      <c r="EM102" s="69"/>
      <c r="EN102" s="236"/>
      <c r="EO102" s="233"/>
      <c r="EP102" s="234"/>
      <c r="EQ102" s="234"/>
      <c r="ER102" s="235"/>
      <c r="ES102" s="236"/>
      <c r="ET102" s="236"/>
      <c r="EU102" s="236"/>
      <c r="EV102" s="236"/>
      <c r="EW102" s="236"/>
      <c r="EX102" s="236"/>
      <c r="EY102" s="236"/>
      <c r="EZ102" s="233"/>
      <c r="FA102" s="234"/>
      <c r="FB102" s="234"/>
      <c r="FC102" s="235"/>
      <c r="FD102" s="233"/>
      <c r="FE102" s="234"/>
      <c r="FF102" s="234"/>
      <c r="FG102" s="234"/>
      <c r="FH102" s="234"/>
      <c r="FI102" s="235"/>
      <c r="FJ102" s="236"/>
      <c r="FK102" s="236"/>
      <c r="FL102" s="236"/>
      <c r="FM102" s="68" t="s">
        <v>962</v>
      </c>
      <c r="FN102" s="69"/>
      <c r="FO102" s="69"/>
      <c r="FP102" s="236"/>
      <c r="FQ102" s="233"/>
      <c r="FR102" s="234"/>
      <c r="FS102" s="234"/>
      <c r="FT102" s="235"/>
      <c r="FU102" s="236"/>
      <c r="FV102" s="236"/>
      <c r="FW102" s="236"/>
      <c r="FX102" s="236"/>
      <c r="FY102" s="236"/>
      <c r="FZ102" s="236"/>
      <c r="GA102" s="236"/>
      <c r="GB102" s="233"/>
      <c r="GC102" s="234"/>
      <c r="GD102" s="234"/>
      <c r="GE102" s="235"/>
      <c r="GF102" s="233"/>
      <c r="GG102" s="234"/>
      <c r="GH102" s="234"/>
      <c r="GI102" s="234"/>
      <c r="GJ102" s="234"/>
      <c r="GK102" s="235"/>
      <c r="GL102" s="236"/>
      <c r="GM102" s="236"/>
      <c r="GN102" s="236"/>
      <c r="GO102" s="74"/>
    </row>
    <row r="103" spans="1:197" ht="20.2" customHeight="1">
      <c r="A103" s="68" t="s">
        <v>963</v>
      </c>
      <c r="B103" s="69"/>
      <c r="C103" s="69"/>
      <c r="D103" s="236"/>
      <c r="E103" s="233"/>
      <c r="F103" s="234"/>
      <c r="G103" s="234"/>
      <c r="H103" s="234"/>
      <c r="I103" s="234"/>
      <c r="J103" s="234"/>
      <c r="K103" s="234"/>
      <c r="L103" s="234"/>
      <c r="M103" s="234"/>
      <c r="N103" s="234"/>
      <c r="O103" s="234"/>
      <c r="P103" s="234"/>
      <c r="Q103" s="234"/>
      <c r="R103" s="234"/>
      <c r="S103" s="234"/>
      <c r="T103" s="234"/>
      <c r="U103" s="234"/>
      <c r="V103" s="234"/>
      <c r="W103" s="234"/>
      <c r="X103" s="234"/>
      <c r="Y103" s="234"/>
      <c r="Z103" s="234"/>
      <c r="AA103" s="234"/>
      <c r="AB103" s="235"/>
      <c r="AC103" s="68" t="s">
        <v>963</v>
      </c>
      <c r="AD103" s="69"/>
      <c r="AE103" s="69"/>
      <c r="AF103" s="236"/>
      <c r="AG103" s="233"/>
      <c r="AH103" s="234"/>
      <c r="AI103" s="234"/>
      <c r="AJ103" s="234"/>
      <c r="AK103" s="234"/>
      <c r="AL103" s="234"/>
      <c r="AM103" s="234"/>
      <c r="AN103" s="234"/>
      <c r="AO103" s="234"/>
      <c r="AP103" s="234"/>
      <c r="AQ103" s="234"/>
      <c r="AR103" s="234"/>
      <c r="AS103" s="234"/>
      <c r="AT103" s="234"/>
      <c r="AU103" s="234"/>
      <c r="AV103" s="234"/>
      <c r="AW103" s="234"/>
      <c r="AX103" s="234"/>
      <c r="AY103" s="234"/>
      <c r="AZ103" s="234"/>
      <c r="BA103" s="234"/>
      <c r="BB103" s="234"/>
      <c r="BC103" s="234"/>
      <c r="BD103" s="235"/>
      <c r="BE103" s="68" t="s">
        <v>963</v>
      </c>
      <c r="BF103" s="69"/>
      <c r="BG103" s="69"/>
      <c r="BH103" s="236"/>
      <c r="BI103" s="233"/>
      <c r="BJ103" s="234"/>
      <c r="BK103" s="234"/>
      <c r="BL103" s="234"/>
      <c r="BM103" s="234"/>
      <c r="BN103" s="234"/>
      <c r="BO103" s="234"/>
      <c r="BP103" s="234"/>
      <c r="BQ103" s="234"/>
      <c r="BR103" s="234"/>
      <c r="BS103" s="234"/>
      <c r="BT103" s="234"/>
      <c r="BU103" s="234"/>
      <c r="BV103" s="234"/>
      <c r="BW103" s="234"/>
      <c r="BX103" s="234"/>
      <c r="BY103" s="234"/>
      <c r="BZ103" s="234"/>
      <c r="CA103" s="234"/>
      <c r="CB103" s="234"/>
      <c r="CC103" s="234"/>
      <c r="CD103" s="234"/>
      <c r="CE103" s="234"/>
      <c r="CF103" s="235"/>
      <c r="CG103" s="68" t="s">
        <v>963</v>
      </c>
      <c r="CH103" s="69"/>
      <c r="CI103" s="69"/>
      <c r="CJ103" s="236"/>
      <c r="CK103" s="233"/>
      <c r="CL103" s="234"/>
      <c r="CM103" s="234"/>
      <c r="CN103" s="234"/>
      <c r="CO103" s="234"/>
      <c r="CP103" s="234"/>
      <c r="CQ103" s="234"/>
      <c r="CR103" s="234"/>
      <c r="CS103" s="234"/>
      <c r="CT103" s="234"/>
      <c r="CU103" s="234"/>
      <c r="CV103" s="234"/>
      <c r="CW103" s="234"/>
      <c r="CX103" s="234"/>
      <c r="CY103" s="234"/>
      <c r="CZ103" s="234"/>
      <c r="DA103" s="234"/>
      <c r="DB103" s="234"/>
      <c r="DC103" s="234"/>
      <c r="DD103" s="234"/>
      <c r="DE103" s="234"/>
      <c r="DF103" s="234"/>
      <c r="DG103" s="234"/>
      <c r="DH103" s="235"/>
      <c r="DI103" s="68" t="s">
        <v>963</v>
      </c>
      <c r="DJ103" s="69"/>
      <c r="DK103" s="69"/>
      <c r="DL103" s="236"/>
      <c r="DM103" s="233"/>
      <c r="DN103" s="234"/>
      <c r="DO103" s="234"/>
      <c r="DP103" s="234"/>
      <c r="DQ103" s="234"/>
      <c r="DR103" s="234"/>
      <c r="DS103" s="234"/>
      <c r="DT103" s="234"/>
      <c r="DU103" s="234"/>
      <c r="DV103" s="234"/>
      <c r="DW103" s="234"/>
      <c r="DX103" s="234"/>
      <c r="DY103" s="234"/>
      <c r="DZ103" s="234"/>
      <c r="EA103" s="234"/>
      <c r="EB103" s="234"/>
      <c r="EC103" s="234"/>
      <c r="ED103" s="234"/>
      <c r="EE103" s="234"/>
      <c r="EF103" s="234"/>
      <c r="EG103" s="234"/>
      <c r="EH103" s="234"/>
      <c r="EI103" s="234"/>
      <c r="EJ103" s="235"/>
      <c r="EK103" s="68" t="s">
        <v>963</v>
      </c>
      <c r="EL103" s="69"/>
      <c r="EM103" s="69"/>
      <c r="EN103" s="236"/>
      <c r="EO103" s="233"/>
      <c r="EP103" s="234"/>
      <c r="EQ103" s="234"/>
      <c r="ER103" s="234"/>
      <c r="ES103" s="234"/>
      <c r="ET103" s="234"/>
      <c r="EU103" s="234"/>
      <c r="EV103" s="234"/>
      <c r="EW103" s="234"/>
      <c r="EX103" s="234"/>
      <c r="EY103" s="234"/>
      <c r="EZ103" s="234"/>
      <c r="FA103" s="234"/>
      <c r="FB103" s="234"/>
      <c r="FC103" s="234"/>
      <c r="FD103" s="234"/>
      <c r="FE103" s="234"/>
      <c r="FF103" s="234"/>
      <c r="FG103" s="234"/>
      <c r="FH103" s="234"/>
      <c r="FI103" s="234"/>
      <c r="FJ103" s="234"/>
      <c r="FK103" s="234"/>
      <c r="FL103" s="235"/>
      <c r="FM103" s="68" t="s">
        <v>963</v>
      </c>
      <c r="FN103" s="69"/>
      <c r="FO103" s="69"/>
      <c r="FP103" s="236"/>
      <c r="FQ103" s="233"/>
      <c r="FR103" s="234"/>
      <c r="FS103" s="234"/>
      <c r="FT103" s="234"/>
      <c r="FU103" s="234"/>
      <c r="FV103" s="234"/>
      <c r="FW103" s="234"/>
      <c r="FX103" s="234"/>
      <c r="FY103" s="234"/>
      <c r="FZ103" s="234"/>
      <c r="GA103" s="234"/>
      <c r="GB103" s="234"/>
      <c r="GC103" s="234"/>
      <c r="GD103" s="234"/>
      <c r="GE103" s="234"/>
      <c r="GF103" s="234"/>
      <c r="GG103" s="234"/>
      <c r="GH103" s="234"/>
      <c r="GI103" s="234"/>
      <c r="GJ103" s="234"/>
      <c r="GK103" s="234"/>
      <c r="GL103" s="234"/>
      <c r="GM103" s="234"/>
      <c r="GN103" s="235"/>
      <c r="GO103" s="74"/>
    </row>
    <row r="104" spans="1:197" ht="14.4">
      <c r="A104" s="75"/>
      <c r="B104" s="75"/>
      <c r="C104" s="75"/>
      <c r="D104" s="75"/>
      <c r="E104" s="75"/>
      <c r="F104" s="75"/>
      <c r="G104" s="75"/>
      <c r="H104" s="75"/>
      <c r="I104" s="75"/>
      <c r="J104" s="75"/>
      <c r="K104" s="76" t="s">
        <v>964</v>
      </c>
      <c r="L104" s="76"/>
      <c r="M104" s="75"/>
      <c r="N104" s="75"/>
      <c r="O104" s="75"/>
      <c r="P104" s="75"/>
      <c r="Q104" s="75"/>
      <c r="S104" s="75"/>
      <c r="T104" s="75"/>
      <c r="U104" s="75"/>
      <c r="V104" s="75"/>
      <c r="W104" s="75"/>
      <c r="X104" s="75"/>
      <c r="Y104" s="75" t="s">
        <v>965</v>
      </c>
      <c r="Z104" s="75"/>
      <c r="AA104" s="75"/>
      <c r="AB104" s="75"/>
      <c r="AC104" s="75"/>
      <c r="AD104" s="75"/>
      <c r="AE104" s="75"/>
      <c r="AF104" s="75"/>
      <c r="AG104" s="75"/>
      <c r="AH104" s="75"/>
      <c r="AI104" s="75"/>
      <c r="AJ104" s="75"/>
      <c r="AK104" s="75"/>
      <c r="AL104" s="75"/>
      <c r="AM104" s="76" t="s">
        <v>964</v>
      </c>
      <c r="AN104" s="76"/>
      <c r="AO104" s="75"/>
      <c r="AP104" s="75"/>
      <c r="AQ104" s="75"/>
      <c r="AR104" s="75"/>
      <c r="AS104" s="75"/>
      <c r="AU104" s="75"/>
      <c r="AV104" s="75"/>
      <c r="AW104" s="75"/>
      <c r="AX104" s="75"/>
      <c r="AY104" s="75"/>
      <c r="AZ104" s="75"/>
      <c r="BA104" s="75" t="s">
        <v>965</v>
      </c>
      <c r="BB104" s="75"/>
      <c r="BC104" s="75"/>
      <c r="BD104" s="75"/>
      <c r="BE104" s="75"/>
      <c r="BF104" s="75"/>
      <c r="BG104" s="75"/>
      <c r="BH104" s="75"/>
      <c r="BI104" s="75"/>
      <c r="BJ104" s="75"/>
      <c r="BK104" s="75"/>
      <c r="BL104" s="75"/>
      <c r="BM104" s="75"/>
      <c r="BN104" s="75"/>
      <c r="BO104" s="76" t="s">
        <v>964</v>
      </c>
      <c r="BP104" s="76"/>
      <c r="BQ104" s="75"/>
      <c r="BR104" s="75"/>
      <c r="BS104" s="75"/>
      <c r="BT104" s="75"/>
      <c r="BU104" s="75"/>
      <c r="BW104" s="75"/>
      <c r="BX104" s="75"/>
      <c r="BY104" s="75"/>
      <c r="BZ104" s="75"/>
      <c r="CA104" s="75"/>
      <c r="CB104" s="75"/>
      <c r="CC104" s="75" t="s">
        <v>965</v>
      </c>
      <c r="CD104" s="75"/>
      <c r="CE104" s="75"/>
      <c r="CF104" s="75"/>
      <c r="CG104" s="75"/>
      <c r="CH104" s="75"/>
      <c r="CI104" s="75"/>
      <c r="CJ104" s="75"/>
      <c r="CK104" s="75"/>
      <c r="CL104" s="75"/>
      <c r="CM104" s="75"/>
      <c r="CN104" s="75"/>
      <c r="CO104" s="75"/>
      <c r="CP104" s="75"/>
      <c r="CQ104" s="76" t="s">
        <v>964</v>
      </c>
      <c r="CR104" s="76"/>
      <c r="CS104" s="75"/>
      <c r="CT104" s="75"/>
      <c r="CU104" s="75"/>
      <c r="CV104" s="75"/>
      <c r="CW104" s="75"/>
      <c r="CY104" s="75"/>
      <c r="CZ104" s="75"/>
      <c r="DA104" s="75"/>
      <c r="DB104" s="75"/>
      <c r="DC104" s="75"/>
      <c r="DD104" s="75"/>
      <c r="DE104" s="75" t="s">
        <v>965</v>
      </c>
      <c r="DF104" s="75"/>
      <c r="DG104" s="75"/>
      <c r="DH104" s="75"/>
      <c r="DI104" s="75"/>
      <c r="DJ104" s="75"/>
      <c r="DK104" s="75"/>
      <c r="DL104" s="75"/>
      <c r="DM104" s="75"/>
      <c r="DN104" s="75"/>
      <c r="DO104" s="75"/>
      <c r="DP104" s="75"/>
      <c r="DQ104" s="75"/>
      <c r="DR104" s="75"/>
      <c r="DS104" s="76" t="s">
        <v>964</v>
      </c>
      <c r="DT104" s="76"/>
      <c r="DU104" s="75"/>
      <c r="DV104" s="75"/>
      <c r="DW104" s="75"/>
      <c r="DX104" s="75"/>
      <c r="DY104" s="75"/>
      <c r="EA104" s="75"/>
      <c r="EB104" s="75"/>
      <c r="EC104" s="75"/>
      <c r="ED104" s="75"/>
      <c r="EE104" s="75"/>
      <c r="EF104" s="75"/>
      <c r="EG104" s="75" t="s">
        <v>965</v>
      </c>
      <c r="EH104" s="75"/>
      <c r="EI104" s="75"/>
      <c r="EJ104" s="75"/>
      <c r="EK104" s="75"/>
      <c r="EL104" s="75"/>
      <c r="EM104" s="75"/>
      <c r="EN104" s="75"/>
      <c r="EO104" s="75"/>
      <c r="EP104" s="75"/>
      <c r="EQ104" s="75"/>
      <c r="ER104" s="75"/>
      <c r="ES104" s="75"/>
      <c r="ET104" s="75"/>
      <c r="EU104" s="76" t="s">
        <v>964</v>
      </c>
      <c r="EV104" s="76"/>
      <c r="EW104" s="75"/>
      <c r="EX104" s="75"/>
      <c r="EY104" s="75"/>
      <c r="EZ104" s="75"/>
      <c r="FA104" s="75"/>
      <c r="FC104" s="75"/>
      <c r="FD104" s="75"/>
      <c r="FE104" s="75"/>
      <c r="FF104" s="75"/>
      <c r="FG104" s="75"/>
      <c r="FH104" s="75"/>
      <c r="FI104" s="75" t="s">
        <v>965</v>
      </c>
      <c r="FJ104" s="75"/>
      <c r="FK104" s="75"/>
      <c r="FL104" s="75"/>
      <c r="FM104" s="75"/>
      <c r="FN104" s="75"/>
      <c r="FO104" s="75"/>
      <c r="FP104" s="75"/>
      <c r="FQ104" s="75"/>
      <c r="FR104" s="75"/>
      <c r="FS104" s="75"/>
      <c r="FT104" s="75"/>
      <c r="FU104" s="75"/>
      <c r="FV104" s="75"/>
      <c r="FW104" s="76" t="s">
        <v>964</v>
      </c>
      <c r="FX104" s="76"/>
      <c r="FY104" s="75"/>
      <c r="FZ104" s="75"/>
      <c r="GA104" s="75"/>
      <c r="GB104" s="75"/>
      <c r="GC104" s="75"/>
      <c r="GE104" s="75"/>
      <c r="GF104" s="75"/>
      <c r="GG104" s="75"/>
      <c r="GH104" s="75"/>
      <c r="GI104" s="75"/>
      <c r="GJ104" s="75"/>
      <c r="GK104" s="75" t="s">
        <v>965</v>
      </c>
      <c r="GL104" s="75"/>
      <c r="GM104" s="75"/>
      <c r="GN104" s="75"/>
      <c r="GO104" s="75"/>
    </row>
    <row r="109" spans="1:197" s="49" customFormat="1" ht="38.9" customHeight="1">
      <c r="A109" s="214" t="s">
        <v>931</v>
      </c>
      <c r="B109" s="214"/>
      <c r="C109" s="214"/>
      <c r="D109" s="214"/>
      <c r="E109" s="214"/>
      <c r="F109" s="214"/>
      <c r="G109" s="214"/>
      <c r="H109" s="214"/>
      <c r="I109" s="214"/>
      <c r="J109" s="214"/>
      <c r="K109" s="214"/>
      <c r="L109" s="214"/>
      <c r="M109" s="214"/>
      <c r="N109" s="214"/>
      <c r="O109" s="214"/>
      <c r="P109" s="214"/>
      <c r="Q109" s="214"/>
      <c r="R109" s="214"/>
      <c r="S109" s="214"/>
      <c r="T109" s="214"/>
      <c r="U109" s="214"/>
      <c r="V109" s="214"/>
      <c r="W109" s="214"/>
      <c r="X109" s="214"/>
      <c r="Y109" s="214"/>
      <c r="Z109" s="214"/>
      <c r="AA109" s="214"/>
      <c r="AB109" s="214"/>
      <c r="AC109" s="214" t="s">
        <v>931</v>
      </c>
      <c r="AD109" s="214"/>
      <c r="AE109" s="214"/>
      <c r="AF109" s="214"/>
      <c r="AG109" s="214"/>
      <c r="AH109" s="214"/>
      <c r="AI109" s="214"/>
      <c r="AJ109" s="214"/>
      <c r="AK109" s="214"/>
      <c r="AL109" s="214"/>
      <c r="AM109" s="214"/>
      <c r="AN109" s="214"/>
      <c r="AO109" s="214"/>
      <c r="AP109" s="214"/>
      <c r="AQ109" s="214"/>
      <c r="AR109" s="214"/>
      <c r="AS109" s="214"/>
      <c r="AT109" s="214"/>
      <c r="AU109" s="214"/>
      <c r="AV109" s="214"/>
      <c r="AW109" s="214"/>
      <c r="AX109" s="214"/>
      <c r="AY109" s="214"/>
      <c r="AZ109" s="214"/>
      <c r="BA109" s="214"/>
      <c r="BB109" s="214"/>
      <c r="BC109" s="214"/>
      <c r="BD109" s="214"/>
      <c r="BE109" s="214" t="s">
        <v>931</v>
      </c>
      <c r="BF109" s="214"/>
      <c r="BG109" s="214"/>
      <c r="BH109" s="214"/>
      <c r="BI109" s="214"/>
      <c r="BJ109" s="214"/>
      <c r="BK109" s="214"/>
      <c r="BL109" s="214"/>
      <c r="BM109" s="214"/>
      <c r="BN109" s="214"/>
      <c r="BO109" s="214"/>
      <c r="BP109" s="214"/>
      <c r="BQ109" s="214"/>
      <c r="BR109" s="214"/>
      <c r="BS109" s="214"/>
      <c r="BT109" s="214"/>
      <c r="BU109" s="214"/>
      <c r="BV109" s="214"/>
      <c r="BW109" s="214"/>
      <c r="BX109" s="214"/>
      <c r="BY109" s="214"/>
      <c r="BZ109" s="214"/>
      <c r="CA109" s="214"/>
      <c r="CB109" s="214"/>
      <c r="CC109" s="214"/>
      <c r="CD109" s="214"/>
      <c r="CE109" s="214"/>
      <c r="CF109" s="214"/>
      <c r="CG109" s="214" t="s">
        <v>931</v>
      </c>
      <c r="CH109" s="214"/>
      <c r="CI109" s="214"/>
      <c r="CJ109" s="214"/>
      <c r="CK109" s="214"/>
      <c r="CL109" s="214"/>
      <c r="CM109" s="214"/>
      <c r="CN109" s="214"/>
      <c r="CO109" s="214"/>
      <c r="CP109" s="214"/>
      <c r="CQ109" s="214"/>
      <c r="CR109" s="214"/>
      <c r="CS109" s="214"/>
      <c r="CT109" s="214"/>
      <c r="CU109" s="214"/>
      <c r="CV109" s="214"/>
      <c r="CW109" s="214"/>
      <c r="CX109" s="214"/>
      <c r="CY109" s="214"/>
      <c r="CZ109" s="214"/>
      <c r="DA109" s="214"/>
      <c r="DB109" s="214"/>
      <c r="DC109" s="214"/>
      <c r="DD109" s="214"/>
      <c r="DE109" s="214"/>
      <c r="DF109" s="214"/>
      <c r="DG109" s="214"/>
      <c r="DH109" s="214"/>
      <c r="DI109" s="214" t="s">
        <v>931</v>
      </c>
      <c r="DJ109" s="214"/>
      <c r="DK109" s="214"/>
      <c r="DL109" s="214"/>
      <c r="DM109" s="214"/>
      <c r="DN109" s="214"/>
      <c r="DO109" s="214"/>
      <c r="DP109" s="214"/>
      <c r="DQ109" s="214"/>
      <c r="DR109" s="214"/>
      <c r="DS109" s="214"/>
      <c r="DT109" s="214"/>
      <c r="DU109" s="214"/>
      <c r="DV109" s="214"/>
      <c r="DW109" s="214"/>
      <c r="DX109" s="214"/>
      <c r="DY109" s="214"/>
      <c r="DZ109" s="214"/>
      <c r="EA109" s="214"/>
      <c r="EB109" s="214"/>
      <c r="EC109" s="214"/>
      <c r="ED109" s="214"/>
      <c r="EE109" s="214"/>
      <c r="EF109" s="214"/>
      <c r="EG109" s="214"/>
      <c r="EH109" s="214"/>
      <c r="EI109" s="214"/>
      <c r="EJ109" s="214"/>
      <c r="EK109" s="214" t="s">
        <v>931</v>
      </c>
      <c r="EL109" s="214"/>
      <c r="EM109" s="214"/>
      <c r="EN109" s="214"/>
      <c r="EO109" s="214"/>
      <c r="EP109" s="214"/>
      <c r="EQ109" s="214"/>
      <c r="ER109" s="214"/>
      <c r="ES109" s="214"/>
      <c r="ET109" s="214"/>
      <c r="EU109" s="214"/>
      <c r="EV109" s="214"/>
      <c r="EW109" s="214"/>
      <c r="EX109" s="214"/>
      <c r="EY109" s="214"/>
      <c r="EZ109" s="214"/>
      <c r="FA109" s="214"/>
      <c r="FB109" s="214"/>
      <c r="FC109" s="214"/>
      <c r="FD109" s="214"/>
      <c r="FE109" s="214"/>
      <c r="FF109" s="214"/>
      <c r="FG109" s="214"/>
      <c r="FH109" s="214"/>
      <c r="FI109" s="214"/>
      <c r="FJ109" s="214"/>
      <c r="FK109" s="214"/>
      <c r="FL109" s="214"/>
      <c r="FM109" s="214" t="s">
        <v>931</v>
      </c>
      <c r="FN109" s="214"/>
      <c r="FO109" s="214"/>
      <c r="FP109" s="214"/>
      <c r="FQ109" s="214"/>
      <c r="FR109" s="214"/>
      <c r="FS109" s="214"/>
      <c r="FT109" s="214"/>
      <c r="FU109" s="214"/>
      <c r="FV109" s="214"/>
      <c r="FW109" s="214"/>
      <c r="FX109" s="214"/>
      <c r="FY109" s="214"/>
      <c r="FZ109" s="214"/>
      <c r="GA109" s="214"/>
      <c r="GB109" s="214"/>
      <c r="GC109" s="214"/>
      <c r="GD109" s="214"/>
      <c r="GE109" s="214"/>
      <c r="GF109" s="214"/>
      <c r="GG109" s="214"/>
      <c r="GH109" s="214"/>
      <c r="GI109" s="214"/>
      <c r="GJ109" s="214"/>
      <c r="GK109" s="214"/>
      <c r="GL109" s="214"/>
      <c r="GM109" s="214"/>
      <c r="GN109" s="214"/>
      <c r="GO109" s="214"/>
    </row>
    <row r="110" spans="1:197" ht="21.6" customHeight="1">
      <c r="A110" s="50" t="s">
        <v>932</v>
      </c>
      <c r="B110" s="51"/>
      <c r="C110" s="52" t="s">
        <v>2057</v>
      </c>
      <c r="G110" s="53"/>
      <c r="H110" s="50" t="s">
        <v>933</v>
      </c>
      <c r="J110" s="51" t="s">
        <v>1145</v>
      </c>
      <c r="M110" s="215"/>
      <c r="N110" s="54" t="s">
        <v>972</v>
      </c>
      <c r="O110" s="215"/>
      <c r="Q110" s="215"/>
      <c r="R110" s="55"/>
      <c r="S110" s="50" t="s">
        <v>936</v>
      </c>
      <c r="T110" s="215"/>
      <c r="U110" s="215"/>
      <c r="V110" s="215"/>
      <c r="W110" s="215"/>
      <c r="X110" s="55"/>
      <c r="Y110" s="50"/>
      <c r="Z110" s="215"/>
      <c r="AA110" s="215"/>
      <c r="AB110" s="56"/>
      <c r="AC110" s="50" t="s">
        <v>932</v>
      </c>
      <c r="AD110" s="51"/>
      <c r="AE110" s="52" t="s">
        <v>2057</v>
      </c>
      <c r="AI110" s="53"/>
      <c r="AJ110" s="50" t="s">
        <v>933</v>
      </c>
      <c r="AL110" s="51" t="s">
        <v>1146</v>
      </c>
      <c r="AO110" s="215"/>
      <c r="AP110" s="54" t="s">
        <v>972</v>
      </c>
      <c r="AQ110" s="215"/>
      <c r="AS110" s="215"/>
      <c r="AT110" s="55"/>
      <c r="AU110" s="50" t="s">
        <v>936</v>
      </c>
      <c r="AV110" s="215"/>
      <c r="AW110" s="215"/>
      <c r="AX110" s="215"/>
      <c r="AY110" s="215"/>
      <c r="AZ110" s="55"/>
      <c r="BA110" s="50"/>
      <c r="BB110" s="215"/>
      <c r="BC110" s="215"/>
      <c r="BD110" s="56"/>
      <c r="BE110" s="50" t="s">
        <v>932</v>
      </c>
      <c r="BF110" s="51"/>
      <c r="BG110" s="52" t="s">
        <v>2057</v>
      </c>
      <c r="BK110" s="53"/>
      <c r="BL110" s="50" t="s">
        <v>933</v>
      </c>
      <c r="BN110" s="51" t="s">
        <v>1151</v>
      </c>
      <c r="BQ110" s="215"/>
      <c r="BR110" s="54" t="s">
        <v>972</v>
      </c>
      <c r="BS110" s="215"/>
      <c r="BU110" s="215"/>
      <c r="BV110" s="55"/>
      <c r="BW110" s="50" t="s">
        <v>936</v>
      </c>
      <c r="BX110" s="215"/>
      <c r="BY110" s="215"/>
      <c r="BZ110" s="215"/>
      <c r="CA110" s="215"/>
      <c r="CB110" s="55"/>
      <c r="CC110" s="50"/>
      <c r="CD110" s="215"/>
      <c r="CE110" s="215"/>
      <c r="CF110" s="56"/>
      <c r="CG110" s="50" t="s">
        <v>932</v>
      </c>
      <c r="CH110" s="51"/>
      <c r="CI110" s="52" t="s">
        <v>2057</v>
      </c>
      <c r="CM110" s="53"/>
      <c r="CN110" s="50" t="s">
        <v>933</v>
      </c>
      <c r="CP110" s="51" t="s">
        <v>1151</v>
      </c>
      <c r="CS110" s="215"/>
      <c r="CT110" s="54" t="s">
        <v>972</v>
      </c>
      <c r="CU110" s="215"/>
      <c r="CW110" s="215"/>
      <c r="CX110" s="55"/>
      <c r="CY110" s="50" t="s">
        <v>936</v>
      </c>
      <c r="CZ110" s="215"/>
      <c r="DA110" s="215"/>
      <c r="DB110" s="215"/>
      <c r="DC110" s="215"/>
      <c r="DD110" s="55"/>
      <c r="DE110" s="50"/>
      <c r="DF110" s="215"/>
      <c r="DG110" s="215"/>
      <c r="DH110" s="56"/>
      <c r="DI110" s="50" t="s">
        <v>932</v>
      </c>
      <c r="DJ110" s="51"/>
      <c r="DK110" s="52" t="s">
        <v>2057</v>
      </c>
      <c r="DO110" s="53"/>
      <c r="DP110" s="50" t="s">
        <v>933</v>
      </c>
      <c r="DR110" s="51" t="s">
        <v>1147</v>
      </c>
      <c r="DU110" s="215"/>
      <c r="DV110" s="54" t="s">
        <v>972</v>
      </c>
      <c r="DW110" s="215"/>
      <c r="DY110" s="215"/>
      <c r="DZ110" s="55"/>
      <c r="EA110" s="50" t="s">
        <v>936</v>
      </c>
      <c r="EB110" s="215"/>
      <c r="EC110" s="215"/>
      <c r="ED110" s="215"/>
      <c r="EE110" s="215"/>
      <c r="EF110" s="55"/>
      <c r="EG110" s="50"/>
      <c r="EH110" s="215"/>
      <c r="EI110" s="215"/>
      <c r="EJ110" s="56"/>
      <c r="EK110" s="50" t="s">
        <v>932</v>
      </c>
      <c r="EL110" s="51"/>
      <c r="EM110" s="52" t="s">
        <v>2057</v>
      </c>
      <c r="EQ110" s="53"/>
      <c r="ER110" s="50" t="s">
        <v>933</v>
      </c>
      <c r="ET110" s="51" t="s">
        <v>1148</v>
      </c>
      <c r="EW110" s="215"/>
      <c r="EX110" s="54" t="s">
        <v>972</v>
      </c>
      <c r="EY110" s="215"/>
      <c r="FA110" s="215"/>
      <c r="FB110" s="55"/>
      <c r="FC110" s="50" t="s">
        <v>936</v>
      </c>
      <c r="FD110" s="215"/>
      <c r="FE110" s="215"/>
      <c r="FF110" s="215"/>
      <c r="FG110" s="215"/>
      <c r="FH110" s="55"/>
      <c r="FI110" s="50"/>
      <c r="FJ110" s="215"/>
      <c r="FK110" s="215"/>
      <c r="FL110" s="56"/>
      <c r="FM110" s="50" t="s">
        <v>932</v>
      </c>
      <c r="FN110" s="51"/>
      <c r="FO110" s="52" t="s">
        <v>2057</v>
      </c>
      <c r="FS110" s="53"/>
      <c r="FT110" s="50" t="s">
        <v>933</v>
      </c>
      <c r="FV110" s="51" t="s">
        <v>1149</v>
      </c>
      <c r="FY110" s="215"/>
      <c r="FZ110" s="54" t="s">
        <v>966</v>
      </c>
      <c r="GA110" s="215"/>
      <c r="GC110" s="215"/>
      <c r="GD110" s="55"/>
      <c r="GE110" s="50" t="s">
        <v>936</v>
      </c>
      <c r="GF110" s="215"/>
      <c r="GG110" s="215"/>
      <c r="GH110" s="215"/>
      <c r="GI110" s="215"/>
      <c r="GJ110" s="55"/>
      <c r="GK110" s="50"/>
      <c r="GL110" s="215"/>
      <c r="GM110" s="215"/>
      <c r="GN110" s="56"/>
      <c r="GO110" s="56"/>
    </row>
    <row r="111" spans="1:197" ht="25.95" customHeight="1">
      <c r="A111" s="216" t="s">
        <v>1862</v>
      </c>
      <c r="B111" s="217" t="s">
        <v>1863</v>
      </c>
      <c r="C111" s="217" t="s">
        <v>1864</v>
      </c>
      <c r="D111" s="218" t="s">
        <v>1865</v>
      </c>
      <c r="E111" s="218"/>
      <c r="F111" s="218"/>
      <c r="G111" s="218"/>
      <c r="H111" s="218"/>
      <c r="I111" s="219" t="s">
        <v>941</v>
      </c>
      <c r="J111" s="219" t="s">
        <v>942</v>
      </c>
      <c r="K111" s="220" t="s">
        <v>943</v>
      </c>
      <c r="L111" s="220" t="s">
        <v>944</v>
      </c>
      <c r="M111" s="220" t="s">
        <v>945</v>
      </c>
      <c r="N111" s="221" t="s">
        <v>946</v>
      </c>
      <c r="O111" s="222" t="s">
        <v>947</v>
      </c>
      <c r="P111" s="222" t="s">
        <v>948</v>
      </c>
      <c r="Q111" s="222" t="s">
        <v>949</v>
      </c>
      <c r="R111" s="221" t="s">
        <v>950</v>
      </c>
      <c r="S111" s="223" t="s">
        <v>1866</v>
      </c>
      <c r="T111" s="223" t="s">
        <v>1867</v>
      </c>
      <c r="U111" s="224" t="s">
        <v>1150</v>
      </c>
      <c r="V111" s="225"/>
      <c r="W111" s="225"/>
      <c r="X111" s="225"/>
      <c r="Y111" s="225"/>
      <c r="Z111" s="226"/>
      <c r="AA111" s="221" t="s">
        <v>951</v>
      </c>
      <c r="AB111" s="221" t="s">
        <v>952</v>
      </c>
      <c r="AC111" s="216" t="s">
        <v>1862</v>
      </c>
      <c r="AD111" s="217" t="s">
        <v>1863</v>
      </c>
      <c r="AE111" s="217" t="s">
        <v>1864</v>
      </c>
      <c r="AF111" s="218" t="s">
        <v>1865</v>
      </c>
      <c r="AG111" s="218"/>
      <c r="AH111" s="218"/>
      <c r="AI111" s="218"/>
      <c r="AJ111" s="218"/>
      <c r="AK111" s="219" t="s">
        <v>941</v>
      </c>
      <c r="AL111" s="219" t="s">
        <v>942</v>
      </c>
      <c r="AM111" s="220" t="s">
        <v>943</v>
      </c>
      <c r="AN111" s="220" t="s">
        <v>944</v>
      </c>
      <c r="AO111" s="220" t="s">
        <v>945</v>
      </c>
      <c r="AP111" s="221" t="s">
        <v>946</v>
      </c>
      <c r="AQ111" s="222" t="s">
        <v>947</v>
      </c>
      <c r="AR111" s="222" t="s">
        <v>948</v>
      </c>
      <c r="AS111" s="222" t="s">
        <v>949</v>
      </c>
      <c r="AT111" s="221" t="s">
        <v>950</v>
      </c>
      <c r="AU111" s="223" t="s">
        <v>1866</v>
      </c>
      <c r="AV111" s="223" t="s">
        <v>1867</v>
      </c>
      <c r="AW111" s="224" t="s">
        <v>1150</v>
      </c>
      <c r="AX111" s="225"/>
      <c r="AY111" s="225"/>
      <c r="AZ111" s="225"/>
      <c r="BA111" s="225"/>
      <c r="BB111" s="226"/>
      <c r="BC111" s="221" t="s">
        <v>951</v>
      </c>
      <c r="BD111" s="221" t="s">
        <v>952</v>
      </c>
      <c r="BE111" s="216" t="s">
        <v>1862</v>
      </c>
      <c r="BF111" s="217" t="s">
        <v>1863</v>
      </c>
      <c r="BG111" s="217" t="s">
        <v>1864</v>
      </c>
      <c r="BH111" s="218" t="s">
        <v>1865</v>
      </c>
      <c r="BI111" s="218"/>
      <c r="BJ111" s="218"/>
      <c r="BK111" s="218"/>
      <c r="BL111" s="218"/>
      <c r="BM111" s="219" t="s">
        <v>941</v>
      </c>
      <c r="BN111" s="219" t="s">
        <v>942</v>
      </c>
      <c r="BO111" s="220" t="s">
        <v>943</v>
      </c>
      <c r="BP111" s="220" t="s">
        <v>944</v>
      </c>
      <c r="BQ111" s="220" t="s">
        <v>945</v>
      </c>
      <c r="BR111" s="221" t="s">
        <v>946</v>
      </c>
      <c r="BS111" s="222" t="s">
        <v>947</v>
      </c>
      <c r="BT111" s="222" t="s">
        <v>948</v>
      </c>
      <c r="BU111" s="222" t="s">
        <v>949</v>
      </c>
      <c r="BV111" s="221" t="s">
        <v>950</v>
      </c>
      <c r="BW111" s="223" t="s">
        <v>1866</v>
      </c>
      <c r="BX111" s="223" t="s">
        <v>1867</v>
      </c>
      <c r="BY111" s="224" t="s">
        <v>1150</v>
      </c>
      <c r="BZ111" s="225"/>
      <c r="CA111" s="225"/>
      <c r="CB111" s="225"/>
      <c r="CC111" s="225"/>
      <c r="CD111" s="226"/>
      <c r="CE111" s="221" t="s">
        <v>951</v>
      </c>
      <c r="CF111" s="221" t="s">
        <v>952</v>
      </c>
      <c r="CG111" s="216" t="s">
        <v>1862</v>
      </c>
      <c r="CH111" s="217" t="s">
        <v>1863</v>
      </c>
      <c r="CI111" s="217" t="s">
        <v>1864</v>
      </c>
      <c r="CJ111" s="218" t="s">
        <v>1865</v>
      </c>
      <c r="CK111" s="218"/>
      <c r="CL111" s="218"/>
      <c r="CM111" s="218"/>
      <c r="CN111" s="218"/>
      <c r="CO111" s="219" t="s">
        <v>941</v>
      </c>
      <c r="CP111" s="219" t="s">
        <v>942</v>
      </c>
      <c r="CQ111" s="220" t="s">
        <v>943</v>
      </c>
      <c r="CR111" s="220" t="s">
        <v>944</v>
      </c>
      <c r="CS111" s="220" t="s">
        <v>945</v>
      </c>
      <c r="CT111" s="221" t="s">
        <v>946</v>
      </c>
      <c r="CU111" s="222" t="s">
        <v>947</v>
      </c>
      <c r="CV111" s="222" t="s">
        <v>948</v>
      </c>
      <c r="CW111" s="222" t="s">
        <v>949</v>
      </c>
      <c r="CX111" s="221" t="s">
        <v>950</v>
      </c>
      <c r="CY111" s="223" t="s">
        <v>1866</v>
      </c>
      <c r="CZ111" s="223" t="s">
        <v>1867</v>
      </c>
      <c r="DA111" s="224" t="s">
        <v>1150</v>
      </c>
      <c r="DB111" s="225"/>
      <c r="DC111" s="225"/>
      <c r="DD111" s="225"/>
      <c r="DE111" s="225"/>
      <c r="DF111" s="226"/>
      <c r="DG111" s="221" t="s">
        <v>951</v>
      </c>
      <c r="DH111" s="221" t="s">
        <v>952</v>
      </c>
      <c r="DI111" s="216" t="s">
        <v>1862</v>
      </c>
      <c r="DJ111" s="217" t="s">
        <v>1863</v>
      </c>
      <c r="DK111" s="217" t="s">
        <v>1864</v>
      </c>
      <c r="DL111" s="218" t="s">
        <v>1865</v>
      </c>
      <c r="DM111" s="218"/>
      <c r="DN111" s="218"/>
      <c r="DO111" s="218"/>
      <c r="DP111" s="218"/>
      <c r="DQ111" s="219" t="s">
        <v>941</v>
      </c>
      <c r="DR111" s="219" t="s">
        <v>942</v>
      </c>
      <c r="DS111" s="220" t="s">
        <v>943</v>
      </c>
      <c r="DT111" s="220" t="s">
        <v>944</v>
      </c>
      <c r="DU111" s="220" t="s">
        <v>945</v>
      </c>
      <c r="DV111" s="221" t="s">
        <v>946</v>
      </c>
      <c r="DW111" s="222" t="s">
        <v>947</v>
      </c>
      <c r="DX111" s="222" t="s">
        <v>948</v>
      </c>
      <c r="DY111" s="222" t="s">
        <v>949</v>
      </c>
      <c r="DZ111" s="221" t="s">
        <v>950</v>
      </c>
      <c r="EA111" s="223" t="s">
        <v>1866</v>
      </c>
      <c r="EB111" s="223" t="s">
        <v>1867</v>
      </c>
      <c r="EC111" s="224" t="s">
        <v>1150</v>
      </c>
      <c r="ED111" s="225"/>
      <c r="EE111" s="225"/>
      <c r="EF111" s="225"/>
      <c r="EG111" s="225"/>
      <c r="EH111" s="226"/>
      <c r="EI111" s="221" t="s">
        <v>951</v>
      </c>
      <c r="EJ111" s="221" t="s">
        <v>952</v>
      </c>
      <c r="EK111" s="216" t="s">
        <v>1862</v>
      </c>
      <c r="EL111" s="217" t="s">
        <v>1863</v>
      </c>
      <c r="EM111" s="217" t="s">
        <v>1864</v>
      </c>
      <c r="EN111" s="218" t="s">
        <v>1865</v>
      </c>
      <c r="EO111" s="218"/>
      <c r="EP111" s="218"/>
      <c r="EQ111" s="218"/>
      <c r="ER111" s="218"/>
      <c r="ES111" s="219" t="s">
        <v>941</v>
      </c>
      <c r="ET111" s="219" t="s">
        <v>942</v>
      </c>
      <c r="EU111" s="220" t="s">
        <v>943</v>
      </c>
      <c r="EV111" s="220" t="s">
        <v>944</v>
      </c>
      <c r="EW111" s="220" t="s">
        <v>947</v>
      </c>
      <c r="EX111" s="221" t="s">
        <v>2017</v>
      </c>
      <c r="EY111" s="222" t="s">
        <v>2018</v>
      </c>
      <c r="EZ111" s="222" t="s">
        <v>948</v>
      </c>
      <c r="FA111" s="222" t="s">
        <v>949</v>
      </c>
      <c r="FB111" s="221" t="s">
        <v>950</v>
      </c>
      <c r="FC111" s="223" t="s">
        <v>1866</v>
      </c>
      <c r="FD111" s="223" t="s">
        <v>1867</v>
      </c>
      <c r="FE111" s="224" t="s">
        <v>1150</v>
      </c>
      <c r="FF111" s="225"/>
      <c r="FG111" s="225"/>
      <c r="FH111" s="225"/>
      <c r="FI111" s="225"/>
      <c r="FJ111" s="226"/>
      <c r="FK111" s="221" t="s">
        <v>951</v>
      </c>
      <c r="FL111" s="221" t="s">
        <v>952</v>
      </c>
      <c r="FM111" s="216" t="s">
        <v>1862</v>
      </c>
      <c r="FN111" s="217" t="s">
        <v>1863</v>
      </c>
      <c r="FO111" s="217" t="s">
        <v>1864</v>
      </c>
      <c r="FP111" s="218" t="s">
        <v>1865</v>
      </c>
      <c r="FQ111" s="218"/>
      <c r="FR111" s="218"/>
      <c r="FS111" s="218"/>
      <c r="FT111" s="218"/>
      <c r="FU111" s="219" t="s">
        <v>941</v>
      </c>
      <c r="FV111" s="219" t="s">
        <v>942</v>
      </c>
      <c r="FW111" s="220" t="s">
        <v>943</v>
      </c>
      <c r="FX111" s="220" t="s">
        <v>944</v>
      </c>
      <c r="FY111" s="220" t="s">
        <v>947</v>
      </c>
      <c r="FZ111" s="221" t="s">
        <v>2017</v>
      </c>
      <c r="GA111" s="222" t="s">
        <v>2018</v>
      </c>
      <c r="GB111" s="222" t="s">
        <v>948</v>
      </c>
      <c r="GC111" s="222" t="s">
        <v>949</v>
      </c>
      <c r="GD111" s="221" t="s">
        <v>950</v>
      </c>
      <c r="GE111" s="223" t="s">
        <v>1866</v>
      </c>
      <c r="GF111" s="223" t="s">
        <v>1867</v>
      </c>
      <c r="GG111" s="224" t="s">
        <v>1150</v>
      </c>
      <c r="GH111" s="225"/>
      <c r="GI111" s="225"/>
      <c r="GJ111" s="225"/>
      <c r="GK111" s="225"/>
      <c r="GL111" s="226"/>
      <c r="GM111" s="221" t="s">
        <v>951</v>
      </c>
      <c r="GN111" s="221" t="s">
        <v>952</v>
      </c>
      <c r="GO111" s="57"/>
    </row>
    <row r="112" spans="1:197" ht="40.35" customHeight="1">
      <c r="A112" s="216"/>
      <c r="B112" s="217"/>
      <c r="C112" s="217"/>
      <c r="D112" s="229" t="s">
        <v>1868</v>
      </c>
      <c r="E112" s="229" t="s">
        <v>1869</v>
      </c>
      <c r="F112" s="229" t="s">
        <v>1870</v>
      </c>
      <c r="G112" s="58" t="s">
        <v>1871</v>
      </c>
      <c r="H112" s="58" t="s">
        <v>1872</v>
      </c>
      <c r="I112" s="227"/>
      <c r="J112" s="227"/>
      <c r="K112" s="228"/>
      <c r="L112" s="228"/>
      <c r="M112" s="228"/>
      <c r="N112" s="229"/>
      <c r="O112" s="230"/>
      <c r="P112" s="230"/>
      <c r="Q112" s="230"/>
      <c r="R112" s="229"/>
      <c r="S112" s="231"/>
      <c r="T112" s="231"/>
      <c r="U112" s="216" t="s">
        <v>1873</v>
      </c>
      <c r="V112" s="59" t="s">
        <v>953</v>
      </c>
      <c r="W112" s="59" t="s">
        <v>1874</v>
      </c>
      <c r="X112" s="59" t="s">
        <v>954</v>
      </c>
      <c r="Y112" s="59" t="s">
        <v>1875</v>
      </c>
      <c r="Z112" s="59" t="s">
        <v>955</v>
      </c>
      <c r="AA112" s="229"/>
      <c r="AB112" s="229"/>
      <c r="AC112" s="216"/>
      <c r="AD112" s="217"/>
      <c r="AE112" s="217"/>
      <c r="AF112" s="229" t="s">
        <v>1868</v>
      </c>
      <c r="AG112" s="229" t="s">
        <v>1869</v>
      </c>
      <c r="AH112" s="229" t="s">
        <v>1870</v>
      </c>
      <c r="AI112" s="58" t="s">
        <v>1871</v>
      </c>
      <c r="AJ112" s="58" t="s">
        <v>1872</v>
      </c>
      <c r="AK112" s="227"/>
      <c r="AL112" s="227"/>
      <c r="AM112" s="228"/>
      <c r="AN112" s="228"/>
      <c r="AO112" s="228"/>
      <c r="AP112" s="229"/>
      <c r="AQ112" s="230"/>
      <c r="AR112" s="230"/>
      <c r="AS112" s="230"/>
      <c r="AT112" s="229"/>
      <c r="AU112" s="231"/>
      <c r="AV112" s="231"/>
      <c r="AW112" s="216" t="s">
        <v>1873</v>
      </c>
      <c r="AX112" s="59" t="s">
        <v>953</v>
      </c>
      <c r="AY112" s="59" t="s">
        <v>1874</v>
      </c>
      <c r="AZ112" s="59" t="s">
        <v>954</v>
      </c>
      <c r="BA112" s="59" t="s">
        <v>1875</v>
      </c>
      <c r="BB112" s="59" t="s">
        <v>955</v>
      </c>
      <c r="BC112" s="229"/>
      <c r="BD112" s="229"/>
      <c r="BE112" s="216"/>
      <c r="BF112" s="217"/>
      <c r="BG112" s="217"/>
      <c r="BH112" s="229" t="s">
        <v>1868</v>
      </c>
      <c r="BI112" s="229" t="s">
        <v>1869</v>
      </c>
      <c r="BJ112" s="229" t="s">
        <v>1870</v>
      </c>
      <c r="BK112" s="58" t="s">
        <v>1871</v>
      </c>
      <c r="BL112" s="58" t="s">
        <v>1872</v>
      </c>
      <c r="BM112" s="227"/>
      <c r="BN112" s="227"/>
      <c r="BO112" s="228"/>
      <c r="BP112" s="228"/>
      <c r="BQ112" s="228"/>
      <c r="BR112" s="229"/>
      <c r="BS112" s="230"/>
      <c r="BT112" s="230"/>
      <c r="BU112" s="230"/>
      <c r="BV112" s="229"/>
      <c r="BW112" s="231"/>
      <c r="BX112" s="231"/>
      <c r="BY112" s="216" t="s">
        <v>1873</v>
      </c>
      <c r="BZ112" s="59" t="s">
        <v>953</v>
      </c>
      <c r="CA112" s="59" t="s">
        <v>1874</v>
      </c>
      <c r="CB112" s="59" t="s">
        <v>954</v>
      </c>
      <c r="CC112" s="59" t="s">
        <v>1875</v>
      </c>
      <c r="CD112" s="59" t="s">
        <v>955</v>
      </c>
      <c r="CE112" s="229"/>
      <c r="CF112" s="229"/>
      <c r="CG112" s="216"/>
      <c r="CH112" s="217"/>
      <c r="CI112" s="217"/>
      <c r="CJ112" s="229" t="s">
        <v>1868</v>
      </c>
      <c r="CK112" s="229" t="s">
        <v>1869</v>
      </c>
      <c r="CL112" s="229" t="s">
        <v>1870</v>
      </c>
      <c r="CM112" s="58" t="s">
        <v>1871</v>
      </c>
      <c r="CN112" s="58" t="s">
        <v>1872</v>
      </c>
      <c r="CO112" s="227"/>
      <c r="CP112" s="227"/>
      <c r="CQ112" s="228"/>
      <c r="CR112" s="228"/>
      <c r="CS112" s="228"/>
      <c r="CT112" s="229"/>
      <c r="CU112" s="230"/>
      <c r="CV112" s="230"/>
      <c r="CW112" s="230"/>
      <c r="CX112" s="229"/>
      <c r="CY112" s="231"/>
      <c r="CZ112" s="231"/>
      <c r="DA112" s="216" t="s">
        <v>1873</v>
      </c>
      <c r="DB112" s="59" t="s">
        <v>953</v>
      </c>
      <c r="DC112" s="59" t="s">
        <v>1874</v>
      </c>
      <c r="DD112" s="59" t="s">
        <v>954</v>
      </c>
      <c r="DE112" s="59" t="s">
        <v>1875</v>
      </c>
      <c r="DF112" s="59" t="s">
        <v>955</v>
      </c>
      <c r="DG112" s="229"/>
      <c r="DH112" s="229"/>
      <c r="DI112" s="216"/>
      <c r="DJ112" s="217"/>
      <c r="DK112" s="217"/>
      <c r="DL112" s="229" t="s">
        <v>1868</v>
      </c>
      <c r="DM112" s="229" t="s">
        <v>1869</v>
      </c>
      <c r="DN112" s="229" t="s">
        <v>1870</v>
      </c>
      <c r="DO112" s="58" t="s">
        <v>1871</v>
      </c>
      <c r="DP112" s="58" t="s">
        <v>1872</v>
      </c>
      <c r="DQ112" s="227"/>
      <c r="DR112" s="227"/>
      <c r="DS112" s="228"/>
      <c r="DT112" s="228"/>
      <c r="DU112" s="228"/>
      <c r="DV112" s="229"/>
      <c r="DW112" s="230"/>
      <c r="DX112" s="230"/>
      <c r="DY112" s="230"/>
      <c r="DZ112" s="229"/>
      <c r="EA112" s="231"/>
      <c r="EB112" s="231"/>
      <c r="EC112" s="216" t="s">
        <v>1873</v>
      </c>
      <c r="ED112" s="59" t="s">
        <v>953</v>
      </c>
      <c r="EE112" s="59" t="s">
        <v>1874</v>
      </c>
      <c r="EF112" s="59" t="s">
        <v>954</v>
      </c>
      <c r="EG112" s="59" t="s">
        <v>1875</v>
      </c>
      <c r="EH112" s="59" t="s">
        <v>955</v>
      </c>
      <c r="EI112" s="229"/>
      <c r="EJ112" s="229"/>
      <c r="EK112" s="216"/>
      <c r="EL112" s="217"/>
      <c r="EM112" s="217"/>
      <c r="EN112" s="229" t="s">
        <v>1868</v>
      </c>
      <c r="EO112" s="229" t="s">
        <v>1869</v>
      </c>
      <c r="EP112" s="229" t="s">
        <v>1870</v>
      </c>
      <c r="EQ112" s="58" t="s">
        <v>1871</v>
      </c>
      <c r="ER112" s="58" t="s">
        <v>1872</v>
      </c>
      <c r="ES112" s="227"/>
      <c r="ET112" s="227"/>
      <c r="EU112" s="228"/>
      <c r="EV112" s="228"/>
      <c r="EW112" s="228"/>
      <c r="EX112" s="229"/>
      <c r="EY112" s="230"/>
      <c r="EZ112" s="230"/>
      <c r="FA112" s="230"/>
      <c r="FB112" s="229"/>
      <c r="FC112" s="231"/>
      <c r="FD112" s="231"/>
      <c r="FE112" s="216" t="s">
        <v>1873</v>
      </c>
      <c r="FF112" s="59" t="s">
        <v>953</v>
      </c>
      <c r="FG112" s="59" t="s">
        <v>1874</v>
      </c>
      <c r="FH112" s="59" t="s">
        <v>954</v>
      </c>
      <c r="FI112" s="59" t="s">
        <v>1875</v>
      </c>
      <c r="FJ112" s="59" t="s">
        <v>955</v>
      </c>
      <c r="FK112" s="229"/>
      <c r="FL112" s="229"/>
      <c r="FM112" s="216"/>
      <c r="FN112" s="217"/>
      <c r="FO112" s="217"/>
      <c r="FP112" s="229" t="s">
        <v>1868</v>
      </c>
      <c r="FQ112" s="229" t="s">
        <v>1869</v>
      </c>
      <c r="FR112" s="229" t="s">
        <v>1870</v>
      </c>
      <c r="FS112" s="58" t="s">
        <v>1871</v>
      </c>
      <c r="FT112" s="58" t="s">
        <v>1872</v>
      </c>
      <c r="FU112" s="227"/>
      <c r="FV112" s="227"/>
      <c r="FW112" s="228"/>
      <c r="FX112" s="228"/>
      <c r="FY112" s="228"/>
      <c r="FZ112" s="229"/>
      <c r="GA112" s="230"/>
      <c r="GB112" s="230"/>
      <c r="GC112" s="230"/>
      <c r="GD112" s="229"/>
      <c r="GE112" s="231"/>
      <c r="GF112" s="231"/>
      <c r="GG112" s="216" t="s">
        <v>1873</v>
      </c>
      <c r="GH112" s="59" t="s">
        <v>953</v>
      </c>
      <c r="GI112" s="59" t="s">
        <v>1874</v>
      </c>
      <c r="GJ112" s="59" t="s">
        <v>954</v>
      </c>
      <c r="GK112" s="59" t="s">
        <v>1875</v>
      </c>
      <c r="GL112" s="59" t="s">
        <v>955</v>
      </c>
      <c r="GM112" s="229"/>
      <c r="GN112" s="229"/>
      <c r="GO112" s="57"/>
    </row>
    <row r="113" spans="1:197" s="64" customFormat="1" ht="20.2" customHeight="1">
      <c r="A113" s="34"/>
      <c r="B113" s="34"/>
      <c r="C113" s="34"/>
      <c r="D113" s="60"/>
      <c r="E113" s="60"/>
      <c r="F113" s="60"/>
      <c r="G113" s="60"/>
      <c r="H113" s="60"/>
      <c r="I113" s="34"/>
      <c r="J113" s="34"/>
      <c r="K113" s="89"/>
      <c r="L113" s="34"/>
      <c r="M113" s="34"/>
      <c r="N113" s="34"/>
      <c r="O113" s="34"/>
      <c r="P113" s="34"/>
      <c r="Q113" s="34"/>
      <c r="R113" s="34"/>
      <c r="S113" s="62"/>
      <c r="T113" s="62"/>
      <c r="U113" s="34"/>
      <c r="V113" s="34"/>
      <c r="W113" s="34"/>
      <c r="X113" s="34"/>
      <c r="Y113" s="34"/>
      <c r="Z113" s="34"/>
      <c r="AA113" s="34"/>
      <c r="AB113" s="60"/>
      <c r="AC113" s="34"/>
      <c r="AD113" s="34"/>
      <c r="AE113" s="34"/>
      <c r="AF113" s="60"/>
      <c r="AG113" s="60"/>
      <c r="AH113" s="60"/>
      <c r="AI113" s="60"/>
      <c r="AJ113" s="60"/>
      <c r="AK113" s="34"/>
      <c r="AL113" s="34"/>
      <c r="AM113" s="89"/>
      <c r="AN113" s="34"/>
      <c r="AO113" s="34"/>
      <c r="AP113" s="34"/>
      <c r="AQ113" s="34"/>
      <c r="AR113" s="34"/>
      <c r="AS113" s="34"/>
      <c r="AT113" s="34"/>
      <c r="AU113" s="62"/>
      <c r="AV113" s="62"/>
      <c r="AW113" s="34"/>
      <c r="AX113" s="34"/>
      <c r="AY113" s="34"/>
      <c r="AZ113" s="34"/>
      <c r="BA113" s="34"/>
      <c r="BB113" s="34"/>
      <c r="BC113" s="34"/>
      <c r="BD113" s="60"/>
      <c r="BE113" s="34"/>
      <c r="BF113" s="34"/>
      <c r="BG113" s="34"/>
      <c r="BH113" s="60"/>
      <c r="BI113" s="60"/>
      <c r="BJ113" s="60"/>
      <c r="BK113" s="60"/>
      <c r="BL113" s="60"/>
      <c r="BM113" s="34"/>
      <c r="BN113" s="34"/>
      <c r="BO113" s="89"/>
      <c r="BP113" s="34"/>
      <c r="BQ113" s="34"/>
      <c r="BR113" s="34"/>
      <c r="BS113" s="34"/>
      <c r="BT113" s="34"/>
      <c r="BU113" s="34"/>
      <c r="BV113" s="34"/>
      <c r="BW113" s="62"/>
      <c r="BX113" s="62"/>
      <c r="BY113" s="34"/>
      <c r="BZ113" s="34"/>
      <c r="CA113" s="34"/>
      <c r="CB113" s="34"/>
      <c r="CC113" s="34"/>
      <c r="CD113" s="34"/>
      <c r="CE113" s="34"/>
      <c r="CF113" s="60"/>
      <c r="CG113" s="34"/>
      <c r="CH113" s="34"/>
      <c r="CI113" s="34"/>
      <c r="CJ113" s="60"/>
      <c r="CK113" s="60"/>
      <c r="CL113" s="60"/>
      <c r="CM113" s="60"/>
      <c r="CN113" s="60"/>
      <c r="CO113" s="34"/>
      <c r="CP113" s="34"/>
      <c r="CQ113" s="89"/>
      <c r="CR113" s="34"/>
      <c r="CS113" s="34"/>
      <c r="CT113" s="34"/>
      <c r="CU113" s="34"/>
      <c r="CV113" s="34"/>
      <c r="CW113" s="34"/>
      <c r="CX113" s="34"/>
      <c r="CY113" s="62"/>
      <c r="CZ113" s="62"/>
      <c r="DA113" s="34"/>
      <c r="DB113" s="34"/>
      <c r="DC113" s="34"/>
      <c r="DD113" s="34"/>
      <c r="DE113" s="34"/>
      <c r="DF113" s="34"/>
      <c r="DG113" s="34"/>
      <c r="DH113" s="60"/>
      <c r="DI113" s="34"/>
      <c r="DJ113" s="34"/>
      <c r="DK113" s="34"/>
      <c r="DL113" s="60"/>
      <c r="DM113" s="60"/>
      <c r="DN113" s="60"/>
      <c r="DO113" s="60"/>
      <c r="DP113" s="60"/>
      <c r="DQ113" s="34"/>
      <c r="DR113" s="34"/>
      <c r="DS113" s="34"/>
      <c r="DT113" s="34"/>
      <c r="DU113" s="34"/>
      <c r="DV113" s="34"/>
      <c r="DW113" s="34"/>
      <c r="DX113" s="34"/>
      <c r="DY113" s="34"/>
      <c r="DZ113" s="34"/>
      <c r="EA113" s="62"/>
      <c r="EB113" s="62"/>
      <c r="EC113" s="34"/>
      <c r="ED113" s="34"/>
      <c r="EE113" s="34"/>
      <c r="EF113" s="34"/>
      <c r="EG113" s="34"/>
      <c r="EH113" s="34"/>
      <c r="EI113" s="34"/>
      <c r="EJ113" s="60"/>
      <c r="EK113" s="34"/>
      <c r="EL113" s="34"/>
      <c r="EM113" s="34"/>
      <c r="EN113" s="60"/>
      <c r="EO113" s="60"/>
      <c r="EP113" s="60"/>
      <c r="EQ113" s="60"/>
      <c r="ER113" s="60"/>
      <c r="ES113" s="34"/>
      <c r="ET113" s="34"/>
      <c r="EU113" s="89"/>
      <c r="EV113" s="34"/>
      <c r="EW113" s="34"/>
      <c r="EX113" s="34"/>
      <c r="EY113" s="34"/>
      <c r="EZ113" s="34"/>
      <c r="FA113" s="34"/>
      <c r="FB113" s="34"/>
      <c r="FC113" s="62"/>
      <c r="FD113" s="62"/>
      <c r="FE113" s="34"/>
      <c r="FF113" s="34"/>
      <c r="FG113" s="34"/>
      <c r="FH113" s="34"/>
      <c r="FI113" s="34"/>
      <c r="FJ113" s="34"/>
      <c r="FK113" s="34"/>
      <c r="FL113" s="60"/>
      <c r="FM113" s="34"/>
      <c r="FN113" s="34"/>
      <c r="FO113" s="34"/>
      <c r="FP113" s="60"/>
      <c r="FQ113" s="60"/>
      <c r="FR113" s="60"/>
      <c r="FS113" s="60"/>
      <c r="FT113" s="60"/>
      <c r="FU113" s="34"/>
      <c r="FV113" s="34"/>
      <c r="FW113" s="61"/>
      <c r="FX113" s="61"/>
      <c r="FY113" s="88"/>
      <c r="FZ113" s="88"/>
      <c r="GA113" s="34"/>
      <c r="GB113" s="34"/>
      <c r="GC113" s="34"/>
      <c r="GD113" s="34"/>
      <c r="GE113" s="62"/>
      <c r="GF113" s="62"/>
      <c r="GG113" s="34"/>
      <c r="GH113" s="34"/>
      <c r="GI113" s="34"/>
      <c r="GJ113" s="34"/>
      <c r="GK113" s="34"/>
      <c r="GL113" s="61"/>
      <c r="GM113" s="61"/>
      <c r="GN113" s="60"/>
      <c r="GO113" s="63"/>
    </row>
    <row r="114" spans="1:197" s="64" customFormat="1" ht="20.2" customHeight="1">
      <c r="A114" s="34"/>
      <c r="B114" s="34"/>
      <c r="C114" s="34"/>
      <c r="D114" s="60"/>
      <c r="E114" s="60"/>
      <c r="F114" s="60"/>
      <c r="G114" s="60"/>
      <c r="H114" s="60"/>
      <c r="I114" s="34"/>
      <c r="J114" s="34"/>
      <c r="K114" s="34"/>
      <c r="L114" s="34"/>
      <c r="M114" s="34"/>
      <c r="N114" s="34"/>
      <c r="O114" s="34"/>
      <c r="P114" s="34"/>
      <c r="Q114" s="34"/>
      <c r="R114" s="34"/>
      <c r="S114" s="62"/>
      <c r="T114" s="62"/>
      <c r="U114" s="34"/>
      <c r="V114" s="34"/>
      <c r="W114" s="34"/>
      <c r="X114" s="34"/>
      <c r="Y114" s="34"/>
      <c r="Z114" s="34"/>
      <c r="AA114" s="34"/>
      <c r="AB114" s="60"/>
      <c r="AC114" s="34"/>
      <c r="AD114" s="34"/>
      <c r="AE114" s="34"/>
      <c r="AF114" s="60"/>
      <c r="AG114" s="60"/>
      <c r="AH114" s="60"/>
      <c r="AI114" s="60"/>
      <c r="AJ114" s="60"/>
      <c r="AK114" s="34"/>
      <c r="AL114" s="34"/>
      <c r="AM114" s="34"/>
      <c r="AN114" s="34"/>
      <c r="AO114" s="34"/>
      <c r="AP114" s="34"/>
      <c r="AQ114" s="34"/>
      <c r="AR114" s="34"/>
      <c r="AS114" s="34"/>
      <c r="AT114" s="34"/>
      <c r="AU114" s="62"/>
      <c r="AV114" s="62"/>
      <c r="AW114" s="34"/>
      <c r="AX114" s="34"/>
      <c r="AY114" s="34"/>
      <c r="AZ114" s="34"/>
      <c r="BA114" s="34"/>
      <c r="BB114" s="34"/>
      <c r="BC114" s="34"/>
      <c r="BD114" s="60"/>
      <c r="BE114" s="34"/>
      <c r="BF114" s="34"/>
      <c r="BG114" s="34"/>
      <c r="BH114" s="60"/>
      <c r="BI114" s="60"/>
      <c r="BJ114" s="60"/>
      <c r="BK114" s="60"/>
      <c r="BL114" s="60"/>
      <c r="BM114" s="34"/>
      <c r="BN114" s="34"/>
      <c r="BO114" s="34"/>
      <c r="BP114" s="34"/>
      <c r="BQ114" s="34"/>
      <c r="BR114" s="34"/>
      <c r="BS114" s="34"/>
      <c r="BT114" s="34"/>
      <c r="BU114" s="34"/>
      <c r="BV114" s="34"/>
      <c r="BW114" s="62"/>
      <c r="BX114" s="62"/>
      <c r="BY114" s="34"/>
      <c r="BZ114" s="34"/>
      <c r="CA114" s="34"/>
      <c r="CB114" s="34"/>
      <c r="CC114" s="34"/>
      <c r="CD114" s="34"/>
      <c r="CE114" s="34"/>
      <c r="CF114" s="60"/>
      <c r="CG114" s="34"/>
      <c r="CH114" s="34"/>
      <c r="CI114" s="34"/>
      <c r="CJ114" s="60"/>
      <c r="CK114" s="60"/>
      <c r="CL114" s="60"/>
      <c r="CM114" s="60"/>
      <c r="CN114" s="60"/>
      <c r="CO114" s="34"/>
      <c r="CP114" s="34"/>
      <c r="CQ114" s="34"/>
      <c r="CR114" s="34"/>
      <c r="CS114" s="34"/>
      <c r="CT114" s="34"/>
      <c r="CU114" s="34"/>
      <c r="CV114" s="34"/>
      <c r="CW114" s="34"/>
      <c r="CX114" s="34"/>
      <c r="CY114" s="62"/>
      <c r="CZ114" s="62"/>
      <c r="DA114" s="34"/>
      <c r="DB114" s="34"/>
      <c r="DC114" s="34"/>
      <c r="DD114" s="34"/>
      <c r="DE114" s="34"/>
      <c r="DF114" s="34"/>
      <c r="DG114" s="34"/>
      <c r="DH114" s="60"/>
      <c r="DI114" s="34"/>
      <c r="DJ114" s="34"/>
      <c r="DK114" s="34"/>
      <c r="DL114" s="60"/>
      <c r="DM114" s="60"/>
      <c r="DN114" s="60"/>
      <c r="DO114" s="60"/>
      <c r="DP114" s="60"/>
      <c r="DQ114" s="34"/>
      <c r="DR114" s="34"/>
      <c r="DS114" s="34"/>
      <c r="DT114" s="34"/>
      <c r="DU114" s="34"/>
      <c r="DV114" s="34"/>
      <c r="DW114" s="34"/>
      <c r="DX114" s="34"/>
      <c r="DY114" s="34"/>
      <c r="DZ114" s="34"/>
      <c r="EA114" s="62"/>
      <c r="EB114" s="62"/>
      <c r="EC114" s="34"/>
      <c r="ED114" s="34"/>
      <c r="EE114" s="34"/>
      <c r="EF114" s="34"/>
      <c r="EG114" s="34"/>
      <c r="EH114" s="34"/>
      <c r="EI114" s="34"/>
      <c r="EJ114" s="60"/>
      <c r="EK114" s="34"/>
      <c r="EL114" s="34"/>
      <c r="EM114" s="34"/>
      <c r="EN114" s="60"/>
      <c r="EO114" s="60"/>
      <c r="EP114" s="60"/>
      <c r="EQ114" s="60"/>
      <c r="ER114" s="60"/>
      <c r="ES114" s="34"/>
      <c r="ET114" s="34"/>
      <c r="EU114" s="34"/>
      <c r="EV114" s="34"/>
      <c r="EW114" s="34"/>
      <c r="EX114" s="34"/>
      <c r="EY114" s="34"/>
      <c r="EZ114" s="34"/>
      <c r="FA114" s="34"/>
      <c r="FB114" s="34"/>
      <c r="FC114" s="62"/>
      <c r="FD114" s="62"/>
      <c r="FE114" s="34"/>
      <c r="FF114" s="34"/>
      <c r="FG114" s="34"/>
      <c r="FH114" s="34"/>
      <c r="FI114" s="34"/>
      <c r="FJ114" s="34"/>
      <c r="FK114" s="34"/>
      <c r="FL114" s="60"/>
      <c r="FM114" s="34"/>
      <c r="FN114" s="34"/>
      <c r="FO114" s="34"/>
      <c r="FP114" s="60"/>
      <c r="FQ114" s="60"/>
      <c r="FR114" s="60"/>
      <c r="FS114" s="60"/>
      <c r="FT114" s="60"/>
      <c r="FU114" s="34"/>
      <c r="FV114" s="34"/>
      <c r="FW114" s="34"/>
      <c r="FX114" s="34"/>
      <c r="FY114" s="34"/>
      <c r="FZ114" s="34"/>
      <c r="GA114" s="34"/>
      <c r="GB114" s="34"/>
      <c r="GC114" s="34"/>
      <c r="GD114" s="34"/>
      <c r="GE114" s="62"/>
      <c r="GF114" s="62"/>
      <c r="GG114" s="34"/>
      <c r="GH114" s="34"/>
      <c r="GI114" s="34"/>
      <c r="GJ114" s="34"/>
      <c r="GK114" s="34"/>
      <c r="GL114" s="61"/>
      <c r="GM114" s="34"/>
      <c r="GN114" s="60"/>
      <c r="GO114" s="63"/>
    </row>
    <row r="115" spans="1:197" s="64" customFormat="1" ht="20.2" customHeight="1">
      <c r="A115" s="34"/>
      <c r="B115" s="34"/>
      <c r="C115" s="34"/>
      <c r="D115" s="60"/>
      <c r="E115" s="60"/>
      <c r="F115" s="60"/>
      <c r="G115" s="60"/>
      <c r="H115" s="60"/>
      <c r="I115" s="34"/>
      <c r="J115" s="34"/>
      <c r="K115" s="34"/>
      <c r="L115" s="34"/>
      <c r="M115" s="34"/>
      <c r="N115" s="34"/>
      <c r="O115" s="34"/>
      <c r="P115" s="34"/>
      <c r="Q115" s="34"/>
      <c r="R115" s="34"/>
      <c r="S115" s="62"/>
      <c r="T115" s="62"/>
      <c r="U115" s="34"/>
      <c r="V115" s="34"/>
      <c r="W115" s="34"/>
      <c r="X115" s="34"/>
      <c r="Y115" s="34"/>
      <c r="Z115" s="34"/>
      <c r="AA115" s="34"/>
      <c r="AB115" s="60"/>
      <c r="AC115" s="34"/>
      <c r="AD115" s="34"/>
      <c r="AE115" s="34"/>
      <c r="AF115" s="60"/>
      <c r="AG115" s="60"/>
      <c r="AH115" s="60"/>
      <c r="AI115" s="60"/>
      <c r="AJ115" s="60"/>
      <c r="AK115" s="34"/>
      <c r="AL115" s="34"/>
      <c r="AM115" s="34"/>
      <c r="AN115" s="34"/>
      <c r="AO115" s="34"/>
      <c r="AP115" s="34"/>
      <c r="AQ115" s="34"/>
      <c r="AR115" s="34"/>
      <c r="AS115" s="34"/>
      <c r="AT115" s="34"/>
      <c r="AU115" s="62"/>
      <c r="AV115" s="62"/>
      <c r="AW115" s="34"/>
      <c r="AX115" s="34"/>
      <c r="AY115" s="34"/>
      <c r="AZ115" s="34"/>
      <c r="BA115" s="34"/>
      <c r="BB115" s="34"/>
      <c r="BC115" s="34"/>
      <c r="BD115" s="60"/>
      <c r="BE115" s="34"/>
      <c r="BF115" s="34"/>
      <c r="BG115" s="34"/>
      <c r="BH115" s="60"/>
      <c r="BI115" s="60"/>
      <c r="BJ115" s="60"/>
      <c r="BK115" s="60"/>
      <c r="BL115" s="60"/>
      <c r="BM115" s="34"/>
      <c r="BN115" s="34"/>
      <c r="BO115" s="34"/>
      <c r="BP115" s="34"/>
      <c r="BQ115" s="34"/>
      <c r="BR115" s="34"/>
      <c r="BS115" s="34"/>
      <c r="BT115" s="34"/>
      <c r="BU115" s="34"/>
      <c r="BV115" s="34"/>
      <c r="BW115" s="62"/>
      <c r="BX115" s="62"/>
      <c r="BY115" s="34"/>
      <c r="BZ115" s="34"/>
      <c r="CA115" s="34"/>
      <c r="CB115" s="34"/>
      <c r="CC115" s="34"/>
      <c r="CD115" s="34"/>
      <c r="CE115" s="34"/>
      <c r="CF115" s="60"/>
      <c r="CG115" s="34"/>
      <c r="CH115" s="34"/>
      <c r="CI115" s="34"/>
      <c r="CJ115" s="60"/>
      <c r="CK115" s="60"/>
      <c r="CL115" s="60"/>
      <c r="CM115" s="60"/>
      <c r="CN115" s="60"/>
      <c r="CO115" s="34"/>
      <c r="CP115" s="34"/>
      <c r="CQ115" s="34"/>
      <c r="CR115" s="34"/>
      <c r="CS115" s="34"/>
      <c r="CT115" s="34"/>
      <c r="CU115" s="34"/>
      <c r="CV115" s="34"/>
      <c r="CW115" s="34"/>
      <c r="CX115" s="34"/>
      <c r="CY115" s="62"/>
      <c r="CZ115" s="62"/>
      <c r="DA115" s="34"/>
      <c r="DB115" s="34"/>
      <c r="DC115" s="34"/>
      <c r="DD115" s="34"/>
      <c r="DE115" s="34"/>
      <c r="DF115" s="34"/>
      <c r="DG115" s="34"/>
      <c r="DH115" s="60"/>
      <c r="DI115" s="34"/>
      <c r="DJ115" s="34"/>
      <c r="DK115" s="34"/>
      <c r="DL115" s="60"/>
      <c r="DM115" s="60"/>
      <c r="DN115" s="60"/>
      <c r="DO115" s="60"/>
      <c r="DP115" s="60"/>
      <c r="DQ115" s="34"/>
      <c r="DR115" s="34"/>
      <c r="DS115" s="34"/>
      <c r="DT115" s="34"/>
      <c r="DU115" s="34"/>
      <c r="DV115" s="34"/>
      <c r="DW115" s="34"/>
      <c r="DX115" s="34"/>
      <c r="DY115" s="34"/>
      <c r="DZ115" s="34"/>
      <c r="EA115" s="62"/>
      <c r="EB115" s="62"/>
      <c r="EC115" s="34"/>
      <c r="ED115" s="34"/>
      <c r="EE115" s="34"/>
      <c r="EF115" s="34"/>
      <c r="EG115" s="34"/>
      <c r="EH115" s="34"/>
      <c r="EI115" s="34"/>
      <c r="EJ115" s="60"/>
      <c r="EK115" s="34"/>
      <c r="EL115" s="34"/>
      <c r="EM115" s="34"/>
      <c r="EN115" s="60"/>
      <c r="EO115" s="60"/>
      <c r="EP115" s="60"/>
      <c r="EQ115" s="60"/>
      <c r="ER115" s="60"/>
      <c r="ES115" s="34"/>
      <c r="ET115" s="34"/>
      <c r="EU115" s="34"/>
      <c r="EV115" s="34"/>
      <c r="EW115" s="34"/>
      <c r="EX115" s="34"/>
      <c r="EY115" s="34"/>
      <c r="EZ115" s="34"/>
      <c r="FA115" s="34"/>
      <c r="FB115" s="34"/>
      <c r="FC115" s="62"/>
      <c r="FD115" s="62"/>
      <c r="FE115" s="34"/>
      <c r="FF115" s="34"/>
      <c r="FG115" s="34"/>
      <c r="FH115" s="34"/>
      <c r="FI115" s="34"/>
      <c r="FJ115" s="34"/>
      <c r="FK115" s="34"/>
      <c r="FL115" s="60"/>
      <c r="FM115" s="34"/>
      <c r="FN115" s="34"/>
      <c r="FO115" s="34"/>
      <c r="FP115" s="60"/>
      <c r="FQ115" s="60"/>
      <c r="FR115" s="60"/>
      <c r="FS115" s="60"/>
      <c r="FT115" s="60"/>
      <c r="FU115" s="34"/>
      <c r="FV115" s="34"/>
      <c r="FW115" s="34"/>
      <c r="FX115" s="34"/>
      <c r="FY115" s="34"/>
      <c r="FZ115" s="34"/>
      <c r="GA115" s="34"/>
      <c r="GB115" s="34"/>
      <c r="GC115" s="34"/>
      <c r="GD115" s="34"/>
      <c r="GE115" s="62"/>
      <c r="GF115" s="62"/>
      <c r="GG115" s="34"/>
      <c r="GH115" s="34"/>
      <c r="GI115" s="34"/>
      <c r="GJ115" s="34"/>
      <c r="GK115" s="34"/>
      <c r="GL115" s="61"/>
      <c r="GM115" s="34"/>
      <c r="GN115" s="60"/>
      <c r="GO115" s="63"/>
    </row>
    <row r="116" spans="1:197" s="64" customFormat="1" ht="20.2" customHeight="1">
      <c r="A116" s="34"/>
      <c r="B116" s="34"/>
      <c r="C116" s="34"/>
      <c r="D116" s="60"/>
      <c r="E116" s="60"/>
      <c r="F116" s="60"/>
      <c r="G116" s="60"/>
      <c r="H116" s="60"/>
      <c r="I116" s="34"/>
      <c r="J116" s="34"/>
      <c r="K116" s="34"/>
      <c r="L116" s="34"/>
      <c r="M116" s="34"/>
      <c r="N116" s="34"/>
      <c r="O116" s="34"/>
      <c r="P116" s="34"/>
      <c r="Q116" s="34"/>
      <c r="R116" s="34"/>
      <c r="S116" s="62"/>
      <c r="T116" s="62"/>
      <c r="U116" s="34"/>
      <c r="V116" s="34"/>
      <c r="W116" s="34"/>
      <c r="X116" s="34"/>
      <c r="Y116" s="34"/>
      <c r="Z116" s="34"/>
      <c r="AA116" s="34"/>
      <c r="AB116" s="60"/>
      <c r="AC116" s="34"/>
      <c r="AD116" s="34"/>
      <c r="AE116" s="34"/>
      <c r="AF116" s="60"/>
      <c r="AG116" s="60"/>
      <c r="AH116" s="60"/>
      <c r="AI116" s="60"/>
      <c r="AJ116" s="60"/>
      <c r="AK116" s="34"/>
      <c r="AL116" s="34"/>
      <c r="AM116" s="34"/>
      <c r="AN116" s="34"/>
      <c r="AO116" s="34"/>
      <c r="AP116" s="34"/>
      <c r="AQ116" s="34"/>
      <c r="AR116" s="34"/>
      <c r="AS116" s="34"/>
      <c r="AT116" s="34"/>
      <c r="AU116" s="62"/>
      <c r="AV116" s="62"/>
      <c r="AW116" s="34"/>
      <c r="AX116" s="34"/>
      <c r="AY116" s="34"/>
      <c r="AZ116" s="34"/>
      <c r="BA116" s="34"/>
      <c r="BB116" s="34"/>
      <c r="BC116" s="34"/>
      <c r="BD116" s="60"/>
      <c r="BE116" s="34"/>
      <c r="BF116" s="34"/>
      <c r="BG116" s="34"/>
      <c r="BH116" s="60"/>
      <c r="BI116" s="60"/>
      <c r="BJ116" s="60"/>
      <c r="BK116" s="60"/>
      <c r="BL116" s="60"/>
      <c r="BM116" s="34"/>
      <c r="BN116" s="34"/>
      <c r="BO116" s="34"/>
      <c r="BP116" s="34"/>
      <c r="BQ116" s="34"/>
      <c r="BR116" s="34"/>
      <c r="BS116" s="34"/>
      <c r="BT116" s="34"/>
      <c r="BU116" s="34"/>
      <c r="BV116" s="34"/>
      <c r="BW116" s="62"/>
      <c r="BX116" s="62"/>
      <c r="BY116" s="34"/>
      <c r="BZ116" s="34"/>
      <c r="CA116" s="34"/>
      <c r="CB116" s="34"/>
      <c r="CC116" s="34"/>
      <c r="CD116" s="34"/>
      <c r="CE116" s="34"/>
      <c r="CF116" s="60"/>
      <c r="CG116" s="34"/>
      <c r="CH116" s="34"/>
      <c r="CI116" s="34"/>
      <c r="CJ116" s="60"/>
      <c r="CK116" s="60"/>
      <c r="CL116" s="60"/>
      <c r="CM116" s="60"/>
      <c r="CN116" s="60"/>
      <c r="CO116" s="34"/>
      <c r="CP116" s="34"/>
      <c r="CQ116" s="34"/>
      <c r="CR116" s="34"/>
      <c r="CS116" s="34"/>
      <c r="CT116" s="34"/>
      <c r="CU116" s="34"/>
      <c r="CV116" s="34"/>
      <c r="CW116" s="34"/>
      <c r="CX116" s="34"/>
      <c r="CY116" s="62"/>
      <c r="CZ116" s="62"/>
      <c r="DA116" s="34"/>
      <c r="DB116" s="34"/>
      <c r="DC116" s="34"/>
      <c r="DD116" s="34"/>
      <c r="DE116" s="34"/>
      <c r="DF116" s="34"/>
      <c r="DG116" s="34"/>
      <c r="DH116" s="60"/>
      <c r="DI116" s="34"/>
      <c r="DJ116" s="34"/>
      <c r="DK116" s="34"/>
      <c r="DL116" s="60"/>
      <c r="DM116" s="60"/>
      <c r="DN116" s="60"/>
      <c r="DO116" s="60"/>
      <c r="DP116" s="60"/>
      <c r="DQ116" s="34"/>
      <c r="DR116" s="34"/>
      <c r="DS116" s="34"/>
      <c r="DT116" s="34"/>
      <c r="DU116" s="34"/>
      <c r="DV116" s="34"/>
      <c r="DW116" s="34"/>
      <c r="DX116" s="34"/>
      <c r="DY116" s="34"/>
      <c r="DZ116" s="34"/>
      <c r="EA116" s="62"/>
      <c r="EB116" s="62"/>
      <c r="EC116" s="34"/>
      <c r="ED116" s="34"/>
      <c r="EE116" s="34"/>
      <c r="EF116" s="34"/>
      <c r="EG116" s="34"/>
      <c r="EH116" s="34"/>
      <c r="EI116" s="34"/>
      <c r="EJ116" s="60"/>
      <c r="EK116" s="34"/>
      <c r="EL116" s="34"/>
      <c r="EM116" s="34"/>
      <c r="EN116" s="60"/>
      <c r="EO116" s="60"/>
      <c r="EP116" s="60"/>
      <c r="EQ116" s="60"/>
      <c r="ER116" s="60"/>
      <c r="ES116" s="34"/>
      <c r="ET116" s="34"/>
      <c r="EU116" s="34"/>
      <c r="EV116" s="34"/>
      <c r="EW116" s="34"/>
      <c r="EX116" s="34"/>
      <c r="EY116" s="34"/>
      <c r="EZ116" s="34"/>
      <c r="FA116" s="34"/>
      <c r="FB116" s="34"/>
      <c r="FC116" s="62"/>
      <c r="FD116" s="62"/>
      <c r="FE116" s="34"/>
      <c r="FF116" s="34"/>
      <c r="FG116" s="34"/>
      <c r="FH116" s="34"/>
      <c r="FI116" s="34"/>
      <c r="FJ116" s="34"/>
      <c r="FK116" s="34"/>
      <c r="FL116" s="60"/>
      <c r="FM116" s="34"/>
      <c r="FN116" s="34"/>
      <c r="FO116" s="34"/>
      <c r="FP116" s="60"/>
      <c r="FQ116" s="60"/>
      <c r="FR116" s="60"/>
      <c r="FS116" s="60"/>
      <c r="FT116" s="60"/>
      <c r="FU116" s="34"/>
      <c r="FV116" s="34"/>
      <c r="FW116" s="34"/>
      <c r="FX116" s="34"/>
      <c r="FY116" s="34"/>
      <c r="FZ116" s="34"/>
      <c r="GA116" s="34"/>
      <c r="GB116" s="34"/>
      <c r="GC116" s="34"/>
      <c r="GD116" s="34"/>
      <c r="GE116" s="62"/>
      <c r="GF116" s="62"/>
      <c r="GG116" s="34"/>
      <c r="GH116" s="34"/>
      <c r="GI116" s="34"/>
      <c r="GJ116" s="34"/>
      <c r="GK116" s="34"/>
      <c r="GL116" s="61"/>
      <c r="GM116" s="34"/>
      <c r="GN116" s="60"/>
      <c r="GO116" s="63"/>
    </row>
    <row r="117" spans="1:197" s="64" customFormat="1" ht="20.2" customHeight="1">
      <c r="A117" s="34"/>
      <c r="B117" s="34"/>
      <c r="C117" s="34"/>
      <c r="D117" s="60"/>
      <c r="E117" s="60"/>
      <c r="F117" s="60"/>
      <c r="G117" s="60"/>
      <c r="H117" s="60"/>
      <c r="I117" s="34"/>
      <c r="J117" s="34"/>
      <c r="K117" s="34"/>
      <c r="L117" s="34"/>
      <c r="M117" s="34"/>
      <c r="N117" s="34"/>
      <c r="O117" s="34"/>
      <c r="P117" s="34"/>
      <c r="Q117" s="34"/>
      <c r="R117" s="34"/>
      <c r="S117" s="62"/>
      <c r="T117" s="62"/>
      <c r="U117" s="34"/>
      <c r="V117" s="34"/>
      <c r="W117" s="34"/>
      <c r="X117" s="34"/>
      <c r="Y117" s="34"/>
      <c r="Z117" s="34"/>
      <c r="AA117" s="34"/>
      <c r="AB117" s="60"/>
      <c r="AC117" s="34"/>
      <c r="AD117" s="34"/>
      <c r="AE117" s="34"/>
      <c r="AF117" s="60"/>
      <c r="AG117" s="60"/>
      <c r="AH117" s="60"/>
      <c r="AI117" s="60"/>
      <c r="AJ117" s="60"/>
      <c r="AK117" s="34"/>
      <c r="AL117" s="34"/>
      <c r="AM117" s="34"/>
      <c r="AN117" s="34"/>
      <c r="AO117" s="34"/>
      <c r="AP117" s="34"/>
      <c r="AQ117" s="34"/>
      <c r="AR117" s="34"/>
      <c r="AS117" s="34"/>
      <c r="AT117" s="34"/>
      <c r="AU117" s="62"/>
      <c r="AV117" s="62"/>
      <c r="AW117" s="34"/>
      <c r="AX117" s="34"/>
      <c r="AY117" s="34"/>
      <c r="AZ117" s="34"/>
      <c r="BA117" s="34"/>
      <c r="BB117" s="34"/>
      <c r="BC117" s="34"/>
      <c r="BD117" s="60"/>
      <c r="BE117" s="34"/>
      <c r="BF117" s="34"/>
      <c r="BG117" s="34"/>
      <c r="BH117" s="60"/>
      <c r="BI117" s="60"/>
      <c r="BJ117" s="60"/>
      <c r="BK117" s="60"/>
      <c r="BL117" s="60"/>
      <c r="BM117" s="34"/>
      <c r="BN117" s="34"/>
      <c r="BO117" s="34"/>
      <c r="BP117" s="34"/>
      <c r="BQ117" s="34"/>
      <c r="BR117" s="34"/>
      <c r="BS117" s="34"/>
      <c r="BT117" s="34"/>
      <c r="BU117" s="34"/>
      <c r="BV117" s="34"/>
      <c r="BW117" s="62"/>
      <c r="BX117" s="62"/>
      <c r="BY117" s="34"/>
      <c r="BZ117" s="34"/>
      <c r="CA117" s="34"/>
      <c r="CB117" s="34"/>
      <c r="CC117" s="34"/>
      <c r="CD117" s="34"/>
      <c r="CE117" s="34"/>
      <c r="CF117" s="60"/>
      <c r="CG117" s="34"/>
      <c r="CH117" s="34"/>
      <c r="CI117" s="34"/>
      <c r="CJ117" s="60"/>
      <c r="CK117" s="60"/>
      <c r="CL117" s="60"/>
      <c r="CM117" s="60"/>
      <c r="CN117" s="60"/>
      <c r="CO117" s="34"/>
      <c r="CP117" s="34"/>
      <c r="CQ117" s="34"/>
      <c r="CR117" s="34"/>
      <c r="CS117" s="34"/>
      <c r="CT117" s="34"/>
      <c r="CU117" s="34"/>
      <c r="CV117" s="34"/>
      <c r="CW117" s="34"/>
      <c r="CX117" s="34"/>
      <c r="CY117" s="62"/>
      <c r="CZ117" s="62"/>
      <c r="DA117" s="34"/>
      <c r="DB117" s="34"/>
      <c r="DC117" s="34"/>
      <c r="DD117" s="34"/>
      <c r="DE117" s="34"/>
      <c r="DF117" s="34"/>
      <c r="DG117" s="34"/>
      <c r="DH117" s="60"/>
      <c r="DI117" s="34"/>
      <c r="DJ117" s="34"/>
      <c r="DK117" s="34"/>
      <c r="DL117" s="60"/>
      <c r="DM117" s="60"/>
      <c r="DN117" s="60"/>
      <c r="DO117" s="60"/>
      <c r="DP117" s="60"/>
      <c r="DQ117" s="34"/>
      <c r="DR117" s="34"/>
      <c r="DS117" s="34"/>
      <c r="DT117" s="34"/>
      <c r="DU117" s="34"/>
      <c r="DV117" s="34"/>
      <c r="DW117" s="34"/>
      <c r="DX117" s="34"/>
      <c r="DY117" s="34"/>
      <c r="DZ117" s="34"/>
      <c r="EA117" s="62"/>
      <c r="EB117" s="62"/>
      <c r="EC117" s="34"/>
      <c r="ED117" s="34"/>
      <c r="EE117" s="34"/>
      <c r="EF117" s="34"/>
      <c r="EG117" s="34"/>
      <c r="EH117" s="34"/>
      <c r="EI117" s="34"/>
      <c r="EJ117" s="60"/>
      <c r="EK117" s="34"/>
      <c r="EL117" s="34"/>
      <c r="EM117" s="34"/>
      <c r="EN117" s="60"/>
      <c r="EO117" s="60"/>
      <c r="EP117" s="60"/>
      <c r="EQ117" s="60"/>
      <c r="ER117" s="60"/>
      <c r="ES117" s="34"/>
      <c r="ET117" s="34"/>
      <c r="EU117" s="34"/>
      <c r="EV117" s="34"/>
      <c r="EW117" s="34"/>
      <c r="EX117" s="34"/>
      <c r="EY117" s="34"/>
      <c r="EZ117" s="34"/>
      <c r="FA117" s="34"/>
      <c r="FB117" s="34"/>
      <c r="FC117" s="62"/>
      <c r="FD117" s="62"/>
      <c r="FE117" s="34"/>
      <c r="FF117" s="34"/>
      <c r="FG117" s="34"/>
      <c r="FH117" s="34"/>
      <c r="FI117" s="34"/>
      <c r="FJ117" s="34"/>
      <c r="FK117" s="34"/>
      <c r="FL117" s="60"/>
      <c r="FM117" s="34"/>
      <c r="FN117" s="34"/>
      <c r="FO117" s="34"/>
      <c r="FP117" s="60"/>
      <c r="FQ117" s="60"/>
      <c r="FR117" s="60"/>
      <c r="FS117" s="60"/>
      <c r="FT117" s="60"/>
      <c r="FU117" s="34"/>
      <c r="FV117" s="34"/>
      <c r="FW117" s="34"/>
      <c r="FX117" s="34"/>
      <c r="FY117" s="34"/>
      <c r="FZ117" s="34"/>
      <c r="GA117" s="34"/>
      <c r="GB117" s="34"/>
      <c r="GC117" s="34"/>
      <c r="GD117" s="34"/>
      <c r="GE117" s="62"/>
      <c r="GF117" s="62"/>
      <c r="GG117" s="34"/>
      <c r="GH117" s="34"/>
      <c r="GI117" s="34"/>
      <c r="GJ117" s="34"/>
      <c r="GK117" s="34"/>
      <c r="GL117" s="34"/>
      <c r="GM117" s="34"/>
      <c r="GN117" s="60"/>
      <c r="GO117" s="63"/>
    </row>
    <row r="118" spans="1:197" s="64" customFormat="1" ht="20.2" customHeight="1">
      <c r="A118" s="34"/>
      <c r="B118" s="34"/>
      <c r="C118" s="34"/>
      <c r="D118" s="60"/>
      <c r="E118" s="60"/>
      <c r="F118" s="60"/>
      <c r="G118" s="60"/>
      <c r="H118" s="60"/>
      <c r="I118" s="34"/>
      <c r="J118" s="34"/>
      <c r="K118" s="34"/>
      <c r="L118" s="34"/>
      <c r="M118" s="34"/>
      <c r="N118" s="34"/>
      <c r="O118" s="34"/>
      <c r="P118" s="34"/>
      <c r="Q118" s="34"/>
      <c r="R118" s="34"/>
      <c r="S118" s="62"/>
      <c r="T118" s="62"/>
      <c r="U118" s="34"/>
      <c r="V118" s="34"/>
      <c r="W118" s="34"/>
      <c r="X118" s="34"/>
      <c r="Y118" s="34"/>
      <c r="Z118" s="34"/>
      <c r="AA118" s="34"/>
      <c r="AB118" s="60"/>
      <c r="AC118" s="34"/>
      <c r="AD118" s="34"/>
      <c r="AE118" s="34"/>
      <c r="AF118" s="60"/>
      <c r="AG118" s="60"/>
      <c r="AH118" s="60"/>
      <c r="AI118" s="60"/>
      <c r="AJ118" s="60"/>
      <c r="AK118" s="34"/>
      <c r="AL118" s="34"/>
      <c r="AM118" s="34"/>
      <c r="AN118" s="34"/>
      <c r="AO118" s="34"/>
      <c r="AP118" s="34"/>
      <c r="AQ118" s="34"/>
      <c r="AR118" s="34"/>
      <c r="AS118" s="34"/>
      <c r="AT118" s="34"/>
      <c r="AU118" s="62"/>
      <c r="AV118" s="62"/>
      <c r="AW118" s="34"/>
      <c r="AX118" s="34"/>
      <c r="AY118" s="34"/>
      <c r="AZ118" s="34"/>
      <c r="BA118" s="34"/>
      <c r="BB118" s="34"/>
      <c r="BC118" s="34"/>
      <c r="BD118" s="60"/>
      <c r="BE118" s="34"/>
      <c r="BF118" s="34"/>
      <c r="BG118" s="34"/>
      <c r="BH118" s="60"/>
      <c r="BI118" s="60"/>
      <c r="BJ118" s="60"/>
      <c r="BK118" s="60"/>
      <c r="BL118" s="60"/>
      <c r="BM118" s="34"/>
      <c r="BN118" s="34"/>
      <c r="BO118" s="34"/>
      <c r="BP118" s="34"/>
      <c r="BQ118" s="34"/>
      <c r="BR118" s="34"/>
      <c r="BS118" s="34"/>
      <c r="BT118" s="34"/>
      <c r="BU118" s="34"/>
      <c r="BV118" s="34"/>
      <c r="BW118" s="62"/>
      <c r="BX118" s="62"/>
      <c r="BY118" s="34"/>
      <c r="BZ118" s="34"/>
      <c r="CA118" s="34"/>
      <c r="CB118" s="34"/>
      <c r="CC118" s="34"/>
      <c r="CD118" s="34"/>
      <c r="CE118" s="34"/>
      <c r="CF118" s="60"/>
      <c r="CG118" s="34"/>
      <c r="CH118" s="34"/>
      <c r="CI118" s="34"/>
      <c r="CJ118" s="60"/>
      <c r="CK118" s="60"/>
      <c r="CL118" s="60"/>
      <c r="CM118" s="60"/>
      <c r="CN118" s="60"/>
      <c r="CO118" s="34"/>
      <c r="CP118" s="34"/>
      <c r="CQ118" s="34"/>
      <c r="CR118" s="34"/>
      <c r="CS118" s="34"/>
      <c r="CT118" s="34"/>
      <c r="CU118" s="34"/>
      <c r="CV118" s="34"/>
      <c r="CW118" s="34"/>
      <c r="CX118" s="34"/>
      <c r="CY118" s="62"/>
      <c r="CZ118" s="62"/>
      <c r="DA118" s="34"/>
      <c r="DB118" s="34"/>
      <c r="DC118" s="34"/>
      <c r="DD118" s="34"/>
      <c r="DE118" s="34"/>
      <c r="DF118" s="34"/>
      <c r="DG118" s="34"/>
      <c r="DH118" s="60"/>
      <c r="DI118" s="34"/>
      <c r="DJ118" s="34"/>
      <c r="DK118" s="34"/>
      <c r="DL118" s="60"/>
      <c r="DM118" s="60"/>
      <c r="DN118" s="60"/>
      <c r="DO118" s="60"/>
      <c r="DP118" s="60"/>
      <c r="DQ118" s="34"/>
      <c r="DR118" s="34"/>
      <c r="DS118" s="34"/>
      <c r="DT118" s="34"/>
      <c r="DU118" s="34"/>
      <c r="DV118" s="34"/>
      <c r="DW118" s="34"/>
      <c r="DX118" s="34"/>
      <c r="DY118" s="34"/>
      <c r="DZ118" s="34"/>
      <c r="EA118" s="62"/>
      <c r="EB118" s="62"/>
      <c r="EC118" s="34"/>
      <c r="ED118" s="34"/>
      <c r="EE118" s="34"/>
      <c r="EF118" s="34"/>
      <c r="EG118" s="34"/>
      <c r="EH118" s="34"/>
      <c r="EI118" s="34"/>
      <c r="EJ118" s="60"/>
      <c r="EK118" s="34"/>
      <c r="EL118" s="34"/>
      <c r="EM118" s="34"/>
      <c r="EN118" s="60"/>
      <c r="EO118" s="60"/>
      <c r="EP118" s="60"/>
      <c r="EQ118" s="60"/>
      <c r="ER118" s="60"/>
      <c r="ES118" s="34"/>
      <c r="ET118" s="34"/>
      <c r="EU118" s="34"/>
      <c r="EV118" s="34"/>
      <c r="EW118" s="34"/>
      <c r="EX118" s="34"/>
      <c r="EY118" s="34"/>
      <c r="EZ118" s="34"/>
      <c r="FA118" s="34"/>
      <c r="FB118" s="34"/>
      <c r="FC118" s="62"/>
      <c r="FD118" s="62"/>
      <c r="FE118" s="34"/>
      <c r="FF118" s="34"/>
      <c r="FG118" s="34"/>
      <c r="FH118" s="34"/>
      <c r="FI118" s="34"/>
      <c r="FJ118" s="34"/>
      <c r="FK118" s="34"/>
      <c r="FL118" s="60"/>
      <c r="FM118" s="34"/>
      <c r="FN118" s="34"/>
      <c r="FO118" s="34"/>
      <c r="FP118" s="60"/>
      <c r="FQ118" s="60"/>
      <c r="FR118" s="60"/>
      <c r="FS118" s="60"/>
      <c r="FT118" s="60"/>
      <c r="FU118" s="34"/>
      <c r="FV118" s="34"/>
      <c r="FW118" s="34"/>
      <c r="FX118" s="34"/>
      <c r="FY118" s="34"/>
      <c r="FZ118" s="34"/>
      <c r="GA118" s="34"/>
      <c r="GB118" s="34"/>
      <c r="GC118" s="34"/>
      <c r="GD118" s="34"/>
      <c r="GE118" s="62"/>
      <c r="GF118" s="62"/>
      <c r="GG118" s="34"/>
      <c r="GH118" s="34"/>
      <c r="GI118" s="34"/>
      <c r="GJ118" s="34"/>
      <c r="GK118" s="34"/>
      <c r="GL118" s="34"/>
      <c r="GM118" s="34"/>
      <c r="GN118" s="60"/>
      <c r="GO118" s="63"/>
    </row>
    <row r="119" spans="1:197" s="64" customFormat="1" ht="20.2" customHeight="1">
      <c r="A119" s="34"/>
      <c r="B119" s="34"/>
      <c r="C119" s="34"/>
      <c r="D119" s="60"/>
      <c r="E119" s="60"/>
      <c r="F119" s="60"/>
      <c r="G119" s="60"/>
      <c r="H119" s="60"/>
      <c r="I119" s="34"/>
      <c r="J119" s="34"/>
      <c r="K119" s="34"/>
      <c r="L119" s="34"/>
      <c r="M119" s="34"/>
      <c r="N119" s="34"/>
      <c r="O119" s="34"/>
      <c r="P119" s="34"/>
      <c r="Q119" s="34"/>
      <c r="R119" s="34"/>
      <c r="S119" s="62"/>
      <c r="T119" s="62"/>
      <c r="U119" s="34"/>
      <c r="V119" s="34"/>
      <c r="W119" s="34"/>
      <c r="X119" s="34"/>
      <c r="Y119" s="34"/>
      <c r="Z119" s="34"/>
      <c r="AA119" s="34"/>
      <c r="AB119" s="60"/>
      <c r="AC119" s="34"/>
      <c r="AD119" s="34"/>
      <c r="AE119" s="34"/>
      <c r="AF119" s="60"/>
      <c r="AG119" s="60"/>
      <c r="AH119" s="60"/>
      <c r="AI119" s="60"/>
      <c r="AJ119" s="60"/>
      <c r="AK119" s="34"/>
      <c r="AL119" s="34"/>
      <c r="AM119" s="34"/>
      <c r="AN119" s="34"/>
      <c r="AO119" s="34"/>
      <c r="AP119" s="34"/>
      <c r="AQ119" s="34"/>
      <c r="AR119" s="34"/>
      <c r="AS119" s="34"/>
      <c r="AT119" s="34"/>
      <c r="AU119" s="62"/>
      <c r="AV119" s="62"/>
      <c r="AW119" s="34"/>
      <c r="AX119" s="34"/>
      <c r="AY119" s="34"/>
      <c r="AZ119" s="34"/>
      <c r="BA119" s="34"/>
      <c r="BB119" s="34"/>
      <c r="BC119" s="34"/>
      <c r="BD119" s="60"/>
      <c r="BE119" s="34"/>
      <c r="BF119" s="34"/>
      <c r="BG119" s="34"/>
      <c r="BH119" s="60"/>
      <c r="BI119" s="60"/>
      <c r="BJ119" s="60"/>
      <c r="BK119" s="60"/>
      <c r="BL119" s="60"/>
      <c r="BM119" s="34"/>
      <c r="BN119" s="34"/>
      <c r="BO119" s="34"/>
      <c r="BP119" s="34"/>
      <c r="BQ119" s="34"/>
      <c r="BR119" s="34"/>
      <c r="BS119" s="34"/>
      <c r="BT119" s="34"/>
      <c r="BU119" s="34"/>
      <c r="BV119" s="34"/>
      <c r="BW119" s="62"/>
      <c r="BX119" s="62"/>
      <c r="BY119" s="34"/>
      <c r="BZ119" s="34"/>
      <c r="CA119" s="34"/>
      <c r="CB119" s="34"/>
      <c r="CC119" s="34"/>
      <c r="CD119" s="34"/>
      <c r="CE119" s="34"/>
      <c r="CF119" s="60"/>
      <c r="CG119" s="34"/>
      <c r="CH119" s="34"/>
      <c r="CI119" s="34"/>
      <c r="CJ119" s="60"/>
      <c r="CK119" s="60"/>
      <c r="CL119" s="60"/>
      <c r="CM119" s="60"/>
      <c r="CN119" s="60"/>
      <c r="CO119" s="34"/>
      <c r="CP119" s="34"/>
      <c r="CQ119" s="34"/>
      <c r="CR119" s="34"/>
      <c r="CS119" s="34"/>
      <c r="CT119" s="34"/>
      <c r="CU119" s="34"/>
      <c r="CV119" s="34"/>
      <c r="CW119" s="34"/>
      <c r="CX119" s="34"/>
      <c r="CY119" s="62"/>
      <c r="CZ119" s="62"/>
      <c r="DA119" s="34"/>
      <c r="DB119" s="34"/>
      <c r="DC119" s="34"/>
      <c r="DD119" s="34"/>
      <c r="DE119" s="34"/>
      <c r="DF119" s="34"/>
      <c r="DG119" s="34"/>
      <c r="DH119" s="60"/>
      <c r="DI119" s="34"/>
      <c r="DJ119" s="34"/>
      <c r="DK119" s="34"/>
      <c r="DL119" s="60"/>
      <c r="DM119" s="60"/>
      <c r="DN119" s="60"/>
      <c r="DO119" s="60"/>
      <c r="DP119" s="60"/>
      <c r="DQ119" s="34"/>
      <c r="DR119" s="34"/>
      <c r="DS119" s="34"/>
      <c r="DT119" s="34"/>
      <c r="DU119" s="34"/>
      <c r="DV119" s="34"/>
      <c r="DW119" s="34"/>
      <c r="DX119" s="34"/>
      <c r="DY119" s="34"/>
      <c r="DZ119" s="34"/>
      <c r="EA119" s="62"/>
      <c r="EB119" s="62"/>
      <c r="EC119" s="34"/>
      <c r="ED119" s="34"/>
      <c r="EE119" s="34"/>
      <c r="EF119" s="34"/>
      <c r="EG119" s="34"/>
      <c r="EH119" s="34"/>
      <c r="EI119" s="34"/>
      <c r="EJ119" s="60"/>
      <c r="EK119" s="34"/>
      <c r="EL119" s="34"/>
      <c r="EM119" s="34"/>
      <c r="EN119" s="60"/>
      <c r="EO119" s="60"/>
      <c r="EP119" s="60"/>
      <c r="EQ119" s="60"/>
      <c r="ER119" s="60"/>
      <c r="ES119" s="34"/>
      <c r="ET119" s="34"/>
      <c r="EU119" s="34"/>
      <c r="EV119" s="34"/>
      <c r="EW119" s="34"/>
      <c r="EX119" s="34"/>
      <c r="EY119" s="34"/>
      <c r="EZ119" s="34"/>
      <c r="FA119" s="34"/>
      <c r="FB119" s="34"/>
      <c r="FC119" s="62"/>
      <c r="FD119" s="62"/>
      <c r="FE119" s="34"/>
      <c r="FF119" s="34"/>
      <c r="FG119" s="34"/>
      <c r="FH119" s="34"/>
      <c r="FI119" s="34"/>
      <c r="FJ119" s="34"/>
      <c r="FK119" s="34"/>
      <c r="FL119" s="60"/>
      <c r="FM119" s="34"/>
      <c r="FN119" s="34"/>
      <c r="FO119" s="34"/>
      <c r="FP119" s="60"/>
      <c r="FQ119" s="60"/>
      <c r="FR119" s="60"/>
      <c r="FS119" s="60"/>
      <c r="FT119" s="60"/>
      <c r="FU119" s="34"/>
      <c r="FV119" s="34"/>
      <c r="FW119" s="34"/>
      <c r="FX119" s="34"/>
      <c r="FY119" s="34"/>
      <c r="FZ119" s="34"/>
      <c r="GA119" s="34"/>
      <c r="GB119" s="34"/>
      <c r="GC119" s="34"/>
      <c r="GD119" s="34"/>
      <c r="GE119" s="62"/>
      <c r="GF119" s="62"/>
      <c r="GG119" s="34"/>
      <c r="GH119" s="34"/>
      <c r="GI119" s="34"/>
      <c r="GJ119" s="34"/>
      <c r="GK119" s="34"/>
      <c r="GL119" s="34"/>
      <c r="GM119" s="34"/>
      <c r="GN119" s="60"/>
      <c r="GO119" s="63"/>
    </row>
    <row r="120" spans="1:197" s="64" customFormat="1" ht="20.2" customHeight="1">
      <c r="A120" s="34"/>
      <c r="B120" s="34"/>
      <c r="C120" s="34"/>
      <c r="D120" s="60"/>
      <c r="E120" s="60"/>
      <c r="F120" s="60"/>
      <c r="G120" s="60"/>
      <c r="H120" s="60"/>
      <c r="I120" s="34"/>
      <c r="J120" s="34"/>
      <c r="K120" s="34"/>
      <c r="L120" s="34"/>
      <c r="M120" s="34"/>
      <c r="N120" s="34"/>
      <c r="O120" s="34"/>
      <c r="P120" s="34"/>
      <c r="Q120" s="34"/>
      <c r="R120" s="34"/>
      <c r="S120" s="62"/>
      <c r="T120" s="62"/>
      <c r="U120" s="34"/>
      <c r="V120" s="34"/>
      <c r="W120" s="34"/>
      <c r="X120" s="34"/>
      <c r="Y120" s="34"/>
      <c r="Z120" s="34"/>
      <c r="AA120" s="34"/>
      <c r="AB120" s="60"/>
      <c r="AC120" s="34"/>
      <c r="AD120" s="34"/>
      <c r="AE120" s="34"/>
      <c r="AF120" s="60"/>
      <c r="AG120" s="60"/>
      <c r="AH120" s="60"/>
      <c r="AI120" s="60"/>
      <c r="AJ120" s="60"/>
      <c r="AK120" s="34"/>
      <c r="AL120" s="34"/>
      <c r="AM120" s="34"/>
      <c r="AN120" s="34"/>
      <c r="AO120" s="34"/>
      <c r="AP120" s="34"/>
      <c r="AQ120" s="34"/>
      <c r="AR120" s="34"/>
      <c r="AS120" s="34"/>
      <c r="AT120" s="34"/>
      <c r="AU120" s="62"/>
      <c r="AV120" s="62"/>
      <c r="AW120" s="34"/>
      <c r="AX120" s="34"/>
      <c r="AY120" s="34"/>
      <c r="AZ120" s="34"/>
      <c r="BA120" s="34"/>
      <c r="BB120" s="34"/>
      <c r="BC120" s="34"/>
      <c r="BD120" s="60"/>
      <c r="BE120" s="34"/>
      <c r="BF120" s="34"/>
      <c r="BG120" s="34"/>
      <c r="BH120" s="60"/>
      <c r="BI120" s="60"/>
      <c r="BJ120" s="60"/>
      <c r="BK120" s="60"/>
      <c r="BL120" s="60"/>
      <c r="BM120" s="34"/>
      <c r="BN120" s="34"/>
      <c r="BO120" s="34"/>
      <c r="BP120" s="34"/>
      <c r="BQ120" s="34"/>
      <c r="BR120" s="34"/>
      <c r="BS120" s="34"/>
      <c r="BT120" s="34"/>
      <c r="BU120" s="34"/>
      <c r="BV120" s="34"/>
      <c r="BW120" s="62"/>
      <c r="BX120" s="62"/>
      <c r="BY120" s="34"/>
      <c r="BZ120" s="34"/>
      <c r="CA120" s="34"/>
      <c r="CB120" s="34"/>
      <c r="CC120" s="34"/>
      <c r="CD120" s="34"/>
      <c r="CE120" s="34"/>
      <c r="CF120" s="60"/>
      <c r="CG120" s="34"/>
      <c r="CH120" s="34"/>
      <c r="CI120" s="34"/>
      <c r="CJ120" s="60"/>
      <c r="CK120" s="60"/>
      <c r="CL120" s="60"/>
      <c r="CM120" s="60"/>
      <c r="CN120" s="60"/>
      <c r="CO120" s="34"/>
      <c r="CP120" s="34"/>
      <c r="CQ120" s="34"/>
      <c r="CR120" s="34"/>
      <c r="CS120" s="34"/>
      <c r="CT120" s="34"/>
      <c r="CU120" s="34"/>
      <c r="CV120" s="34"/>
      <c r="CW120" s="34"/>
      <c r="CX120" s="34"/>
      <c r="CY120" s="62"/>
      <c r="CZ120" s="62"/>
      <c r="DA120" s="34"/>
      <c r="DB120" s="34"/>
      <c r="DC120" s="34"/>
      <c r="DD120" s="34"/>
      <c r="DE120" s="34"/>
      <c r="DF120" s="34"/>
      <c r="DG120" s="34"/>
      <c r="DH120" s="60"/>
      <c r="DI120" s="34"/>
      <c r="DJ120" s="34"/>
      <c r="DK120" s="34"/>
      <c r="DL120" s="60"/>
      <c r="DM120" s="60"/>
      <c r="DN120" s="60"/>
      <c r="DO120" s="60"/>
      <c r="DP120" s="60"/>
      <c r="DQ120" s="34"/>
      <c r="DR120" s="34"/>
      <c r="DS120" s="34"/>
      <c r="DT120" s="34"/>
      <c r="DU120" s="34"/>
      <c r="DV120" s="34"/>
      <c r="DW120" s="34"/>
      <c r="DX120" s="34"/>
      <c r="DY120" s="34"/>
      <c r="DZ120" s="34"/>
      <c r="EA120" s="62"/>
      <c r="EB120" s="62"/>
      <c r="EC120" s="34"/>
      <c r="ED120" s="34"/>
      <c r="EE120" s="34"/>
      <c r="EF120" s="34"/>
      <c r="EG120" s="34"/>
      <c r="EH120" s="34"/>
      <c r="EI120" s="34"/>
      <c r="EJ120" s="60"/>
      <c r="EK120" s="34"/>
      <c r="EL120" s="34"/>
      <c r="EM120" s="34"/>
      <c r="EN120" s="60"/>
      <c r="EO120" s="60"/>
      <c r="EP120" s="60"/>
      <c r="EQ120" s="60"/>
      <c r="ER120" s="60"/>
      <c r="ES120" s="34"/>
      <c r="ET120" s="34"/>
      <c r="EU120" s="34"/>
      <c r="EV120" s="34"/>
      <c r="EW120" s="34"/>
      <c r="EX120" s="34"/>
      <c r="EY120" s="34"/>
      <c r="EZ120" s="34"/>
      <c r="FA120" s="34"/>
      <c r="FB120" s="34"/>
      <c r="FC120" s="62"/>
      <c r="FD120" s="62"/>
      <c r="FE120" s="34"/>
      <c r="FF120" s="34"/>
      <c r="FG120" s="34"/>
      <c r="FH120" s="34"/>
      <c r="FI120" s="34"/>
      <c r="FJ120" s="34"/>
      <c r="FK120" s="34"/>
      <c r="FL120" s="60"/>
      <c r="FM120" s="34"/>
      <c r="FN120" s="34"/>
      <c r="FO120" s="34"/>
      <c r="FP120" s="60"/>
      <c r="FQ120" s="60"/>
      <c r="FR120" s="60"/>
      <c r="FS120" s="60"/>
      <c r="FT120" s="60"/>
      <c r="FU120" s="34"/>
      <c r="FV120" s="34"/>
      <c r="FW120" s="34"/>
      <c r="FX120" s="34"/>
      <c r="FY120" s="34"/>
      <c r="FZ120" s="34"/>
      <c r="GA120" s="34"/>
      <c r="GB120" s="34"/>
      <c r="GC120" s="34"/>
      <c r="GD120" s="34"/>
      <c r="GE120" s="62"/>
      <c r="GF120" s="62"/>
      <c r="GG120" s="34"/>
      <c r="GH120" s="34"/>
      <c r="GI120" s="34"/>
      <c r="GJ120" s="34"/>
      <c r="GK120" s="34"/>
      <c r="GL120" s="34"/>
      <c r="GM120" s="34"/>
      <c r="GN120" s="60"/>
      <c r="GO120" s="63"/>
    </row>
    <row r="121" spans="1:197" s="64" customFormat="1" ht="20.2" customHeight="1">
      <c r="A121" s="34"/>
      <c r="B121" s="34"/>
      <c r="C121" s="34"/>
      <c r="D121" s="60"/>
      <c r="E121" s="60"/>
      <c r="F121" s="60"/>
      <c r="G121" s="60"/>
      <c r="H121" s="60"/>
      <c r="I121" s="34"/>
      <c r="J121" s="34"/>
      <c r="K121" s="34"/>
      <c r="L121" s="34"/>
      <c r="M121" s="34"/>
      <c r="N121" s="34"/>
      <c r="O121" s="34"/>
      <c r="P121" s="34"/>
      <c r="Q121" s="34"/>
      <c r="R121" s="34"/>
      <c r="S121" s="62"/>
      <c r="T121" s="62"/>
      <c r="U121" s="34"/>
      <c r="V121" s="34"/>
      <c r="W121" s="34"/>
      <c r="X121" s="34"/>
      <c r="Y121" s="34"/>
      <c r="Z121" s="34"/>
      <c r="AA121" s="34"/>
      <c r="AB121" s="60"/>
      <c r="AC121" s="34"/>
      <c r="AD121" s="34"/>
      <c r="AE121" s="34"/>
      <c r="AF121" s="60"/>
      <c r="AG121" s="60"/>
      <c r="AH121" s="60"/>
      <c r="AI121" s="60"/>
      <c r="AJ121" s="60"/>
      <c r="AK121" s="34"/>
      <c r="AL121" s="34"/>
      <c r="AM121" s="34"/>
      <c r="AN121" s="34"/>
      <c r="AO121" s="34"/>
      <c r="AP121" s="34"/>
      <c r="AQ121" s="34"/>
      <c r="AR121" s="34"/>
      <c r="AS121" s="34"/>
      <c r="AT121" s="34"/>
      <c r="AU121" s="62"/>
      <c r="AV121" s="62"/>
      <c r="AW121" s="34"/>
      <c r="AX121" s="34"/>
      <c r="AY121" s="34"/>
      <c r="AZ121" s="34"/>
      <c r="BA121" s="34"/>
      <c r="BB121" s="34"/>
      <c r="BC121" s="34"/>
      <c r="BD121" s="60"/>
      <c r="BE121" s="34"/>
      <c r="BF121" s="34"/>
      <c r="BG121" s="34"/>
      <c r="BH121" s="60"/>
      <c r="BI121" s="60"/>
      <c r="BJ121" s="60"/>
      <c r="BK121" s="60"/>
      <c r="BL121" s="60"/>
      <c r="BM121" s="34"/>
      <c r="BN121" s="34"/>
      <c r="BO121" s="34"/>
      <c r="BP121" s="34"/>
      <c r="BQ121" s="34"/>
      <c r="BR121" s="34"/>
      <c r="BS121" s="34"/>
      <c r="BT121" s="34"/>
      <c r="BU121" s="34"/>
      <c r="BV121" s="34"/>
      <c r="BW121" s="62"/>
      <c r="BX121" s="62"/>
      <c r="BY121" s="34"/>
      <c r="BZ121" s="34"/>
      <c r="CA121" s="34"/>
      <c r="CB121" s="34"/>
      <c r="CC121" s="34"/>
      <c r="CD121" s="34"/>
      <c r="CE121" s="34"/>
      <c r="CF121" s="60"/>
      <c r="CG121" s="34"/>
      <c r="CH121" s="34"/>
      <c r="CI121" s="34"/>
      <c r="CJ121" s="60"/>
      <c r="CK121" s="60"/>
      <c r="CL121" s="60"/>
      <c r="CM121" s="60"/>
      <c r="CN121" s="60"/>
      <c r="CO121" s="34"/>
      <c r="CP121" s="34"/>
      <c r="CQ121" s="34"/>
      <c r="CR121" s="34"/>
      <c r="CS121" s="34"/>
      <c r="CT121" s="34"/>
      <c r="CU121" s="34"/>
      <c r="CV121" s="34"/>
      <c r="CW121" s="34"/>
      <c r="CX121" s="34"/>
      <c r="CY121" s="62"/>
      <c r="CZ121" s="62"/>
      <c r="DA121" s="34"/>
      <c r="DB121" s="34"/>
      <c r="DC121" s="34"/>
      <c r="DD121" s="34"/>
      <c r="DE121" s="34"/>
      <c r="DF121" s="34"/>
      <c r="DG121" s="34"/>
      <c r="DH121" s="60"/>
      <c r="DI121" s="34"/>
      <c r="DJ121" s="34"/>
      <c r="DK121" s="34"/>
      <c r="DL121" s="60"/>
      <c r="DM121" s="60"/>
      <c r="DN121" s="60"/>
      <c r="DO121" s="60"/>
      <c r="DP121" s="60"/>
      <c r="DQ121" s="34"/>
      <c r="DR121" s="34"/>
      <c r="DS121" s="34"/>
      <c r="DT121" s="34"/>
      <c r="DU121" s="34"/>
      <c r="DV121" s="34"/>
      <c r="DW121" s="34"/>
      <c r="DX121" s="34"/>
      <c r="DY121" s="34"/>
      <c r="DZ121" s="34"/>
      <c r="EA121" s="62"/>
      <c r="EB121" s="62"/>
      <c r="EC121" s="34"/>
      <c r="ED121" s="34"/>
      <c r="EE121" s="34"/>
      <c r="EF121" s="34"/>
      <c r="EG121" s="34"/>
      <c r="EH121" s="34"/>
      <c r="EI121" s="34"/>
      <c r="EJ121" s="60"/>
      <c r="EK121" s="34"/>
      <c r="EL121" s="34"/>
      <c r="EM121" s="34"/>
      <c r="EN121" s="60"/>
      <c r="EO121" s="60"/>
      <c r="EP121" s="60"/>
      <c r="EQ121" s="60"/>
      <c r="ER121" s="60"/>
      <c r="ES121" s="34"/>
      <c r="ET121" s="34"/>
      <c r="EU121" s="34"/>
      <c r="EV121" s="34"/>
      <c r="EW121" s="34"/>
      <c r="EX121" s="34"/>
      <c r="EY121" s="34"/>
      <c r="EZ121" s="34"/>
      <c r="FA121" s="34"/>
      <c r="FB121" s="34"/>
      <c r="FC121" s="62"/>
      <c r="FD121" s="62"/>
      <c r="FE121" s="34"/>
      <c r="FF121" s="34"/>
      <c r="FG121" s="34"/>
      <c r="FH121" s="34"/>
      <c r="FI121" s="34"/>
      <c r="FJ121" s="34"/>
      <c r="FK121" s="34"/>
      <c r="FL121" s="60"/>
      <c r="FM121" s="34"/>
      <c r="FN121" s="34"/>
      <c r="FO121" s="34"/>
      <c r="FP121" s="60"/>
      <c r="FQ121" s="60"/>
      <c r="FR121" s="60"/>
      <c r="FS121" s="60"/>
      <c r="FT121" s="60"/>
      <c r="FU121" s="34"/>
      <c r="FV121" s="34"/>
      <c r="FW121" s="34"/>
      <c r="FX121" s="34"/>
      <c r="FY121" s="34"/>
      <c r="FZ121" s="34"/>
      <c r="GA121" s="34"/>
      <c r="GB121" s="34"/>
      <c r="GC121" s="34"/>
      <c r="GD121" s="34"/>
      <c r="GE121" s="62"/>
      <c r="GF121" s="62"/>
      <c r="GG121" s="34"/>
      <c r="GH121" s="34"/>
      <c r="GI121" s="34"/>
      <c r="GJ121" s="34"/>
      <c r="GK121" s="34"/>
      <c r="GL121" s="34"/>
      <c r="GM121" s="34"/>
      <c r="GN121" s="60"/>
      <c r="GO121" s="63"/>
    </row>
    <row r="122" spans="1:197" s="64" customFormat="1" ht="20.2" customHeight="1">
      <c r="A122" s="34"/>
      <c r="B122" s="34"/>
      <c r="C122" s="34"/>
      <c r="D122" s="60"/>
      <c r="E122" s="60"/>
      <c r="F122" s="60"/>
      <c r="G122" s="60"/>
      <c r="H122" s="60"/>
      <c r="I122" s="34"/>
      <c r="J122" s="34"/>
      <c r="K122" s="34"/>
      <c r="L122" s="34"/>
      <c r="M122" s="34"/>
      <c r="N122" s="34"/>
      <c r="O122" s="34"/>
      <c r="P122" s="34"/>
      <c r="Q122" s="34"/>
      <c r="R122" s="34"/>
      <c r="S122" s="62"/>
      <c r="T122" s="62"/>
      <c r="U122" s="34"/>
      <c r="V122" s="34"/>
      <c r="W122" s="34"/>
      <c r="X122" s="34"/>
      <c r="Y122" s="34"/>
      <c r="Z122" s="34"/>
      <c r="AA122" s="34"/>
      <c r="AB122" s="60"/>
      <c r="AC122" s="34"/>
      <c r="AD122" s="34"/>
      <c r="AE122" s="34"/>
      <c r="AF122" s="60"/>
      <c r="AG122" s="60"/>
      <c r="AH122" s="60"/>
      <c r="AI122" s="60"/>
      <c r="AJ122" s="60"/>
      <c r="AK122" s="34"/>
      <c r="AL122" s="34"/>
      <c r="AM122" s="34"/>
      <c r="AN122" s="34"/>
      <c r="AO122" s="34"/>
      <c r="AP122" s="34"/>
      <c r="AQ122" s="34"/>
      <c r="AR122" s="34"/>
      <c r="AS122" s="34"/>
      <c r="AT122" s="34"/>
      <c r="AU122" s="62"/>
      <c r="AV122" s="62"/>
      <c r="AW122" s="34"/>
      <c r="AX122" s="34"/>
      <c r="AY122" s="34"/>
      <c r="AZ122" s="34"/>
      <c r="BA122" s="34"/>
      <c r="BB122" s="34"/>
      <c r="BC122" s="34"/>
      <c r="BD122" s="60"/>
      <c r="BE122" s="34"/>
      <c r="BF122" s="34"/>
      <c r="BG122" s="34"/>
      <c r="BH122" s="60"/>
      <c r="BI122" s="60"/>
      <c r="BJ122" s="60"/>
      <c r="BK122" s="60"/>
      <c r="BL122" s="60"/>
      <c r="BM122" s="34"/>
      <c r="BN122" s="34"/>
      <c r="BO122" s="34"/>
      <c r="BP122" s="34"/>
      <c r="BQ122" s="34"/>
      <c r="BR122" s="34"/>
      <c r="BS122" s="34"/>
      <c r="BT122" s="34"/>
      <c r="BU122" s="34"/>
      <c r="BV122" s="34"/>
      <c r="BW122" s="62"/>
      <c r="BX122" s="62"/>
      <c r="BY122" s="34"/>
      <c r="BZ122" s="34"/>
      <c r="CA122" s="34"/>
      <c r="CB122" s="34"/>
      <c r="CC122" s="34"/>
      <c r="CD122" s="34"/>
      <c r="CE122" s="34"/>
      <c r="CF122" s="60"/>
      <c r="CG122" s="34"/>
      <c r="CH122" s="34"/>
      <c r="CI122" s="34"/>
      <c r="CJ122" s="60"/>
      <c r="CK122" s="60"/>
      <c r="CL122" s="60"/>
      <c r="CM122" s="60"/>
      <c r="CN122" s="60"/>
      <c r="CO122" s="34"/>
      <c r="CP122" s="34"/>
      <c r="CQ122" s="34"/>
      <c r="CR122" s="34"/>
      <c r="CS122" s="34"/>
      <c r="CT122" s="34"/>
      <c r="CU122" s="34"/>
      <c r="CV122" s="34"/>
      <c r="CW122" s="34"/>
      <c r="CX122" s="34"/>
      <c r="CY122" s="62"/>
      <c r="CZ122" s="62"/>
      <c r="DA122" s="34"/>
      <c r="DB122" s="34"/>
      <c r="DC122" s="34"/>
      <c r="DD122" s="34"/>
      <c r="DE122" s="34"/>
      <c r="DF122" s="34"/>
      <c r="DG122" s="34"/>
      <c r="DH122" s="60"/>
      <c r="DI122" s="34"/>
      <c r="DJ122" s="34"/>
      <c r="DK122" s="34"/>
      <c r="DL122" s="60"/>
      <c r="DM122" s="60"/>
      <c r="DN122" s="60"/>
      <c r="DO122" s="60"/>
      <c r="DP122" s="60"/>
      <c r="DQ122" s="34"/>
      <c r="DR122" s="34"/>
      <c r="DS122" s="34"/>
      <c r="DT122" s="34"/>
      <c r="DU122" s="34"/>
      <c r="DV122" s="34"/>
      <c r="DW122" s="34"/>
      <c r="DX122" s="34"/>
      <c r="DY122" s="34"/>
      <c r="DZ122" s="34"/>
      <c r="EA122" s="62"/>
      <c r="EB122" s="62"/>
      <c r="EC122" s="34"/>
      <c r="ED122" s="34"/>
      <c r="EE122" s="34"/>
      <c r="EF122" s="34"/>
      <c r="EG122" s="34"/>
      <c r="EH122" s="34"/>
      <c r="EI122" s="34"/>
      <c r="EJ122" s="60"/>
      <c r="EK122" s="34"/>
      <c r="EL122" s="34"/>
      <c r="EM122" s="34"/>
      <c r="EN122" s="60"/>
      <c r="EO122" s="60"/>
      <c r="EP122" s="60"/>
      <c r="EQ122" s="60"/>
      <c r="ER122" s="60"/>
      <c r="ES122" s="34"/>
      <c r="ET122" s="34"/>
      <c r="EU122" s="34"/>
      <c r="EV122" s="34"/>
      <c r="EW122" s="34"/>
      <c r="EX122" s="34"/>
      <c r="EY122" s="34"/>
      <c r="EZ122" s="34"/>
      <c r="FA122" s="34"/>
      <c r="FB122" s="34"/>
      <c r="FC122" s="62"/>
      <c r="FD122" s="62"/>
      <c r="FE122" s="34"/>
      <c r="FF122" s="34"/>
      <c r="FG122" s="34"/>
      <c r="FH122" s="34"/>
      <c r="FI122" s="34"/>
      <c r="FJ122" s="34"/>
      <c r="FK122" s="34"/>
      <c r="FL122" s="60"/>
      <c r="FM122" s="34"/>
      <c r="FN122" s="34"/>
      <c r="FO122" s="34"/>
      <c r="FP122" s="60"/>
      <c r="FQ122" s="60"/>
      <c r="FR122" s="60"/>
      <c r="FS122" s="60"/>
      <c r="FT122" s="60"/>
      <c r="FU122" s="34"/>
      <c r="FV122" s="34"/>
      <c r="FW122" s="34"/>
      <c r="FX122" s="34"/>
      <c r="FY122" s="34"/>
      <c r="FZ122" s="34"/>
      <c r="GA122" s="34"/>
      <c r="GB122" s="34"/>
      <c r="GC122" s="34"/>
      <c r="GD122" s="34"/>
      <c r="GE122" s="62"/>
      <c r="GF122" s="62"/>
      <c r="GG122" s="34"/>
      <c r="GH122" s="34"/>
      <c r="GI122" s="34"/>
      <c r="GJ122" s="34"/>
      <c r="GK122" s="34"/>
      <c r="GL122" s="34"/>
      <c r="GM122" s="34"/>
      <c r="GN122" s="60"/>
      <c r="GO122" s="63"/>
    </row>
    <row r="123" spans="1:197" s="64" customFormat="1" ht="20.2" customHeight="1">
      <c r="A123" s="34"/>
      <c r="B123" s="34"/>
      <c r="C123" s="34"/>
      <c r="D123" s="60"/>
      <c r="E123" s="60"/>
      <c r="F123" s="60"/>
      <c r="G123" s="60"/>
      <c r="H123" s="60"/>
      <c r="I123" s="34"/>
      <c r="J123" s="34"/>
      <c r="K123" s="34"/>
      <c r="L123" s="34"/>
      <c r="M123" s="34"/>
      <c r="N123" s="34"/>
      <c r="O123" s="34"/>
      <c r="P123" s="34"/>
      <c r="Q123" s="34"/>
      <c r="R123" s="34"/>
      <c r="S123" s="62"/>
      <c r="T123" s="62"/>
      <c r="U123" s="34"/>
      <c r="V123" s="34"/>
      <c r="W123" s="34"/>
      <c r="X123" s="34"/>
      <c r="Y123" s="34"/>
      <c r="Z123" s="34"/>
      <c r="AA123" s="34"/>
      <c r="AB123" s="60"/>
      <c r="AC123" s="34"/>
      <c r="AD123" s="34"/>
      <c r="AE123" s="34"/>
      <c r="AF123" s="60"/>
      <c r="AG123" s="60"/>
      <c r="AH123" s="60"/>
      <c r="AI123" s="60"/>
      <c r="AJ123" s="60"/>
      <c r="AK123" s="34"/>
      <c r="AL123" s="34"/>
      <c r="AM123" s="34"/>
      <c r="AN123" s="34"/>
      <c r="AO123" s="34"/>
      <c r="AP123" s="34"/>
      <c r="AQ123" s="34"/>
      <c r="AR123" s="34"/>
      <c r="AS123" s="34"/>
      <c r="AT123" s="34"/>
      <c r="AU123" s="62"/>
      <c r="AV123" s="62"/>
      <c r="AW123" s="34"/>
      <c r="AX123" s="34"/>
      <c r="AY123" s="34"/>
      <c r="AZ123" s="34"/>
      <c r="BA123" s="34"/>
      <c r="BB123" s="34"/>
      <c r="BC123" s="34"/>
      <c r="BD123" s="60"/>
      <c r="BE123" s="34"/>
      <c r="BF123" s="34"/>
      <c r="BG123" s="34"/>
      <c r="BH123" s="60"/>
      <c r="BI123" s="60"/>
      <c r="BJ123" s="60"/>
      <c r="BK123" s="60"/>
      <c r="BL123" s="60"/>
      <c r="BM123" s="34"/>
      <c r="BN123" s="34"/>
      <c r="BO123" s="34"/>
      <c r="BP123" s="34"/>
      <c r="BQ123" s="34"/>
      <c r="BR123" s="34"/>
      <c r="BS123" s="34"/>
      <c r="BT123" s="34"/>
      <c r="BU123" s="34"/>
      <c r="BV123" s="34"/>
      <c r="BW123" s="62"/>
      <c r="BX123" s="62"/>
      <c r="BY123" s="34"/>
      <c r="BZ123" s="34"/>
      <c r="CA123" s="34"/>
      <c r="CB123" s="34"/>
      <c r="CC123" s="34"/>
      <c r="CD123" s="34"/>
      <c r="CE123" s="34"/>
      <c r="CF123" s="60"/>
      <c r="CG123" s="34"/>
      <c r="CH123" s="34"/>
      <c r="CI123" s="34"/>
      <c r="CJ123" s="60"/>
      <c r="CK123" s="60"/>
      <c r="CL123" s="60"/>
      <c r="CM123" s="60"/>
      <c r="CN123" s="60"/>
      <c r="CO123" s="34"/>
      <c r="CP123" s="34"/>
      <c r="CQ123" s="34"/>
      <c r="CR123" s="34"/>
      <c r="CS123" s="34"/>
      <c r="CT123" s="34"/>
      <c r="CU123" s="34"/>
      <c r="CV123" s="34"/>
      <c r="CW123" s="34"/>
      <c r="CX123" s="34"/>
      <c r="CY123" s="62"/>
      <c r="CZ123" s="62"/>
      <c r="DA123" s="34"/>
      <c r="DB123" s="34"/>
      <c r="DC123" s="34"/>
      <c r="DD123" s="34"/>
      <c r="DE123" s="34"/>
      <c r="DF123" s="34"/>
      <c r="DG123" s="34"/>
      <c r="DH123" s="60"/>
      <c r="DI123" s="34"/>
      <c r="DJ123" s="34"/>
      <c r="DK123" s="34"/>
      <c r="DL123" s="60"/>
      <c r="DM123" s="60"/>
      <c r="DN123" s="60"/>
      <c r="DO123" s="60"/>
      <c r="DP123" s="60"/>
      <c r="DQ123" s="86"/>
      <c r="DR123" s="34"/>
      <c r="DS123" s="34"/>
      <c r="DT123" s="90"/>
      <c r="DU123" s="34"/>
      <c r="DV123" s="86"/>
      <c r="DW123" s="34"/>
      <c r="DX123" s="34"/>
      <c r="DY123" s="34"/>
      <c r="DZ123" s="34"/>
      <c r="EA123" s="62"/>
      <c r="EB123" s="62"/>
      <c r="EC123" s="34"/>
      <c r="ED123" s="34"/>
      <c r="EE123" s="34"/>
      <c r="EF123" s="34"/>
      <c r="EG123" s="34"/>
      <c r="EH123" s="34"/>
      <c r="EI123" s="34"/>
      <c r="EJ123" s="60"/>
      <c r="EK123" s="34"/>
      <c r="EL123" s="34"/>
      <c r="EM123" s="34"/>
      <c r="EN123" s="60"/>
      <c r="EO123" s="60"/>
      <c r="EP123" s="60"/>
      <c r="EQ123" s="60"/>
      <c r="ER123" s="60"/>
      <c r="ES123" s="34"/>
      <c r="ET123" s="34"/>
      <c r="EU123" s="34"/>
      <c r="EV123" s="34"/>
      <c r="EW123" s="34"/>
      <c r="EX123" s="34"/>
      <c r="EY123" s="34"/>
      <c r="EZ123" s="34"/>
      <c r="FA123" s="34"/>
      <c r="FB123" s="34"/>
      <c r="FC123" s="62"/>
      <c r="FD123" s="62"/>
      <c r="FE123" s="34"/>
      <c r="FF123" s="34"/>
      <c r="FG123" s="34"/>
      <c r="FH123" s="34"/>
      <c r="FI123" s="34"/>
      <c r="FJ123" s="34"/>
      <c r="FK123" s="34"/>
      <c r="FL123" s="60"/>
      <c r="FM123" s="34"/>
      <c r="FN123" s="34"/>
      <c r="FO123" s="34"/>
      <c r="FP123" s="60"/>
      <c r="FQ123" s="60"/>
      <c r="FR123" s="60"/>
      <c r="FS123" s="60"/>
      <c r="FT123" s="60"/>
      <c r="FU123" s="34"/>
      <c r="FV123" s="34"/>
      <c r="FW123" s="34"/>
      <c r="FX123" s="34"/>
      <c r="FY123" s="34"/>
      <c r="FZ123" s="34"/>
      <c r="GA123" s="34"/>
      <c r="GB123" s="34"/>
      <c r="GC123" s="34"/>
      <c r="GD123" s="34"/>
      <c r="GE123" s="62"/>
      <c r="GF123" s="62"/>
      <c r="GG123" s="34"/>
      <c r="GH123" s="34"/>
      <c r="GI123" s="34"/>
      <c r="GJ123" s="34"/>
      <c r="GK123" s="34"/>
      <c r="GL123" s="34"/>
      <c r="GM123" s="34"/>
      <c r="GN123" s="60"/>
      <c r="GO123" s="63"/>
    </row>
    <row r="124" spans="1:197" s="64" customFormat="1" ht="20.2" customHeight="1">
      <c r="A124" s="34"/>
      <c r="B124" s="34"/>
      <c r="C124" s="34"/>
      <c r="D124" s="60"/>
      <c r="E124" s="60"/>
      <c r="F124" s="60"/>
      <c r="G124" s="60"/>
      <c r="H124" s="60"/>
      <c r="I124" s="34"/>
      <c r="J124" s="34"/>
      <c r="K124" s="34"/>
      <c r="L124" s="34"/>
      <c r="M124" s="34"/>
      <c r="N124" s="34"/>
      <c r="O124" s="34"/>
      <c r="P124" s="34"/>
      <c r="Q124" s="34"/>
      <c r="R124" s="34"/>
      <c r="S124" s="62"/>
      <c r="T124" s="62"/>
      <c r="U124" s="34"/>
      <c r="V124" s="34"/>
      <c r="W124" s="34"/>
      <c r="X124" s="34"/>
      <c r="Y124" s="34"/>
      <c r="Z124" s="34"/>
      <c r="AA124" s="34"/>
      <c r="AB124" s="60"/>
      <c r="AC124" s="34"/>
      <c r="AD124" s="34"/>
      <c r="AE124" s="34"/>
      <c r="AF124" s="60"/>
      <c r="AG124" s="60"/>
      <c r="AH124" s="60"/>
      <c r="AI124" s="60"/>
      <c r="AJ124" s="60"/>
      <c r="AK124" s="34"/>
      <c r="AL124" s="34"/>
      <c r="AM124" s="34"/>
      <c r="AN124" s="34"/>
      <c r="AO124" s="34"/>
      <c r="AP124" s="34"/>
      <c r="AQ124" s="34"/>
      <c r="AR124" s="34"/>
      <c r="AS124" s="34"/>
      <c r="AT124" s="34"/>
      <c r="AU124" s="62"/>
      <c r="AV124" s="62"/>
      <c r="AW124" s="34"/>
      <c r="AX124" s="34"/>
      <c r="AY124" s="34"/>
      <c r="AZ124" s="34"/>
      <c r="BA124" s="34"/>
      <c r="BB124" s="34"/>
      <c r="BC124" s="34"/>
      <c r="BD124" s="60"/>
      <c r="BE124" s="34"/>
      <c r="BF124" s="34"/>
      <c r="BG124" s="34"/>
      <c r="BH124" s="60"/>
      <c r="BI124" s="60"/>
      <c r="BJ124" s="60"/>
      <c r="BK124" s="60"/>
      <c r="BL124" s="60"/>
      <c r="BM124" s="34"/>
      <c r="BN124" s="34"/>
      <c r="BO124" s="34"/>
      <c r="BP124" s="34"/>
      <c r="BQ124" s="34"/>
      <c r="BR124" s="34"/>
      <c r="BS124" s="34"/>
      <c r="BT124" s="34"/>
      <c r="BU124" s="34"/>
      <c r="BV124" s="34"/>
      <c r="BW124" s="62"/>
      <c r="BX124" s="62"/>
      <c r="BY124" s="34"/>
      <c r="BZ124" s="34"/>
      <c r="CA124" s="34"/>
      <c r="CB124" s="34"/>
      <c r="CC124" s="34"/>
      <c r="CD124" s="34"/>
      <c r="CE124" s="34"/>
      <c r="CF124" s="60"/>
      <c r="CG124" s="34"/>
      <c r="CH124" s="34"/>
      <c r="CI124" s="34"/>
      <c r="CJ124" s="60"/>
      <c r="CK124" s="60"/>
      <c r="CL124" s="60"/>
      <c r="CM124" s="60"/>
      <c r="CN124" s="60"/>
      <c r="CO124" s="34"/>
      <c r="CP124" s="34"/>
      <c r="CQ124" s="34"/>
      <c r="CR124" s="34"/>
      <c r="CS124" s="34"/>
      <c r="CT124" s="34"/>
      <c r="CU124" s="34"/>
      <c r="CV124" s="34"/>
      <c r="CW124" s="34"/>
      <c r="CX124" s="34"/>
      <c r="CY124" s="62"/>
      <c r="CZ124" s="62"/>
      <c r="DA124" s="34"/>
      <c r="DB124" s="34"/>
      <c r="DC124" s="34"/>
      <c r="DD124" s="34"/>
      <c r="DE124" s="34"/>
      <c r="DF124" s="34"/>
      <c r="DG124" s="34"/>
      <c r="DH124" s="60"/>
      <c r="DI124" s="34"/>
      <c r="DJ124" s="34"/>
      <c r="DK124" s="34"/>
      <c r="DL124" s="60"/>
      <c r="DM124" s="60"/>
      <c r="DN124" s="60"/>
      <c r="DO124" s="60"/>
      <c r="DP124" s="60"/>
      <c r="DQ124" s="86"/>
      <c r="DR124" s="34"/>
      <c r="DS124" s="34"/>
      <c r="DT124" s="90"/>
      <c r="DU124" s="34"/>
      <c r="DV124" s="86"/>
      <c r="DW124" s="34"/>
      <c r="DX124" s="34"/>
      <c r="DY124" s="34"/>
      <c r="DZ124" s="34"/>
      <c r="EA124" s="62"/>
      <c r="EB124" s="62"/>
      <c r="EC124" s="34"/>
      <c r="ED124" s="34"/>
      <c r="EE124" s="34"/>
      <c r="EF124" s="34"/>
      <c r="EG124" s="34"/>
      <c r="EH124" s="34"/>
      <c r="EI124" s="34"/>
      <c r="EJ124" s="60"/>
      <c r="EK124" s="34"/>
      <c r="EL124" s="34"/>
      <c r="EM124" s="34"/>
      <c r="EN124" s="60"/>
      <c r="EO124" s="60"/>
      <c r="EP124" s="60"/>
      <c r="EQ124" s="60"/>
      <c r="ER124" s="60"/>
      <c r="ES124" s="34"/>
      <c r="ET124" s="34"/>
      <c r="EU124" s="34"/>
      <c r="EV124" s="34"/>
      <c r="EW124" s="34"/>
      <c r="EX124" s="34"/>
      <c r="EY124" s="34"/>
      <c r="EZ124" s="34"/>
      <c r="FA124" s="34"/>
      <c r="FB124" s="34"/>
      <c r="FC124" s="62"/>
      <c r="FD124" s="62"/>
      <c r="FE124" s="34"/>
      <c r="FF124" s="34"/>
      <c r="FG124" s="34"/>
      <c r="FH124" s="34"/>
      <c r="FI124" s="34"/>
      <c r="FJ124" s="34"/>
      <c r="FK124" s="34"/>
      <c r="FL124" s="60"/>
      <c r="FM124" s="34"/>
      <c r="FN124" s="34"/>
      <c r="FO124" s="34"/>
      <c r="FP124" s="60"/>
      <c r="FQ124" s="60"/>
      <c r="FR124" s="60"/>
      <c r="FS124" s="60"/>
      <c r="FT124" s="60"/>
      <c r="FU124" s="34"/>
      <c r="FV124" s="34"/>
      <c r="FW124" s="34"/>
      <c r="FX124" s="34"/>
      <c r="FY124" s="34"/>
      <c r="FZ124" s="34"/>
      <c r="GA124" s="34"/>
      <c r="GB124" s="34"/>
      <c r="GC124" s="34"/>
      <c r="GD124" s="34"/>
      <c r="GE124" s="62"/>
      <c r="GF124" s="62"/>
      <c r="GG124" s="34"/>
      <c r="GH124" s="34"/>
      <c r="GI124" s="34"/>
      <c r="GJ124" s="34"/>
      <c r="GK124" s="34"/>
      <c r="GL124" s="34"/>
      <c r="GM124" s="34"/>
      <c r="GN124" s="60"/>
      <c r="GO124" s="63"/>
    </row>
    <row r="125" spans="1:197" s="64" customFormat="1" ht="20.2" customHeight="1">
      <c r="A125" s="34"/>
      <c r="B125" s="34"/>
      <c r="C125" s="34"/>
      <c r="D125" s="60"/>
      <c r="E125" s="60"/>
      <c r="F125" s="60"/>
      <c r="G125" s="60"/>
      <c r="H125" s="60"/>
      <c r="I125" s="34"/>
      <c r="J125" s="34"/>
      <c r="K125" s="34"/>
      <c r="L125" s="34"/>
      <c r="M125" s="34"/>
      <c r="N125" s="34"/>
      <c r="O125" s="34"/>
      <c r="P125" s="34"/>
      <c r="Q125" s="34"/>
      <c r="R125" s="34"/>
      <c r="S125" s="62"/>
      <c r="T125" s="62"/>
      <c r="U125" s="34"/>
      <c r="V125" s="34"/>
      <c r="W125" s="34"/>
      <c r="X125" s="34"/>
      <c r="Y125" s="34"/>
      <c r="Z125" s="34"/>
      <c r="AA125" s="34"/>
      <c r="AB125" s="60"/>
      <c r="AC125" s="34"/>
      <c r="AD125" s="34"/>
      <c r="AE125" s="34"/>
      <c r="AF125" s="60"/>
      <c r="AG125" s="60"/>
      <c r="AH125" s="60"/>
      <c r="AI125" s="60"/>
      <c r="AJ125" s="60"/>
      <c r="AK125" s="34"/>
      <c r="AL125" s="34"/>
      <c r="AM125" s="34"/>
      <c r="AN125" s="34"/>
      <c r="AO125" s="34"/>
      <c r="AP125" s="34"/>
      <c r="AQ125" s="34"/>
      <c r="AR125" s="34"/>
      <c r="AS125" s="34"/>
      <c r="AT125" s="34"/>
      <c r="AU125" s="62"/>
      <c r="AV125" s="62"/>
      <c r="AW125" s="34"/>
      <c r="AX125" s="34"/>
      <c r="AY125" s="34"/>
      <c r="AZ125" s="34"/>
      <c r="BA125" s="34"/>
      <c r="BB125" s="34"/>
      <c r="BC125" s="34"/>
      <c r="BD125" s="60"/>
      <c r="BE125" s="34"/>
      <c r="BF125" s="34"/>
      <c r="BG125" s="34"/>
      <c r="BH125" s="60"/>
      <c r="BI125" s="60"/>
      <c r="BJ125" s="60"/>
      <c r="BK125" s="60"/>
      <c r="BL125" s="60"/>
      <c r="BM125" s="34"/>
      <c r="BN125" s="34"/>
      <c r="BO125" s="34"/>
      <c r="BP125" s="34"/>
      <c r="BQ125" s="34"/>
      <c r="BR125" s="34"/>
      <c r="BS125" s="34"/>
      <c r="BT125" s="34"/>
      <c r="BU125" s="34"/>
      <c r="BV125" s="34"/>
      <c r="BW125" s="62"/>
      <c r="BX125" s="62"/>
      <c r="BY125" s="34"/>
      <c r="BZ125" s="34"/>
      <c r="CA125" s="34"/>
      <c r="CB125" s="34"/>
      <c r="CC125" s="34"/>
      <c r="CD125" s="34"/>
      <c r="CE125" s="34"/>
      <c r="CF125" s="60"/>
      <c r="CG125" s="34"/>
      <c r="CH125" s="34"/>
      <c r="CI125" s="34"/>
      <c r="CJ125" s="60"/>
      <c r="CK125" s="60"/>
      <c r="CL125" s="60"/>
      <c r="CM125" s="60"/>
      <c r="CN125" s="60"/>
      <c r="CO125" s="34"/>
      <c r="CP125" s="34"/>
      <c r="CQ125" s="34"/>
      <c r="CR125" s="34"/>
      <c r="CS125" s="34"/>
      <c r="CT125" s="34"/>
      <c r="CU125" s="34"/>
      <c r="CV125" s="34"/>
      <c r="CW125" s="34"/>
      <c r="CX125" s="34"/>
      <c r="CY125" s="62"/>
      <c r="CZ125" s="62"/>
      <c r="DA125" s="34"/>
      <c r="DB125" s="34"/>
      <c r="DC125" s="34"/>
      <c r="DD125" s="34"/>
      <c r="DE125" s="34"/>
      <c r="DF125" s="34"/>
      <c r="DG125" s="34"/>
      <c r="DH125" s="60"/>
      <c r="DI125" s="34"/>
      <c r="DJ125" s="34"/>
      <c r="DK125" s="34"/>
      <c r="DL125" s="60"/>
      <c r="DM125" s="60"/>
      <c r="DN125" s="60"/>
      <c r="DO125" s="60"/>
      <c r="DP125" s="60"/>
      <c r="DQ125" s="86"/>
      <c r="DR125" s="34"/>
      <c r="DS125" s="34"/>
      <c r="DT125" s="90"/>
      <c r="DU125" s="34"/>
      <c r="DV125" s="86"/>
      <c r="DW125" s="34"/>
      <c r="DX125" s="34"/>
      <c r="DY125" s="34"/>
      <c r="DZ125" s="34"/>
      <c r="EA125" s="62"/>
      <c r="EB125" s="62"/>
      <c r="EC125" s="34"/>
      <c r="ED125" s="34"/>
      <c r="EE125" s="34"/>
      <c r="EF125" s="34"/>
      <c r="EG125" s="34"/>
      <c r="EH125" s="34"/>
      <c r="EI125" s="34"/>
      <c r="EJ125" s="60"/>
      <c r="EK125" s="34"/>
      <c r="EL125" s="34"/>
      <c r="EM125" s="34"/>
      <c r="EN125" s="60"/>
      <c r="EO125" s="60"/>
      <c r="EP125" s="60"/>
      <c r="EQ125" s="60"/>
      <c r="ER125" s="60"/>
      <c r="ES125" s="34"/>
      <c r="ET125" s="34"/>
      <c r="EU125" s="34"/>
      <c r="EV125" s="34"/>
      <c r="EW125" s="34"/>
      <c r="EX125" s="34"/>
      <c r="EY125" s="34"/>
      <c r="EZ125" s="34"/>
      <c r="FA125" s="34"/>
      <c r="FB125" s="34"/>
      <c r="FC125" s="62"/>
      <c r="FD125" s="62"/>
      <c r="FE125" s="34"/>
      <c r="FF125" s="34"/>
      <c r="FG125" s="34"/>
      <c r="FH125" s="34"/>
      <c r="FI125" s="34"/>
      <c r="FJ125" s="34"/>
      <c r="FK125" s="34"/>
      <c r="FL125" s="60"/>
      <c r="FM125" s="34"/>
      <c r="FN125" s="34"/>
      <c r="FO125" s="34"/>
      <c r="FP125" s="60"/>
      <c r="FQ125" s="60"/>
      <c r="FR125" s="60"/>
      <c r="FS125" s="60"/>
      <c r="FT125" s="60"/>
      <c r="FU125" s="34"/>
      <c r="FV125" s="34"/>
      <c r="FW125" s="34"/>
      <c r="FX125" s="34"/>
      <c r="FY125" s="34"/>
      <c r="FZ125" s="34"/>
      <c r="GA125" s="34"/>
      <c r="GB125" s="34"/>
      <c r="GC125" s="34"/>
      <c r="GD125" s="34"/>
      <c r="GE125" s="62"/>
      <c r="GF125" s="62"/>
      <c r="GG125" s="34"/>
      <c r="GH125" s="34"/>
      <c r="GI125" s="34"/>
      <c r="GJ125" s="34"/>
      <c r="GK125" s="34"/>
      <c r="GL125" s="34"/>
      <c r="GM125" s="34"/>
      <c r="GN125" s="60"/>
      <c r="GO125" s="63"/>
    </row>
    <row r="126" spans="1:197" s="64" customFormat="1" ht="20.2" customHeight="1">
      <c r="A126" s="34"/>
      <c r="B126" s="34"/>
      <c r="C126" s="34"/>
      <c r="D126" s="60"/>
      <c r="E126" s="60"/>
      <c r="F126" s="60"/>
      <c r="G126" s="60"/>
      <c r="H126" s="60"/>
      <c r="I126" s="34"/>
      <c r="J126" s="34"/>
      <c r="K126" s="34"/>
      <c r="L126" s="34"/>
      <c r="M126" s="34"/>
      <c r="N126" s="34"/>
      <c r="O126" s="34"/>
      <c r="P126" s="34"/>
      <c r="Q126" s="34"/>
      <c r="R126" s="34"/>
      <c r="S126" s="62"/>
      <c r="T126" s="62"/>
      <c r="U126" s="34"/>
      <c r="V126" s="34"/>
      <c r="W126" s="34"/>
      <c r="X126" s="34"/>
      <c r="Y126" s="34"/>
      <c r="Z126" s="34"/>
      <c r="AA126" s="34"/>
      <c r="AB126" s="60"/>
      <c r="AC126" s="34"/>
      <c r="AD126" s="34"/>
      <c r="AE126" s="34"/>
      <c r="AF126" s="60"/>
      <c r="AG126" s="60"/>
      <c r="AH126" s="60"/>
      <c r="AI126" s="60"/>
      <c r="AJ126" s="60"/>
      <c r="AK126" s="34"/>
      <c r="AL126" s="34"/>
      <c r="AM126" s="34"/>
      <c r="AN126" s="34"/>
      <c r="AO126" s="34"/>
      <c r="AP126" s="34"/>
      <c r="AQ126" s="34"/>
      <c r="AR126" s="34"/>
      <c r="AS126" s="34"/>
      <c r="AT126" s="34"/>
      <c r="AU126" s="62"/>
      <c r="AV126" s="62"/>
      <c r="AW126" s="34"/>
      <c r="AX126" s="34"/>
      <c r="AY126" s="34"/>
      <c r="AZ126" s="34"/>
      <c r="BA126" s="34"/>
      <c r="BB126" s="34"/>
      <c r="BC126" s="34"/>
      <c r="BD126" s="60"/>
      <c r="BE126" s="34"/>
      <c r="BF126" s="34"/>
      <c r="BG126" s="34"/>
      <c r="BH126" s="60"/>
      <c r="BI126" s="60"/>
      <c r="BJ126" s="60"/>
      <c r="BK126" s="60"/>
      <c r="BL126" s="60"/>
      <c r="BM126" s="34"/>
      <c r="BN126" s="34"/>
      <c r="BO126" s="34"/>
      <c r="BP126" s="34"/>
      <c r="BQ126" s="34"/>
      <c r="BR126" s="34"/>
      <c r="BS126" s="34"/>
      <c r="BT126" s="34"/>
      <c r="BU126" s="34"/>
      <c r="BV126" s="34"/>
      <c r="BW126" s="62"/>
      <c r="BX126" s="62"/>
      <c r="BY126" s="34"/>
      <c r="BZ126" s="34"/>
      <c r="CA126" s="34"/>
      <c r="CB126" s="34"/>
      <c r="CC126" s="34"/>
      <c r="CD126" s="34"/>
      <c r="CE126" s="34"/>
      <c r="CF126" s="60"/>
      <c r="CG126" s="34"/>
      <c r="CH126" s="34"/>
      <c r="CI126" s="34"/>
      <c r="CJ126" s="60"/>
      <c r="CK126" s="60"/>
      <c r="CL126" s="60"/>
      <c r="CM126" s="60"/>
      <c r="CN126" s="60"/>
      <c r="CO126" s="34"/>
      <c r="CP126" s="34"/>
      <c r="CQ126" s="34"/>
      <c r="CR126" s="34"/>
      <c r="CS126" s="34"/>
      <c r="CT126" s="34"/>
      <c r="CU126" s="34"/>
      <c r="CV126" s="34"/>
      <c r="CW126" s="34"/>
      <c r="CX126" s="34"/>
      <c r="CY126" s="62"/>
      <c r="CZ126" s="62"/>
      <c r="DA126" s="34"/>
      <c r="DB126" s="34"/>
      <c r="DC126" s="34"/>
      <c r="DD126" s="34"/>
      <c r="DE126" s="34"/>
      <c r="DF126" s="34"/>
      <c r="DG126" s="34"/>
      <c r="DH126" s="60"/>
      <c r="DI126" s="34"/>
      <c r="DJ126" s="34"/>
      <c r="DK126" s="34"/>
      <c r="DL126" s="60"/>
      <c r="DM126" s="60"/>
      <c r="DN126" s="60"/>
      <c r="DO126" s="60"/>
      <c r="DP126" s="60"/>
      <c r="DQ126" s="86"/>
      <c r="DR126" s="86"/>
      <c r="DS126" s="86"/>
      <c r="DT126" s="86"/>
      <c r="DU126" s="86"/>
      <c r="DV126" s="86"/>
      <c r="DW126" s="34"/>
      <c r="DX126" s="34"/>
      <c r="DY126" s="34"/>
      <c r="DZ126" s="34"/>
      <c r="EA126" s="62"/>
      <c r="EB126" s="62"/>
      <c r="EC126" s="34"/>
      <c r="ED126" s="34"/>
      <c r="EE126" s="34"/>
      <c r="EF126" s="34"/>
      <c r="EG126" s="34"/>
      <c r="EH126" s="34"/>
      <c r="EI126" s="34"/>
      <c r="EJ126" s="60"/>
      <c r="EK126" s="34"/>
      <c r="EL126" s="34"/>
      <c r="EM126" s="34"/>
      <c r="EN126" s="60"/>
      <c r="EO126" s="60"/>
      <c r="EP126" s="60"/>
      <c r="EQ126" s="60"/>
      <c r="ER126" s="60"/>
      <c r="ES126" s="34"/>
      <c r="ET126" s="34"/>
      <c r="EU126" s="34"/>
      <c r="EV126" s="34"/>
      <c r="EW126" s="34"/>
      <c r="EX126" s="34"/>
      <c r="EY126" s="34"/>
      <c r="EZ126" s="34"/>
      <c r="FA126" s="34"/>
      <c r="FB126" s="34"/>
      <c r="FC126" s="62"/>
      <c r="FD126" s="62"/>
      <c r="FE126" s="34"/>
      <c r="FF126" s="34"/>
      <c r="FG126" s="34"/>
      <c r="FH126" s="34"/>
      <c r="FI126" s="34"/>
      <c r="FJ126" s="34"/>
      <c r="FK126" s="34"/>
      <c r="FL126" s="60"/>
      <c r="FM126" s="34"/>
      <c r="FN126" s="34"/>
      <c r="FO126" s="34"/>
      <c r="FP126" s="60"/>
      <c r="FQ126" s="60"/>
      <c r="FR126" s="60"/>
      <c r="FS126" s="60"/>
      <c r="FT126" s="60"/>
      <c r="FU126" s="34"/>
      <c r="FV126" s="34"/>
      <c r="FW126" s="34"/>
      <c r="FX126" s="34"/>
      <c r="FY126" s="34"/>
      <c r="FZ126" s="34"/>
      <c r="GA126" s="34"/>
      <c r="GB126" s="34"/>
      <c r="GC126" s="34"/>
      <c r="GD126" s="34"/>
      <c r="GE126" s="62"/>
      <c r="GF126" s="62"/>
      <c r="GG126" s="34"/>
      <c r="GH126" s="34"/>
      <c r="GI126" s="34"/>
      <c r="GJ126" s="34"/>
      <c r="GK126" s="34"/>
      <c r="GL126" s="34"/>
      <c r="GM126" s="34"/>
      <c r="GN126" s="60"/>
      <c r="GO126" s="63"/>
    </row>
    <row r="127" spans="1:197" s="64" customFormat="1" ht="20.2" customHeight="1">
      <c r="A127" s="34"/>
      <c r="B127" s="34"/>
      <c r="C127" s="34"/>
      <c r="D127" s="60"/>
      <c r="E127" s="60"/>
      <c r="F127" s="60"/>
      <c r="G127" s="60"/>
      <c r="H127" s="60"/>
      <c r="I127" s="34"/>
      <c r="J127" s="34"/>
      <c r="K127" s="34"/>
      <c r="L127" s="34"/>
      <c r="M127" s="34"/>
      <c r="N127" s="34"/>
      <c r="O127" s="34"/>
      <c r="P127" s="34"/>
      <c r="Q127" s="34"/>
      <c r="R127" s="34"/>
      <c r="S127" s="62"/>
      <c r="T127" s="62"/>
      <c r="U127" s="34"/>
      <c r="V127" s="34"/>
      <c r="W127" s="34"/>
      <c r="X127" s="34"/>
      <c r="Y127" s="34"/>
      <c r="Z127" s="34"/>
      <c r="AA127" s="34"/>
      <c r="AB127" s="60"/>
      <c r="AC127" s="34"/>
      <c r="AD127" s="34"/>
      <c r="AE127" s="34"/>
      <c r="AF127" s="60"/>
      <c r="AG127" s="60"/>
      <c r="AH127" s="60"/>
      <c r="AI127" s="60"/>
      <c r="AJ127" s="60"/>
      <c r="AK127" s="34"/>
      <c r="AL127" s="34"/>
      <c r="AM127" s="34"/>
      <c r="AN127" s="34"/>
      <c r="AO127" s="34"/>
      <c r="AP127" s="34"/>
      <c r="AQ127" s="34"/>
      <c r="AR127" s="34"/>
      <c r="AS127" s="34"/>
      <c r="AT127" s="34"/>
      <c r="AU127" s="62"/>
      <c r="AV127" s="62"/>
      <c r="AW127" s="34"/>
      <c r="AX127" s="34"/>
      <c r="AY127" s="34"/>
      <c r="AZ127" s="34"/>
      <c r="BA127" s="34"/>
      <c r="BB127" s="34"/>
      <c r="BC127" s="34"/>
      <c r="BD127" s="60"/>
      <c r="BE127" s="34"/>
      <c r="BF127" s="34"/>
      <c r="BG127" s="34"/>
      <c r="BH127" s="60"/>
      <c r="BI127" s="60"/>
      <c r="BJ127" s="60"/>
      <c r="BK127" s="60"/>
      <c r="BL127" s="60"/>
      <c r="BM127" s="34"/>
      <c r="BN127" s="34"/>
      <c r="BO127" s="34"/>
      <c r="BP127" s="34"/>
      <c r="BQ127" s="34"/>
      <c r="BR127" s="34"/>
      <c r="BS127" s="34"/>
      <c r="BT127" s="34"/>
      <c r="BU127" s="34"/>
      <c r="BV127" s="34"/>
      <c r="BW127" s="62"/>
      <c r="BX127" s="62"/>
      <c r="BY127" s="34"/>
      <c r="BZ127" s="34"/>
      <c r="CA127" s="34"/>
      <c r="CB127" s="34"/>
      <c r="CC127" s="34"/>
      <c r="CD127" s="34"/>
      <c r="CE127" s="34"/>
      <c r="CF127" s="60"/>
      <c r="CG127" s="34"/>
      <c r="CH127" s="34"/>
      <c r="CI127" s="34"/>
      <c r="CJ127" s="60"/>
      <c r="CK127" s="60"/>
      <c r="CL127" s="60"/>
      <c r="CM127" s="60"/>
      <c r="CN127" s="60"/>
      <c r="CO127" s="34"/>
      <c r="CP127" s="34"/>
      <c r="CQ127" s="34"/>
      <c r="CR127" s="34"/>
      <c r="CS127" s="34"/>
      <c r="CT127" s="34"/>
      <c r="CU127" s="34"/>
      <c r="CV127" s="34"/>
      <c r="CW127" s="34"/>
      <c r="CX127" s="34"/>
      <c r="CY127" s="62"/>
      <c r="CZ127" s="62"/>
      <c r="DA127" s="34"/>
      <c r="DB127" s="34"/>
      <c r="DC127" s="34"/>
      <c r="DD127" s="34"/>
      <c r="DE127" s="34"/>
      <c r="DF127" s="34"/>
      <c r="DG127" s="34"/>
      <c r="DH127" s="60"/>
      <c r="DI127" s="34"/>
      <c r="DJ127" s="34"/>
      <c r="DK127" s="34"/>
      <c r="DL127" s="60"/>
      <c r="DM127" s="60"/>
      <c r="DN127" s="60"/>
      <c r="DO127" s="60"/>
      <c r="DP127" s="60"/>
      <c r="DQ127" s="86"/>
      <c r="DR127" s="86"/>
      <c r="DS127" s="86"/>
      <c r="DT127" s="86"/>
      <c r="DU127" s="86"/>
      <c r="DV127" s="86"/>
      <c r="DW127" s="34"/>
      <c r="DX127" s="34"/>
      <c r="DY127" s="34"/>
      <c r="DZ127" s="34"/>
      <c r="EA127" s="62"/>
      <c r="EB127" s="62"/>
      <c r="EC127" s="34"/>
      <c r="ED127" s="34"/>
      <c r="EE127" s="34"/>
      <c r="EF127" s="34"/>
      <c r="EG127" s="34"/>
      <c r="EH127" s="34"/>
      <c r="EI127" s="34"/>
      <c r="EJ127" s="60"/>
      <c r="EK127" s="34"/>
      <c r="EL127" s="34"/>
      <c r="EM127" s="34"/>
      <c r="EN127" s="60"/>
      <c r="EO127" s="60"/>
      <c r="EP127" s="60"/>
      <c r="EQ127" s="60"/>
      <c r="ER127" s="60"/>
      <c r="ES127" s="34"/>
      <c r="ET127" s="34"/>
      <c r="EU127" s="34"/>
      <c r="EV127" s="34"/>
      <c r="EW127" s="34"/>
      <c r="EX127" s="34"/>
      <c r="EY127" s="34"/>
      <c r="EZ127" s="34"/>
      <c r="FA127" s="34"/>
      <c r="FB127" s="34"/>
      <c r="FC127" s="62"/>
      <c r="FD127" s="62"/>
      <c r="FE127" s="34"/>
      <c r="FF127" s="34"/>
      <c r="FG127" s="34"/>
      <c r="FH127" s="34"/>
      <c r="FI127" s="34"/>
      <c r="FJ127" s="34"/>
      <c r="FK127" s="34"/>
      <c r="FL127" s="60"/>
      <c r="FM127" s="34"/>
      <c r="FN127" s="34"/>
      <c r="FO127" s="34"/>
      <c r="FP127" s="60"/>
      <c r="FQ127" s="60"/>
      <c r="FR127" s="60"/>
      <c r="FS127" s="60"/>
      <c r="FT127" s="60"/>
      <c r="FU127" s="34"/>
      <c r="FV127" s="34"/>
      <c r="FW127" s="34"/>
      <c r="FX127" s="34"/>
      <c r="FY127" s="34"/>
      <c r="FZ127" s="34"/>
      <c r="GA127" s="34"/>
      <c r="GB127" s="34"/>
      <c r="GC127" s="34"/>
      <c r="GD127" s="34"/>
      <c r="GE127" s="62"/>
      <c r="GF127" s="62"/>
      <c r="GG127" s="34"/>
      <c r="GH127" s="34"/>
      <c r="GI127" s="34"/>
      <c r="GJ127" s="34"/>
      <c r="GK127" s="34"/>
      <c r="GL127" s="34"/>
      <c r="GM127" s="34"/>
      <c r="GN127" s="60"/>
      <c r="GO127" s="63"/>
    </row>
    <row r="128" spans="1:197" ht="20.2" customHeight="1">
      <c r="A128" s="68" t="s">
        <v>961</v>
      </c>
      <c r="B128" s="69"/>
      <c r="C128" s="70"/>
      <c r="D128" s="71"/>
      <c r="E128" s="71"/>
      <c r="F128" s="71"/>
      <c r="G128" s="71"/>
      <c r="H128" s="71"/>
      <c r="I128" s="71"/>
      <c r="J128" s="71"/>
      <c r="K128" s="71"/>
      <c r="L128" s="71"/>
      <c r="M128" s="71"/>
      <c r="N128" s="71"/>
      <c r="O128" s="71"/>
      <c r="P128" s="71"/>
      <c r="Q128" s="71"/>
      <c r="R128" s="71"/>
      <c r="S128" s="71"/>
      <c r="T128" s="71"/>
      <c r="U128" s="71"/>
      <c r="V128" s="71"/>
      <c r="W128" s="71"/>
      <c r="X128" s="71"/>
      <c r="Y128" s="71"/>
      <c r="Z128" s="71"/>
      <c r="AA128" s="71"/>
      <c r="AB128" s="72"/>
      <c r="AC128" s="68" t="s">
        <v>961</v>
      </c>
      <c r="AD128" s="69"/>
      <c r="AE128" s="70"/>
      <c r="AF128" s="71"/>
      <c r="AG128" s="71"/>
      <c r="AH128" s="71"/>
      <c r="AI128" s="71"/>
      <c r="AJ128" s="71"/>
      <c r="AK128" s="71"/>
      <c r="AL128" s="71"/>
      <c r="AM128" s="71"/>
      <c r="AN128" s="71"/>
      <c r="AO128" s="71"/>
      <c r="AP128" s="71"/>
      <c r="AQ128" s="71"/>
      <c r="AR128" s="71"/>
      <c r="AS128" s="71"/>
      <c r="AT128" s="71"/>
      <c r="AU128" s="71"/>
      <c r="AV128" s="71"/>
      <c r="AW128" s="71"/>
      <c r="AX128" s="71"/>
      <c r="AY128" s="71"/>
      <c r="AZ128" s="71"/>
      <c r="BA128" s="71"/>
      <c r="BB128" s="71"/>
      <c r="BC128" s="71"/>
      <c r="BD128" s="72"/>
      <c r="BE128" s="68" t="s">
        <v>961</v>
      </c>
      <c r="BF128" s="69"/>
      <c r="BG128" s="70"/>
      <c r="BH128" s="71"/>
      <c r="BI128" s="71"/>
      <c r="BJ128" s="71"/>
      <c r="BK128" s="71"/>
      <c r="BL128" s="71"/>
      <c r="BM128" s="71"/>
      <c r="BN128" s="71"/>
      <c r="BO128" s="71"/>
      <c r="BP128" s="71"/>
      <c r="BQ128" s="71"/>
      <c r="BR128" s="71"/>
      <c r="BS128" s="71"/>
      <c r="BT128" s="71"/>
      <c r="BU128" s="71"/>
      <c r="BV128" s="71"/>
      <c r="BW128" s="71"/>
      <c r="BX128" s="71"/>
      <c r="BY128" s="71"/>
      <c r="BZ128" s="71"/>
      <c r="CA128" s="71"/>
      <c r="CB128" s="71"/>
      <c r="CC128" s="71"/>
      <c r="CD128" s="71"/>
      <c r="CE128" s="71"/>
      <c r="CF128" s="72"/>
      <c r="CG128" s="68" t="s">
        <v>961</v>
      </c>
      <c r="CH128" s="69"/>
      <c r="CI128" s="70"/>
      <c r="CJ128" s="71"/>
      <c r="CK128" s="71"/>
      <c r="CL128" s="71"/>
      <c r="CM128" s="71"/>
      <c r="CN128" s="71"/>
      <c r="CO128" s="71"/>
      <c r="CP128" s="71"/>
      <c r="CQ128" s="71"/>
      <c r="CR128" s="71"/>
      <c r="CS128" s="71"/>
      <c r="CT128" s="71"/>
      <c r="CU128" s="71"/>
      <c r="CV128" s="71"/>
      <c r="CW128" s="71"/>
      <c r="CX128" s="71"/>
      <c r="CY128" s="71"/>
      <c r="CZ128" s="71"/>
      <c r="DA128" s="71"/>
      <c r="DB128" s="71"/>
      <c r="DC128" s="71"/>
      <c r="DD128" s="71"/>
      <c r="DE128" s="71"/>
      <c r="DF128" s="71"/>
      <c r="DG128" s="71"/>
      <c r="DH128" s="72"/>
      <c r="DI128" s="68" t="s">
        <v>961</v>
      </c>
      <c r="DJ128" s="69"/>
      <c r="DK128" s="70"/>
      <c r="DL128" s="71"/>
      <c r="DM128" s="71"/>
      <c r="DN128" s="71"/>
      <c r="DO128" s="71"/>
      <c r="DP128" s="71"/>
      <c r="DQ128" s="71"/>
      <c r="DR128" s="71"/>
      <c r="DS128" s="71"/>
      <c r="DT128" s="71"/>
      <c r="DU128" s="71"/>
      <c r="DV128" s="71"/>
      <c r="DW128" s="71"/>
      <c r="DX128" s="71"/>
      <c r="DY128" s="71"/>
      <c r="DZ128" s="71"/>
      <c r="EA128" s="71"/>
      <c r="EB128" s="71"/>
      <c r="EC128" s="71"/>
      <c r="ED128" s="71"/>
      <c r="EE128" s="71"/>
      <c r="EF128" s="71"/>
      <c r="EG128" s="71"/>
      <c r="EH128" s="71"/>
      <c r="EI128" s="71"/>
      <c r="EJ128" s="72"/>
      <c r="EK128" s="68" t="s">
        <v>961</v>
      </c>
      <c r="EL128" s="69"/>
      <c r="EM128" s="70"/>
      <c r="EN128" s="71"/>
      <c r="EO128" s="71"/>
      <c r="EP128" s="71"/>
      <c r="EQ128" s="71"/>
      <c r="ER128" s="71"/>
      <c r="ES128" s="71"/>
      <c r="ET128" s="71"/>
      <c r="EU128" s="71"/>
      <c r="EV128" s="71"/>
      <c r="EW128" s="71"/>
      <c r="EX128" s="71"/>
      <c r="EY128" s="71"/>
      <c r="EZ128" s="71"/>
      <c r="FA128" s="71"/>
      <c r="FB128" s="71"/>
      <c r="FC128" s="71"/>
      <c r="FD128" s="71"/>
      <c r="FE128" s="71"/>
      <c r="FF128" s="71"/>
      <c r="FG128" s="71"/>
      <c r="FH128" s="71"/>
      <c r="FI128" s="71"/>
      <c r="FJ128" s="71"/>
      <c r="FK128" s="71"/>
      <c r="FL128" s="72"/>
      <c r="FM128" s="68" t="s">
        <v>961</v>
      </c>
      <c r="FN128" s="69"/>
      <c r="FO128" s="70"/>
      <c r="FP128" s="71"/>
      <c r="FQ128" s="71"/>
      <c r="FR128" s="71"/>
      <c r="FS128" s="71"/>
      <c r="FT128" s="71"/>
      <c r="FU128" s="71"/>
      <c r="FV128" s="71"/>
      <c r="FW128" s="71"/>
      <c r="FX128" s="71"/>
      <c r="FY128" s="71"/>
      <c r="FZ128" s="71"/>
      <c r="GA128" s="71"/>
      <c r="GB128" s="71"/>
      <c r="GC128" s="71"/>
      <c r="GD128" s="71"/>
      <c r="GE128" s="71"/>
      <c r="GF128" s="71"/>
      <c r="GG128" s="71"/>
      <c r="GH128" s="71"/>
      <c r="GI128" s="71"/>
      <c r="GJ128" s="71"/>
      <c r="GK128" s="71"/>
      <c r="GL128" s="71"/>
      <c r="GM128" s="71"/>
      <c r="GN128" s="72"/>
      <c r="GO128" s="73"/>
    </row>
    <row r="129" spans="1:197" ht="20.2" customHeight="1">
      <c r="A129" s="68" t="s">
        <v>962</v>
      </c>
      <c r="B129" s="69"/>
      <c r="C129" s="69"/>
      <c r="D129" s="236"/>
      <c r="E129" s="233"/>
      <c r="F129" s="234"/>
      <c r="G129" s="234"/>
      <c r="H129" s="235"/>
      <c r="I129" s="236"/>
      <c r="J129" s="236"/>
      <c r="K129" s="236"/>
      <c r="L129" s="236"/>
      <c r="M129" s="236"/>
      <c r="N129" s="236"/>
      <c r="O129" s="236"/>
      <c r="P129" s="233"/>
      <c r="Q129" s="234"/>
      <c r="R129" s="234"/>
      <c r="S129" s="235"/>
      <c r="T129" s="233"/>
      <c r="U129" s="234"/>
      <c r="V129" s="234"/>
      <c r="W129" s="234"/>
      <c r="X129" s="234"/>
      <c r="Y129" s="235"/>
      <c r="Z129" s="236"/>
      <c r="AA129" s="236"/>
      <c r="AB129" s="236"/>
      <c r="AC129" s="68" t="s">
        <v>962</v>
      </c>
      <c r="AD129" s="69"/>
      <c r="AE129" s="69"/>
      <c r="AF129" s="236"/>
      <c r="AG129" s="233"/>
      <c r="AH129" s="234"/>
      <c r="AI129" s="234"/>
      <c r="AJ129" s="235"/>
      <c r="AK129" s="236"/>
      <c r="AL129" s="236"/>
      <c r="AM129" s="236"/>
      <c r="AN129" s="236"/>
      <c r="AO129" s="236"/>
      <c r="AP129" s="236"/>
      <c r="AQ129" s="236"/>
      <c r="AR129" s="233"/>
      <c r="AS129" s="234"/>
      <c r="AT129" s="234"/>
      <c r="AU129" s="235"/>
      <c r="AV129" s="233"/>
      <c r="AW129" s="234"/>
      <c r="AX129" s="234"/>
      <c r="AY129" s="234"/>
      <c r="AZ129" s="234"/>
      <c r="BA129" s="235"/>
      <c r="BB129" s="236"/>
      <c r="BC129" s="236"/>
      <c r="BD129" s="236"/>
      <c r="BE129" s="68" t="s">
        <v>962</v>
      </c>
      <c r="BF129" s="69"/>
      <c r="BG129" s="69"/>
      <c r="BH129" s="236"/>
      <c r="BI129" s="233"/>
      <c r="BJ129" s="234"/>
      <c r="BK129" s="234"/>
      <c r="BL129" s="235"/>
      <c r="BM129" s="236"/>
      <c r="BN129" s="236"/>
      <c r="BO129" s="236"/>
      <c r="BP129" s="236"/>
      <c r="BQ129" s="236"/>
      <c r="BR129" s="236"/>
      <c r="BS129" s="236"/>
      <c r="BT129" s="233"/>
      <c r="BU129" s="234"/>
      <c r="BV129" s="234"/>
      <c r="BW129" s="235"/>
      <c r="BX129" s="233"/>
      <c r="BY129" s="234"/>
      <c r="BZ129" s="234"/>
      <c r="CA129" s="234"/>
      <c r="CB129" s="234"/>
      <c r="CC129" s="235"/>
      <c r="CD129" s="236"/>
      <c r="CE129" s="236"/>
      <c r="CF129" s="236"/>
      <c r="CG129" s="68" t="s">
        <v>962</v>
      </c>
      <c r="CH129" s="69"/>
      <c r="CI129" s="69"/>
      <c r="CJ129" s="236"/>
      <c r="CK129" s="233"/>
      <c r="CL129" s="234"/>
      <c r="CM129" s="234"/>
      <c r="CN129" s="235"/>
      <c r="CO129" s="236"/>
      <c r="CP129" s="236"/>
      <c r="CQ129" s="236"/>
      <c r="CR129" s="236"/>
      <c r="CS129" s="236"/>
      <c r="CT129" s="236"/>
      <c r="CU129" s="236"/>
      <c r="CV129" s="233"/>
      <c r="CW129" s="234"/>
      <c r="CX129" s="234"/>
      <c r="CY129" s="235"/>
      <c r="CZ129" s="233"/>
      <c r="DA129" s="234"/>
      <c r="DB129" s="234"/>
      <c r="DC129" s="234"/>
      <c r="DD129" s="234"/>
      <c r="DE129" s="235"/>
      <c r="DF129" s="236"/>
      <c r="DG129" s="236"/>
      <c r="DH129" s="236"/>
      <c r="DI129" s="68" t="s">
        <v>962</v>
      </c>
      <c r="DJ129" s="69"/>
      <c r="DK129" s="69"/>
      <c r="DL129" s="236"/>
      <c r="DM129" s="233"/>
      <c r="DN129" s="234"/>
      <c r="DO129" s="234"/>
      <c r="DP129" s="235"/>
      <c r="DQ129" s="236"/>
      <c r="DR129" s="236"/>
      <c r="DS129" s="236"/>
      <c r="DT129" s="236"/>
      <c r="DU129" s="236"/>
      <c r="DV129" s="236"/>
      <c r="DW129" s="236"/>
      <c r="DX129" s="233"/>
      <c r="DY129" s="234"/>
      <c r="DZ129" s="234"/>
      <c r="EA129" s="235"/>
      <c r="EB129" s="233"/>
      <c r="EC129" s="234"/>
      <c r="ED129" s="234"/>
      <c r="EE129" s="234"/>
      <c r="EF129" s="234"/>
      <c r="EG129" s="235"/>
      <c r="EH129" s="236"/>
      <c r="EI129" s="236"/>
      <c r="EJ129" s="236"/>
      <c r="EK129" s="68" t="s">
        <v>962</v>
      </c>
      <c r="EL129" s="69"/>
      <c r="EM129" s="69"/>
      <c r="EN129" s="236"/>
      <c r="EO129" s="233"/>
      <c r="EP129" s="234"/>
      <c r="EQ129" s="234"/>
      <c r="ER129" s="235"/>
      <c r="ES129" s="236"/>
      <c r="ET129" s="236"/>
      <c r="EU129" s="236"/>
      <c r="EV129" s="236"/>
      <c r="EW129" s="236"/>
      <c r="EX129" s="236"/>
      <c r="EY129" s="236"/>
      <c r="EZ129" s="233"/>
      <c r="FA129" s="234"/>
      <c r="FB129" s="234"/>
      <c r="FC129" s="235"/>
      <c r="FD129" s="233"/>
      <c r="FE129" s="234"/>
      <c r="FF129" s="234"/>
      <c r="FG129" s="234"/>
      <c r="FH129" s="234"/>
      <c r="FI129" s="235"/>
      <c r="FJ129" s="236"/>
      <c r="FK129" s="236"/>
      <c r="FL129" s="236"/>
      <c r="FM129" s="68" t="s">
        <v>962</v>
      </c>
      <c r="FN129" s="69"/>
      <c r="FO129" s="69"/>
      <c r="FP129" s="236"/>
      <c r="FQ129" s="233"/>
      <c r="FR129" s="234"/>
      <c r="FS129" s="234"/>
      <c r="FT129" s="235"/>
      <c r="FU129" s="236"/>
      <c r="FV129" s="236"/>
      <c r="FW129" s="236"/>
      <c r="FX129" s="236"/>
      <c r="FY129" s="236"/>
      <c r="FZ129" s="236"/>
      <c r="GA129" s="236"/>
      <c r="GB129" s="233"/>
      <c r="GC129" s="234"/>
      <c r="GD129" s="234"/>
      <c r="GE129" s="235"/>
      <c r="GF129" s="233"/>
      <c r="GG129" s="234"/>
      <c r="GH129" s="234"/>
      <c r="GI129" s="234"/>
      <c r="GJ129" s="234"/>
      <c r="GK129" s="235"/>
      <c r="GL129" s="236"/>
      <c r="GM129" s="236"/>
      <c r="GN129" s="236"/>
      <c r="GO129" s="74"/>
    </row>
    <row r="130" spans="1:197" ht="20.2" customHeight="1">
      <c r="A130" s="68" t="s">
        <v>963</v>
      </c>
      <c r="B130" s="69"/>
      <c r="C130" s="69"/>
      <c r="D130" s="236"/>
      <c r="E130" s="233"/>
      <c r="F130" s="234"/>
      <c r="G130" s="234"/>
      <c r="H130" s="234"/>
      <c r="I130" s="234"/>
      <c r="J130" s="234"/>
      <c r="K130" s="234"/>
      <c r="L130" s="234"/>
      <c r="M130" s="234"/>
      <c r="N130" s="234"/>
      <c r="O130" s="234"/>
      <c r="P130" s="234"/>
      <c r="Q130" s="234"/>
      <c r="R130" s="234"/>
      <c r="S130" s="234"/>
      <c r="T130" s="234"/>
      <c r="U130" s="234"/>
      <c r="V130" s="234"/>
      <c r="W130" s="234"/>
      <c r="X130" s="234"/>
      <c r="Y130" s="234"/>
      <c r="Z130" s="234"/>
      <c r="AA130" s="234"/>
      <c r="AB130" s="235"/>
      <c r="AC130" s="68" t="s">
        <v>963</v>
      </c>
      <c r="AD130" s="69"/>
      <c r="AE130" s="69"/>
      <c r="AF130" s="236"/>
      <c r="AG130" s="233"/>
      <c r="AH130" s="234"/>
      <c r="AI130" s="234"/>
      <c r="AJ130" s="234"/>
      <c r="AK130" s="234"/>
      <c r="AL130" s="234"/>
      <c r="AM130" s="234"/>
      <c r="AN130" s="234"/>
      <c r="AO130" s="234"/>
      <c r="AP130" s="234"/>
      <c r="AQ130" s="234"/>
      <c r="AR130" s="234"/>
      <c r="AS130" s="234"/>
      <c r="AT130" s="234"/>
      <c r="AU130" s="234"/>
      <c r="AV130" s="234"/>
      <c r="AW130" s="234"/>
      <c r="AX130" s="234"/>
      <c r="AY130" s="234"/>
      <c r="AZ130" s="234"/>
      <c r="BA130" s="234"/>
      <c r="BB130" s="234"/>
      <c r="BC130" s="234"/>
      <c r="BD130" s="235"/>
      <c r="BE130" s="68" t="s">
        <v>963</v>
      </c>
      <c r="BF130" s="69"/>
      <c r="BG130" s="69"/>
      <c r="BH130" s="236"/>
      <c r="BI130" s="233"/>
      <c r="BJ130" s="234"/>
      <c r="BK130" s="234"/>
      <c r="BL130" s="234"/>
      <c r="BM130" s="234"/>
      <c r="BN130" s="234"/>
      <c r="BO130" s="234"/>
      <c r="BP130" s="234"/>
      <c r="BQ130" s="234"/>
      <c r="BR130" s="234"/>
      <c r="BS130" s="234"/>
      <c r="BT130" s="234"/>
      <c r="BU130" s="234"/>
      <c r="BV130" s="234"/>
      <c r="BW130" s="234"/>
      <c r="BX130" s="234"/>
      <c r="BY130" s="234"/>
      <c r="BZ130" s="234"/>
      <c r="CA130" s="234"/>
      <c r="CB130" s="234"/>
      <c r="CC130" s="234"/>
      <c r="CD130" s="234"/>
      <c r="CE130" s="234"/>
      <c r="CF130" s="235"/>
      <c r="CG130" s="68" t="s">
        <v>963</v>
      </c>
      <c r="CH130" s="69"/>
      <c r="CI130" s="69"/>
      <c r="CJ130" s="236"/>
      <c r="CK130" s="233"/>
      <c r="CL130" s="234"/>
      <c r="CM130" s="234"/>
      <c r="CN130" s="234"/>
      <c r="CO130" s="234"/>
      <c r="CP130" s="234"/>
      <c r="CQ130" s="234"/>
      <c r="CR130" s="234"/>
      <c r="CS130" s="234"/>
      <c r="CT130" s="234"/>
      <c r="CU130" s="234"/>
      <c r="CV130" s="234"/>
      <c r="CW130" s="234"/>
      <c r="CX130" s="234"/>
      <c r="CY130" s="234"/>
      <c r="CZ130" s="234"/>
      <c r="DA130" s="234"/>
      <c r="DB130" s="234"/>
      <c r="DC130" s="234"/>
      <c r="DD130" s="234"/>
      <c r="DE130" s="234"/>
      <c r="DF130" s="234"/>
      <c r="DG130" s="234"/>
      <c r="DH130" s="235"/>
      <c r="DI130" s="68" t="s">
        <v>963</v>
      </c>
      <c r="DJ130" s="69"/>
      <c r="DK130" s="69"/>
      <c r="DL130" s="236"/>
      <c r="DM130" s="233"/>
      <c r="DN130" s="234"/>
      <c r="DO130" s="234"/>
      <c r="DP130" s="234"/>
      <c r="DQ130" s="234"/>
      <c r="DR130" s="234"/>
      <c r="DS130" s="234"/>
      <c r="DT130" s="234"/>
      <c r="DU130" s="234"/>
      <c r="DV130" s="234"/>
      <c r="DW130" s="234"/>
      <c r="DX130" s="234"/>
      <c r="DY130" s="234"/>
      <c r="DZ130" s="234"/>
      <c r="EA130" s="234"/>
      <c r="EB130" s="234"/>
      <c r="EC130" s="234"/>
      <c r="ED130" s="234"/>
      <c r="EE130" s="234"/>
      <c r="EF130" s="234"/>
      <c r="EG130" s="234"/>
      <c r="EH130" s="234"/>
      <c r="EI130" s="234"/>
      <c r="EJ130" s="235"/>
      <c r="EK130" s="68" t="s">
        <v>963</v>
      </c>
      <c r="EL130" s="69"/>
      <c r="EM130" s="69"/>
      <c r="EN130" s="236"/>
      <c r="EO130" s="233"/>
      <c r="EP130" s="234"/>
      <c r="EQ130" s="234"/>
      <c r="ER130" s="234"/>
      <c r="ES130" s="234"/>
      <c r="ET130" s="234"/>
      <c r="EU130" s="234"/>
      <c r="EV130" s="234"/>
      <c r="EW130" s="234"/>
      <c r="EX130" s="234"/>
      <c r="EY130" s="234"/>
      <c r="EZ130" s="234"/>
      <c r="FA130" s="234"/>
      <c r="FB130" s="234"/>
      <c r="FC130" s="234"/>
      <c r="FD130" s="234"/>
      <c r="FE130" s="234"/>
      <c r="FF130" s="234"/>
      <c r="FG130" s="234"/>
      <c r="FH130" s="234"/>
      <c r="FI130" s="234"/>
      <c r="FJ130" s="234"/>
      <c r="FK130" s="234"/>
      <c r="FL130" s="235"/>
      <c r="FM130" s="68" t="s">
        <v>963</v>
      </c>
      <c r="FN130" s="69"/>
      <c r="FO130" s="69"/>
      <c r="FP130" s="236"/>
      <c r="FQ130" s="233"/>
      <c r="FR130" s="234"/>
      <c r="FS130" s="234"/>
      <c r="FT130" s="234"/>
      <c r="FU130" s="234"/>
      <c r="FV130" s="234"/>
      <c r="FW130" s="234"/>
      <c r="FX130" s="234"/>
      <c r="FY130" s="234"/>
      <c r="FZ130" s="234"/>
      <c r="GA130" s="234"/>
      <c r="GB130" s="234"/>
      <c r="GC130" s="234"/>
      <c r="GD130" s="234"/>
      <c r="GE130" s="234"/>
      <c r="GF130" s="234"/>
      <c r="GG130" s="234"/>
      <c r="GH130" s="234"/>
      <c r="GI130" s="234"/>
      <c r="GJ130" s="234"/>
      <c r="GK130" s="234"/>
      <c r="GL130" s="234"/>
      <c r="GM130" s="234"/>
      <c r="GN130" s="235"/>
      <c r="GO130" s="74"/>
    </row>
    <row r="131" spans="1:197" ht="14.4">
      <c r="A131" s="75"/>
      <c r="B131" s="75"/>
      <c r="C131" s="75"/>
      <c r="D131" s="75"/>
      <c r="E131" s="75"/>
      <c r="F131" s="75"/>
      <c r="G131" s="75"/>
      <c r="H131" s="75"/>
      <c r="I131" s="75"/>
      <c r="J131" s="75"/>
      <c r="K131" s="76" t="s">
        <v>964</v>
      </c>
      <c r="L131" s="76"/>
      <c r="M131" s="75"/>
      <c r="N131" s="75"/>
      <c r="O131" s="75"/>
      <c r="P131" s="75"/>
      <c r="Q131" s="75"/>
      <c r="S131" s="75"/>
      <c r="T131" s="75"/>
      <c r="U131" s="75"/>
      <c r="V131" s="75"/>
      <c r="W131" s="75"/>
      <c r="X131" s="75"/>
      <c r="Y131" s="75" t="s">
        <v>965</v>
      </c>
      <c r="Z131" s="75"/>
      <c r="AA131" s="75"/>
      <c r="AB131" s="75"/>
      <c r="AC131" s="75"/>
      <c r="AD131" s="75"/>
      <c r="AE131" s="75"/>
      <c r="AF131" s="75"/>
      <c r="AG131" s="75"/>
      <c r="AH131" s="75"/>
      <c r="AI131" s="75"/>
      <c r="AJ131" s="75"/>
      <c r="AK131" s="75"/>
      <c r="AL131" s="75"/>
      <c r="AM131" s="76" t="s">
        <v>964</v>
      </c>
      <c r="AN131" s="76"/>
      <c r="AO131" s="75"/>
      <c r="AP131" s="75"/>
      <c r="AQ131" s="75"/>
      <c r="AR131" s="75"/>
      <c r="AS131" s="75"/>
      <c r="AU131" s="75"/>
      <c r="AV131" s="75"/>
      <c r="AW131" s="75"/>
      <c r="AX131" s="75"/>
      <c r="AY131" s="75"/>
      <c r="AZ131" s="75"/>
      <c r="BA131" s="75" t="s">
        <v>965</v>
      </c>
      <c r="BB131" s="75"/>
      <c r="BC131" s="75"/>
      <c r="BD131" s="75"/>
      <c r="BE131" s="75"/>
      <c r="BF131" s="75"/>
      <c r="BG131" s="75"/>
      <c r="BH131" s="75"/>
      <c r="BI131" s="75"/>
      <c r="BJ131" s="75"/>
      <c r="BK131" s="75"/>
      <c r="BL131" s="75"/>
      <c r="BM131" s="75"/>
      <c r="BN131" s="75"/>
      <c r="BO131" s="76" t="s">
        <v>964</v>
      </c>
      <c r="BP131" s="76"/>
      <c r="BQ131" s="75"/>
      <c r="BR131" s="75"/>
      <c r="BS131" s="75"/>
      <c r="BT131" s="75"/>
      <c r="BU131" s="75"/>
      <c r="BW131" s="75"/>
      <c r="BX131" s="75"/>
      <c r="BY131" s="75"/>
      <c r="BZ131" s="75"/>
      <c r="CA131" s="75"/>
      <c r="CB131" s="75"/>
      <c r="CC131" s="75" t="s">
        <v>965</v>
      </c>
      <c r="CD131" s="75"/>
      <c r="CE131" s="75"/>
      <c r="CF131" s="75"/>
      <c r="CG131" s="75"/>
      <c r="CH131" s="75"/>
      <c r="CI131" s="75"/>
      <c r="CJ131" s="75"/>
      <c r="CK131" s="75"/>
      <c r="CL131" s="75"/>
      <c r="CM131" s="75"/>
      <c r="CN131" s="75"/>
      <c r="CO131" s="75"/>
      <c r="CP131" s="75"/>
      <c r="CQ131" s="76" t="s">
        <v>964</v>
      </c>
      <c r="CR131" s="76"/>
      <c r="CS131" s="75"/>
      <c r="CT131" s="75"/>
      <c r="CU131" s="75"/>
      <c r="CV131" s="75"/>
      <c r="CW131" s="75"/>
      <c r="CY131" s="75"/>
      <c r="CZ131" s="75"/>
      <c r="DA131" s="75"/>
      <c r="DB131" s="75"/>
      <c r="DC131" s="75"/>
      <c r="DD131" s="75"/>
      <c r="DE131" s="75" t="s">
        <v>965</v>
      </c>
      <c r="DF131" s="75"/>
      <c r="DG131" s="75"/>
      <c r="DH131" s="75"/>
      <c r="DI131" s="75"/>
      <c r="DJ131" s="75"/>
      <c r="DK131" s="75"/>
      <c r="DL131" s="75"/>
      <c r="DM131" s="75"/>
      <c r="DN131" s="75"/>
      <c r="DO131" s="75"/>
      <c r="DP131" s="75"/>
      <c r="DQ131" s="75"/>
      <c r="DR131" s="75"/>
      <c r="DS131" s="76" t="s">
        <v>964</v>
      </c>
      <c r="DT131" s="76"/>
      <c r="DU131" s="75"/>
      <c r="DV131" s="75"/>
      <c r="DW131" s="75"/>
      <c r="DX131" s="75"/>
      <c r="DY131" s="75"/>
      <c r="EA131" s="75"/>
      <c r="EB131" s="75"/>
      <c r="EC131" s="75"/>
      <c r="ED131" s="75"/>
      <c r="EE131" s="75"/>
      <c r="EF131" s="75"/>
      <c r="EG131" s="75" t="s">
        <v>965</v>
      </c>
      <c r="EH131" s="75"/>
      <c r="EI131" s="75"/>
      <c r="EJ131" s="75"/>
      <c r="EK131" s="75"/>
      <c r="EL131" s="75"/>
      <c r="EM131" s="75"/>
      <c r="EN131" s="75"/>
      <c r="EO131" s="75"/>
      <c r="EP131" s="75"/>
      <c r="EQ131" s="75"/>
      <c r="ER131" s="75"/>
      <c r="ES131" s="75"/>
      <c r="ET131" s="75"/>
      <c r="EU131" s="76" t="s">
        <v>964</v>
      </c>
      <c r="EV131" s="76"/>
      <c r="EW131" s="75"/>
      <c r="EX131" s="75"/>
      <c r="EY131" s="75"/>
      <c r="EZ131" s="75"/>
      <c r="FA131" s="75"/>
      <c r="FC131" s="75"/>
      <c r="FD131" s="75"/>
      <c r="FE131" s="75"/>
      <c r="FF131" s="75"/>
      <c r="FG131" s="75"/>
      <c r="FH131" s="75"/>
      <c r="FI131" s="75" t="s">
        <v>965</v>
      </c>
      <c r="FJ131" s="75"/>
      <c r="FK131" s="75"/>
      <c r="FL131" s="75"/>
      <c r="FM131" s="75"/>
      <c r="FN131" s="75"/>
      <c r="FO131" s="75"/>
      <c r="FP131" s="75"/>
      <c r="FQ131" s="75"/>
      <c r="FR131" s="75"/>
      <c r="FS131" s="75"/>
      <c r="FT131" s="75"/>
      <c r="FU131" s="75"/>
      <c r="FV131" s="75"/>
      <c r="FW131" s="76" t="s">
        <v>964</v>
      </c>
      <c r="FX131" s="76"/>
      <c r="FY131" s="75"/>
      <c r="FZ131" s="75"/>
      <c r="GA131" s="75"/>
      <c r="GB131" s="75"/>
      <c r="GC131" s="75"/>
      <c r="GE131" s="75"/>
      <c r="GF131" s="75"/>
      <c r="GG131" s="75"/>
      <c r="GH131" s="75"/>
      <c r="GI131" s="75"/>
      <c r="GJ131" s="75"/>
      <c r="GK131" s="75" t="s">
        <v>965</v>
      </c>
      <c r="GL131" s="75"/>
      <c r="GM131" s="75"/>
      <c r="GN131" s="75"/>
      <c r="GO131" s="75"/>
    </row>
  </sheetData>
  <phoneticPr fontId="29" type="noConversion"/>
  <pageMargins left="0.7" right="0.7" top="0.75" bottom="0.75" header="0.3" footer="0.3"/>
  <drawing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9"/>
  <dimension ref="A1:PF106"/>
  <sheetViews>
    <sheetView topLeftCell="G1" zoomScale="145" zoomScaleNormal="145" workbookViewId="0">
      <selection activeCell="L6" sqref="L6"/>
    </sheetView>
  </sheetViews>
  <sheetFormatPr defaultColWidth="9.125" defaultRowHeight="13"/>
  <cols>
    <col min="1" max="1" width="10.5" style="4" customWidth="1"/>
    <col min="2" max="8" width="3" style="4" customWidth="1"/>
    <col min="9" max="9" width="12.25" style="4" customWidth="1"/>
    <col min="10" max="10" width="5.625" style="4" customWidth="1"/>
    <col min="11" max="11" width="17.625" style="4" customWidth="1"/>
    <col min="12" max="12" width="9.125" style="4" customWidth="1"/>
    <col min="13" max="13" width="3.75" style="4" customWidth="1"/>
    <col min="14" max="14" width="5.75" style="4" customWidth="1"/>
    <col min="15" max="17" width="4.625" style="4" customWidth="1"/>
    <col min="18" max="18" width="3.875" style="4" customWidth="1"/>
    <col min="19" max="20" width="3.25" style="4" customWidth="1"/>
    <col min="21" max="23" width="3.375" style="4" customWidth="1"/>
    <col min="24" max="25" width="4" style="4" customWidth="1"/>
    <col min="26" max="26" width="12.25" style="4" customWidth="1"/>
    <col min="27" max="27" width="3.125" style="4" customWidth="1"/>
    <col min="28" max="28" width="6.625" style="4" customWidth="1"/>
    <col min="29" max="29" width="4" style="4" customWidth="1"/>
    <col min="30" max="36" width="3" style="4" customWidth="1"/>
    <col min="37" max="37" width="12.25" style="4" customWidth="1"/>
    <col min="38" max="38" width="5.125" style="4" customWidth="1"/>
    <col min="39" max="39" width="17.625" style="4" customWidth="1"/>
    <col min="40" max="40" width="9.125" style="4" customWidth="1"/>
    <col min="41" max="41" width="3.75" style="4" customWidth="1"/>
    <col min="42" max="42" width="5.75" style="4" customWidth="1"/>
    <col min="43" max="45" width="4.625" style="4" customWidth="1"/>
    <col min="46" max="46" width="3.875" style="4" customWidth="1"/>
    <col min="47" max="48" width="3.25" style="4" customWidth="1"/>
    <col min="49" max="51" width="3.375" style="4" customWidth="1"/>
    <col min="52" max="53" width="4" style="4" customWidth="1"/>
    <col min="54" max="54" width="13.625" style="4" customWidth="1"/>
    <col min="55" max="55" width="3.125" style="4" customWidth="1"/>
    <col min="56" max="56" width="6.625" style="4" customWidth="1"/>
    <col min="57" max="57" width="4" style="4" customWidth="1"/>
    <col min="58" max="64" width="3" style="4" customWidth="1"/>
    <col min="65" max="65" width="12.25" style="4" customWidth="1"/>
    <col min="66" max="66" width="5.125" style="4" customWidth="1"/>
    <col min="67" max="67" width="17.625" style="4" customWidth="1"/>
    <col min="68" max="68" width="9.125" style="4" customWidth="1"/>
    <col min="69" max="69" width="3.75" style="4" customWidth="1"/>
    <col min="70" max="70" width="5.75" style="4" customWidth="1"/>
    <col min="71" max="73" width="4.625" style="4" customWidth="1"/>
    <col min="74" max="74" width="3.875" style="4" customWidth="1"/>
    <col min="75" max="76" width="3.25" style="4" customWidth="1"/>
    <col min="77" max="79" width="3.375" style="4" customWidth="1"/>
    <col min="80" max="81" width="4" style="4" customWidth="1"/>
    <col min="82" max="82" width="12.625" style="4" customWidth="1"/>
    <col min="83" max="83" width="3.125" style="4" customWidth="1"/>
    <col min="84" max="84" width="6.625" style="4" customWidth="1"/>
    <col min="85" max="85" width="4" style="4" customWidth="1"/>
    <col min="86" max="92" width="3" style="4" customWidth="1"/>
    <col min="93" max="93" width="12.25" style="4" customWidth="1"/>
    <col min="94" max="94" width="5.125" style="4" customWidth="1"/>
    <col min="95" max="95" width="17.625" style="4" customWidth="1"/>
    <col min="96" max="96" width="9.125" style="4" customWidth="1"/>
    <col min="97" max="97" width="3.75" style="4" customWidth="1"/>
    <col min="98" max="98" width="5.75" style="4" customWidth="1"/>
    <col min="99" max="101" width="4.625" style="4" customWidth="1"/>
    <col min="102" max="102" width="3.875" style="4" customWidth="1"/>
    <col min="103" max="104" width="3.25" style="4" customWidth="1"/>
    <col min="105" max="107" width="3.375" style="4" customWidth="1"/>
    <col min="108" max="109" width="4" style="4" customWidth="1"/>
    <col min="110" max="110" width="12.625" style="4" customWidth="1"/>
    <col min="111" max="111" width="3.125" style="4" customWidth="1"/>
    <col min="112" max="112" width="6.625" style="4" customWidth="1"/>
    <col min="113" max="113" width="4" style="4" customWidth="1"/>
    <col min="114" max="120" width="3" style="4" customWidth="1"/>
    <col min="121" max="121" width="12.25" style="4" customWidth="1"/>
    <col min="122" max="122" width="5.125" style="4" customWidth="1"/>
    <col min="123" max="123" width="17.625" style="4" customWidth="1"/>
    <col min="124" max="124" width="9.125" style="4" customWidth="1"/>
    <col min="125" max="125" width="3.75" style="4" customWidth="1"/>
    <col min="126" max="126" width="5.75" style="4" customWidth="1"/>
    <col min="127" max="129" width="4.625" style="4" customWidth="1"/>
    <col min="130" max="130" width="3.875" style="4" customWidth="1"/>
    <col min="131" max="132" width="3.25" style="4" customWidth="1"/>
    <col min="133" max="135" width="3.375" style="4" customWidth="1"/>
    <col min="136" max="137" width="4" style="4" customWidth="1"/>
    <col min="138" max="138" width="13.375" style="4" customWidth="1"/>
    <col min="139" max="139" width="3.125" style="4" customWidth="1"/>
    <col min="140" max="140" width="6.625" style="4" customWidth="1"/>
    <col min="141" max="141" width="4" style="4" customWidth="1"/>
    <col min="142" max="148" width="3" style="4" customWidth="1"/>
    <col min="149" max="149" width="12.25" style="4" customWidth="1"/>
    <col min="150" max="150" width="5.125" style="4" customWidth="1"/>
    <col min="151" max="151" width="17.625" style="4" customWidth="1"/>
    <col min="152" max="152" width="9.125" style="4" customWidth="1"/>
    <col min="153" max="153" width="3.75" style="4" customWidth="1"/>
    <col min="154" max="154" width="5.75" style="4" customWidth="1"/>
    <col min="155" max="157" width="4.625" style="4" customWidth="1"/>
    <col min="158" max="158" width="3.875" style="4" customWidth="1"/>
    <col min="159" max="160" width="3.25" style="4" customWidth="1"/>
    <col min="161" max="163" width="3.375" style="4" customWidth="1"/>
    <col min="164" max="165" width="4" style="4" customWidth="1"/>
    <col min="166" max="166" width="13.375" style="4" customWidth="1"/>
    <col min="167" max="167" width="3.125" style="4" customWidth="1"/>
    <col min="168" max="168" width="6.625" style="4" customWidth="1"/>
    <col min="169" max="169" width="4" style="4" customWidth="1"/>
    <col min="170" max="176" width="3" style="4" customWidth="1"/>
    <col min="177" max="177" width="12.25" style="4" customWidth="1"/>
    <col min="178" max="178" width="5.125" style="4" customWidth="1"/>
    <col min="179" max="179" width="17.625" style="4" customWidth="1"/>
    <col min="180" max="180" width="9.125" style="4" customWidth="1"/>
    <col min="181" max="181" width="3.75" style="4" customWidth="1"/>
    <col min="182" max="182" width="5.75" style="4" customWidth="1"/>
    <col min="183" max="185" width="4.625" style="4" customWidth="1"/>
    <col min="186" max="186" width="3.875" style="4" customWidth="1"/>
    <col min="187" max="188" width="3.25" style="4" customWidth="1"/>
    <col min="189" max="191" width="3.375" style="4" customWidth="1"/>
    <col min="192" max="193" width="4" style="4" customWidth="1"/>
    <col min="194" max="194" width="12.625" style="4" customWidth="1"/>
    <col min="195" max="195" width="3.125" style="4" customWidth="1"/>
    <col min="196" max="196" width="6.625" style="4" customWidth="1"/>
    <col min="197" max="197" width="4" style="4" hidden="1" customWidth="1"/>
    <col min="198" max="204" width="3" style="4" hidden="1" customWidth="1"/>
    <col min="205" max="205" width="12.25" style="4" hidden="1" customWidth="1"/>
    <col min="206" max="206" width="5.125" style="4" hidden="1" customWidth="1"/>
    <col min="207" max="207" width="17.625" style="4" hidden="1" customWidth="1"/>
    <col min="208" max="208" width="9.125" style="4" hidden="1" customWidth="1"/>
    <col min="209" max="209" width="3.75" style="4" hidden="1" customWidth="1"/>
    <col min="210" max="210" width="5.75" style="4" hidden="1" customWidth="1"/>
    <col min="211" max="213" width="4.625" style="4" hidden="1" customWidth="1"/>
    <col min="214" max="214" width="3.875" style="4" hidden="1" customWidth="1"/>
    <col min="215" max="216" width="3.25" style="4" hidden="1" customWidth="1"/>
    <col min="217" max="219" width="3.375" style="4" hidden="1" customWidth="1"/>
    <col min="220" max="221" width="4" style="4" hidden="1" customWidth="1"/>
    <col min="222" max="222" width="12.625" style="4" hidden="1" customWidth="1"/>
    <col min="223" max="223" width="3.125" style="4" hidden="1" customWidth="1"/>
    <col min="224" max="224" width="6.625" style="4" hidden="1" customWidth="1"/>
    <col min="225" max="225" width="4" style="4" customWidth="1"/>
    <col min="226" max="232" width="3" style="4" customWidth="1"/>
    <col min="233" max="233" width="12.25" style="4" customWidth="1"/>
    <col min="234" max="234" width="5.125" style="4" customWidth="1"/>
    <col min="235" max="235" width="17.625" style="4" customWidth="1"/>
    <col min="236" max="236" width="9.125" style="4" customWidth="1"/>
    <col min="237" max="237" width="3.75" style="4" customWidth="1"/>
    <col min="238" max="238" width="5.75" style="4" customWidth="1"/>
    <col min="239" max="241" width="4.625" style="4" customWidth="1"/>
    <col min="242" max="242" width="3.875" style="4" customWidth="1"/>
    <col min="243" max="244" width="3.25" style="4" customWidth="1"/>
    <col min="245" max="247" width="3.375" style="4" customWidth="1"/>
    <col min="248" max="249" width="4" style="4" customWidth="1"/>
    <col min="250" max="250" width="13.25" style="4" customWidth="1"/>
    <col min="251" max="251" width="3.125" style="4" customWidth="1"/>
    <col min="252" max="252" width="6.625" style="4" customWidth="1"/>
    <col min="253" max="253" width="4" style="4" hidden="1" customWidth="1"/>
    <col min="254" max="260" width="3" style="4" hidden="1" customWidth="1"/>
    <col min="261" max="261" width="12.25" style="4" hidden="1" customWidth="1"/>
    <col min="262" max="262" width="5.125" style="4" hidden="1" customWidth="1"/>
    <col min="263" max="263" width="17.625" style="4" hidden="1" customWidth="1"/>
    <col min="264" max="264" width="9.125" style="4" hidden="1" customWidth="1"/>
    <col min="265" max="265" width="3.75" style="4" hidden="1" customWidth="1"/>
    <col min="266" max="266" width="5.75" style="4" hidden="1" customWidth="1"/>
    <col min="267" max="269" width="4.625" style="4" hidden="1" customWidth="1"/>
    <col min="270" max="270" width="3.875" style="4" hidden="1" customWidth="1"/>
    <col min="271" max="272" width="3.25" style="4" hidden="1" customWidth="1"/>
    <col min="273" max="275" width="3.375" style="4" hidden="1" customWidth="1"/>
    <col min="276" max="277" width="4" style="4" hidden="1" customWidth="1"/>
    <col min="278" max="278" width="13.625" style="4" hidden="1" customWidth="1"/>
    <col min="279" max="279" width="3.125" style="4" hidden="1" customWidth="1"/>
    <col min="280" max="280" width="6.625" style="4" hidden="1" customWidth="1"/>
    <col min="281" max="281" width="4" style="4" customWidth="1"/>
    <col min="282" max="288" width="3" style="4" customWidth="1"/>
    <col min="289" max="289" width="12.25" style="4" customWidth="1"/>
    <col min="290" max="290" width="5.125" style="4" customWidth="1"/>
    <col min="291" max="291" width="17.625" style="4" customWidth="1"/>
    <col min="292" max="292" width="9.125" style="4" customWidth="1"/>
    <col min="293" max="293" width="3.75" style="4" customWidth="1"/>
    <col min="294" max="294" width="5.75" style="4" customWidth="1"/>
    <col min="295" max="297" width="4.625" style="4" customWidth="1"/>
    <col min="298" max="298" width="3.875" style="4" customWidth="1"/>
    <col min="299" max="300" width="3.25" style="4" customWidth="1"/>
    <col min="301" max="303" width="3.375" style="4" customWidth="1"/>
    <col min="304" max="305" width="4" style="4" customWidth="1"/>
    <col min="306" max="306" width="13.375" style="4" customWidth="1"/>
    <col min="307" max="307" width="3.125" style="4" customWidth="1"/>
    <col min="308" max="308" width="6.625" style="4" hidden="1" customWidth="1"/>
    <col min="309" max="309" width="4" style="4" hidden="1" customWidth="1"/>
    <col min="310" max="316" width="3" style="4" hidden="1" customWidth="1"/>
    <col min="317" max="317" width="12.25" style="4" hidden="1" customWidth="1"/>
    <col min="318" max="318" width="5.125" style="4" hidden="1" customWidth="1"/>
    <col min="319" max="319" width="17.625" style="4" hidden="1" customWidth="1"/>
    <col min="320" max="320" width="9.125" style="4" hidden="1" customWidth="1"/>
    <col min="321" max="321" width="3.75" style="4" hidden="1" customWidth="1"/>
    <col min="322" max="322" width="5.75" style="4" hidden="1" customWidth="1"/>
    <col min="323" max="325" width="4.625" style="4" hidden="1" customWidth="1"/>
    <col min="326" max="326" width="3.875" style="4" hidden="1" customWidth="1"/>
    <col min="327" max="328" width="3.25" style="4" hidden="1" customWidth="1"/>
    <col min="329" max="331" width="3.375" style="4" hidden="1" customWidth="1"/>
    <col min="332" max="333" width="4" style="4" hidden="1" customWidth="1"/>
    <col min="334" max="334" width="12.625" style="4" hidden="1" customWidth="1"/>
    <col min="335" max="335" width="3.125" style="4" hidden="1" customWidth="1"/>
    <col min="336" max="336" width="6.625" style="4" hidden="1" customWidth="1"/>
    <col min="337" max="337" width="4" style="4" hidden="1" customWidth="1"/>
    <col min="338" max="344" width="3" style="4" hidden="1" customWidth="1"/>
    <col min="345" max="345" width="12.25" style="4" hidden="1" customWidth="1"/>
    <col min="346" max="346" width="5.125" style="4" hidden="1" customWidth="1"/>
    <col min="347" max="347" width="17.625" style="4" hidden="1" customWidth="1"/>
    <col min="348" max="348" width="9.125" style="4" hidden="1" customWidth="1"/>
    <col min="349" max="349" width="3.75" style="4" hidden="1" customWidth="1"/>
    <col min="350" max="350" width="5.75" style="4" hidden="1" customWidth="1"/>
    <col min="351" max="353" width="4.625" style="4" hidden="1" customWidth="1"/>
    <col min="354" max="354" width="3.875" style="4" hidden="1" customWidth="1"/>
    <col min="355" max="356" width="3.25" style="4" hidden="1" customWidth="1"/>
    <col min="357" max="359" width="3.375" style="4" hidden="1" customWidth="1"/>
    <col min="360" max="361" width="4" style="4" hidden="1" customWidth="1"/>
    <col min="362" max="362" width="12.625" style="4" hidden="1" customWidth="1"/>
    <col min="363" max="363" width="3.125" style="4" hidden="1" customWidth="1"/>
    <col min="364" max="364" width="6.625" style="4" hidden="1" customWidth="1"/>
    <col min="365" max="365" width="4" style="4" hidden="1" customWidth="1"/>
    <col min="366" max="372" width="3" style="4" customWidth="1"/>
    <col min="373" max="373" width="12.25" style="4" customWidth="1"/>
    <col min="374" max="374" width="5.125" style="4" customWidth="1"/>
    <col min="375" max="375" width="17.625" style="4" customWidth="1"/>
    <col min="376" max="376" width="9.125" style="4" customWidth="1"/>
    <col min="377" max="377" width="3.75" style="4" customWidth="1"/>
    <col min="378" max="378" width="5.75" style="4" customWidth="1"/>
    <col min="379" max="381" width="4.625" style="4" customWidth="1"/>
    <col min="382" max="382" width="3.875" style="4" customWidth="1"/>
    <col min="383" max="384" width="3.25" style="4" customWidth="1"/>
    <col min="385" max="387" width="3.375" style="4" customWidth="1"/>
    <col min="388" max="389" width="4" style="4" customWidth="1"/>
    <col min="390" max="390" width="11" style="4" customWidth="1"/>
    <col min="391" max="391" width="3.125" style="4" customWidth="1"/>
    <col min="392" max="392" width="6.625" style="4" customWidth="1"/>
    <col min="393" max="393" width="4" style="4" customWidth="1"/>
    <col min="394" max="400" width="3" style="4" customWidth="1"/>
    <col min="401" max="401" width="12.25" style="4" customWidth="1"/>
    <col min="402" max="402" width="5.125" style="4" customWidth="1"/>
    <col min="403" max="403" width="17.625" style="4" customWidth="1"/>
    <col min="404" max="404" width="9.125" style="4" customWidth="1"/>
    <col min="405" max="405" width="3.75" style="4" customWidth="1"/>
    <col min="406" max="406" width="5.75" style="4" customWidth="1"/>
    <col min="407" max="409" width="4.625" style="4" customWidth="1"/>
    <col min="410" max="410" width="3.875" style="4" customWidth="1"/>
    <col min="411" max="412" width="3.25" style="4" customWidth="1"/>
    <col min="413" max="415" width="3.375" style="4" customWidth="1"/>
    <col min="416" max="417" width="4" style="4" customWidth="1"/>
    <col min="418" max="418" width="11" style="4" customWidth="1"/>
    <col min="419" max="419" width="3.125" style="4" customWidth="1"/>
    <col min="420" max="421" width="6.625" style="4" customWidth="1"/>
    <col min="422" max="16384" width="9.125" style="4"/>
  </cols>
  <sheetData>
    <row r="1" spans="1:421" s="49" customFormat="1" ht="27.4" customHeight="1">
      <c r="A1" s="163" t="s">
        <v>931</v>
      </c>
      <c r="B1" s="163"/>
      <c r="C1" s="163"/>
      <c r="D1" s="163"/>
      <c r="E1" s="163"/>
      <c r="F1" s="163"/>
      <c r="G1" s="163"/>
      <c r="H1" s="163"/>
      <c r="I1" s="163"/>
      <c r="J1" s="163"/>
      <c r="K1" s="163"/>
      <c r="L1" s="163"/>
      <c r="M1" s="163"/>
      <c r="N1" s="163"/>
      <c r="O1" s="163"/>
      <c r="P1" s="163"/>
      <c r="Q1" s="163"/>
      <c r="R1" s="163"/>
      <c r="S1" s="163"/>
      <c r="T1" s="163"/>
      <c r="U1" s="163"/>
      <c r="V1" s="163"/>
      <c r="W1" s="163"/>
      <c r="X1" s="163"/>
      <c r="Y1" s="163"/>
      <c r="Z1" s="163"/>
      <c r="AA1" s="163"/>
      <c r="AB1" s="163"/>
      <c r="AC1" s="163" t="s">
        <v>931</v>
      </c>
      <c r="AD1" s="163"/>
      <c r="AE1" s="163"/>
      <c r="AF1" s="163"/>
      <c r="AG1" s="163"/>
      <c r="AH1" s="163"/>
      <c r="AI1" s="163"/>
      <c r="AJ1" s="163"/>
      <c r="AK1" s="163"/>
      <c r="AL1" s="163"/>
      <c r="AM1" s="163"/>
      <c r="AN1" s="163"/>
      <c r="AO1" s="163"/>
      <c r="AP1" s="163"/>
      <c r="AQ1" s="163"/>
      <c r="AR1" s="163"/>
      <c r="AS1" s="163"/>
      <c r="AT1" s="163"/>
      <c r="AU1" s="163"/>
      <c r="AV1" s="163"/>
      <c r="AW1" s="163"/>
      <c r="AX1" s="163"/>
      <c r="AY1" s="163"/>
      <c r="AZ1" s="163"/>
      <c r="BA1" s="163"/>
      <c r="BB1" s="163"/>
      <c r="BC1" s="163"/>
      <c r="BD1" s="163"/>
      <c r="BE1" s="163" t="s">
        <v>931</v>
      </c>
      <c r="BF1" s="163"/>
      <c r="BG1" s="163"/>
      <c r="BH1" s="163"/>
      <c r="BI1" s="163"/>
      <c r="BJ1" s="163"/>
      <c r="BK1" s="163"/>
      <c r="BL1" s="163"/>
      <c r="BM1" s="163"/>
      <c r="BN1" s="163"/>
      <c r="BO1" s="163"/>
      <c r="BP1" s="163"/>
      <c r="BQ1" s="163"/>
      <c r="BR1" s="163"/>
      <c r="BS1" s="163"/>
      <c r="BT1" s="163"/>
      <c r="BU1" s="163"/>
      <c r="BV1" s="163"/>
      <c r="BW1" s="163"/>
      <c r="BX1" s="163"/>
      <c r="BY1" s="163"/>
      <c r="BZ1" s="163"/>
      <c r="CA1" s="163"/>
      <c r="CB1" s="163"/>
      <c r="CC1" s="163"/>
      <c r="CD1" s="163"/>
      <c r="CE1" s="163"/>
      <c r="CF1" s="163"/>
      <c r="CG1" s="163" t="s">
        <v>931</v>
      </c>
      <c r="CH1" s="163"/>
      <c r="CI1" s="163"/>
      <c r="CJ1" s="163"/>
      <c r="CK1" s="163"/>
      <c r="CL1" s="163"/>
      <c r="CM1" s="163"/>
      <c r="CN1" s="163"/>
      <c r="CO1" s="163"/>
      <c r="CP1" s="163"/>
      <c r="CQ1" s="163"/>
      <c r="CR1" s="163"/>
      <c r="CS1" s="163"/>
      <c r="CT1" s="163"/>
      <c r="CU1" s="163"/>
      <c r="CV1" s="163"/>
      <c r="CW1" s="163"/>
      <c r="CX1" s="163"/>
      <c r="CY1" s="163"/>
      <c r="CZ1" s="163"/>
      <c r="DA1" s="163"/>
      <c r="DB1" s="163"/>
      <c r="DC1" s="163"/>
      <c r="DD1" s="163"/>
      <c r="DE1" s="163"/>
      <c r="DF1" s="163"/>
      <c r="DG1" s="163"/>
      <c r="DH1" s="163"/>
      <c r="DI1" s="163" t="s">
        <v>931</v>
      </c>
      <c r="DJ1" s="163"/>
      <c r="DK1" s="163"/>
      <c r="DL1" s="163"/>
      <c r="DM1" s="163"/>
      <c r="DN1" s="163"/>
      <c r="DO1" s="163"/>
      <c r="DP1" s="163"/>
      <c r="DQ1" s="163"/>
      <c r="DR1" s="163"/>
      <c r="DS1" s="163"/>
      <c r="DT1" s="163"/>
      <c r="DU1" s="163"/>
      <c r="DV1" s="163"/>
      <c r="DW1" s="163"/>
      <c r="DX1" s="163"/>
      <c r="DY1" s="163"/>
      <c r="DZ1" s="163"/>
      <c r="EA1" s="163"/>
      <c r="EB1" s="163"/>
      <c r="EC1" s="163"/>
      <c r="ED1" s="163"/>
      <c r="EE1" s="163"/>
      <c r="EF1" s="163"/>
      <c r="EG1" s="163"/>
      <c r="EH1" s="163"/>
      <c r="EI1" s="163"/>
      <c r="EJ1" s="163"/>
      <c r="EK1" s="163" t="s">
        <v>931</v>
      </c>
      <c r="EL1" s="163"/>
      <c r="EM1" s="163"/>
      <c r="EN1" s="163"/>
      <c r="EO1" s="163"/>
      <c r="EP1" s="163"/>
      <c r="EQ1" s="163"/>
      <c r="ER1" s="163"/>
      <c r="ES1" s="163"/>
      <c r="ET1" s="163"/>
      <c r="EU1" s="163"/>
      <c r="EV1" s="163"/>
      <c r="EW1" s="163"/>
      <c r="EX1" s="163"/>
      <c r="EY1" s="163"/>
      <c r="EZ1" s="163"/>
      <c r="FA1" s="163"/>
      <c r="FB1" s="163"/>
      <c r="FC1" s="163"/>
      <c r="FD1" s="163"/>
      <c r="FE1" s="163"/>
      <c r="FF1" s="163"/>
      <c r="FG1" s="163"/>
      <c r="FH1" s="163"/>
      <c r="FI1" s="163"/>
      <c r="FJ1" s="163"/>
      <c r="FK1" s="163"/>
      <c r="FL1" s="163"/>
      <c r="FM1" s="163" t="s">
        <v>931</v>
      </c>
      <c r="FN1" s="163"/>
      <c r="FO1" s="163"/>
      <c r="FP1" s="163"/>
      <c r="FQ1" s="163"/>
      <c r="FR1" s="163"/>
      <c r="FS1" s="163"/>
      <c r="FT1" s="163"/>
      <c r="FU1" s="163"/>
      <c r="FV1" s="163"/>
      <c r="FW1" s="163"/>
      <c r="FX1" s="163"/>
      <c r="FY1" s="163"/>
      <c r="FZ1" s="163"/>
      <c r="GA1" s="163"/>
      <c r="GB1" s="163"/>
      <c r="GC1" s="163"/>
      <c r="GD1" s="163"/>
      <c r="GE1" s="163"/>
      <c r="GF1" s="163"/>
      <c r="GG1" s="163"/>
      <c r="GH1" s="163"/>
      <c r="GI1" s="163"/>
      <c r="GJ1" s="163"/>
      <c r="GK1" s="163"/>
      <c r="GL1" s="163"/>
      <c r="GM1" s="163"/>
      <c r="GN1" s="163"/>
      <c r="GO1" s="163" t="s">
        <v>931</v>
      </c>
      <c r="GP1" s="163"/>
      <c r="GQ1" s="163"/>
      <c r="GR1" s="163"/>
      <c r="GS1" s="163"/>
      <c r="GT1" s="163"/>
      <c r="GU1" s="163"/>
      <c r="GV1" s="163"/>
      <c r="GW1" s="163"/>
      <c r="GX1" s="163"/>
      <c r="GY1" s="163"/>
      <c r="GZ1" s="163"/>
      <c r="HA1" s="163"/>
      <c r="HB1" s="163"/>
      <c r="HC1" s="163"/>
      <c r="HD1" s="163"/>
      <c r="HE1" s="163"/>
      <c r="HF1" s="163"/>
      <c r="HG1" s="163"/>
      <c r="HH1" s="163"/>
      <c r="HI1" s="163"/>
      <c r="HJ1" s="163"/>
      <c r="HK1" s="163"/>
      <c r="HL1" s="163"/>
      <c r="HM1" s="163"/>
      <c r="HN1" s="163"/>
      <c r="HO1" s="163"/>
      <c r="HP1" s="163"/>
      <c r="HQ1" s="163" t="s">
        <v>931</v>
      </c>
      <c r="HR1" s="163"/>
      <c r="HS1" s="163"/>
      <c r="HT1" s="163"/>
      <c r="HU1" s="163"/>
      <c r="HV1" s="163"/>
      <c r="HW1" s="163"/>
      <c r="HX1" s="163"/>
      <c r="HY1" s="163"/>
      <c r="HZ1" s="163"/>
      <c r="IA1" s="163"/>
      <c r="IB1" s="163"/>
      <c r="IC1" s="163"/>
      <c r="ID1" s="163"/>
      <c r="IE1" s="163"/>
      <c r="IF1" s="163"/>
      <c r="IG1" s="163"/>
      <c r="IH1" s="163"/>
      <c r="II1" s="163"/>
      <c r="IJ1" s="163"/>
      <c r="IK1" s="163"/>
      <c r="IL1" s="163"/>
      <c r="IM1" s="163"/>
      <c r="IN1" s="163"/>
      <c r="IO1" s="163"/>
      <c r="IP1" s="163"/>
      <c r="IQ1" s="163"/>
      <c r="IR1" s="163"/>
      <c r="IS1" s="163" t="s">
        <v>931</v>
      </c>
      <c r="IT1" s="163"/>
      <c r="IU1" s="163"/>
      <c r="IV1" s="163"/>
      <c r="IW1" s="163"/>
      <c r="IX1" s="163"/>
      <c r="IY1" s="163"/>
      <c r="IZ1" s="163"/>
      <c r="JA1" s="163"/>
      <c r="JB1" s="163"/>
      <c r="JC1" s="163"/>
      <c r="JD1" s="163"/>
      <c r="JE1" s="163"/>
      <c r="JF1" s="163"/>
      <c r="JG1" s="163"/>
      <c r="JH1" s="163"/>
      <c r="JI1" s="163"/>
      <c r="JJ1" s="163"/>
      <c r="JK1" s="163"/>
      <c r="JL1" s="163"/>
      <c r="JM1" s="163"/>
      <c r="JN1" s="163"/>
      <c r="JO1" s="163"/>
      <c r="JP1" s="163"/>
      <c r="JQ1" s="163"/>
      <c r="JR1" s="163"/>
      <c r="JS1" s="163"/>
      <c r="JT1" s="163"/>
      <c r="JU1" s="163" t="s">
        <v>931</v>
      </c>
      <c r="JV1" s="163"/>
      <c r="JW1" s="163"/>
      <c r="JX1" s="163"/>
      <c r="JY1" s="163"/>
      <c r="JZ1" s="163"/>
      <c r="KA1" s="163"/>
      <c r="KB1" s="163"/>
      <c r="KC1" s="163"/>
      <c r="KD1" s="163"/>
      <c r="KE1" s="163"/>
      <c r="KF1" s="163"/>
      <c r="KG1" s="163"/>
      <c r="KH1" s="163"/>
      <c r="KI1" s="163"/>
      <c r="KJ1" s="163"/>
      <c r="KK1" s="163"/>
      <c r="KL1" s="163"/>
      <c r="KM1" s="163"/>
      <c r="KN1" s="163"/>
      <c r="KO1" s="163"/>
      <c r="KP1" s="163"/>
      <c r="KQ1" s="163"/>
      <c r="KR1" s="163"/>
      <c r="KS1" s="163"/>
      <c r="KT1" s="163"/>
      <c r="KU1" s="163"/>
      <c r="KV1" s="163"/>
      <c r="KW1" s="163" t="s">
        <v>931</v>
      </c>
      <c r="KX1" s="163"/>
      <c r="KY1" s="163"/>
      <c r="KZ1" s="163"/>
      <c r="LA1" s="163"/>
      <c r="LB1" s="163"/>
      <c r="LC1" s="163"/>
      <c r="LD1" s="163"/>
      <c r="LE1" s="163"/>
      <c r="LF1" s="163"/>
      <c r="LG1" s="163"/>
      <c r="LH1" s="163"/>
      <c r="LI1" s="163"/>
      <c r="LJ1" s="163"/>
      <c r="LK1" s="163"/>
      <c r="LL1" s="163"/>
      <c r="LM1" s="163"/>
      <c r="LN1" s="163"/>
      <c r="LO1" s="163"/>
      <c r="LP1" s="163"/>
      <c r="LQ1" s="163"/>
      <c r="LR1" s="163"/>
      <c r="LS1" s="163"/>
      <c r="LT1" s="163"/>
      <c r="LU1" s="163"/>
      <c r="LV1" s="163"/>
      <c r="LW1" s="163"/>
      <c r="LX1" s="163"/>
      <c r="LY1" s="163" t="s">
        <v>931</v>
      </c>
      <c r="LZ1" s="163"/>
      <c r="MA1" s="163"/>
      <c r="MB1" s="163"/>
      <c r="MC1" s="163"/>
      <c r="MD1" s="163"/>
      <c r="ME1" s="163"/>
      <c r="MF1" s="163"/>
      <c r="MG1" s="163"/>
      <c r="MH1" s="163"/>
      <c r="MI1" s="163"/>
      <c r="MJ1" s="163"/>
      <c r="MK1" s="163"/>
      <c r="ML1" s="163"/>
      <c r="MM1" s="163"/>
      <c r="MN1" s="163"/>
      <c r="MO1" s="163"/>
      <c r="MP1" s="163"/>
      <c r="MQ1" s="163"/>
      <c r="MR1" s="163"/>
      <c r="MS1" s="163"/>
      <c r="MT1" s="163"/>
      <c r="MU1" s="163"/>
      <c r="MV1" s="163"/>
      <c r="MW1" s="163"/>
      <c r="MX1" s="163"/>
      <c r="MY1" s="163"/>
      <c r="MZ1" s="163"/>
      <c r="NA1" s="163" t="s">
        <v>931</v>
      </c>
      <c r="NB1" s="163"/>
      <c r="NC1" s="163"/>
      <c r="ND1" s="163"/>
      <c r="NE1" s="163"/>
      <c r="NF1" s="163"/>
      <c r="NG1" s="163"/>
      <c r="NH1" s="163"/>
      <c r="NI1" s="163"/>
      <c r="NJ1" s="163"/>
      <c r="NK1" s="163"/>
      <c r="NL1" s="163"/>
      <c r="NM1" s="163"/>
      <c r="NN1" s="163"/>
      <c r="NO1" s="163"/>
      <c r="NP1" s="163"/>
      <c r="NQ1" s="163"/>
      <c r="NR1" s="163"/>
      <c r="NS1" s="163"/>
      <c r="NT1" s="163"/>
      <c r="NU1" s="163"/>
      <c r="NV1" s="163"/>
      <c r="NW1" s="163"/>
      <c r="NX1" s="163"/>
      <c r="NY1" s="163"/>
      <c r="NZ1" s="163"/>
      <c r="OA1" s="163"/>
      <c r="OB1" s="163"/>
      <c r="OC1" s="163" t="s">
        <v>931</v>
      </c>
      <c r="OD1" s="163"/>
      <c r="OE1" s="163"/>
      <c r="OF1" s="163"/>
      <c r="OG1" s="163"/>
      <c r="OH1" s="163"/>
      <c r="OI1" s="163"/>
      <c r="OJ1" s="163"/>
      <c r="OK1" s="163"/>
      <c r="OL1" s="163"/>
      <c r="OM1" s="163"/>
      <c r="ON1" s="163"/>
      <c r="OO1" s="163"/>
      <c r="OP1" s="163"/>
      <c r="OQ1" s="163"/>
      <c r="OR1" s="163"/>
      <c r="OS1" s="163"/>
      <c r="OT1" s="163"/>
      <c r="OU1" s="163"/>
      <c r="OV1" s="163"/>
      <c r="OW1" s="163"/>
      <c r="OX1" s="163"/>
      <c r="OY1" s="163"/>
      <c r="OZ1" s="163"/>
      <c r="PA1" s="163"/>
      <c r="PB1" s="163"/>
      <c r="PC1" s="163"/>
      <c r="PD1" s="163"/>
      <c r="PE1" s="163"/>
    </row>
    <row r="2" spans="1:421" ht="15.85">
      <c r="A2" s="50" t="s">
        <v>932</v>
      </c>
      <c r="B2" s="51"/>
      <c r="C2" s="52" t="s">
        <v>2057</v>
      </c>
      <c r="G2" s="53"/>
      <c r="H2" s="50" t="s">
        <v>933</v>
      </c>
      <c r="J2" s="51" t="s">
        <v>934</v>
      </c>
      <c r="M2" s="164"/>
      <c r="N2" s="54" t="s">
        <v>935</v>
      </c>
      <c r="O2" s="164"/>
      <c r="Q2" s="164"/>
      <c r="R2" s="55"/>
      <c r="S2" s="50" t="s">
        <v>936</v>
      </c>
      <c r="T2" s="164"/>
      <c r="U2" s="164"/>
      <c r="V2" s="164"/>
      <c r="W2" s="164"/>
      <c r="X2" s="55"/>
      <c r="Y2" s="50"/>
      <c r="Z2" s="164"/>
      <c r="AA2" s="164"/>
      <c r="AB2" s="56"/>
      <c r="AC2" s="50" t="s">
        <v>932</v>
      </c>
      <c r="AD2" s="51"/>
      <c r="AE2" s="52" t="s">
        <v>2057</v>
      </c>
      <c r="AI2" s="53"/>
      <c r="AJ2" s="50" t="s">
        <v>933</v>
      </c>
      <c r="AL2" s="51" t="s">
        <v>937</v>
      </c>
      <c r="AO2" s="164"/>
      <c r="AP2" s="54" t="s">
        <v>935</v>
      </c>
      <c r="AQ2" s="164"/>
      <c r="AS2" s="164"/>
      <c r="AT2" s="55"/>
      <c r="AU2" s="50" t="s">
        <v>936</v>
      </c>
      <c r="AV2" s="164"/>
      <c r="AW2" s="164"/>
      <c r="AX2" s="164"/>
      <c r="AY2" s="164"/>
      <c r="AZ2" s="55"/>
      <c r="BA2" s="50"/>
      <c r="BB2" s="164"/>
      <c r="BC2" s="164"/>
      <c r="BD2" s="56"/>
      <c r="BE2" s="50" t="s">
        <v>932</v>
      </c>
      <c r="BF2" s="51"/>
      <c r="BG2" s="52" t="s">
        <v>2057</v>
      </c>
      <c r="BK2" s="53"/>
      <c r="BL2" s="50" t="s">
        <v>933</v>
      </c>
      <c r="BN2" s="51" t="s">
        <v>938</v>
      </c>
      <c r="BQ2" s="164"/>
      <c r="BR2" s="54" t="s">
        <v>935</v>
      </c>
      <c r="BS2" s="164"/>
      <c r="BU2" s="164"/>
      <c r="BV2" s="55"/>
      <c r="BW2" s="50" t="s">
        <v>936</v>
      </c>
      <c r="BX2" s="164"/>
      <c r="BY2" s="164"/>
      <c r="BZ2" s="164"/>
      <c r="CA2" s="164"/>
      <c r="CB2" s="55"/>
      <c r="CC2" s="50"/>
      <c r="CD2" s="164"/>
      <c r="CE2" s="164"/>
      <c r="CF2" s="56"/>
      <c r="CG2" s="50" t="s">
        <v>932</v>
      </c>
      <c r="CH2" s="51"/>
      <c r="CI2" s="52" t="s">
        <v>2057</v>
      </c>
      <c r="CM2" s="53"/>
      <c r="CN2" s="50" t="s">
        <v>933</v>
      </c>
      <c r="CP2" s="51" t="s">
        <v>939</v>
      </c>
      <c r="CS2" s="164"/>
      <c r="CT2" s="54" t="s">
        <v>935</v>
      </c>
      <c r="CU2" s="164"/>
      <c r="CW2" s="164"/>
      <c r="CX2" s="55"/>
      <c r="CY2" s="50" t="s">
        <v>936</v>
      </c>
      <c r="CZ2" s="164"/>
      <c r="DA2" s="164"/>
      <c r="DB2" s="164"/>
      <c r="DC2" s="164"/>
      <c r="DD2" s="55"/>
      <c r="DE2" s="50"/>
      <c r="DF2" s="164"/>
      <c r="DG2" s="164"/>
      <c r="DH2" s="56"/>
      <c r="DI2" s="50" t="s">
        <v>932</v>
      </c>
      <c r="DJ2" s="51"/>
      <c r="DK2" s="52" t="s">
        <v>2057</v>
      </c>
      <c r="DO2" s="53"/>
      <c r="DP2" s="50" t="s">
        <v>933</v>
      </c>
      <c r="DR2" s="51" t="s">
        <v>1877</v>
      </c>
      <c r="DU2" s="164"/>
      <c r="DV2" s="54" t="s">
        <v>935</v>
      </c>
      <c r="DW2" s="164"/>
      <c r="DY2" s="164"/>
      <c r="DZ2" s="55"/>
      <c r="EA2" s="50" t="s">
        <v>936</v>
      </c>
      <c r="EB2" s="164"/>
      <c r="EC2" s="164"/>
      <c r="ED2" s="164"/>
      <c r="EE2" s="164"/>
      <c r="EF2" s="55"/>
      <c r="EG2" s="50"/>
      <c r="EH2" s="164"/>
      <c r="EI2" s="164"/>
      <c r="EJ2" s="56"/>
      <c r="EK2" s="50" t="s">
        <v>932</v>
      </c>
      <c r="EL2" s="51"/>
      <c r="EM2" s="52" t="s">
        <v>2057</v>
      </c>
      <c r="EQ2" s="53"/>
      <c r="ER2" s="50" t="s">
        <v>933</v>
      </c>
      <c r="ET2" s="51" t="s">
        <v>1878</v>
      </c>
      <c r="EW2" s="164"/>
      <c r="EX2" s="54" t="s">
        <v>935</v>
      </c>
      <c r="EY2" s="164"/>
      <c r="FA2" s="164"/>
      <c r="FB2" s="55"/>
      <c r="FC2" s="50" t="s">
        <v>936</v>
      </c>
      <c r="FD2" s="164"/>
      <c r="FE2" s="164"/>
      <c r="FF2" s="164"/>
      <c r="FG2" s="164"/>
      <c r="FH2" s="55"/>
      <c r="FI2" s="50"/>
      <c r="FJ2" s="164"/>
      <c r="FK2" s="164"/>
      <c r="FL2" s="56"/>
      <c r="FM2" s="50" t="s">
        <v>932</v>
      </c>
      <c r="FN2" s="51"/>
      <c r="FO2" s="52" t="s">
        <v>2057</v>
      </c>
      <c r="FS2" s="53"/>
      <c r="FT2" s="50" t="s">
        <v>933</v>
      </c>
      <c r="FV2" s="51" t="s">
        <v>1879</v>
      </c>
      <c r="FY2" s="164"/>
      <c r="FZ2" s="54" t="s">
        <v>935</v>
      </c>
      <c r="GA2" s="164"/>
      <c r="GC2" s="164"/>
      <c r="GD2" s="55"/>
      <c r="GE2" s="50" t="s">
        <v>936</v>
      </c>
      <c r="GF2" s="164"/>
      <c r="GG2" s="164"/>
      <c r="GH2" s="164"/>
      <c r="GI2" s="164"/>
      <c r="GJ2" s="55"/>
      <c r="GK2" s="50"/>
      <c r="GL2" s="164"/>
      <c r="GM2" s="164"/>
      <c r="GN2" s="56"/>
      <c r="GO2" s="50" t="s">
        <v>932</v>
      </c>
      <c r="GP2" s="51"/>
      <c r="GQ2" s="52" t="s">
        <v>2057</v>
      </c>
      <c r="GU2" s="53"/>
      <c r="GV2" s="50" t="s">
        <v>933</v>
      </c>
      <c r="GX2" s="51" t="s">
        <v>1880</v>
      </c>
      <c r="HA2" s="164"/>
      <c r="HB2" s="54" t="s">
        <v>935</v>
      </c>
      <c r="HC2" s="164"/>
      <c r="HE2" s="164"/>
      <c r="HF2" s="55"/>
      <c r="HG2" s="50" t="s">
        <v>936</v>
      </c>
      <c r="HH2" s="164"/>
      <c r="HI2" s="164"/>
      <c r="HJ2" s="164"/>
      <c r="HK2" s="164"/>
      <c r="HL2" s="55"/>
      <c r="HM2" s="50"/>
      <c r="HN2" s="164"/>
      <c r="HO2" s="164"/>
      <c r="HP2" s="56"/>
      <c r="HQ2" s="50" t="s">
        <v>932</v>
      </c>
      <c r="HR2" s="51"/>
      <c r="HS2" s="52" t="s">
        <v>2057</v>
      </c>
      <c r="HW2" s="53"/>
      <c r="HX2" s="50" t="s">
        <v>933</v>
      </c>
      <c r="HZ2" s="51" t="s">
        <v>1881</v>
      </c>
      <c r="IC2" s="164"/>
      <c r="ID2" s="54" t="s">
        <v>935</v>
      </c>
      <c r="IE2" s="164"/>
      <c r="IG2" s="164"/>
      <c r="IH2" s="55"/>
      <c r="II2" s="50" t="s">
        <v>936</v>
      </c>
      <c r="IJ2" s="164"/>
      <c r="IK2" s="164"/>
      <c r="IL2" s="164"/>
      <c r="IM2" s="164"/>
      <c r="IN2" s="55"/>
      <c r="IO2" s="50"/>
      <c r="IP2" s="164"/>
      <c r="IQ2" s="164"/>
      <c r="IR2" s="56"/>
      <c r="IS2" s="50" t="s">
        <v>932</v>
      </c>
      <c r="IT2" s="51"/>
      <c r="IU2" s="52" t="s">
        <v>2057</v>
      </c>
      <c r="IY2" s="53"/>
      <c r="IZ2" s="50" t="s">
        <v>933</v>
      </c>
      <c r="JB2" s="51" t="s">
        <v>940</v>
      </c>
      <c r="JE2" s="164"/>
      <c r="JF2" s="54" t="s">
        <v>935</v>
      </c>
      <c r="JG2" s="164"/>
      <c r="JI2" s="164"/>
      <c r="JJ2" s="55"/>
      <c r="JK2" s="50" t="s">
        <v>936</v>
      </c>
      <c r="JL2" s="164"/>
      <c r="JM2" s="164"/>
      <c r="JN2" s="164"/>
      <c r="JO2" s="164"/>
      <c r="JP2" s="55"/>
      <c r="JQ2" s="50"/>
      <c r="JR2" s="164"/>
      <c r="JS2" s="164"/>
      <c r="JT2" s="56"/>
      <c r="JU2" s="50" t="s">
        <v>932</v>
      </c>
      <c r="JV2" s="51"/>
      <c r="JW2" s="52" t="s">
        <v>2057</v>
      </c>
      <c r="KA2" s="53"/>
      <c r="KB2" s="50" t="s">
        <v>933</v>
      </c>
      <c r="KD2" s="51" t="s">
        <v>1882</v>
      </c>
      <c r="KG2" s="164"/>
      <c r="KH2" s="54" t="s">
        <v>935</v>
      </c>
      <c r="KI2" s="164"/>
      <c r="KK2" s="164"/>
      <c r="KL2" s="55"/>
      <c r="KM2" s="50" t="s">
        <v>936</v>
      </c>
      <c r="KN2" s="164"/>
      <c r="KO2" s="164"/>
      <c r="KP2" s="164"/>
      <c r="KQ2" s="164"/>
      <c r="KR2" s="55"/>
      <c r="KS2" s="50"/>
      <c r="KT2" s="164"/>
      <c r="KU2" s="164"/>
      <c r="KV2" s="56"/>
      <c r="KW2" s="50" t="s">
        <v>932</v>
      </c>
      <c r="KX2" s="51"/>
      <c r="KY2" s="52" t="s">
        <v>2057</v>
      </c>
      <c r="LC2" s="53"/>
      <c r="LD2" s="50" t="s">
        <v>933</v>
      </c>
      <c r="LF2" s="51" t="s">
        <v>1883</v>
      </c>
      <c r="LI2" s="164"/>
      <c r="LJ2" s="54" t="s">
        <v>935</v>
      </c>
      <c r="LK2" s="164"/>
      <c r="LM2" s="164"/>
      <c r="LN2" s="55"/>
      <c r="LO2" s="50" t="s">
        <v>936</v>
      </c>
      <c r="LP2" s="164"/>
      <c r="LQ2" s="164"/>
      <c r="LR2" s="164"/>
      <c r="LS2" s="164"/>
      <c r="LT2" s="55"/>
      <c r="LU2" s="50"/>
      <c r="LV2" s="164"/>
      <c r="LW2" s="164"/>
      <c r="LX2" s="56"/>
      <c r="LY2" s="50" t="s">
        <v>932</v>
      </c>
      <c r="LZ2" s="51"/>
      <c r="MA2" s="52" t="s">
        <v>2057</v>
      </c>
      <c r="ME2" s="53"/>
      <c r="MF2" s="50" t="s">
        <v>933</v>
      </c>
      <c r="MH2" s="51" t="s">
        <v>1884</v>
      </c>
      <c r="MK2" s="164"/>
      <c r="ML2" s="54" t="s">
        <v>935</v>
      </c>
      <c r="MM2" s="164"/>
      <c r="MO2" s="164"/>
      <c r="MP2" s="55"/>
      <c r="MQ2" s="50" t="s">
        <v>936</v>
      </c>
      <c r="MR2" s="164"/>
      <c r="MS2" s="164"/>
      <c r="MT2" s="164"/>
      <c r="MU2" s="164"/>
      <c r="MV2" s="55"/>
      <c r="MW2" s="50"/>
      <c r="MX2" s="164"/>
      <c r="MY2" s="164"/>
      <c r="MZ2" s="56"/>
      <c r="NA2" s="50" t="s">
        <v>932</v>
      </c>
      <c r="NB2" s="51"/>
      <c r="NC2" s="52" t="s">
        <v>2057</v>
      </c>
      <c r="NG2" s="53"/>
      <c r="NH2" s="50" t="s">
        <v>933</v>
      </c>
      <c r="NJ2" s="51" t="s">
        <v>1885</v>
      </c>
      <c r="NM2" s="164"/>
      <c r="NN2" s="54" t="s">
        <v>935</v>
      </c>
      <c r="NO2" s="164"/>
      <c r="NQ2" s="164"/>
      <c r="NR2" s="55"/>
      <c r="NS2" s="50" t="s">
        <v>936</v>
      </c>
      <c r="NT2" s="164"/>
      <c r="NU2" s="164"/>
      <c r="NV2" s="164"/>
      <c r="NW2" s="164"/>
      <c r="NX2" s="55"/>
      <c r="NY2" s="50"/>
      <c r="NZ2" s="164"/>
      <c r="OA2" s="164"/>
      <c r="OB2" s="56"/>
      <c r="OC2" s="50" t="s">
        <v>932</v>
      </c>
      <c r="OD2" s="51"/>
      <c r="OE2" s="52" t="s">
        <v>2057</v>
      </c>
      <c r="OI2" s="53"/>
      <c r="OJ2" s="50" t="s">
        <v>933</v>
      </c>
      <c r="OL2" s="51" t="s">
        <v>1886</v>
      </c>
      <c r="OO2" s="164"/>
      <c r="OP2" s="54" t="s">
        <v>935</v>
      </c>
      <c r="OQ2" s="164"/>
      <c r="OS2" s="164"/>
      <c r="OT2" s="55"/>
      <c r="OU2" s="50" t="s">
        <v>936</v>
      </c>
      <c r="OV2" s="164"/>
      <c r="OW2" s="164"/>
      <c r="OX2" s="164"/>
      <c r="OY2" s="164"/>
      <c r="OZ2" s="55"/>
      <c r="PA2" s="50"/>
      <c r="PB2" s="164"/>
      <c r="PC2" s="164"/>
      <c r="PD2" s="56"/>
      <c r="PE2" s="56"/>
    </row>
    <row r="3" spans="1:421" ht="77.8">
      <c r="A3" s="165" t="s">
        <v>1862</v>
      </c>
      <c r="B3" s="166" t="s">
        <v>1863</v>
      </c>
      <c r="C3" s="166" t="s">
        <v>1864</v>
      </c>
      <c r="D3" s="167" t="s">
        <v>1865</v>
      </c>
      <c r="E3" s="167"/>
      <c r="F3" s="167"/>
      <c r="G3" s="167"/>
      <c r="H3" s="167"/>
      <c r="I3" s="168" t="s">
        <v>941</v>
      </c>
      <c r="J3" s="168" t="s">
        <v>942</v>
      </c>
      <c r="K3" s="169" t="s">
        <v>943</v>
      </c>
      <c r="L3" s="169" t="s">
        <v>944</v>
      </c>
      <c r="M3" s="169" t="s">
        <v>947</v>
      </c>
      <c r="N3" s="170" t="s">
        <v>2017</v>
      </c>
      <c r="O3" s="171" t="s">
        <v>2018</v>
      </c>
      <c r="P3" s="171" t="s">
        <v>948</v>
      </c>
      <c r="Q3" s="171" t="s">
        <v>949</v>
      </c>
      <c r="R3" s="170" t="s">
        <v>950</v>
      </c>
      <c r="S3" s="172" t="s">
        <v>1866</v>
      </c>
      <c r="T3" s="172" t="s">
        <v>1867</v>
      </c>
      <c r="U3" s="173" t="s">
        <v>1150</v>
      </c>
      <c r="V3" s="174"/>
      <c r="W3" s="174"/>
      <c r="X3" s="174"/>
      <c r="Y3" s="174"/>
      <c r="Z3" s="175"/>
      <c r="AA3" s="170" t="s">
        <v>951</v>
      </c>
      <c r="AB3" s="170" t="s">
        <v>952</v>
      </c>
      <c r="AC3" s="165" t="s">
        <v>1862</v>
      </c>
      <c r="AD3" s="166" t="s">
        <v>1863</v>
      </c>
      <c r="AE3" s="166" t="s">
        <v>1864</v>
      </c>
      <c r="AF3" s="167" t="s">
        <v>1865</v>
      </c>
      <c r="AG3" s="167"/>
      <c r="AH3" s="167"/>
      <c r="AI3" s="167"/>
      <c r="AJ3" s="167"/>
      <c r="AK3" s="168" t="s">
        <v>941</v>
      </c>
      <c r="AL3" s="168" t="s">
        <v>942</v>
      </c>
      <c r="AM3" s="169" t="s">
        <v>943</v>
      </c>
      <c r="AN3" s="169" t="s">
        <v>944</v>
      </c>
      <c r="AO3" s="169" t="s">
        <v>947</v>
      </c>
      <c r="AP3" s="170" t="s">
        <v>2017</v>
      </c>
      <c r="AQ3" s="171" t="s">
        <v>2018</v>
      </c>
      <c r="AR3" s="171" t="s">
        <v>948</v>
      </c>
      <c r="AS3" s="171" t="s">
        <v>949</v>
      </c>
      <c r="AT3" s="170" t="s">
        <v>950</v>
      </c>
      <c r="AU3" s="172" t="s">
        <v>1866</v>
      </c>
      <c r="AV3" s="172" t="s">
        <v>1867</v>
      </c>
      <c r="AW3" s="173" t="s">
        <v>1150</v>
      </c>
      <c r="AX3" s="174"/>
      <c r="AY3" s="174"/>
      <c r="AZ3" s="174"/>
      <c r="BA3" s="174"/>
      <c r="BB3" s="175"/>
      <c r="BC3" s="170" t="s">
        <v>951</v>
      </c>
      <c r="BD3" s="170" t="s">
        <v>952</v>
      </c>
      <c r="BE3" s="165" t="s">
        <v>1862</v>
      </c>
      <c r="BF3" s="166" t="s">
        <v>1863</v>
      </c>
      <c r="BG3" s="166" t="s">
        <v>1864</v>
      </c>
      <c r="BH3" s="167" t="s">
        <v>1865</v>
      </c>
      <c r="BI3" s="167"/>
      <c r="BJ3" s="167"/>
      <c r="BK3" s="167"/>
      <c r="BL3" s="167"/>
      <c r="BM3" s="168" t="s">
        <v>941</v>
      </c>
      <c r="BN3" s="168" t="s">
        <v>942</v>
      </c>
      <c r="BO3" s="169" t="s">
        <v>943</v>
      </c>
      <c r="BP3" s="169" t="s">
        <v>944</v>
      </c>
      <c r="BQ3" s="169" t="s">
        <v>947</v>
      </c>
      <c r="BR3" s="170" t="s">
        <v>2017</v>
      </c>
      <c r="BS3" s="171" t="s">
        <v>2018</v>
      </c>
      <c r="BT3" s="171" t="s">
        <v>948</v>
      </c>
      <c r="BU3" s="171" t="s">
        <v>949</v>
      </c>
      <c r="BV3" s="170" t="s">
        <v>950</v>
      </c>
      <c r="BW3" s="172" t="s">
        <v>1866</v>
      </c>
      <c r="BX3" s="172" t="s">
        <v>1867</v>
      </c>
      <c r="BY3" s="173" t="s">
        <v>1150</v>
      </c>
      <c r="BZ3" s="174"/>
      <c r="CA3" s="174"/>
      <c r="CB3" s="174"/>
      <c r="CC3" s="174"/>
      <c r="CD3" s="175"/>
      <c r="CE3" s="170" t="s">
        <v>951</v>
      </c>
      <c r="CF3" s="170" t="s">
        <v>952</v>
      </c>
      <c r="CG3" s="165" t="s">
        <v>1862</v>
      </c>
      <c r="CH3" s="166" t="s">
        <v>1863</v>
      </c>
      <c r="CI3" s="166" t="s">
        <v>1864</v>
      </c>
      <c r="CJ3" s="167" t="s">
        <v>1865</v>
      </c>
      <c r="CK3" s="167"/>
      <c r="CL3" s="167"/>
      <c r="CM3" s="167"/>
      <c r="CN3" s="167"/>
      <c r="CO3" s="168" t="s">
        <v>941</v>
      </c>
      <c r="CP3" s="168" t="s">
        <v>942</v>
      </c>
      <c r="CQ3" s="169" t="s">
        <v>943</v>
      </c>
      <c r="CR3" s="169" t="s">
        <v>944</v>
      </c>
      <c r="CS3" s="169" t="s">
        <v>947</v>
      </c>
      <c r="CT3" s="170" t="s">
        <v>2017</v>
      </c>
      <c r="CU3" s="171" t="s">
        <v>2018</v>
      </c>
      <c r="CV3" s="171" t="s">
        <v>948</v>
      </c>
      <c r="CW3" s="171" t="s">
        <v>949</v>
      </c>
      <c r="CX3" s="170" t="s">
        <v>950</v>
      </c>
      <c r="CY3" s="172" t="s">
        <v>1866</v>
      </c>
      <c r="CZ3" s="172" t="s">
        <v>1867</v>
      </c>
      <c r="DA3" s="173" t="s">
        <v>1150</v>
      </c>
      <c r="DB3" s="174"/>
      <c r="DC3" s="174"/>
      <c r="DD3" s="174"/>
      <c r="DE3" s="174"/>
      <c r="DF3" s="175"/>
      <c r="DG3" s="170" t="s">
        <v>951</v>
      </c>
      <c r="DH3" s="170" t="s">
        <v>952</v>
      </c>
      <c r="DI3" s="165" t="s">
        <v>1862</v>
      </c>
      <c r="DJ3" s="166" t="s">
        <v>1863</v>
      </c>
      <c r="DK3" s="166" t="s">
        <v>1864</v>
      </c>
      <c r="DL3" s="167" t="s">
        <v>1865</v>
      </c>
      <c r="DM3" s="167"/>
      <c r="DN3" s="167"/>
      <c r="DO3" s="167"/>
      <c r="DP3" s="167"/>
      <c r="DQ3" s="168" t="s">
        <v>941</v>
      </c>
      <c r="DR3" s="168" t="s">
        <v>942</v>
      </c>
      <c r="DS3" s="169" t="s">
        <v>943</v>
      </c>
      <c r="DT3" s="169" t="s">
        <v>944</v>
      </c>
      <c r="DU3" s="169" t="s">
        <v>947</v>
      </c>
      <c r="DV3" s="170" t="s">
        <v>2017</v>
      </c>
      <c r="DW3" s="171" t="s">
        <v>2018</v>
      </c>
      <c r="DX3" s="171" t="s">
        <v>948</v>
      </c>
      <c r="DY3" s="171" t="s">
        <v>949</v>
      </c>
      <c r="DZ3" s="170" t="s">
        <v>950</v>
      </c>
      <c r="EA3" s="172" t="s">
        <v>1866</v>
      </c>
      <c r="EB3" s="172" t="s">
        <v>1867</v>
      </c>
      <c r="EC3" s="173" t="s">
        <v>1150</v>
      </c>
      <c r="ED3" s="174"/>
      <c r="EE3" s="174"/>
      <c r="EF3" s="174"/>
      <c r="EG3" s="174"/>
      <c r="EH3" s="175"/>
      <c r="EI3" s="170" t="s">
        <v>951</v>
      </c>
      <c r="EJ3" s="170" t="s">
        <v>952</v>
      </c>
      <c r="EK3" s="165" t="s">
        <v>1862</v>
      </c>
      <c r="EL3" s="166" t="s">
        <v>1863</v>
      </c>
      <c r="EM3" s="166" t="s">
        <v>1864</v>
      </c>
      <c r="EN3" s="167" t="s">
        <v>1865</v>
      </c>
      <c r="EO3" s="167"/>
      <c r="EP3" s="167"/>
      <c r="EQ3" s="167"/>
      <c r="ER3" s="167"/>
      <c r="ES3" s="168" t="s">
        <v>941</v>
      </c>
      <c r="ET3" s="168" t="s">
        <v>942</v>
      </c>
      <c r="EU3" s="169" t="s">
        <v>943</v>
      </c>
      <c r="EV3" s="169" t="s">
        <v>944</v>
      </c>
      <c r="EW3" s="169" t="s">
        <v>947</v>
      </c>
      <c r="EX3" s="170" t="s">
        <v>2017</v>
      </c>
      <c r="EY3" s="171" t="s">
        <v>2018</v>
      </c>
      <c r="EZ3" s="171" t="s">
        <v>948</v>
      </c>
      <c r="FA3" s="171" t="s">
        <v>949</v>
      </c>
      <c r="FB3" s="170" t="s">
        <v>950</v>
      </c>
      <c r="FC3" s="172" t="s">
        <v>1866</v>
      </c>
      <c r="FD3" s="172" t="s">
        <v>1867</v>
      </c>
      <c r="FE3" s="173" t="s">
        <v>1150</v>
      </c>
      <c r="FF3" s="174"/>
      <c r="FG3" s="174"/>
      <c r="FH3" s="174"/>
      <c r="FI3" s="174"/>
      <c r="FJ3" s="175"/>
      <c r="FK3" s="170" t="s">
        <v>951</v>
      </c>
      <c r="FL3" s="170" t="s">
        <v>952</v>
      </c>
      <c r="FM3" s="165" t="s">
        <v>1862</v>
      </c>
      <c r="FN3" s="166" t="s">
        <v>1863</v>
      </c>
      <c r="FO3" s="166" t="s">
        <v>1864</v>
      </c>
      <c r="FP3" s="167" t="s">
        <v>1865</v>
      </c>
      <c r="FQ3" s="167"/>
      <c r="FR3" s="167"/>
      <c r="FS3" s="167"/>
      <c r="FT3" s="167"/>
      <c r="FU3" s="168" t="s">
        <v>941</v>
      </c>
      <c r="FV3" s="168" t="s">
        <v>942</v>
      </c>
      <c r="FW3" s="169" t="s">
        <v>943</v>
      </c>
      <c r="FX3" s="169" t="s">
        <v>944</v>
      </c>
      <c r="FY3" s="169" t="s">
        <v>947</v>
      </c>
      <c r="FZ3" s="170" t="s">
        <v>2017</v>
      </c>
      <c r="GA3" s="171" t="s">
        <v>2018</v>
      </c>
      <c r="GB3" s="171" t="s">
        <v>948</v>
      </c>
      <c r="GC3" s="171" t="s">
        <v>949</v>
      </c>
      <c r="GD3" s="170" t="s">
        <v>950</v>
      </c>
      <c r="GE3" s="172" t="s">
        <v>1866</v>
      </c>
      <c r="GF3" s="172" t="s">
        <v>1867</v>
      </c>
      <c r="GG3" s="173" t="s">
        <v>1150</v>
      </c>
      <c r="GH3" s="174"/>
      <c r="GI3" s="174"/>
      <c r="GJ3" s="174"/>
      <c r="GK3" s="174"/>
      <c r="GL3" s="175"/>
      <c r="GM3" s="170" t="s">
        <v>951</v>
      </c>
      <c r="GN3" s="170" t="s">
        <v>952</v>
      </c>
      <c r="GO3" s="165" t="s">
        <v>1862</v>
      </c>
      <c r="GP3" s="166" t="s">
        <v>1863</v>
      </c>
      <c r="GQ3" s="166" t="s">
        <v>1864</v>
      </c>
      <c r="GR3" s="167" t="s">
        <v>1865</v>
      </c>
      <c r="GS3" s="167"/>
      <c r="GT3" s="167"/>
      <c r="GU3" s="167"/>
      <c r="GV3" s="167"/>
      <c r="GW3" s="168" t="s">
        <v>941</v>
      </c>
      <c r="GX3" s="168" t="s">
        <v>942</v>
      </c>
      <c r="GY3" s="169" t="s">
        <v>943</v>
      </c>
      <c r="GZ3" s="169" t="s">
        <v>944</v>
      </c>
      <c r="HA3" s="169" t="s">
        <v>945</v>
      </c>
      <c r="HB3" s="170" t="s">
        <v>946</v>
      </c>
      <c r="HC3" s="171" t="s">
        <v>947</v>
      </c>
      <c r="HD3" s="171" t="s">
        <v>948</v>
      </c>
      <c r="HE3" s="171" t="s">
        <v>949</v>
      </c>
      <c r="HF3" s="170" t="s">
        <v>950</v>
      </c>
      <c r="HG3" s="172" t="s">
        <v>1866</v>
      </c>
      <c r="HH3" s="172" t="s">
        <v>1867</v>
      </c>
      <c r="HI3" s="173" t="s">
        <v>1150</v>
      </c>
      <c r="HJ3" s="174"/>
      <c r="HK3" s="174"/>
      <c r="HL3" s="174"/>
      <c r="HM3" s="174"/>
      <c r="HN3" s="175"/>
      <c r="HO3" s="170" t="s">
        <v>951</v>
      </c>
      <c r="HP3" s="170" t="s">
        <v>952</v>
      </c>
      <c r="HQ3" s="165" t="s">
        <v>1862</v>
      </c>
      <c r="HR3" s="166" t="s">
        <v>1863</v>
      </c>
      <c r="HS3" s="166" t="s">
        <v>1864</v>
      </c>
      <c r="HT3" s="167" t="s">
        <v>1865</v>
      </c>
      <c r="HU3" s="167"/>
      <c r="HV3" s="167"/>
      <c r="HW3" s="167"/>
      <c r="HX3" s="167"/>
      <c r="HY3" s="186" t="s">
        <v>941</v>
      </c>
      <c r="HZ3" s="186" t="s">
        <v>942</v>
      </c>
      <c r="IA3" s="187" t="s">
        <v>943</v>
      </c>
      <c r="IB3" s="187" t="s">
        <v>944</v>
      </c>
      <c r="IC3" s="187" t="s">
        <v>947</v>
      </c>
      <c r="ID3" s="165" t="s">
        <v>2017</v>
      </c>
      <c r="IE3" s="171" t="s">
        <v>2018</v>
      </c>
      <c r="IF3" s="171" t="s">
        <v>948</v>
      </c>
      <c r="IG3" s="171" t="s">
        <v>949</v>
      </c>
      <c r="IH3" s="170" t="s">
        <v>950</v>
      </c>
      <c r="II3" s="172" t="s">
        <v>1866</v>
      </c>
      <c r="IJ3" s="172" t="s">
        <v>1867</v>
      </c>
      <c r="IK3" s="173" t="s">
        <v>1150</v>
      </c>
      <c r="IL3" s="174"/>
      <c r="IM3" s="174"/>
      <c r="IN3" s="174"/>
      <c r="IO3" s="174"/>
      <c r="IP3" s="175"/>
      <c r="IQ3" s="170" t="s">
        <v>951</v>
      </c>
      <c r="IR3" s="170" t="s">
        <v>952</v>
      </c>
      <c r="IS3" s="165" t="s">
        <v>1862</v>
      </c>
      <c r="IT3" s="166" t="s">
        <v>1863</v>
      </c>
      <c r="IU3" s="166" t="s">
        <v>1864</v>
      </c>
      <c r="IV3" s="167" t="s">
        <v>1865</v>
      </c>
      <c r="IW3" s="167"/>
      <c r="IX3" s="167"/>
      <c r="IY3" s="167"/>
      <c r="IZ3" s="167"/>
      <c r="JA3" s="168" t="s">
        <v>941</v>
      </c>
      <c r="JB3" s="168" t="s">
        <v>942</v>
      </c>
      <c r="JC3" s="169" t="s">
        <v>943</v>
      </c>
      <c r="JD3" s="169" t="s">
        <v>944</v>
      </c>
      <c r="JE3" s="169" t="s">
        <v>945</v>
      </c>
      <c r="JF3" s="170" t="s">
        <v>946</v>
      </c>
      <c r="JG3" s="171" t="s">
        <v>947</v>
      </c>
      <c r="JH3" s="171" t="s">
        <v>948</v>
      </c>
      <c r="JI3" s="171" t="s">
        <v>949</v>
      </c>
      <c r="JJ3" s="170" t="s">
        <v>950</v>
      </c>
      <c r="JK3" s="172" t="s">
        <v>1866</v>
      </c>
      <c r="JL3" s="172" t="s">
        <v>1867</v>
      </c>
      <c r="JM3" s="173" t="s">
        <v>1150</v>
      </c>
      <c r="JN3" s="174"/>
      <c r="JO3" s="174"/>
      <c r="JP3" s="174"/>
      <c r="JQ3" s="174"/>
      <c r="JR3" s="175"/>
      <c r="JS3" s="170" t="s">
        <v>951</v>
      </c>
      <c r="JT3" s="170" t="s">
        <v>952</v>
      </c>
      <c r="JU3" s="165" t="s">
        <v>1862</v>
      </c>
      <c r="JV3" s="166" t="s">
        <v>1863</v>
      </c>
      <c r="JW3" s="166" t="s">
        <v>1864</v>
      </c>
      <c r="JX3" s="167" t="s">
        <v>1865</v>
      </c>
      <c r="JY3" s="167"/>
      <c r="JZ3" s="167"/>
      <c r="KA3" s="167"/>
      <c r="KB3" s="167"/>
      <c r="KC3" s="168" t="s">
        <v>941</v>
      </c>
      <c r="KD3" s="168" t="s">
        <v>942</v>
      </c>
      <c r="KE3" s="169" t="s">
        <v>943</v>
      </c>
      <c r="KF3" s="169" t="s">
        <v>944</v>
      </c>
      <c r="KG3" s="169" t="s">
        <v>947</v>
      </c>
      <c r="KH3" s="170" t="s">
        <v>2017</v>
      </c>
      <c r="KI3" s="171" t="s">
        <v>2018</v>
      </c>
      <c r="KJ3" s="171" t="s">
        <v>948</v>
      </c>
      <c r="KK3" s="171" t="s">
        <v>949</v>
      </c>
      <c r="KL3" s="170" t="s">
        <v>950</v>
      </c>
      <c r="KM3" s="172" t="s">
        <v>1866</v>
      </c>
      <c r="KN3" s="172" t="s">
        <v>1867</v>
      </c>
      <c r="KO3" s="173" t="s">
        <v>1150</v>
      </c>
      <c r="KP3" s="174"/>
      <c r="KQ3" s="174"/>
      <c r="KR3" s="174"/>
      <c r="KS3" s="174"/>
      <c r="KT3" s="175"/>
      <c r="KU3" s="170" t="s">
        <v>951</v>
      </c>
      <c r="KV3" s="170" t="s">
        <v>952</v>
      </c>
      <c r="KW3" s="165" t="s">
        <v>1862</v>
      </c>
      <c r="KX3" s="166" t="s">
        <v>1863</v>
      </c>
      <c r="KY3" s="166" t="s">
        <v>1864</v>
      </c>
      <c r="KZ3" s="167" t="s">
        <v>1865</v>
      </c>
      <c r="LA3" s="167"/>
      <c r="LB3" s="167"/>
      <c r="LC3" s="167"/>
      <c r="LD3" s="167"/>
      <c r="LE3" s="168" t="s">
        <v>941</v>
      </c>
      <c r="LF3" s="168" t="s">
        <v>942</v>
      </c>
      <c r="LG3" s="169" t="s">
        <v>943</v>
      </c>
      <c r="LH3" s="169" t="s">
        <v>944</v>
      </c>
      <c r="LI3" s="169" t="s">
        <v>945</v>
      </c>
      <c r="LJ3" s="170" t="s">
        <v>946</v>
      </c>
      <c r="LK3" s="171" t="s">
        <v>947</v>
      </c>
      <c r="LL3" s="171" t="s">
        <v>948</v>
      </c>
      <c r="LM3" s="171" t="s">
        <v>949</v>
      </c>
      <c r="LN3" s="170" t="s">
        <v>950</v>
      </c>
      <c r="LO3" s="172" t="s">
        <v>1866</v>
      </c>
      <c r="LP3" s="172" t="s">
        <v>1867</v>
      </c>
      <c r="LQ3" s="173" t="s">
        <v>1150</v>
      </c>
      <c r="LR3" s="174"/>
      <c r="LS3" s="174"/>
      <c r="LT3" s="174"/>
      <c r="LU3" s="174"/>
      <c r="LV3" s="175"/>
      <c r="LW3" s="170" t="s">
        <v>951</v>
      </c>
      <c r="LX3" s="170" t="s">
        <v>952</v>
      </c>
      <c r="LY3" s="165" t="s">
        <v>1862</v>
      </c>
      <c r="LZ3" s="166" t="s">
        <v>1863</v>
      </c>
      <c r="MA3" s="166" t="s">
        <v>1864</v>
      </c>
      <c r="MB3" s="167" t="s">
        <v>1865</v>
      </c>
      <c r="MC3" s="167"/>
      <c r="MD3" s="167"/>
      <c r="ME3" s="167"/>
      <c r="MF3" s="167"/>
      <c r="MG3" s="168" t="s">
        <v>941</v>
      </c>
      <c r="MH3" s="168" t="s">
        <v>942</v>
      </c>
      <c r="MI3" s="169" t="s">
        <v>943</v>
      </c>
      <c r="MJ3" s="169" t="s">
        <v>944</v>
      </c>
      <c r="MK3" s="169" t="s">
        <v>945</v>
      </c>
      <c r="ML3" s="170" t="s">
        <v>946</v>
      </c>
      <c r="MM3" s="171" t="s">
        <v>947</v>
      </c>
      <c r="MN3" s="171" t="s">
        <v>948</v>
      </c>
      <c r="MO3" s="171" t="s">
        <v>949</v>
      </c>
      <c r="MP3" s="170" t="s">
        <v>950</v>
      </c>
      <c r="MQ3" s="172" t="s">
        <v>1866</v>
      </c>
      <c r="MR3" s="172" t="s">
        <v>1867</v>
      </c>
      <c r="MS3" s="173" t="s">
        <v>1150</v>
      </c>
      <c r="MT3" s="174"/>
      <c r="MU3" s="174"/>
      <c r="MV3" s="174"/>
      <c r="MW3" s="174"/>
      <c r="MX3" s="175"/>
      <c r="MY3" s="170" t="s">
        <v>951</v>
      </c>
      <c r="MZ3" s="170" t="s">
        <v>952</v>
      </c>
      <c r="NA3" s="165" t="s">
        <v>1862</v>
      </c>
      <c r="NB3" s="166" t="s">
        <v>1863</v>
      </c>
      <c r="NC3" s="166" t="s">
        <v>1864</v>
      </c>
      <c r="ND3" s="167" t="s">
        <v>1865</v>
      </c>
      <c r="NE3" s="167"/>
      <c r="NF3" s="167"/>
      <c r="NG3" s="167"/>
      <c r="NH3" s="167"/>
      <c r="NI3" s="168" t="s">
        <v>941</v>
      </c>
      <c r="NJ3" s="168" t="s">
        <v>942</v>
      </c>
      <c r="NK3" s="169" t="s">
        <v>943</v>
      </c>
      <c r="NL3" s="169" t="s">
        <v>944</v>
      </c>
      <c r="NM3" s="169" t="s">
        <v>947</v>
      </c>
      <c r="NN3" s="170" t="s">
        <v>2017</v>
      </c>
      <c r="NO3" s="171" t="s">
        <v>2018</v>
      </c>
      <c r="NP3" s="171" t="s">
        <v>948</v>
      </c>
      <c r="NQ3" s="171" t="s">
        <v>949</v>
      </c>
      <c r="NR3" s="170" t="s">
        <v>950</v>
      </c>
      <c r="NS3" s="172" t="s">
        <v>1866</v>
      </c>
      <c r="NT3" s="172" t="s">
        <v>1867</v>
      </c>
      <c r="NU3" s="173" t="s">
        <v>1150</v>
      </c>
      <c r="NV3" s="174"/>
      <c r="NW3" s="174"/>
      <c r="NX3" s="174"/>
      <c r="NY3" s="174"/>
      <c r="NZ3" s="175"/>
      <c r="OA3" s="170" t="s">
        <v>951</v>
      </c>
      <c r="OB3" s="170" t="s">
        <v>952</v>
      </c>
      <c r="OC3" s="165" t="s">
        <v>1862</v>
      </c>
      <c r="OD3" s="166" t="s">
        <v>1863</v>
      </c>
      <c r="OE3" s="166" t="s">
        <v>1864</v>
      </c>
      <c r="OF3" s="167" t="s">
        <v>1865</v>
      </c>
      <c r="OG3" s="167"/>
      <c r="OH3" s="167"/>
      <c r="OI3" s="167"/>
      <c r="OJ3" s="167"/>
      <c r="OK3" s="168" t="s">
        <v>941</v>
      </c>
      <c r="OL3" s="168" t="s">
        <v>942</v>
      </c>
      <c r="OM3" s="169" t="s">
        <v>943</v>
      </c>
      <c r="ON3" s="169" t="s">
        <v>944</v>
      </c>
      <c r="OO3" s="169" t="s">
        <v>947</v>
      </c>
      <c r="OP3" s="170" t="s">
        <v>2017</v>
      </c>
      <c r="OQ3" s="171" t="s">
        <v>2018</v>
      </c>
      <c r="OR3" s="171" t="s">
        <v>948</v>
      </c>
      <c r="OS3" s="171" t="s">
        <v>949</v>
      </c>
      <c r="OT3" s="170" t="s">
        <v>950</v>
      </c>
      <c r="OU3" s="172" t="s">
        <v>1866</v>
      </c>
      <c r="OV3" s="172" t="s">
        <v>1867</v>
      </c>
      <c r="OW3" s="173" t="s">
        <v>1150</v>
      </c>
      <c r="OX3" s="174"/>
      <c r="OY3" s="174"/>
      <c r="OZ3" s="174"/>
      <c r="PA3" s="174"/>
      <c r="PB3" s="175"/>
      <c r="PC3" s="170" t="s">
        <v>951</v>
      </c>
      <c r="PD3" s="170" t="s">
        <v>952</v>
      </c>
      <c r="PE3" s="57"/>
    </row>
    <row r="4" spans="1:421" ht="23.8">
      <c r="A4" s="165"/>
      <c r="B4" s="166"/>
      <c r="C4" s="166"/>
      <c r="D4" s="178" t="s">
        <v>1868</v>
      </c>
      <c r="E4" s="178" t="s">
        <v>1869</v>
      </c>
      <c r="F4" s="178" t="s">
        <v>1870</v>
      </c>
      <c r="G4" s="58" t="s">
        <v>1871</v>
      </c>
      <c r="H4" s="58" t="s">
        <v>1872</v>
      </c>
      <c r="I4" s="176"/>
      <c r="J4" s="176"/>
      <c r="K4" s="177"/>
      <c r="L4" s="177"/>
      <c r="M4" s="177"/>
      <c r="N4" s="178"/>
      <c r="O4" s="179"/>
      <c r="P4" s="179"/>
      <c r="Q4" s="179"/>
      <c r="R4" s="178"/>
      <c r="S4" s="180"/>
      <c r="T4" s="180"/>
      <c r="U4" s="165" t="s">
        <v>1873</v>
      </c>
      <c r="V4" s="59" t="s">
        <v>953</v>
      </c>
      <c r="W4" s="59" t="s">
        <v>1874</v>
      </c>
      <c r="X4" s="59" t="s">
        <v>954</v>
      </c>
      <c r="Y4" s="59" t="s">
        <v>1875</v>
      </c>
      <c r="Z4" s="59" t="s">
        <v>955</v>
      </c>
      <c r="AA4" s="178"/>
      <c r="AB4" s="178"/>
      <c r="AC4" s="165"/>
      <c r="AD4" s="166"/>
      <c r="AE4" s="166"/>
      <c r="AF4" s="178" t="s">
        <v>1868</v>
      </c>
      <c r="AG4" s="178" t="s">
        <v>1869</v>
      </c>
      <c r="AH4" s="178" t="s">
        <v>1870</v>
      </c>
      <c r="AI4" s="58" t="s">
        <v>1871</v>
      </c>
      <c r="AJ4" s="58" t="s">
        <v>1872</v>
      </c>
      <c r="AK4" s="176"/>
      <c r="AL4" s="176"/>
      <c r="AM4" s="177"/>
      <c r="AN4" s="177"/>
      <c r="AO4" s="177"/>
      <c r="AP4" s="178"/>
      <c r="AQ4" s="179"/>
      <c r="AR4" s="179"/>
      <c r="AS4" s="179"/>
      <c r="AT4" s="178"/>
      <c r="AU4" s="180"/>
      <c r="AV4" s="180"/>
      <c r="AW4" s="165" t="s">
        <v>1873</v>
      </c>
      <c r="AX4" s="59" t="s">
        <v>953</v>
      </c>
      <c r="AY4" s="59" t="s">
        <v>1874</v>
      </c>
      <c r="AZ4" s="59" t="s">
        <v>954</v>
      </c>
      <c r="BA4" s="59" t="s">
        <v>1875</v>
      </c>
      <c r="BB4" s="59" t="s">
        <v>955</v>
      </c>
      <c r="BC4" s="178"/>
      <c r="BD4" s="178"/>
      <c r="BE4" s="165"/>
      <c r="BF4" s="166"/>
      <c r="BG4" s="166"/>
      <c r="BH4" s="178" t="s">
        <v>1868</v>
      </c>
      <c r="BI4" s="178" t="s">
        <v>1869</v>
      </c>
      <c r="BJ4" s="178" t="s">
        <v>1870</v>
      </c>
      <c r="BK4" s="58" t="s">
        <v>1871</v>
      </c>
      <c r="BL4" s="58" t="s">
        <v>1872</v>
      </c>
      <c r="BM4" s="176"/>
      <c r="BN4" s="176"/>
      <c r="BO4" s="177"/>
      <c r="BP4" s="177"/>
      <c r="BQ4" s="177"/>
      <c r="BR4" s="178"/>
      <c r="BS4" s="179"/>
      <c r="BT4" s="179"/>
      <c r="BU4" s="179"/>
      <c r="BV4" s="178"/>
      <c r="BW4" s="180"/>
      <c r="BX4" s="180"/>
      <c r="BY4" s="165" t="s">
        <v>1873</v>
      </c>
      <c r="BZ4" s="59" t="s">
        <v>953</v>
      </c>
      <c r="CA4" s="59" t="s">
        <v>1874</v>
      </c>
      <c r="CB4" s="59" t="s">
        <v>954</v>
      </c>
      <c r="CC4" s="59" t="s">
        <v>1875</v>
      </c>
      <c r="CD4" s="59" t="s">
        <v>955</v>
      </c>
      <c r="CE4" s="178"/>
      <c r="CF4" s="178"/>
      <c r="CG4" s="165"/>
      <c r="CH4" s="166"/>
      <c r="CI4" s="166"/>
      <c r="CJ4" s="178" t="s">
        <v>1868</v>
      </c>
      <c r="CK4" s="178" t="s">
        <v>1869</v>
      </c>
      <c r="CL4" s="178" t="s">
        <v>1870</v>
      </c>
      <c r="CM4" s="58" t="s">
        <v>1871</v>
      </c>
      <c r="CN4" s="58" t="s">
        <v>1872</v>
      </c>
      <c r="CO4" s="176"/>
      <c r="CP4" s="176"/>
      <c r="CQ4" s="177"/>
      <c r="CR4" s="177"/>
      <c r="CS4" s="177"/>
      <c r="CT4" s="178"/>
      <c r="CU4" s="179"/>
      <c r="CV4" s="179"/>
      <c r="CW4" s="179"/>
      <c r="CX4" s="178"/>
      <c r="CY4" s="180"/>
      <c r="CZ4" s="180"/>
      <c r="DA4" s="165" t="s">
        <v>1873</v>
      </c>
      <c r="DB4" s="59" t="s">
        <v>953</v>
      </c>
      <c r="DC4" s="59" t="s">
        <v>1874</v>
      </c>
      <c r="DD4" s="59" t="s">
        <v>954</v>
      </c>
      <c r="DE4" s="59" t="s">
        <v>1875</v>
      </c>
      <c r="DF4" s="59" t="s">
        <v>955</v>
      </c>
      <c r="DG4" s="178"/>
      <c r="DH4" s="178"/>
      <c r="DI4" s="165"/>
      <c r="DJ4" s="166"/>
      <c r="DK4" s="166"/>
      <c r="DL4" s="178" t="s">
        <v>1868</v>
      </c>
      <c r="DM4" s="178" t="s">
        <v>1869</v>
      </c>
      <c r="DN4" s="178" t="s">
        <v>1870</v>
      </c>
      <c r="DO4" s="58" t="s">
        <v>1871</v>
      </c>
      <c r="DP4" s="58" t="s">
        <v>1872</v>
      </c>
      <c r="DQ4" s="176"/>
      <c r="DR4" s="176"/>
      <c r="DS4" s="177"/>
      <c r="DT4" s="177"/>
      <c r="DU4" s="177"/>
      <c r="DV4" s="178"/>
      <c r="DW4" s="179"/>
      <c r="DX4" s="179"/>
      <c r="DY4" s="179"/>
      <c r="DZ4" s="178"/>
      <c r="EA4" s="180"/>
      <c r="EB4" s="180"/>
      <c r="EC4" s="165" t="s">
        <v>1873</v>
      </c>
      <c r="ED4" s="59" t="s">
        <v>953</v>
      </c>
      <c r="EE4" s="59" t="s">
        <v>1874</v>
      </c>
      <c r="EF4" s="59" t="s">
        <v>954</v>
      </c>
      <c r="EG4" s="59" t="s">
        <v>1875</v>
      </c>
      <c r="EH4" s="59" t="s">
        <v>955</v>
      </c>
      <c r="EI4" s="178"/>
      <c r="EJ4" s="178"/>
      <c r="EK4" s="165"/>
      <c r="EL4" s="166"/>
      <c r="EM4" s="166"/>
      <c r="EN4" s="178" t="s">
        <v>1868</v>
      </c>
      <c r="EO4" s="178" t="s">
        <v>1869</v>
      </c>
      <c r="EP4" s="178" t="s">
        <v>1870</v>
      </c>
      <c r="EQ4" s="58" t="s">
        <v>1871</v>
      </c>
      <c r="ER4" s="58" t="s">
        <v>1872</v>
      </c>
      <c r="ES4" s="176"/>
      <c r="ET4" s="176"/>
      <c r="EU4" s="177"/>
      <c r="EV4" s="177"/>
      <c r="EW4" s="177"/>
      <c r="EX4" s="178"/>
      <c r="EY4" s="179"/>
      <c r="EZ4" s="179"/>
      <c r="FA4" s="179"/>
      <c r="FB4" s="178"/>
      <c r="FC4" s="180"/>
      <c r="FD4" s="180"/>
      <c r="FE4" s="165" t="s">
        <v>1873</v>
      </c>
      <c r="FF4" s="59" t="s">
        <v>953</v>
      </c>
      <c r="FG4" s="59" t="s">
        <v>1874</v>
      </c>
      <c r="FH4" s="59" t="s">
        <v>954</v>
      </c>
      <c r="FI4" s="59" t="s">
        <v>1875</v>
      </c>
      <c r="FJ4" s="59" t="s">
        <v>955</v>
      </c>
      <c r="FK4" s="178"/>
      <c r="FL4" s="178"/>
      <c r="FM4" s="165"/>
      <c r="FN4" s="166"/>
      <c r="FO4" s="166"/>
      <c r="FP4" s="178" t="s">
        <v>1868</v>
      </c>
      <c r="FQ4" s="178" t="s">
        <v>1869</v>
      </c>
      <c r="FR4" s="178" t="s">
        <v>1870</v>
      </c>
      <c r="FS4" s="58" t="s">
        <v>1871</v>
      </c>
      <c r="FT4" s="58" t="s">
        <v>1872</v>
      </c>
      <c r="FU4" s="176"/>
      <c r="FV4" s="176"/>
      <c r="FW4" s="177"/>
      <c r="FX4" s="177"/>
      <c r="FY4" s="177"/>
      <c r="FZ4" s="178"/>
      <c r="GA4" s="179"/>
      <c r="GB4" s="179"/>
      <c r="GC4" s="179"/>
      <c r="GD4" s="178"/>
      <c r="GE4" s="180"/>
      <c r="GF4" s="180"/>
      <c r="GG4" s="165" t="s">
        <v>1873</v>
      </c>
      <c r="GH4" s="59" t="s">
        <v>953</v>
      </c>
      <c r="GI4" s="59" t="s">
        <v>1874</v>
      </c>
      <c r="GJ4" s="59" t="s">
        <v>954</v>
      </c>
      <c r="GK4" s="59" t="s">
        <v>1875</v>
      </c>
      <c r="GL4" s="59" t="s">
        <v>955</v>
      </c>
      <c r="GM4" s="178"/>
      <c r="GN4" s="178"/>
      <c r="GO4" s="165"/>
      <c r="GP4" s="166"/>
      <c r="GQ4" s="166"/>
      <c r="GR4" s="178" t="s">
        <v>1868</v>
      </c>
      <c r="GS4" s="178" t="s">
        <v>1869</v>
      </c>
      <c r="GT4" s="178" t="s">
        <v>1870</v>
      </c>
      <c r="GU4" s="58" t="s">
        <v>1871</v>
      </c>
      <c r="GV4" s="58" t="s">
        <v>1872</v>
      </c>
      <c r="GW4" s="176"/>
      <c r="GX4" s="176"/>
      <c r="GY4" s="177"/>
      <c r="GZ4" s="177"/>
      <c r="HA4" s="177"/>
      <c r="HB4" s="178"/>
      <c r="HC4" s="179"/>
      <c r="HD4" s="179"/>
      <c r="HE4" s="179"/>
      <c r="HF4" s="178"/>
      <c r="HG4" s="180"/>
      <c r="HH4" s="180"/>
      <c r="HI4" s="165" t="s">
        <v>1873</v>
      </c>
      <c r="HJ4" s="59" t="s">
        <v>953</v>
      </c>
      <c r="HK4" s="59" t="s">
        <v>1874</v>
      </c>
      <c r="HL4" s="59" t="s">
        <v>954</v>
      </c>
      <c r="HM4" s="59" t="s">
        <v>1875</v>
      </c>
      <c r="HN4" s="59" t="s">
        <v>955</v>
      </c>
      <c r="HO4" s="178"/>
      <c r="HP4" s="178"/>
      <c r="HQ4" s="165"/>
      <c r="HR4" s="166"/>
      <c r="HS4" s="166"/>
      <c r="HT4" s="165" t="s">
        <v>1868</v>
      </c>
      <c r="HU4" s="165" t="s">
        <v>1869</v>
      </c>
      <c r="HV4" s="165" t="s">
        <v>1870</v>
      </c>
      <c r="HW4" s="77" t="s">
        <v>1871</v>
      </c>
      <c r="HX4" s="77" t="s">
        <v>1872</v>
      </c>
      <c r="HY4" s="186"/>
      <c r="HZ4" s="186"/>
      <c r="IA4" s="187"/>
      <c r="IB4" s="187"/>
      <c r="IC4" s="187"/>
      <c r="ID4" s="165"/>
      <c r="IE4" s="179"/>
      <c r="IF4" s="179"/>
      <c r="IG4" s="179"/>
      <c r="IH4" s="178"/>
      <c r="II4" s="180"/>
      <c r="IJ4" s="180"/>
      <c r="IK4" s="165" t="s">
        <v>1873</v>
      </c>
      <c r="IL4" s="59" t="s">
        <v>953</v>
      </c>
      <c r="IM4" s="59" t="s">
        <v>1874</v>
      </c>
      <c r="IN4" s="59" t="s">
        <v>954</v>
      </c>
      <c r="IO4" s="59" t="s">
        <v>1875</v>
      </c>
      <c r="IP4" s="59" t="s">
        <v>955</v>
      </c>
      <c r="IQ4" s="178"/>
      <c r="IR4" s="178"/>
      <c r="IS4" s="165"/>
      <c r="IT4" s="166"/>
      <c r="IU4" s="166"/>
      <c r="IV4" s="178" t="s">
        <v>1868</v>
      </c>
      <c r="IW4" s="178" t="s">
        <v>1869</v>
      </c>
      <c r="IX4" s="178" t="s">
        <v>1870</v>
      </c>
      <c r="IY4" s="58" t="s">
        <v>1871</v>
      </c>
      <c r="IZ4" s="58" t="s">
        <v>1872</v>
      </c>
      <c r="JA4" s="176"/>
      <c r="JB4" s="176"/>
      <c r="JC4" s="177"/>
      <c r="JD4" s="177"/>
      <c r="JE4" s="177"/>
      <c r="JF4" s="178"/>
      <c r="JG4" s="179"/>
      <c r="JH4" s="179"/>
      <c r="JI4" s="179"/>
      <c r="JJ4" s="178"/>
      <c r="JK4" s="180"/>
      <c r="JL4" s="180"/>
      <c r="JM4" s="165" t="s">
        <v>1873</v>
      </c>
      <c r="JN4" s="59" t="s">
        <v>953</v>
      </c>
      <c r="JO4" s="59" t="s">
        <v>1874</v>
      </c>
      <c r="JP4" s="59" t="s">
        <v>954</v>
      </c>
      <c r="JQ4" s="59" t="s">
        <v>1875</v>
      </c>
      <c r="JR4" s="59" t="s">
        <v>955</v>
      </c>
      <c r="JS4" s="178"/>
      <c r="JT4" s="178"/>
      <c r="JU4" s="165"/>
      <c r="JV4" s="166"/>
      <c r="JW4" s="166"/>
      <c r="JX4" s="178" t="s">
        <v>1868</v>
      </c>
      <c r="JY4" s="178" t="s">
        <v>1869</v>
      </c>
      <c r="JZ4" s="178" t="s">
        <v>1870</v>
      </c>
      <c r="KA4" s="58" t="s">
        <v>1871</v>
      </c>
      <c r="KB4" s="58" t="s">
        <v>1872</v>
      </c>
      <c r="KC4" s="176"/>
      <c r="KD4" s="176"/>
      <c r="KE4" s="177"/>
      <c r="KF4" s="177"/>
      <c r="KG4" s="177"/>
      <c r="KH4" s="178"/>
      <c r="KI4" s="179"/>
      <c r="KJ4" s="179"/>
      <c r="KK4" s="179"/>
      <c r="KL4" s="178"/>
      <c r="KM4" s="180"/>
      <c r="KN4" s="180"/>
      <c r="KO4" s="165" t="s">
        <v>1873</v>
      </c>
      <c r="KP4" s="59" t="s">
        <v>953</v>
      </c>
      <c r="KQ4" s="59" t="s">
        <v>1874</v>
      </c>
      <c r="KR4" s="59" t="s">
        <v>954</v>
      </c>
      <c r="KS4" s="59" t="s">
        <v>1875</v>
      </c>
      <c r="KT4" s="59" t="s">
        <v>955</v>
      </c>
      <c r="KU4" s="178"/>
      <c r="KV4" s="178"/>
      <c r="KW4" s="165"/>
      <c r="KX4" s="166"/>
      <c r="KY4" s="166"/>
      <c r="KZ4" s="178" t="s">
        <v>1868</v>
      </c>
      <c r="LA4" s="178" t="s">
        <v>1869</v>
      </c>
      <c r="LB4" s="178" t="s">
        <v>1870</v>
      </c>
      <c r="LC4" s="58" t="s">
        <v>1871</v>
      </c>
      <c r="LD4" s="58" t="s">
        <v>1872</v>
      </c>
      <c r="LE4" s="176"/>
      <c r="LF4" s="176"/>
      <c r="LG4" s="177"/>
      <c r="LH4" s="177"/>
      <c r="LI4" s="177"/>
      <c r="LJ4" s="178"/>
      <c r="LK4" s="179"/>
      <c r="LL4" s="179"/>
      <c r="LM4" s="179"/>
      <c r="LN4" s="178"/>
      <c r="LO4" s="180"/>
      <c r="LP4" s="180"/>
      <c r="LQ4" s="165" t="s">
        <v>1873</v>
      </c>
      <c r="LR4" s="59" t="s">
        <v>953</v>
      </c>
      <c r="LS4" s="59" t="s">
        <v>1874</v>
      </c>
      <c r="LT4" s="59" t="s">
        <v>954</v>
      </c>
      <c r="LU4" s="59" t="s">
        <v>1875</v>
      </c>
      <c r="LV4" s="59" t="s">
        <v>955</v>
      </c>
      <c r="LW4" s="178"/>
      <c r="LX4" s="178"/>
      <c r="LY4" s="165"/>
      <c r="LZ4" s="166"/>
      <c r="MA4" s="166"/>
      <c r="MB4" s="178" t="s">
        <v>1868</v>
      </c>
      <c r="MC4" s="178" t="s">
        <v>1869</v>
      </c>
      <c r="MD4" s="178" t="s">
        <v>1870</v>
      </c>
      <c r="ME4" s="58" t="s">
        <v>1871</v>
      </c>
      <c r="MF4" s="58" t="s">
        <v>1872</v>
      </c>
      <c r="MG4" s="176"/>
      <c r="MH4" s="176"/>
      <c r="MI4" s="177"/>
      <c r="MJ4" s="177"/>
      <c r="MK4" s="177"/>
      <c r="ML4" s="178"/>
      <c r="MM4" s="179"/>
      <c r="MN4" s="179"/>
      <c r="MO4" s="179"/>
      <c r="MP4" s="178"/>
      <c r="MQ4" s="180"/>
      <c r="MR4" s="180"/>
      <c r="MS4" s="165" t="s">
        <v>1873</v>
      </c>
      <c r="MT4" s="59" t="s">
        <v>953</v>
      </c>
      <c r="MU4" s="59" t="s">
        <v>1874</v>
      </c>
      <c r="MV4" s="59" t="s">
        <v>954</v>
      </c>
      <c r="MW4" s="59" t="s">
        <v>1875</v>
      </c>
      <c r="MX4" s="59" t="s">
        <v>955</v>
      </c>
      <c r="MY4" s="178"/>
      <c r="MZ4" s="178"/>
      <c r="NA4" s="165"/>
      <c r="NB4" s="166"/>
      <c r="NC4" s="166"/>
      <c r="ND4" s="178" t="s">
        <v>1868</v>
      </c>
      <c r="NE4" s="178" t="s">
        <v>1869</v>
      </c>
      <c r="NF4" s="178" t="s">
        <v>1870</v>
      </c>
      <c r="NG4" s="58" t="s">
        <v>1871</v>
      </c>
      <c r="NH4" s="58" t="s">
        <v>1872</v>
      </c>
      <c r="NI4" s="176"/>
      <c r="NJ4" s="176"/>
      <c r="NK4" s="177"/>
      <c r="NL4" s="177"/>
      <c r="NM4" s="177"/>
      <c r="NN4" s="178"/>
      <c r="NO4" s="179"/>
      <c r="NP4" s="179"/>
      <c r="NQ4" s="179"/>
      <c r="NR4" s="178"/>
      <c r="NS4" s="180"/>
      <c r="NT4" s="180"/>
      <c r="NU4" s="165" t="s">
        <v>1873</v>
      </c>
      <c r="NV4" s="59" t="s">
        <v>953</v>
      </c>
      <c r="NW4" s="59" t="s">
        <v>1874</v>
      </c>
      <c r="NX4" s="59" t="s">
        <v>954</v>
      </c>
      <c r="NY4" s="59" t="s">
        <v>1875</v>
      </c>
      <c r="NZ4" s="59" t="s">
        <v>955</v>
      </c>
      <c r="OA4" s="178"/>
      <c r="OB4" s="178"/>
      <c r="OC4" s="165"/>
      <c r="OD4" s="166"/>
      <c r="OE4" s="166"/>
      <c r="OF4" s="178" t="s">
        <v>1868</v>
      </c>
      <c r="OG4" s="178" t="s">
        <v>1869</v>
      </c>
      <c r="OH4" s="178" t="s">
        <v>1870</v>
      </c>
      <c r="OI4" s="58" t="s">
        <v>1871</v>
      </c>
      <c r="OJ4" s="58" t="s">
        <v>1872</v>
      </c>
      <c r="OK4" s="176"/>
      <c r="OL4" s="176"/>
      <c r="OM4" s="177"/>
      <c r="ON4" s="177"/>
      <c r="OO4" s="177"/>
      <c r="OP4" s="178"/>
      <c r="OQ4" s="179"/>
      <c r="OR4" s="179"/>
      <c r="OS4" s="179"/>
      <c r="OT4" s="178"/>
      <c r="OU4" s="180"/>
      <c r="OV4" s="180"/>
      <c r="OW4" s="165" t="s">
        <v>1873</v>
      </c>
      <c r="OX4" s="59" t="s">
        <v>953</v>
      </c>
      <c r="OY4" s="59" t="s">
        <v>1874</v>
      </c>
      <c r="OZ4" s="59" t="s">
        <v>954</v>
      </c>
      <c r="PA4" s="59" t="s">
        <v>1875</v>
      </c>
      <c r="PB4" s="59" t="s">
        <v>955</v>
      </c>
      <c r="PC4" s="178"/>
      <c r="PD4" s="178"/>
      <c r="PE4" s="57"/>
    </row>
    <row r="5" spans="1:421" s="64" customFormat="1" ht="10.8">
      <c r="A5" s="34"/>
      <c r="B5" s="34"/>
      <c r="C5" s="34"/>
      <c r="D5" s="60"/>
      <c r="E5" s="60"/>
      <c r="F5" s="60"/>
      <c r="G5" s="60"/>
      <c r="H5" s="60"/>
      <c r="I5" s="35" t="s">
        <v>2087</v>
      </c>
      <c r="J5" s="35" t="s">
        <v>956</v>
      </c>
      <c r="K5" s="35"/>
      <c r="L5" s="35" t="s">
        <v>2042</v>
      </c>
      <c r="M5" s="35" t="s">
        <v>2088</v>
      </c>
      <c r="N5" s="35"/>
      <c r="O5" s="81"/>
      <c r="P5" s="34"/>
      <c r="Q5" s="34"/>
      <c r="R5" s="34"/>
      <c r="S5" s="62"/>
      <c r="T5" s="62"/>
      <c r="U5" s="34"/>
      <c r="V5" s="34"/>
      <c r="W5" s="34"/>
      <c r="X5" s="34"/>
      <c r="Y5" s="34"/>
      <c r="AA5" s="34"/>
      <c r="AB5" s="60"/>
      <c r="AC5" s="34"/>
      <c r="AD5" s="34"/>
      <c r="AE5" s="34"/>
      <c r="AF5" s="60"/>
      <c r="AG5" s="60"/>
      <c r="AH5" s="60"/>
      <c r="AI5" s="60"/>
      <c r="AJ5" s="60"/>
      <c r="AK5" s="35"/>
      <c r="AL5" s="35"/>
      <c r="AM5" s="35"/>
      <c r="AN5" s="35"/>
      <c r="AO5" s="35"/>
      <c r="AP5" s="35"/>
      <c r="AQ5" s="35"/>
      <c r="AR5" s="34"/>
      <c r="AS5" s="34"/>
      <c r="AT5" s="34"/>
      <c r="AU5" s="62"/>
      <c r="AV5" s="62"/>
      <c r="AW5" s="34"/>
      <c r="AX5" s="34"/>
      <c r="AY5" s="34"/>
      <c r="AZ5" s="34"/>
      <c r="BA5" s="34"/>
      <c r="BB5" s="34"/>
      <c r="BC5" s="34"/>
      <c r="BD5" s="60"/>
      <c r="BE5" s="34"/>
      <c r="BF5" s="34"/>
      <c r="BG5" s="34"/>
      <c r="BH5" s="60"/>
      <c r="BI5" s="60"/>
      <c r="BJ5" s="60"/>
      <c r="BK5" s="60"/>
      <c r="BL5" s="60"/>
      <c r="BM5" s="35"/>
      <c r="BN5" s="35"/>
      <c r="BO5" s="35"/>
      <c r="BP5" s="35"/>
      <c r="BQ5" s="35"/>
      <c r="BR5" s="35"/>
      <c r="BS5" s="36"/>
      <c r="BT5" s="34"/>
      <c r="BU5" s="34"/>
      <c r="BV5" s="34"/>
      <c r="BW5" s="62"/>
      <c r="BX5" s="62"/>
      <c r="BY5" s="34"/>
      <c r="BZ5" s="34"/>
      <c r="CA5" s="34"/>
      <c r="CB5" s="34"/>
      <c r="CC5" s="34"/>
      <c r="CD5" s="34"/>
      <c r="CE5" s="34"/>
      <c r="CF5" s="60"/>
      <c r="CG5" s="34"/>
      <c r="CH5" s="34"/>
      <c r="CI5" s="34"/>
      <c r="CJ5" s="60"/>
      <c r="CK5" s="60"/>
      <c r="CL5" s="60"/>
      <c r="CM5" s="60"/>
      <c r="CN5" s="60"/>
      <c r="CO5" s="35">
        <v>11567246</v>
      </c>
      <c r="CP5" s="35">
        <v>200201361</v>
      </c>
      <c r="CQ5" s="35" t="s">
        <v>1667</v>
      </c>
      <c r="CR5" s="35"/>
      <c r="CS5" s="35">
        <v>50</v>
      </c>
      <c r="CT5" s="35"/>
      <c r="CU5" s="35"/>
      <c r="CV5" s="35"/>
      <c r="CW5" s="35"/>
      <c r="CX5" s="35"/>
      <c r="CY5" s="35"/>
      <c r="CZ5" s="35"/>
      <c r="DA5" s="35"/>
      <c r="DB5" s="35"/>
      <c r="DC5" s="35"/>
      <c r="DD5" s="35"/>
      <c r="DE5" s="35"/>
      <c r="DF5" s="35"/>
      <c r="DG5" s="34"/>
      <c r="DH5" s="60"/>
      <c r="DI5" s="34"/>
      <c r="DJ5" s="34"/>
      <c r="DK5" s="34"/>
      <c r="DL5" s="60"/>
      <c r="DM5" s="60"/>
      <c r="DN5" s="60"/>
      <c r="DO5" s="60"/>
      <c r="DP5" s="60"/>
      <c r="DQ5" s="35"/>
      <c r="DR5" s="35"/>
      <c r="DS5" s="35"/>
      <c r="DT5" s="35"/>
      <c r="DU5" s="35"/>
      <c r="DV5" s="35"/>
      <c r="DW5" s="35"/>
      <c r="DX5" s="34"/>
      <c r="DY5" s="34"/>
      <c r="DZ5" s="34"/>
      <c r="EA5" s="62"/>
      <c r="EB5" s="62"/>
      <c r="EC5" s="34"/>
      <c r="ED5" s="34"/>
      <c r="EE5" s="34"/>
      <c r="EF5" s="34"/>
      <c r="EG5" s="34"/>
      <c r="EH5" s="61"/>
      <c r="EI5" s="34"/>
      <c r="EJ5" s="60"/>
      <c r="EK5" s="34"/>
      <c r="EL5" s="34"/>
      <c r="EM5" s="34"/>
      <c r="EN5" s="60"/>
      <c r="EO5" s="60"/>
      <c r="EP5" s="60"/>
      <c r="EQ5" s="60"/>
      <c r="ER5" s="60"/>
      <c r="ES5" s="35">
        <v>11567246</v>
      </c>
      <c r="ET5" s="35">
        <v>200201361</v>
      </c>
      <c r="EU5" s="35" t="s">
        <v>1667</v>
      </c>
      <c r="EV5" s="35"/>
      <c r="EW5" s="35">
        <v>142</v>
      </c>
      <c r="EX5" s="35"/>
      <c r="EY5" s="34"/>
      <c r="EZ5" s="34"/>
      <c r="FA5" s="34"/>
      <c r="FB5" s="34"/>
      <c r="FC5" s="62"/>
      <c r="FD5" s="62"/>
      <c r="FE5" s="34"/>
      <c r="FF5" s="34"/>
      <c r="FG5" s="34"/>
      <c r="FH5" s="34"/>
      <c r="FI5" s="34"/>
      <c r="FJ5" s="61"/>
      <c r="FK5" s="34"/>
      <c r="FL5" s="60"/>
      <c r="FM5" s="34"/>
      <c r="FN5" s="34"/>
      <c r="FO5" s="34"/>
      <c r="FP5" s="60"/>
      <c r="FQ5" s="60"/>
      <c r="FR5" s="60"/>
      <c r="FS5" s="60"/>
      <c r="FT5" s="60"/>
      <c r="FU5" s="34">
        <v>11567093</v>
      </c>
      <c r="FV5" s="34">
        <v>330080612</v>
      </c>
      <c r="FW5" s="34" t="s">
        <v>1455</v>
      </c>
      <c r="FX5" s="34"/>
      <c r="FY5" s="34">
        <v>152</v>
      </c>
      <c r="FZ5" s="34"/>
      <c r="GA5" s="34"/>
      <c r="GB5" s="34"/>
      <c r="GC5" s="34"/>
      <c r="GD5" s="34"/>
      <c r="GE5" s="62"/>
      <c r="GF5" s="62"/>
      <c r="GG5" s="34"/>
      <c r="GH5" s="34"/>
      <c r="GI5" s="34"/>
      <c r="GJ5" s="34"/>
      <c r="GK5" s="34"/>
      <c r="GL5" s="61"/>
      <c r="GM5" s="34"/>
      <c r="GN5" s="60"/>
      <c r="GO5" s="34"/>
      <c r="GP5" s="34"/>
      <c r="GQ5" s="34"/>
      <c r="GR5" s="60"/>
      <c r="GS5" s="60"/>
      <c r="GT5" s="60"/>
      <c r="GU5" s="60"/>
      <c r="GV5" s="60"/>
      <c r="GW5" s="35"/>
      <c r="GX5" s="35"/>
      <c r="GY5" s="35"/>
      <c r="GZ5" s="35"/>
      <c r="HA5" s="35"/>
      <c r="HB5" s="35"/>
      <c r="HC5" s="35"/>
      <c r="HD5" s="34"/>
      <c r="HE5" s="34"/>
      <c r="HF5" s="34"/>
      <c r="HG5" s="62"/>
      <c r="HH5" s="62"/>
      <c r="HI5" s="34"/>
      <c r="HJ5" s="34"/>
      <c r="HK5" s="34"/>
      <c r="HL5" s="34"/>
      <c r="HM5" s="34"/>
      <c r="HN5" s="61"/>
      <c r="HO5" s="34"/>
      <c r="HP5" s="60"/>
      <c r="HQ5" s="34"/>
      <c r="HR5" s="34"/>
      <c r="HS5" s="34"/>
      <c r="HT5" s="60"/>
      <c r="HU5" s="60"/>
      <c r="HV5" s="60"/>
      <c r="HW5" s="60"/>
      <c r="HX5" s="35"/>
      <c r="HY5" s="108"/>
      <c r="HZ5" s="108"/>
      <c r="IA5" s="108"/>
      <c r="IB5" s="61"/>
      <c r="IC5" s="34"/>
      <c r="ID5" s="34"/>
      <c r="IE5" s="34"/>
      <c r="IF5" s="34"/>
      <c r="IG5" s="34"/>
      <c r="IH5" s="34"/>
      <c r="II5" s="62"/>
      <c r="IJ5" s="62"/>
      <c r="IK5" s="34"/>
      <c r="IL5" s="34"/>
      <c r="IM5" s="34"/>
      <c r="IN5" s="34"/>
      <c r="IO5" s="34"/>
      <c r="IP5" s="61"/>
      <c r="IQ5" s="34"/>
      <c r="IR5" s="60"/>
      <c r="IS5" s="34"/>
      <c r="IT5" s="34"/>
      <c r="IU5" s="34"/>
      <c r="IV5" s="60"/>
      <c r="IW5" s="60"/>
      <c r="IX5" s="60"/>
      <c r="IY5" s="60"/>
      <c r="IZ5" s="60"/>
      <c r="JA5" s="34"/>
      <c r="JB5" s="34"/>
      <c r="JC5" s="89"/>
      <c r="JD5" s="61"/>
      <c r="JE5" s="34"/>
      <c r="JF5" s="34"/>
      <c r="JG5" s="34"/>
      <c r="JH5" s="34"/>
      <c r="JI5" s="34"/>
      <c r="JJ5" s="34"/>
      <c r="JK5" s="62"/>
      <c r="JL5" s="62"/>
      <c r="JM5" s="34"/>
      <c r="JN5" s="34"/>
      <c r="JO5" s="34"/>
      <c r="JP5" s="34"/>
      <c r="JQ5" s="34"/>
      <c r="JR5" s="61"/>
      <c r="JS5" s="34"/>
      <c r="JT5" s="60"/>
      <c r="JU5" s="34"/>
      <c r="JV5" s="34"/>
      <c r="JW5" s="34"/>
      <c r="JX5" s="60"/>
      <c r="JY5" s="60"/>
      <c r="JZ5" s="60"/>
      <c r="KA5" s="60"/>
      <c r="KB5" s="60"/>
      <c r="KC5" s="35" t="s">
        <v>2070</v>
      </c>
      <c r="KD5" s="35" t="s">
        <v>2008</v>
      </c>
      <c r="KE5" s="35"/>
      <c r="KF5" s="35" t="s">
        <v>2009</v>
      </c>
      <c r="KG5" s="35">
        <v>36</v>
      </c>
      <c r="KH5" s="35"/>
      <c r="KI5" s="81"/>
      <c r="KJ5" s="34"/>
      <c r="KK5" s="34"/>
      <c r="KL5" s="34"/>
      <c r="KM5" s="62"/>
      <c r="KN5" s="62"/>
      <c r="KO5" s="34"/>
      <c r="KP5" s="34"/>
      <c r="KQ5" s="34"/>
      <c r="KR5" s="34"/>
      <c r="KS5" s="34"/>
      <c r="KT5" s="61"/>
      <c r="KU5" s="34"/>
      <c r="KV5" s="60"/>
      <c r="KW5" s="34"/>
      <c r="KX5" s="34"/>
      <c r="KY5" s="34"/>
      <c r="KZ5" s="60"/>
      <c r="LA5" s="60"/>
      <c r="LB5" s="60"/>
      <c r="LC5" s="60"/>
      <c r="LD5" s="60"/>
      <c r="LE5" s="34"/>
      <c r="LF5" s="34">
        <v>200274696</v>
      </c>
      <c r="LG5" s="34" t="s">
        <v>958</v>
      </c>
      <c r="LH5" s="61"/>
      <c r="LI5" s="34"/>
      <c r="LJ5" s="34"/>
      <c r="LK5" s="34"/>
      <c r="LL5" s="34"/>
      <c r="LM5" s="34"/>
      <c r="LN5" s="34"/>
      <c r="LO5" s="62"/>
      <c r="LP5" s="62"/>
      <c r="LQ5" s="34"/>
      <c r="LR5" s="34"/>
      <c r="LS5" s="34"/>
      <c r="LT5" s="34"/>
      <c r="LU5" s="34"/>
      <c r="LV5" s="61"/>
      <c r="LW5" s="34"/>
      <c r="LX5" s="60"/>
      <c r="LY5" s="34"/>
      <c r="LZ5" s="34"/>
      <c r="MA5" s="34"/>
      <c r="MB5" s="60"/>
      <c r="MC5" s="60"/>
      <c r="MD5" s="60"/>
      <c r="ME5" s="60"/>
      <c r="MF5" s="60"/>
      <c r="MG5" s="34"/>
      <c r="MH5" s="34">
        <v>200274696</v>
      </c>
      <c r="MI5" s="34" t="s">
        <v>958</v>
      </c>
      <c r="MJ5" s="34"/>
      <c r="MK5" s="34"/>
      <c r="ML5" s="34"/>
      <c r="MM5" s="34"/>
      <c r="MN5" s="34"/>
      <c r="MO5" s="34"/>
      <c r="MP5" s="34"/>
      <c r="MQ5" s="62"/>
      <c r="MR5" s="62"/>
      <c r="MS5" s="34"/>
      <c r="MT5" s="34"/>
      <c r="MU5" s="34"/>
      <c r="MV5" s="34"/>
      <c r="MW5" s="34"/>
      <c r="MX5" s="34"/>
      <c r="MY5" s="34"/>
      <c r="MZ5" s="60"/>
      <c r="NA5" s="34"/>
      <c r="NB5" s="34"/>
      <c r="NC5" s="34"/>
      <c r="ND5" s="60"/>
      <c r="NE5" s="60"/>
      <c r="NF5" s="60"/>
      <c r="NG5" s="60"/>
      <c r="NH5" s="60"/>
      <c r="NI5" s="35"/>
      <c r="NJ5" s="35"/>
      <c r="NK5" s="35"/>
      <c r="NL5" s="35"/>
      <c r="NM5" s="35"/>
      <c r="NN5" s="35"/>
      <c r="NO5" s="36"/>
      <c r="NP5" s="34"/>
      <c r="NQ5" s="34"/>
      <c r="NR5" s="34"/>
      <c r="NS5" s="62"/>
      <c r="NT5" s="62"/>
      <c r="NU5" s="34"/>
      <c r="NV5" s="34"/>
      <c r="NW5" s="34"/>
      <c r="NX5" s="34"/>
      <c r="NY5" s="34"/>
      <c r="NZ5" s="34"/>
      <c r="OA5" s="34"/>
      <c r="OB5" s="60"/>
      <c r="OC5" s="34"/>
      <c r="OD5" s="34"/>
      <c r="OE5" s="34"/>
      <c r="OF5" s="60"/>
      <c r="OG5" s="60"/>
      <c r="OH5" s="60"/>
      <c r="OI5" s="60"/>
      <c r="OJ5" s="60"/>
      <c r="OK5" s="35"/>
      <c r="OL5" s="35"/>
      <c r="OM5" s="35"/>
      <c r="ON5" s="35"/>
      <c r="OO5" s="35"/>
      <c r="OP5" s="35"/>
      <c r="OQ5" s="35"/>
      <c r="OR5" s="34"/>
      <c r="OS5" s="34"/>
      <c r="OT5" s="34"/>
      <c r="OU5" s="62"/>
      <c r="OV5" s="62"/>
      <c r="OW5" s="34"/>
      <c r="OX5" s="34"/>
      <c r="OY5" s="34"/>
      <c r="OZ5" s="34"/>
      <c r="PA5" s="34"/>
      <c r="PB5" s="34"/>
      <c r="PC5" s="34"/>
      <c r="PD5" s="60"/>
      <c r="PE5" s="63"/>
    </row>
    <row r="6" spans="1:421" s="64" customFormat="1" ht="20.2">
      <c r="A6" s="34"/>
      <c r="B6" s="34"/>
      <c r="C6" s="34"/>
      <c r="D6" s="60"/>
      <c r="E6" s="60"/>
      <c r="F6" s="60"/>
      <c r="G6" s="60"/>
      <c r="H6" s="60"/>
      <c r="I6" s="35" t="s">
        <v>2087</v>
      </c>
      <c r="J6" s="35" t="s">
        <v>956</v>
      </c>
      <c r="K6" s="34"/>
      <c r="L6" s="35" t="s">
        <v>2043</v>
      </c>
      <c r="M6" s="35" t="s">
        <v>2088</v>
      </c>
      <c r="N6" s="35"/>
      <c r="O6" s="36"/>
      <c r="P6" s="34"/>
      <c r="Q6" s="34"/>
      <c r="R6" s="34"/>
      <c r="S6" s="62"/>
      <c r="T6" s="62"/>
      <c r="U6" s="34"/>
      <c r="V6" s="34"/>
      <c r="W6" s="34"/>
      <c r="X6" s="34"/>
      <c r="Y6" s="34"/>
      <c r="Z6" s="61"/>
      <c r="AA6" s="34"/>
      <c r="AB6" s="60"/>
      <c r="AC6" s="34"/>
      <c r="AD6" s="34"/>
      <c r="AE6" s="34"/>
      <c r="AF6" s="60"/>
      <c r="AG6" s="60"/>
      <c r="AH6" s="60"/>
      <c r="AI6" s="60"/>
      <c r="AJ6" s="60"/>
      <c r="AK6" s="34"/>
      <c r="AL6" s="34"/>
      <c r="AM6" s="35"/>
      <c r="AN6" s="34"/>
      <c r="AO6" s="34"/>
      <c r="AP6" s="34"/>
      <c r="AQ6" s="34"/>
      <c r="AR6" s="34"/>
      <c r="AS6" s="34"/>
      <c r="AT6" s="34"/>
      <c r="AU6" s="62"/>
      <c r="AV6" s="62"/>
      <c r="AW6" s="34"/>
      <c r="AX6" s="34"/>
      <c r="AY6" s="34"/>
      <c r="AZ6" s="34"/>
      <c r="BA6" s="34"/>
      <c r="BB6" s="34"/>
      <c r="BC6" s="34"/>
      <c r="BD6" s="60"/>
      <c r="BE6" s="34"/>
      <c r="BF6" s="34"/>
      <c r="BG6" s="34"/>
      <c r="BH6" s="60"/>
      <c r="BI6" s="60"/>
      <c r="BJ6" s="60"/>
      <c r="BK6" s="60"/>
      <c r="BL6" s="60"/>
      <c r="BM6" s="35"/>
      <c r="BN6" s="35"/>
      <c r="BO6" s="35"/>
      <c r="BP6" s="35"/>
      <c r="BQ6" s="35"/>
      <c r="BR6" s="35"/>
      <c r="BS6" s="35"/>
      <c r="BT6" s="34"/>
      <c r="BU6" s="34"/>
      <c r="BV6" s="34"/>
      <c r="BW6" s="62"/>
      <c r="BX6" s="62"/>
      <c r="BY6" s="34"/>
      <c r="BZ6" s="34"/>
      <c r="CA6" s="34"/>
      <c r="CB6" s="34"/>
      <c r="CC6" s="34"/>
      <c r="CD6" s="34"/>
      <c r="CE6" s="34"/>
      <c r="CF6" s="60"/>
      <c r="CG6" s="34"/>
      <c r="CH6" s="34"/>
      <c r="CI6" s="34"/>
      <c r="CJ6" s="60"/>
      <c r="CK6" s="60"/>
      <c r="CL6" s="60"/>
      <c r="CM6" s="60"/>
      <c r="CN6" s="60"/>
      <c r="CO6" s="34">
        <v>11567244</v>
      </c>
      <c r="CP6" s="34">
        <v>200201341</v>
      </c>
      <c r="CQ6" s="34" t="s">
        <v>1668</v>
      </c>
      <c r="CR6" s="34"/>
      <c r="CS6" s="34">
        <v>50</v>
      </c>
      <c r="CT6" s="34"/>
      <c r="CU6" s="35"/>
      <c r="CV6" s="35"/>
      <c r="CW6" s="35"/>
      <c r="CX6" s="35"/>
      <c r="CY6" s="35"/>
      <c r="CZ6" s="35"/>
      <c r="DA6" s="35"/>
      <c r="DB6" s="35"/>
      <c r="DC6" s="35"/>
      <c r="DD6" s="35"/>
      <c r="DE6" s="35"/>
      <c r="DF6" s="35"/>
      <c r="DG6" s="34"/>
      <c r="DH6" s="60"/>
      <c r="DI6" s="34"/>
      <c r="DJ6" s="34"/>
      <c r="DK6" s="34"/>
      <c r="DL6" s="60"/>
      <c r="DM6" s="60"/>
      <c r="DN6" s="60"/>
      <c r="DO6" s="60"/>
      <c r="DP6" s="60"/>
      <c r="DQ6" s="35"/>
      <c r="DR6" s="35"/>
      <c r="DS6" s="35"/>
      <c r="DT6" s="35"/>
      <c r="DU6" s="153"/>
      <c r="DV6" s="153"/>
      <c r="DW6" s="35"/>
      <c r="DX6" s="151"/>
      <c r="DY6" s="34"/>
      <c r="DZ6" s="34"/>
      <c r="EA6" s="62"/>
      <c r="EB6" s="62"/>
      <c r="EC6" s="34"/>
      <c r="ED6" s="34"/>
      <c r="EE6" s="34"/>
      <c r="EF6" s="34"/>
      <c r="EG6" s="34"/>
      <c r="EH6" s="61"/>
      <c r="EI6" s="34"/>
      <c r="EJ6" s="60"/>
      <c r="EK6" s="34"/>
      <c r="EL6" s="34"/>
      <c r="EM6" s="34"/>
      <c r="EN6" s="60"/>
      <c r="EO6" s="60"/>
      <c r="EP6" s="60"/>
      <c r="EQ6" s="60"/>
      <c r="ER6" s="60"/>
      <c r="ES6" s="34">
        <v>11567244</v>
      </c>
      <c r="ET6" s="34">
        <v>200201341</v>
      </c>
      <c r="EU6" s="34" t="s">
        <v>1668</v>
      </c>
      <c r="EV6" s="34"/>
      <c r="EW6" s="34">
        <v>142</v>
      </c>
      <c r="EX6" s="34"/>
      <c r="EY6" s="35"/>
      <c r="EZ6" s="60"/>
      <c r="FA6" s="35"/>
      <c r="FB6" s="35"/>
      <c r="FC6" s="35"/>
      <c r="FD6" s="35"/>
      <c r="FE6" s="34"/>
      <c r="FF6" s="34"/>
      <c r="FG6" s="34"/>
      <c r="FH6" s="34"/>
      <c r="FI6" s="34"/>
      <c r="FJ6" s="34"/>
      <c r="FK6" s="34"/>
      <c r="FL6" s="60"/>
      <c r="FM6" s="34"/>
      <c r="FN6" s="34"/>
      <c r="FO6" s="34"/>
      <c r="FP6" s="60"/>
      <c r="FQ6" s="60"/>
      <c r="FR6" s="60"/>
      <c r="FS6" s="60"/>
      <c r="FT6" s="60"/>
      <c r="FU6" s="155"/>
      <c r="FV6" s="155"/>
      <c r="FW6" s="155"/>
      <c r="FX6" s="155"/>
      <c r="FY6" s="155"/>
      <c r="FZ6" s="155"/>
      <c r="GA6" s="34"/>
      <c r="GB6" s="34"/>
      <c r="GC6" s="34"/>
      <c r="GD6" s="34"/>
      <c r="GE6" s="62"/>
      <c r="GF6" s="62"/>
      <c r="GG6" s="34"/>
      <c r="GH6" s="34"/>
      <c r="GI6" s="34"/>
      <c r="GJ6" s="34"/>
      <c r="GK6" s="34"/>
      <c r="GL6" s="61"/>
      <c r="GM6" s="34"/>
      <c r="GN6" s="60"/>
      <c r="GO6" s="34"/>
      <c r="GP6" s="34"/>
      <c r="GQ6" s="34"/>
      <c r="GR6" s="60"/>
      <c r="GS6" s="60"/>
      <c r="GT6" s="60"/>
      <c r="GU6" s="60"/>
      <c r="GV6" s="60"/>
      <c r="GW6" s="35"/>
      <c r="GX6" s="35"/>
      <c r="GY6" s="35"/>
      <c r="GZ6" s="35"/>
      <c r="HA6" s="35"/>
      <c r="HB6" s="35"/>
      <c r="HC6" s="35"/>
      <c r="HD6" s="34"/>
      <c r="HE6" s="34"/>
      <c r="HF6" s="34"/>
      <c r="HG6" s="62"/>
      <c r="HH6" s="62"/>
      <c r="HI6" s="34"/>
      <c r="HJ6" s="34"/>
      <c r="HK6" s="34"/>
      <c r="HL6" s="34"/>
      <c r="HM6" s="34"/>
      <c r="HN6" s="34"/>
      <c r="HO6" s="34"/>
      <c r="HP6" s="60"/>
      <c r="HQ6" s="34"/>
      <c r="HR6" s="34"/>
      <c r="HS6" s="34"/>
      <c r="HT6" s="60"/>
      <c r="HU6" s="60"/>
      <c r="HV6" s="60"/>
      <c r="HW6" s="60"/>
      <c r="HX6" s="35"/>
      <c r="HY6" s="34"/>
      <c r="HZ6" s="34"/>
      <c r="IA6" s="34"/>
      <c r="IB6" s="35"/>
      <c r="IC6" s="35"/>
      <c r="ID6" s="35"/>
      <c r="IE6" s="35"/>
      <c r="IF6" s="34"/>
      <c r="IG6" s="34"/>
      <c r="IH6" s="34"/>
      <c r="II6" s="62"/>
      <c r="IJ6" s="62"/>
      <c r="IK6" s="34"/>
      <c r="IL6" s="34"/>
      <c r="IM6" s="34"/>
      <c r="IN6" s="34"/>
      <c r="IO6" s="34"/>
      <c r="IP6" s="61"/>
      <c r="IQ6" s="34"/>
      <c r="IR6" s="60"/>
      <c r="IS6" s="34"/>
      <c r="IT6" s="34"/>
      <c r="IU6" s="34"/>
      <c r="IV6" s="60"/>
      <c r="IW6" s="60"/>
      <c r="IX6" s="60"/>
      <c r="IY6" s="60"/>
      <c r="IZ6" s="60"/>
      <c r="JA6" s="34"/>
      <c r="JB6" s="34"/>
      <c r="JC6" s="34"/>
      <c r="JD6" s="61"/>
      <c r="JE6" s="34"/>
      <c r="JF6" s="34"/>
      <c r="JG6" s="34"/>
      <c r="JH6" s="34"/>
      <c r="JI6" s="34"/>
      <c r="JJ6" s="34"/>
      <c r="JK6" s="62"/>
      <c r="JL6" s="62"/>
      <c r="JM6" s="34"/>
      <c r="JN6" s="34"/>
      <c r="JO6" s="34"/>
      <c r="JP6" s="34"/>
      <c r="JQ6" s="34"/>
      <c r="JR6" s="61"/>
      <c r="JS6" s="34"/>
      <c r="JT6" s="60"/>
      <c r="JU6" s="34"/>
      <c r="JV6" s="34"/>
      <c r="JW6" s="34"/>
      <c r="JX6" s="60"/>
      <c r="JY6" s="60"/>
      <c r="JZ6" s="60"/>
      <c r="KA6" s="60"/>
      <c r="KB6" s="60"/>
      <c r="KC6" s="35" t="s">
        <v>2070</v>
      </c>
      <c r="KD6" s="35" t="s">
        <v>2008</v>
      </c>
      <c r="KE6" s="35"/>
      <c r="KF6" s="35" t="s">
        <v>2010</v>
      </c>
      <c r="KG6" s="35">
        <v>36</v>
      </c>
      <c r="KH6" s="35"/>
      <c r="KI6" s="36"/>
      <c r="KJ6" s="34"/>
      <c r="KK6" s="34"/>
      <c r="KL6" s="34"/>
      <c r="KM6" s="62"/>
      <c r="KN6" s="62"/>
      <c r="KO6" s="34"/>
      <c r="KP6" s="34"/>
      <c r="KQ6" s="34"/>
      <c r="KR6" s="34"/>
      <c r="KS6" s="34"/>
      <c r="KT6" s="34"/>
      <c r="KU6" s="34"/>
      <c r="KV6" s="60"/>
      <c r="KW6" s="34"/>
      <c r="KX6" s="34"/>
      <c r="KY6" s="34"/>
      <c r="KZ6" s="60"/>
      <c r="LA6" s="60"/>
      <c r="LB6" s="60"/>
      <c r="LC6" s="60"/>
      <c r="LD6" s="60"/>
      <c r="LE6" s="34"/>
      <c r="LF6" s="34"/>
      <c r="LG6" s="34"/>
      <c r="LH6" s="34"/>
      <c r="LI6" s="34"/>
      <c r="LJ6" s="34"/>
      <c r="LK6" s="34"/>
      <c r="LL6" s="34"/>
      <c r="LM6" s="34"/>
      <c r="LN6" s="34"/>
      <c r="LO6" s="62"/>
      <c r="LP6" s="62"/>
      <c r="LQ6" s="34"/>
      <c r="LR6" s="34"/>
      <c r="LS6" s="34"/>
      <c r="LT6" s="34"/>
      <c r="LU6" s="34"/>
      <c r="LV6" s="34"/>
      <c r="LW6" s="34"/>
      <c r="LX6" s="60"/>
      <c r="LY6" s="34"/>
      <c r="LZ6" s="34"/>
      <c r="MA6" s="34"/>
      <c r="MB6" s="60"/>
      <c r="MC6" s="60"/>
      <c r="MD6" s="60"/>
      <c r="ME6" s="60"/>
      <c r="MF6" s="60"/>
      <c r="MG6" s="34"/>
      <c r="MH6" s="34"/>
      <c r="MI6" s="34"/>
      <c r="MJ6" s="35"/>
      <c r="MK6" s="35"/>
      <c r="ML6" s="35"/>
      <c r="MM6" s="34"/>
      <c r="MN6" s="34"/>
      <c r="MO6" s="34"/>
      <c r="MP6" s="34"/>
      <c r="MQ6" s="62"/>
      <c r="MR6" s="62"/>
      <c r="MS6" s="34"/>
      <c r="MT6" s="34"/>
      <c r="MU6" s="34"/>
      <c r="MV6" s="34"/>
      <c r="MW6" s="34"/>
      <c r="MX6" s="34"/>
      <c r="MY6" s="34"/>
      <c r="MZ6" s="60"/>
      <c r="NA6" s="34"/>
      <c r="NB6" s="34"/>
      <c r="NC6" s="34"/>
      <c r="ND6" s="60"/>
      <c r="NE6" s="60"/>
      <c r="NF6" s="60"/>
      <c r="NG6" s="60"/>
      <c r="NH6" s="60"/>
      <c r="NI6" s="35">
        <v>11567255</v>
      </c>
      <c r="NJ6" s="35">
        <v>200204438</v>
      </c>
      <c r="NK6" s="35" t="s">
        <v>1412</v>
      </c>
      <c r="NL6" s="35"/>
      <c r="NM6" s="35">
        <v>120</v>
      </c>
      <c r="NN6" s="35"/>
      <c r="NO6" s="35"/>
      <c r="NP6" s="34"/>
      <c r="NQ6" s="34"/>
      <c r="NR6" s="34"/>
      <c r="NS6" s="62"/>
      <c r="NT6" s="62"/>
      <c r="NU6" s="34"/>
      <c r="NV6" s="34"/>
      <c r="NW6" s="34"/>
      <c r="NX6" s="34"/>
      <c r="NY6" s="34"/>
      <c r="NZ6" s="91"/>
      <c r="OA6" s="34"/>
      <c r="OB6" s="60"/>
      <c r="OC6" s="34"/>
      <c r="OD6" s="34"/>
      <c r="OE6" s="34"/>
      <c r="OF6" s="60"/>
      <c r="OG6" s="60"/>
      <c r="OH6" s="60"/>
      <c r="OI6" s="60"/>
      <c r="OJ6" s="60"/>
      <c r="OK6" s="35">
        <v>11567245</v>
      </c>
      <c r="OL6" s="35">
        <v>200201358</v>
      </c>
      <c r="OM6" s="35" t="s">
        <v>1669</v>
      </c>
      <c r="ON6" s="35"/>
      <c r="OO6" s="35">
        <v>110</v>
      </c>
      <c r="OP6" s="35"/>
      <c r="OQ6" s="35"/>
      <c r="OR6" s="34"/>
      <c r="OS6" s="34"/>
      <c r="OT6" s="34"/>
      <c r="OU6" s="62"/>
      <c r="OV6" s="62"/>
      <c r="OW6" s="34"/>
      <c r="OX6" s="34"/>
      <c r="OY6" s="34"/>
      <c r="OZ6" s="34"/>
      <c r="PA6" s="34"/>
      <c r="PB6" s="61"/>
      <c r="PC6" s="34"/>
      <c r="PD6" s="60"/>
      <c r="PE6" s="63"/>
    </row>
    <row r="7" spans="1:421" s="64" customFormat="1" ht="10.8">
      <c r="A7" s="34"/>
      <c r="B7" s="34"/>
      <c r="C7" s="34"/>
      <c r="D7" s="60"/>
      <c r="E7" s="60"/>
      <c r="F7" s="60"/>
      <c r="G7" s="60"/>
      <c r="H7" s="60"/>
      <c r="I7" s="35" t="s">
        <v>2087</v>
      </c>
      <c r="J7" s="34" t="s">
        <v>956</v>
      </c>
      <c r="K7" s="61"/>
      <c r="L7" s="34" t="s">
        <v>2044</v>
      </c>
      <c r="M7" s="34" t="s">
        <v>2088</v>
      </c>
      <c r="N7" s="34"/>
      <c r="O7" s="36"/>
      <c r="P7" s="34"/>
      <c r="Q7" s="34"/>
      <c r="R7" s="34"/>
      <c r="S7" s="62"/>
      <c r="T7" s="62"/>
      <c r="U7" s="34"/>
      <c r="V7" s="34"/>
      <c r="W7" s="34"/>
      <c r="X7" s="34"/>
      <c r="Y7" s="34"/>
      <c r="AA7" s="34"/>
      <c r="AB7" s="60"/>
      <c r="AC7" s="34"/>
      <c r="AD7" s="34"/>
      <c r="AE7" s="34"/>
      <c r="AF7" s="60"/>
      <c r="AG7" s="60"/>
      <c r="AH7" s="60"/>
      <c r="AI7" s="60"/>
      <c r="AJ7" s="60"/>
      <c r="AK7" s="34"/>
      <c r="AL7" s="34"/>
      <c r="AM7" s="35"/>
      <c r="AN7" s="34"/>
      <c r="AO7" s="34"/>
      <c r="AP7" s="34"/>
      <c r="AQ7" s="34"/>
      <c r="AR7" s="60"/>
      <c r="AS7" s="35"/>
      <c r="AT7" s="35"/>
      <c r="AU7" s="35"/>
      <c r="AV7" s="35"/>
      <c r="AW7" s="35"/>
      <c r="AX7" s="35"/>
      <c r="AY7" s="35"/>
      <c r="AZ7" s="34"/>
      <c r="BA7" s="34"/>
      <c r="BB7" s="34"/>
      <c r="BC7" s="34"/>
      <c r="BD7" s="60"/>
      <c r="BE7" s="34"/>
      <c r="BF7" s="34"/>
      <c r="BG7" s="34"/>
      <c r="BH7" s="60"/>
      <c r="BI7" s="60"/>
      <c r="BJ7" s="60"/>
      <c r="BK7" s="60"/>
      <c r="BL7" s="60"/>
      <c r="BM7" s="35">
        <v>11569421</v>
      </c>
      <c r="BN7" s="35">
        <v>200201367</v>
      </c>
      <c r="BO7" s="35" t="s">
        <v>1431</v>
      </c>
      <c r="BP7" s="35"/>
      <c r="BQ7" s="35">
        <v>120</v>
      </c>
      <c r="BR7" s="35"/>
      <c r="BS7" s="36"/>
      <c r="BT7" s="34"/>
      <c r="BU7" s="34"/>
      <c r="BV7" s="34"/>
      <c r="BW7" s="62"/>
      <c r="BX7" s="62"/>
      <c r="BY7" s="34"/>
      <c r="BZ7" s="34"/>
      <c r="CA7" s="34"/>
      <c r="CB7" s="34"/>
      <c r="CC7" s="34"/>
      <c r="CD7" s="34"/>
      <c r="CE7" s="34"/>
      <c r="CF7" s="60"/>
      <c r="CG7" s="34"/>
      <c r="CH7" s="34"/>
      <c r="CI7" s="34"/>
      <c r="CJ7" s="60" t="s">
        <v>959</v>
      </c>
      <c r="CK7" s="60"/>
      <c r="CL7" s="60"/>
      <c r="CM7" s="60"/>
      <c r="CN7" s="60"/>
      <c r="CO7" s="34"/>
      <c r="CP7" s="34"/>
      <c r="CQ7" s="34"/>
      <c r="CR7" s="34"/>
      <c r="CS7" s="34"/>
      <c r="CT7" s="34"/>
      <c r="CU7" s="35"/>
      <c r="CV7" s="34"/>
      <c r="CW7" s="34"/>
      <c r="CX7" s="34"/>
      <c r="CY7" s="62"/>
      <c r="CZ7" s="62"/>
      <c r="DA7" s="34"/>
      <c r="DB7" s="34"/>
      <c r="DC7" s="34"/>
      <c r="DD7" s="34"/>
      <c r="DE7" s="34"/>
      <c r="DG7" s="34"/>
      <c r="DH7" s="60"/>
      <c r="DI7" s="34"/>
      <c r="DJ7" s="34"/>
      <c r="DK7" s="34"/>
      <c r="DL7" s="60"/>
      <c r="DM7" s="60"/>
      <c r="DN7" s="60"/>
      <c r="DO7" s="60"/>
      <c r="DP7" s="60"/>
      <c r="DQ7" s="35"/>
      <c r="DR7" s="35"/>
      <c r="DS7" s="35"/>
      <c r="DT7" s="35"/>
      <c r="DU7" s="35"/>
      <c r="DV7" s="35"/>
      <c r="DW7" s="35"/>
      <c r="DX7" s="34"/>
      <c r="DY7" s="34"/>
      <c r="DZ7" s="34"/>
      <c r="EA7" s="62"/>
      <c r="EB7" s="62"/>
      <c r="EC7" s="34"/>
      <c r="ED7" s="34"/>
      <c r="EE7" s="34"/>
      <c r="EF7" s="34"/>
      <c r="EG7" s="34"/>
      <c r="EH7" s="34"/>
      <c r="EI7" s="34"/>
      <c r="EJ7" s="60"/>
      <c r="EK7" s="34"/>
      <c r="EL7" s="34"/>
      <c r="EM7" s="34"/>
      <c r="EN7" s="60"/>
      <c r="EO7" s="60"/>
      <c r="EP7" s="60"/>
      <c r="EQ7" s="60"/>
      <c r="ER7" s="60"/>
      <c r="ES7" s="35">
        <v>11567090</v>
      </c>
      <c r="ET7" s="35">
        <v>200076510</v>
      </c>
      <c r="EU7" s="35" t="s">
        <v>1683</v>
      </c>
      <c r="EV7" s="35"/>
      <c r="EW7" s="35">
        <v>142</v>
      </c>
      <c r="EX7" s="35"/>
      <c r="EY7" s="35"/>
      <c r="EZ7" s="60"/>
      <c r="FA7" s="34"/>
      <c r="FB7" s="34"/>
      <c r="FC7" s="62"/>
      <c r="FD7" s="62"/>
      <c r="FE7" s="34"/>
      <c r="FF7" s="34"/>
      <c r="FG7" s="34"/>
      <c r="FH7" s="34"/>
      <c r="FI7" s="34"/>
      <c r="FJ7" s="34"/>
      <c r="FK7" s="34"/>
      <c r="FL7" s="60"/>
      <c r="FM7" s="34"/>
      <c r="FN7" s="34"/>
      <c r="FO7" s="34"/>
      <c r="FP7" s="60"/>
      <c r="FQ7" s="60"/>
      <c r="FR7" s="60"/>
      <c r="FS7" s="60"/>
      <c r="FT7" s="60"/>
      <c r="FU7" s="35"/>
      <c r="FV7" s="35"/>
      <c r="FW7" s="35" t="s">
        <v>2089</v>
      </c>
      <c r="FX7" s="35" t="s">
        <v>2090</v>
      </c>
      <c r="FY7" s="35">
        <v>152</v>
      </c>
      <c r="FZ7" s="35"/>
      <c r="GA7" s="34"/>
      <c r="GB7" s="34"/>
      <c r="GC7" s="34"/>
      <c r="GD7" s="34"/>
      <c r="GE7" s="62"/>
      <c r="GF7" s="62"/>
      <c r="GG7" s="34"/>
      <c r="GH7" s="34"/>
      <c r="GI7" s="34"/>
      <c r="GJ7" s="34"/>
      <c r="GK7" s="34"/>
      <c r="GL7" s="61"/>
      <c r="GM7" s="34"/>
      <c r="GN7" s="60"/>
      <c r="GO7" s="34"/>
      <c r="GP7" s="34"/>
      <c r="GQ7" s="34"/>
      <c r="GR7" s="60"/>
      <c r="GS7" s="60"/>
      <c r="GT7" s="60"/>
      <c r="GU7" s="60"/>
      <c r="GV7" s="60"/>
      <c r="GW7" s="35"/>
      <c r="GX7" s="35"/>
      <c r="GY7" s="35"/>
      <c r="GZ7" s="35"/>
      <c r="HA7" s="35"/>
      <c r="HB7" s="35"/>
      <c r="HC7" s="35"/>
      <c r="HD7" s="34"/>
      <c r="HE7" s="34"/>
      <c r="HF7" s="34"/>
      <c r="HG7" s="62"/>
      <c r="HH7" s="62"/>
      <c r="HI7" s="34"/>
      <c r="HJ7" s="34"/>
      <c r="HK7" s="34"/>
      <c r="HL7" s="34"/>
      <c r="HM7" s="34"/>
      <c r="HN7" s="34"/>
      <c r="HO7" s="34"/>
      <c r="HP7" s="60"/>
      <c r="HQ7" s="34"/>
      <c r="HR7" s="34"/>
      <c r="HS7" s="34"/>
      <c r="HT7" s="60"/>
      <c r="HU7" s="60"/>
      <c r="HV7" s="60"/>
      <c r="HW7" s="60"/>
      <c r="HX7" s="35"/>
      <c r="HY7" s="35"/>
      <c r="HZ7" s="35"/>
      <c r="IA7" s="35"/>
      <c r="IB7" s="35"/>
      <c r="IC7" s="35"/>
      <c r="ID7" s="35"/>
      <c r="IE7" s="35"/>
      <c r="IF7" s="34"/>
      <c r="IG7" s="34"/>
      <c r="IH7" s="34"/>
      <c r="II7" s="62"/>
      <c r="IJ7" s="62"/>
      <c r="IK7" s="34"/>
      <c r="IL7" s="34"/>
      <c r="IM7" s="34"/>
      <c r="IN7" s="34"/>
      <c r="IO7" s="34"/>
      <c r="IP7" s="61"/>
      <c r="IQ7" s="34"/>
      <c r="IR7" s="60"/>
      <c r="IS7" s="34"/>
      <c r="IT7" s="34"/>
      <c r="IU7" s="34"/>
      <c r="IV7" s="60"/>
      <c r="IW7" s="60"/>
      <c r="IX7" s="60"/>
      <c r="IY7" s="60"/>
      <c r="IZ7" s="60"/>
      <c r="JA7" s="34"/>
      <c r="JB7" s="34"/>
      <c r="JC7" s="34"/>
      <c r="JD7" s="35"/>
      <c r="JE7" s="35"/>
      <c r="JF7" s="35"/>
      <c r="JG7" s="36"/>
      <c r="JH7" s="34"/>
      <c r="JI7" s="34"/>
      <c r="JJ7" s="34"/>
      <c r="JK7" s="62"/>
      <c r="JL7" s="62"/>
      <c r="JM7" s="34"/>
      <c r="JN7" s="34"/>
      <c r="JO7" s="34"/>
      <c r="JP7" s="34"/>
      <c r="JQ7" s="34"/>
      <c r="JR7" s="61"/>
      <c r="JS7" s="34"/>
      <c r="JT7" s="60"/>
      <c r="JU7" s="34"/>
      <c r="JV7" s="34"/>
      <c r="JW7" s="34"/>
      <c r="JX7" s="60"/>
      <c r="JY7" s="60"/>
      <c r="JZ7" s="60"/>
      <c r="KA7" s="60"/>
      <c r="KB7" s="60"/>
      <c r="KC7" s="35"/>
      <c r="KD7" s="35"/>
      <c r="KE7" s="35"/>
      <c r="KF7" s="35"/>
      <c r="KG7" s="35"/>
      <c r="KH7" s="35"/>
      <c r="KI7" s="35"/>
      <c r="KJ7" s="34"/>
      <c r="KK7" s="34"/>
      <c r="KL7" s="34"/>
      <c r="KM7" s="62"/>
      <c r="KN7" s="62"/>
      <c r="KO7" s="34"/>
      <c r="KP7" s="34"/>
      <c r="KQ7" s="34"/>
      <c r="KR7" s="34"/>
      <c r="KS7" s="34"/>
      <c r="KT7" s="61"/>
      <c r="KU7" s="34"/>
      <c r="KV7" s="60"/>
      <c r="KW7" s="34"/>
      <c r="KX7" s="34"/>
      <c r="KY7" s="34"/>
      <c r="KZ7" s="60"/>
      <c r="LA7" s="60"/>
      <c r="LB7" s="60"/>
      <c r="LC7" s="60"/>
      <c r="LD7" s="60"/>
      <c r="LE7" s="35"/>
      <c r="LF7" s="35"/>
      <c r="LG7" s="35"/>
      <c r="LH7" s="35"/>
      <c r="LI7" s="35"/>
      <c r="LJ7" s="35"/>
      <c r="LK7" s="35"/>
      <c r="LL7" s="34"/>
      <c r="LM7" s="34"/>
      <c r="LN7" s="34"/>
      <c r="LO7" s="34"/>
      <c r="LP7" s="62"/>
      <c r="LQ7" s="34"/>
      <c r="LR7" s="34"/>
      <c r="LS7" s="34"/>
      <c r="LT7" s="34"/>
      <c r="LU7" s="34"/>
      <c r="LV7" s="34"/>
      <c r="LW7" s="34"/>
      <c r="LX7" s="60"/>
      <c r="LY7" s="34"/>
      <c r="LZ7" s="34"/>
      <c r="MA7" s="34"/>
      <c r="MB7" s="60"/>
      <c r="MC7" s="60"/>
      <c r="MD7" s="60"/>
      <c r="ME7" s="60"/>
      <c r="MF7" s="60"/>
      <c r="MG7" s="35"/>
      <c r="MH7" s="35"/>
      <c r="MI7" s="35"/>
      <c r="MJ7" s="35"/>
      <c r="MK7" s="35"/>
      <c r="ML7" s="35"/>
      <c r="MM7" s="35"/>
      <c r="MN7" s="34"/>
      <c r="MO7" s="34"/>
      <c r="MP7" s="34"/>
      <c r="MQ7" s="34"/>
      <c r="MR7" s="62"/>
      <c r="MS7" s="34"/>
      <c r="MT7" s="34"/>
      <c r="MU7" s="34"/>
      <c r="MV7" s="34"/>
      <c r="MW7" s="34"/>
      <c r="MX7" s="34"/>
      <c r="MY7" s="34"/>
      <c r="MZ7" s="60"/>
      <c r="NA7" s="34"/>
      <c r="NB7" s="34"/>
      <c r="NC7" s="34"/>
      <c r="ND7" s="60"/>
      <c r="NE7" s="60"/>
      <c r="NF7" s="60"/>
      <c r="NG7" s="60"/>
      <c r="NH7" s="60"/>
      <c r="NI7" s="34">
        <v>11567094</v>
      </c>
      <c r="NJ7" s="34">
        <v>200127395</v>
      </c>
      <c r="NK7" s="34" t="s">
        <v>1420</v>
      </c>
      <c r="NL7" s="34">
        <v>2300</v>
      </c>
      <c r="NM7" s="34">
        <v>152</v>
      </c>
      <c r="NN7" s="34"/>
      <c r="NO7" s="34"/>
      <c r="NP7" s="34"/>
      <c r="NQ7" s="34"/>
      <c r="NR7" s="34"/>
      <c r="NS7" s="62"/>
      <c r="NT7" s="62"/>
      <c r="NU7" s="34"/>
      <c r="NV7" s="34"/>
      <c r="NW7" s="34"/>
      <c r="NX7" s="34"/>
      <c r="NY7" s="34"/>
      <c r="NZ7" s="61"/>
      <c r="OA7" s="34"/>
      <c r="OB7" s="60"/>
      <c r="OC7" s="34"/>
      <c r="OD7" s="34"/>
      <c r="OE7" s="34"/>
      <c r="OF7" s="60"/>
      <c r="OG7" s="60"/>
      <c r="OH7" s="60"/>
      <c r="OI7" s="60"/>
      <c r="OJ7" s="60"/>
      <c r="OK7" s="35">
        <v>11567243</v>
      </c>
      <c r="OL7" s="35">
        <v>200201338</v>
      </c>
      <c r="OM7" s="35" t="s">
        <v>1670</v>
      </c>
      <c r="ON7" s="35"/>
      <c r="OO7" s="35">
        <v>110</v>
      </c>
      <c r="OP7" s="35"/>
      <c r="OQ7" s="34"/>
      <c r="OR7" s="34"/>
      <c r="OS7" s="34"/>
      <c r="OT7" s="34"/>
      <c r="OU7" s="62"/>
      <c r="OV7" s="62"/>
      <c r="OW7" s="34"/>
      <c r="OX7" s="34"/>
      <c r="OY7" s="34"/>
      <c r="OZ7" s="34"/>
      <c r="PA7" s="34"/>
      <c r="PB7" s="34"/>
      <c r="PC7" s="34"/>
      <c r="PD7" s="60"/>
      <c r="PE7" s="63"/>
    </row>
    <row r="8" spans="1:421" s="64" customFormat="1" ht="12.25">
      <c r="A8" s="34"/>
      <c r="B8" s="34"/>
      <c r="C8" s="34"/>
      <c r="D8" s="60"/>
      <c r="E8" s="60"/>
      <c r="F8" s="60"/>
      <c r="G8" s="60"/>
      <c r="H8" s="60"/>
      <c r="I8" s="35" t="s">
        <v>2087</v>
      </c>
      <c r="J8" s="35" t="s">
        <v>956</v>
      </c>
      <c r="K8" s="61"/>
      <c r="L8" s="35" t="s">
        <v>2045</v>
      </c>
      <c r="M8" s="35" t="s">
        <v>2088</v>
      </c>
      <c r="N8" s="35"/>
      <c r="O8" s="36"/>
      <c r="P8" s="34"/>
      <c r="Q8" s="34"/>
      <c r="R8" s="34"/>
      <c r="S8" s="62"/>
      <c r="U8" s="34"/>
      <c r="V8" s="34"/>
      <c r="W8" s="34"/>
      <c r="X8" s="34"/>
      <c r="Y8" s="34"/>
      <c r="Z8" s="34"/>
      <c r="AA8" s="34"/>
      <c r="AB8" s="60"/>
      <c r="AC8" s="34"/>
      <c r="AD8" s="34"/>
      <c r="AE8" s="34"/>
      <c r="AF8" s="60"/>
      <c r="AG8" s="60"/>
      <c r="AH8" s="60"/>
      <c r="AI8" s="60"/>
      <c r="AJ8" s="60"/>
      <c r="AK8" s="35">
        <v>11569421</v>
      </c>
      <c r="AL8" s="35">
        <v>200201367</v>
      </c>
      <c r="AM8" s="35" t="s">
        <v>1431</v>
      </c>
      <c r="AN8" s="35"/>
      <c r="AO8" s="35">
        <v>300</v>
      </c>
      <c r="AP8" s="35"/>
      <c r="AQ8" s="35"/>
      <c r="AR8" s="60"/>
      <c r="AS8" s="35"/>
      <c r="AT8" s="35"/>
      <c r="AU8" s="35"/>
      <c r="AV8" s="35"/>
      <c r="AW8" s="35"/>
      <c r="AX8" s="35"/>
      <c r="AY8" s="35"/>
      <c r="AZ8" s="34"/>
      <c r="BA8" s="34"/>
      <c r="BB8" s="34"/>
      <c r="BC8" s="34"/>
      <c r="BD8" s="60"/>
      <c r="BE8" s="34"/>
      <c r="BF8" s="34"/>
      <c r="BG8" s="34"/>
      <c r="BH8" s="60"/>
      <c r="BI8" s="60"/>
      <c r="BJ8" s="60"/>
      <c r="BK8" s="60"/>
      <c r="BL8" s="60"/>
      <c r="BM8" s="35">
        <v>11569420</v>
      </c>
      <c r="BN8" s="35">
        <v>200201347</v>
      </c>
      <c r="BO8" s="35" t="s">
        <v>1432</v>
      </c>
      <c r="BP8" s="35"/>
      <c r="BQ8" s="35">
        <v>120</v>
      </c>
      <c r="BR8" s="35"/>
      <c r="BS8" s="36"/>
      <c r="BT8" s="34"/>
      <c r="BU8" s="34"/>
      <c r="BV8" s="34"/>
      <c r="BW8" s="62"/>
      <c r="BX8" s="62"/>
      <c r="BY8" s="34"/>
      <c r="BZ8" s="34"/>
      <c r="CA8" s="34"/>
      <c r="CB8" s="34"/>
      <c r="CC8" s="34"/>
      <c r="CD8" s="34"/>
      <c r="CE8" s="34"/>
      <c r="CF8" s="60"/>
      <c r="CG8" s="34"/>
      <c r="CH8" s="34"/>
      <c r="CI8" s="34"/>
      <c r="CJ8" s="60"/>
      <c r="CK8" s="60"/>
      <c r="CL8" s="60"/>
      <c r="CM8" s="60"/>
      <c r="CN8" s="60"/>
      <c r="CO8" s="35"/>
      <c r="CP8" s="35"/>
      <c r="CQ8" s="35"/>
      <c r="CR8" s="35"/>
      <c r="CS8" s="35"/>
      <c r="CT8" s="35"/>
      <c r="CU8" s="81"/>
      <c r="CV8" s="34"/>
      <c r="CW8" s="34"/>
      <c r="CX8" s="34"/>
      <c r="CY8" s="62"/>
      <c r="CZ8" s="62"/>
      <c r="DA8" s="34"/>
      <c r="DB8" s="34"/>
      <c r="DC8" s="34"/>
      <c r="DD8" s="34"/>
      <c r="DE8" s="34"/>
      <c r="DF8" s="61"/>
      <c r="DG8" s="34"/>
      <c r="DH8" s="60"/>
      <c r="DI8" s="34"/>
      <c r="DJ8" s="34"/>
      <c r="DK8" s="34"/>
      <c r="DL8" s="60"/>
      <c r="DM8" s="60"/>
      <c r="DN8" s="60"/>
      <c r="DO8" s="60"/>
      <c r="DP8" s="60"/>
      <c r="DQ8" s="35"/>
      <c r="DR8" s="35"/>
      <c r="DS8" s="35"/>
      <c r="DT8" s="35"/>
      <c r="DU8" s="35"/>
      <c r="DV8" s="35"/>
      <c r="DW8" s="36"/>
      <c r="DX8" s="34"/>
      <c r="DY8" s="34"/>
      <c r="DZ8" s="34"/>
      <c r="EA8" s="62"/>
      <c r="EB8" s="62"/>
      <c r="EC8" s="34"/>
      <c r="ED8" s="34"/>
      <c r="EE8" s="34"/>
      <c r="EF8" s="34"/>
      <c r="EG8" s="34"/>
      <c r="EH8" s="34"/>
      <c r="EI8" s="34"/>
      <c r="EJ8" s="60"/>
      <c r="EK8" s="34"/>
      <c r="EL8" s="34"/>
      <c r="EM8" s="34"/>
      <c r="EN8" s="60"/>
      <c r="EO8" s="60"/>
      <c r="EP8" s="60"/>
      <c r="EQ8" s="60"/>
      <c r="ER8" s="60"/>
      <c r="ES8" s="35">
        <v>11569700</v>
      </c>
      <c r="ET8" s="35">
        <v>200201360</v>
      </c>
      <c r="EU8" s="35" t="s">
        <v>2071</v>
      </c>
      <c r="EV8" s="35"/>
      <c r="EW8" s="35">
        <v>4</v>
      </c>
      <c r="EX8" s="35"/>
      <c r="EY8" s="36"/>
      <c r="EZ8" s="35"/>
      <c r="FA8" s="34"/>
      <c r="FB8" s="34"/>
      <c r="FC8" s="62"/>
      <c r="FD8" s="62"/>
      <c r="FE8" s="34"/>
      <c r="FF8" s="34"/>
      <c r="FG8" s="34"/>
      <c r="FH8" s="34"/>
      <c r="FI8" s="34"/>
      <c r="FJ8" s="34"/>
      <c r="FK8" s="34"/>
      <c r="FL8" s="60"/>
      <c r="FM8" s="34"/>
      <c r="FN8" s="34"/>
      <c r="FO8" s="34"/>
      <c r="FP8" s="60"/>
      <c r="FQ8" s="60"/>
      <c r="FR8" s="60"/>
      <c r="FS8" s="60"/>
      <c r="FT8" s="60"/>
      <c r="FU8" s="35"/>
      <c r="FV8" s="35"/>
      <c r="FW8" s="35"/>
      <c r="FX8" s="35"/>
      <c r="FY8" s="35"/>
      <c r="FZ8" s="35"/>
      <c r="GA8" s="35"/>
      <c r="GB8" s="34"/>
      <c r="GC8" s="35"/>
      <c r="GD8" s="35"/>
      <c r="GE8" s="35"/>
      <c r="GF8" s="35"/>
      <c r="GG8" s="35"/>
      <c r="GH8" s="35"/>
      <c r="GI8" s="35"/>
      <c r="GJ8" s="35"/>
      <c r="GK8" s="35"/>
      <c r="GL8" s="61"/>
      <c r="GM8" s="34"/>
      <c r="GN8" s="60"/>
      <c r="GO8" s="34"/>
      <c r="GP8" s="34"/>
      <c r="GQ8" s="34"/>
      <c r="GR8" s="60"/>
      <c r="GS8" s="60"/>
      <c r="GT8" s="60"/>
      <c r="GU8" s="60"/>
      <c r="GV8" s="60"/>
      <c r="GW8" s="35"/>
      <c r="GX8" s="35"/>
      <c r="GY8" s="35"/>
      <c r="GZ8" s="35"/>
      <c r="HA8" s="35"/>
      <c r="HB8" s="35"/>
      <c r="HC8" s="35"/>
      <c r="HD8" s="34"/>
      <c r="HE8" s="34"/>
      <c r="HF8" s="34"/>
      <c r="HG8" s="62"/>
      <c r="HH8" s="62"/>
      <c r="HI8" s="34"/>
      <c r="HJ8" s="34"/>
      <c r="HK8" s="34"/>
      <c r="HL8" s="34"/>
      <c r="HM8" s="34"/>
      <c r="HN8" s="34"/>
      <c r="HO8" s="34"/>
      <c r="HP8" s="60"/>
      <c r="HQ8" s="34"/>
      <c r="HR8" s="35"/>
      <c r="HS8" s="35"/>
      <c r="HT8" s="60"/>
      <c r="HU8" s="60"/>
      <c r="HV8" s="60"/>
      <c r="HW8" s="60"/>
      <c r="HX8" s="35"/>
      <c r="HY8" s="35"/>
      <c r="HZ8" s="35"/>
      <c r="IA8" s="35"/>
      <c r="IB8" s="35"/>
      <c r="IC8" s="35"/>
      <c r="ID8" s="35"/>
      <c r="IE8" s="35"/>
      <c r="IF8" s="34"/>
      <c r="IG8" s="34"/>
      <c r="IH8" s="34"/>
      <c r="II8" s="62"/>
      <c r="IJ8" s="62"/>
      <c r="IK8" s="34"/>
      <c r="IL8" s="34"/>
      <c r="IM8" s="34"/>
      <c r="IN8" s="34"/>
      <c r="IO8" s="34"/>
      <c r="IQ8" s="34"/>
      <c r="IR8" s="60"/>
      <c r="IS8" s="34"/>
      <c r="IT8" s="34"/>
      <c r="IU8" s="34"/>
      <c r="IV8" s="60"/>
      <c r="IW8" s="60"/>
      <c r="IX8" s="60"/>
      <c r="IY8" s="60"/>
      <c r="IZ8" s="92"/>
      <c r="JA8" s="93"/>
      <c r="JB8" s="80"/>
      <c r="JC8" s="80"/>
      <c r="JD8" s="80"/>
      <c r="JE8" s="35"/>
      <c r="JF8" s="35"/>
      <c r="JG8" s="35"/>
      <c r="JH8" s="34"/>
      <c r="JI8" s="34"/>
      <c r="JJ8" s="34"/>
      <c r="JK8" s="62"/>
      <c r="JL8" s="62"/>
      <c r="JM8" s="34"/>
      <c r="JN8" s="34"/>
      <c r="JO8" s="34"/>
      <c r="JP8" s="34"/>
      <c r="JQ8" s="34"/>
      <c r="JR8" s="34"/>
      <c r="JS8" s="34"/>
      <c r="JT8" s="60"/>
      <c r="JU8" s="34"/>
      <c r="JV8" s="34"/>
      <c r="JW8" s="34"/>
      <c r="JX8" s="60"/>
      <c r="JY8" s="60"/>
      <c r="JZ8" s="60"/>
      <c r="KA8" s="60"/>
      <c r="KB8" s="60"/>
      <c r="KC8" s="35"/>
      <c r="KD8" s="35"/>
      <c r="KE8" s="35"/>
      <c r="KF8" s="35"/>
      <c r="KG8" s="35"/>
      <c r="KH8" s="35"/>
      <c r="KI8" s="35"/>
      <c r="KJ8" s="34"/>
      <c r="KK8" s="34"/>
      <c r="KL8" s="34"/>
      <c r="KM8" s="62"/>
      <c r="KN8" s="62"/>
      <c r="KO8" s="34"/>
      <c r="KP8" s="34"/>
      <c r="KQ8" s="34"/>
      <c r="KR8" s="34"/>
      <c r="KS8" s="34"/>
      <c r="KT8" s="61"/>
      <c r="KU8" s="34"/>
      <c r="KV8" s="60"/>
      <c r="KW8" s="34"/>
      <c r="KX8" s="34"/>
      <c r="KY8" s="34"/>
      <c r="KZ8" s="60"/>
      <c r="LA8" s="60"/>
      <c r="LB8" s="60"/>
      <c r="LC8" s="60"/>
      <c r="LD8" s="60"/>
      <c r="LE8" s="34"/>
      <c r="LF8" s="34"/>
      <c r="LG8" s="34"/>
      <c r="LH8" s="34"/>
      <c r="LI8" s="34"/>
      <c r="LJ8" s="34"/>
      <c r="LK8" s="34"/>
      <c r="LL8" s="34"/>
      <c r="LM8" s="34"/>
      <c r="LN8" s="34"/>
      <c r="LO8" s="34"/>
      <c r="LP8" s="62"/>
      <c r="LQ8" s="34"/>
      <c r="LR8" s="34"/>
      <c r="LS8" s="34"/>
      <c r="LT8" s="34"/>
      <c r="LU8" s="34"/>
      <c r="LV8" s="34"/>
      <c r="LW8" s="34"/>
      <c r="LX8" s="60"/>
      <c r="LY8" s="34"/>
      <c r="LZ8" s="34"/>
      <c r="MA8" s="34"/>
      <c r="MB8" s="60"/>
      <c r="MC8" s="60"/>
      <c r="MD8" s="60"/>
      <c r="ME8" s="60"/>
      <c r="MF8" s="60"/>
      <c r="MG8" s="34"/>
      <c r="MH8" s="34"/>
      <c r="MI8" s="34"/>
      <c r="MJ8" s="34"/>
      <c r="MK8" s="34"/>
      <c r="ML8" s="34"/>
      <c r="MM8" s="34"/>
      <c r="MN8" s="34"/>
      <c r="MO8" s="34"/>
      <c r="MP8" s="34"/>
      <c r="MQ8" s="34"/>
      <c r="MR8" s="62"/>
      <c r="MS8" s="34"/>
      <c r="MT8" s="34"/>
      <c r="MU8" s="34"/>
      <c r="MV8" s="34"/>
      <c r="MW8" s="34"/>
      <c r="MX8" s="34"/>
      <c r="MY8" s="34"/>
      <c r="MZ8" s="60"/>
      <c r="NA8" s="34"/>
      <c r="NB8" s="34"/>
      <c r="NC8" s="34"/>
      <c r="ND8" s="60"/>
      <c r="NE8" s="60"/>
      <c r="NF8" s="60"/>
      <c r="NG8" s="60"/>
      <c r="NH8" s="60"/>
      <c r="NI8" s="34">
        <v>11569689</v>
      </c>
      <c r="NJ8" s="34">
        <v>200204437</v>
      </c>
      <c r="NK8" s="34" t="s">
        <v>1411</v>
      </c>
      <c r="NL8" s="34">
        <v>2000</v>
      </c>
      <c r="NM8" s="34">
        <v>72</v>
      </c>
      <c r="NN8" s="34"/>
      <c r="NO8" s="34"/>
      <c r="NP8" s="34"/>
      <c r="NQ8" s="34"/>
      <c r="NR8" s="34"/>
      <c r="NS8" s="62"/>
      <c r="NT8" s="62"/>
      <c r="NU8" s="34"/>
      <c r="NV8" s="34"/>
      <c r="NW8" s="34"/>
      <c r="NX8" s="34"/>
      <c r="NY8" s="34"/>
      <c r="NZ8" s="61"/>
      <c r="OA8" s="34"/>
      <c r="OB8" s="60"/>
      <c r="OC8" s="34"/>
      <c r="OD8" s="34"/>
      <c r="OE8" s="34"/>
      <c r="OF8" s="60"/>
      <c r="OG8" s="60"/>
      <c r="OH8" s="60"/>
      <c r="OI8" s="60"/>
      <c r="OJ8" s="60"/>
      <c r="OK8" s="35">
        <v>11567246</v>
      </c>
      <c r="OL8" s="35">
        <v>200201361</v>
      </c>
      <c r="OM8" s="35" t="s">
        <v>1667</v>
      </c>
      <c r="ON8" s="35"/>
      <c r="OO8" s="35">
        <v>122</v>
      </c>
      <c r="OP8" s="35"/>
      <c r="OQ8" s="34"/>
      <c r="OR8" s="34"/>
      <c r="OS8" s="34"/>
      <c r="OT8" s="34"/>
      <c r="OU8" s="62"/>
      <c r="OV8" s="62"/>
      <c r="OW8" s="34"/>
      <c r="OX8" s="34"/>
      <c r="OY8" s="34"/>
      <c r="OZ8" s="34"/>
      <c r="PA8" s="34"/>
      <c r="PB8" s="61"/>
      <c r="PC8" s="34"/>
      <c r="PD8" s="60"/>
      <c r="PE8" s="63"/>
    </row>
    <row r="9" spans="1:421" s="64" customFormat="1" ht="10.8">
      <c r="A9" s="34"/>
      <c r="B9" s="34"/>
      <c r="C9" s="34"/>
      <c r="D9" s="60"/>
      <c r="E9" s="60"/>
      <c r="F9" s="60"/>
      <c r="G9" s="60"/>
      <c r="H9" s="60"/>
      <c r="I9" s="35" t="s">
        <v>2087</v>
      </c>
      <c r="J9" s="35" t="s">
        <v>956</v>
      </c>
      <c r="K9" s="35"/>
      <c r="L9" s="35" t="s">
        <v>2046</v>
      </c>
      <c r="M9" s="35" t="s">
        <v>2088</v>
      </c>
      <c r="N9" s="35"/>
      <c r="O9" s="36"/>
      <c r="P9" s="34"/>
      <c r="Q9" s="34"/>
      <c r="R9" s="34"/>
      <c r="S9" s="62"/>
      <c r="T9" s="62"/>
      <c r="U9" s="34"/>
      <c r="V9" s="34"/>
      <c r="W9" s="34"/>
      <c r="X9" s="34"/>
      <c r="Y9" s="34"/>
      <c r="Z9" s="34"/>
      <c r="AA9" s="34"/>
      <c r="AB9" s="60"/>
      <c r="AC9" s="34"/>
      <c r="AD9" s="34"/>
      <c r="AE9" s="34"/>
      <c r="AF9" s="60"/>
      <c r="AG9" s="60"/>
      <c r="AH9" s="60"/>
      <c r="AI9" s="60"/>
      <c r="AJ9" s="60"/>
      <c r="AK9" s="35">
        <v>11569420</v>
      </c>
      <c r="AL9" s="35">
        <v>200201347</v>
      </c>
      <c r="AM9" s="35" t="s">
        <v>1432</v>
      </c>
      <c r="AN9" s="35"/>
      <c r="AO9" s="35">
        <v>300</v>
      </c>
      <c r="AP9" s="35"/>
      <c r="AQ9" s="35"/>
      <c r="AR9" s="34"/>
      <c r="AS9" s="34"/>
      <c r="AT9" s="34"/>
      <c r="AU9" s="62"/>
      <c r="AV9" s="94"/>
      <c r="AW9" s="34"/>
      <c r="AX9" s="34"/>
      <c r="AY9" s="34"/>
      <c r="AZ9" s="34"/>
      <c r="BA9" s="34"/>
      <c r="BB9" s="34"/>
      <c r="BC9" s="34"/>
      <c r="BD9" s="60"/>
      <c r="BE9" s="34"/>
      <c r="BF9" s="34"/>
      <c r="BG9" s="34"/>
      <c r="BH9" s="60"/>
      <c r="BI9" s="60"/>
      <c r="BJ9" s="60"/>
      <c r="BK9" s="60"/>
      <c r="BL9" s="60"/>
      <c r="BM9" s="34"/>
      <c r="BN9" s="34"/>
      <c r="BO9" s="35"/>
      <c r="BP9" s="35"/>
      <c r="BQ9" s="35"/>
      <c r="BR9" s="35"/>
      <c r="BS9" s="35"/>
      <c r="BT9" s="34"/>
      <c r="BU9" s="34"/>
      <c r="BV9" s="34"/>
      <c r="BW9" s="62"/>
      <c r="BX9" s="62"/>
      <c r="BY9" s="34"/>
      <c r="BZ9" s="34"/>
      <c r="CA9" s="34"/>
      <c r="CB9" s="34"/>
      <c r="CC9" s="34"/>
      <c r="CD9" s="34"/>
      <c r="CE9" s="34"/>
      <c r="CF9" s="60"/>
      <c r="CG9" s="34"/>
      <c r="CH9" s="34"/>
      <c r="CI9" s="34"/>
      <c r="CJ9" s="60"/>
      <c r="CK9" s="60"/>
      <c r="CL9" s="60"/>
      <c r="CM9" s="60"/>
      <c r="CN9" s="60"/>
      <c r="CO9" s="35"/>
      <c r="CP9" s="35"/>
      <c r="CQ9" s="34"/>
      <c r="CR9" s="35"/>
      <c r="CS9" s="35"/>
      <c r="CT9" s="35"/>
      <c r="CU9" s="36"/>
      <c r="CV9" s="34"/>
      <c r="CW9" s="34"/>
      <c r="CX9" s="34"/>
      <c r="CY9" s="62"/>
      <c r="CZ9" s="62"/>
      <c r="DA9" s="34"/>
      <c r="DB9" s="34"/>
      <c r="DC9" s="34"/>
      <c r="DD9" s="34"/>
      <c r="DE9" s="34"/>
      <c r="DG9" s="34"/>
      <c r="DH9" s="60"/>
      <c r="DI9" s="34"/>
      <c r="DJ9" s="34"/>
      <c r="DK9" s="34"/>
      <c r="DL9" s="60"/>
      <c r="DM9" s="60"/>
      <c r="DN9" s="60"/>
      <c r="DO9" s="60"/>
      <c r="DP9" s="60"/>
      <c r="DQ9" s="35">
        <v>11567247</v>
      </c>
      <c r="DR9" s="35">
        <v>200204479</v>
      </c>
      <c r="DS9" s="35" t="s">
        <v>1306</v>
      </c>
      <c r="DT9" s="35"/>
      <c r="DU9" s="35">
        <v>142</v>
      </c>
      <c r="DV9" s="35"/>
      <c r="DW9" s="35"/>
      <c r="DX9" s="34"/>
      <c r="DY9" s="34"/>
      <c r="DZ9" s="34"/>
      <c r="EA9" s="62"/>
      <c r="EB9" s="62"/>
      <c r="EC9" s="34"/>
      <c r="ED9" s="34"/>
      <c r="EE9" s="34"/>
      <c r="EF9" s="34"/>
      <c r="EG9" s="34"/>
      <c r="EH9" s="61"/>
      <c r="EI9" s="34"/>
      <c r="EJ9" s="60"/>
      <c r="EK9" s="34"/>
      <c r="EL9" s="34"/>
      <c r="EM9" s="34"/>
      <c r="EN9" s="60"/>
      <c r="EO9" s="60"/>
      <c r="EP9" s="60"/>
      <c r="EQ9" s="60"/>
      <c r="ER9" s="60"/>
      <c r="ES9" s="35">
        <v>11569691</v>
      </c>
      <c r="ET9" s="35">
        <v>200201340</v>
      </c>
      <c r="EU9" s="35" t="s">
        <v>2072</v>
      </c>
      <c r="EV9" s="35"/>
      <c r="EW9" s="35">
        <v>4</v>
      </c>
      <c r="EX9" s="35"/>
      <c r="EY9" s="35"/>
      <c r="EZ9" s="35"/>
      <c r="FA9" s="34"/>
      <c r="FB9" s="34"/>
      <c r="FC9" s="62"/>
      <c r="FD9" s="62"/>
      <c r="FE9" s="34"/>
      <c r="FF9" s="34"/>
      <c r="FG9" s="34"/>
      <c r="FH9" s="34"/>
      <c r="FI9" s="34"/>
      <c r="FJ9" s="34"/>
      <c r="FK9" s="34"/>
      <c r="FL9" s="60"/>
      <c r="FM9" s="34"/>
      <c r="FN9" s="34"/>
      <c r="FO9" s="34"/>
      <c r="FP9" s="60"/>
      <c r="FQ9" s="60"/>
      <c r="FR9" s="60"/>
      <c r="FS9" s="60"/>
      <c r="FT9" s="60"/>
      <c r="FU9" s="35">
        <v>11564867</v>
      </c>
      <c r="FV9" s="35">
        <v>200240476</v>
      </c>
      <c r="FW9" s="35" t="s">
        <v>1446</v>
      </c>
      <c r="FX9" s="35"/>
      <c r="FY9" s="35">
        <v>90</v>
      </c>
      <c r="FZ9" s="35"/>
      <c r="GA9" s="35"/>
      <c r="GB9" s="35"/>
      <c r="GC9" s="35"/>
      <c r="GD9" s="35"/>
      <c r="GE9" s="34"/>
      <c r="GF9" s="62"/>
      <c r="GG9" s="34"/>
      <c r="GH9" s="34"/>
      <c r="GI9" s="34"/>
      <c r="GJ9" s="34"/>
      <c r="GK9" s="34"/>
      <c r="GL9" s="61"/>
      <c r="GM9" s="34"/>
      <c r="GN9" s="60"/>
      <c r="GO9" s="34"/>
      <c r="GP9" s="34"/>
      <c r="GQ9" s="34"/>
      <c r="GR9" s="60"/>
      <c r="GS9" s="60"/>
      <c r="GT9" s="60"/>
      <c r="GU9" s="60"/>
      <c r="GV9" s="60"/>
      <c r="GW9" s="35"/>
      <c r="GX9" s="35"/>
      <c r="GY9" s="35"/>
      <c r="GZ9" s="35"/>
      <c r="HA9" s="35"/>
      <c r="HB9" s="35"/>
      <c r="HC9" s="36"/>
      <c r="HD9" s="34"/>
      <c r="HE9" s="34"/>
      <c r="HF9" s="34"/>
      <c r="HG9" s="62"/>
      <c r="HH9" s="62"/>
      <c r="HI9" s="34"/>
      <c r="HJ9" s="34"/>
      <c r="HK9" s="34"/>
      <c r="HL9" s="34"/>
      <c r="HM9" s="34"/>
      <c r="HN9" s="34"/>
      <c r="HO9" s="34"/>
      <c r="HP9" s="60"/>
      <c r="HQ9" s="34"/>
      <c r="HR9" s="34"/>
      <c r="HS9" s="34"/>
      <c r="HT9" s="60"/>
      <c r="HU9" s="60"/>
      <c r="HV9" s="60"/>
      <c r="HW9" s="60"/>
      <c r="HX9" s="60"/>
      <c r="HY9" s="35"/>
      <c r="HZ9" s="35"/>
      <c r="IA9" s="35"/>
      <c r="IB9" s="35"/>
      <c r="IC9" s="35"/>
      <c r="ID9" s="35"/>
      <c r="IE9" s="35"/>
      <c r="IF9" s="34"/>
      <c r="IG9" s="34"/>
      <c r="IH9" s="34"/>
      <c r="II9" s="62"/>
      <c r="IJ9" s="62"/>
      <c r="IK9" s="34"/>
      <c r="IL9" s="34"/>
      <c r="IM9" s="34"/>
      <c r="IN9" s="34"/>
      <c r="IO9" s="34"/>
      <c r="IP9" s="34"/>
      <c r="IQ9" s="34"/>
      <c r="IR9" s="60"/>
      <c r="IS9" s="34"/>
      <c r="IT9" s="34"/>
      <c r="IU9" s="34"/>
      <c r="IV9" s="60"/>
      <c r="IW9" s="60"/>
      <c r="IX9" s="60"/>
      <c r="IY9" s="60"/>
      <c r="IZ9" s="60"/>
      <c r="JA9" s="34"/>
      <c r="JB9" s="34"/>
      <c r="JC9" s="34"/>
      <c r="JD9" s="61"/>
      <c r="JE9" s="34"/>
      <c r="JF9" s="34"/>
      <c r="JG9" s="34"/>
      <c r="JH9" s="34"/>
      <c r="JI9" s="34"/>
      <c r="JJ9" s="34"/>
      <c r="JK9" s="62"/>
      <c r="JL9" s="62"/>
      <c r="JM9" s="34"/>
      <c r="JN9" s="34"/>
      <c r="JO9" s="34"/>
      <c r="JP9" s="34"/>
      <c r="JQ9" s="34"/>
      <c r="JR9" s="34"/>
      <c r="JS9" s="34"/>
      <c r="JT9" s="60"/>
      <c r="JU9" s="34"/>
      <c r="JV9" s="34"/>
      <c r="JW9" s="34"/>
      <c r="JX9" s="60"/>
      <c r="JY9" s="60"/>
      <c r="JZ9" s="60"/>
      <c r="KA9" s="60"/>
      <c r="KB9" s="60"/>
      <c r="KC9" s="35"/>
      <c r="KD9" s="35"/>
      <c r="KE9" s="35"/>
      <c r="KF9" s="35"/>
      <c r="KG9" s="35"/>
      <c r="KH9" s="35"/>
      <c r="KI9" s="35"/>
      <c r="KJ9" s="34"/>
      <c r="KK9" s="34"/>
      <c r="KL9" s="34"/>
      <c r="KM9" s="62"/>
      <c r="KN9" s="62"/>
      <c r="KO9" s="34"/>
      <c r="KP9" s="34"/>
      <c r="KQ9" s="34"/>
      <c r="KR9" s="34"/>
      <c r="KS9" s="34"/>
      <c r="KT9" s="34"/>
      <c r="KU9" s="34"/>
      <c r="KV9" s="60"/>
      <c r="KW9" s="34"/>
      <c r="KX9" s="34"/>
      <c r="KY9" s="34"/>
      <c r="KZ9" s="60"/>
      <c r="LA9" s="60"/>
      <c r="LB9" s="60"/>
      <c r="LC9" s="60"/>
      <c r="LD9" s="60"/>
      <c r="LE9" s="34"/>
      <c r="LF9" s="34"/>
      <c r="LG9" s="34"/>
      <c r="LH9" s="34"/>
      <c r="LI9" s="34"/>
      <c r="LJ9" s="34"/>
      <c r="LK9" s="34"/>
      <c r="LL9" s="35"/>
      <c r="LM9" s="34"/>
      <c r="LN9" s="34"/>
      <c r="LO9" s="34"/>
      <c r="LP9" s="62"/>
      <c r="LQ9" s="34"/>
      <c r="LR9" s="34"/>
      <c r="LS9" s="34"/>
      <c r="LT9" s="34"/>
      <c r="LU9" s="34"/>
      <c r="LV9" s="34"/>
      <c r="LW9" s="34"/>
      <c r="LX9" s="60"/>
      <c r="LY9" s="34"/>
      <c r="LZ9" s="34"/>
      <c r="MA9" s="34"/>
      <c r="MB9" s="60"/>
      <c r="MC9" s="60"/>
      <c r="MD9" s="60"/>
      <c r="ME9" s="60"/>
      <c r="MF9" s="60"/>
      <c r="MG9" s="34"/>
      <c r="MH9" s="34"/>
      <c r="MI9" s="34"/>
      <c r="MJ9" s="34"/>
      <c r="MK9" s="34"/>
      <c r="ML9" s="34"/>
      <c r="MM9" s="34"/>
      <c r="MN9" s="35"/>
      <c r="MO9" s="34"/>
      <c r="MP9" s="34"/>
      <c r="MQ9" s="34"/>
      <c r="MR9" s="62"/>
      <c r="MS9" s="34"/>
      <c r="MT9" s="34"/>
      <c r="MU9" s="34"/>
      <c r="MV9" s="34"/>
      <c r="MW9" s="34"/>
      <c r="MX9" s="34"/>
      <c r="MY9" s="34"/>
      <c r="MZ9" s="60"/>
      <c r="NA9" s="34"/>
      <c r="NB9" s="34"/>
      <c r="NC9" s="34"/>
      <c r="ND9" s="60"/>
      <c r="NE9" s="60"/>
      <c r="NF9" s="60"/>
      <c r="NG9" s="60"/>
      <c r="NH9" s="60"/>
      <c r="NI9" s="35"/>
      <c r="NJ9" s="34"/>
      <c r="NK9" s="61"/>
      <c r="NL9" s="34"/>
      <c r="NM9" s="34"/>
      <c r="NN9" s="34"/>
      <c r="NO9" s="35"/>
      <c r="NP9" s="34"/>
      <c r="NQ9" s="34"/>
      <c r="NR9" s="34"/>
      <c r="NS9" s="62"/>
      <c r="NT9" s="62"/>
      <c r="NU9" s="34"/>
      <c r="NV9" s="34"/>
      <c r="NW9" s="34"/>
      <c r="NX9" s="34"/>
      <c r="NY9" s="34"/>
      <c r="NZ9" s="34"/>
      <c r="OA9" s="34"/>
      <c r="OB9" s="60"/>
      <c r="OC9" s="34"/>
      <c r="OD9" s="34"/>
      <c r="OE9" s="34"/>
      <c r="OF9" s="60"/>
      <c r="OG9" s="60"/>
      <c r="OH9" s="60"/>
      <c r="OI9" s="60"/>
      <c r="OJ9" s="66"/>
      <c r="OK9" s="35">
        <v>11567244</v>
      </c>
      <c r="OL9" s="35">
        <v>200201341</v>
      </c>
      <c r="OM9" s="35" t="s">
        <v>1668</v>
      </c>
      <c r="ON9" s="35"/>
      <c r="OO9" s="35">
        <v>122</v>
      </c>
      <c r="OP9" s="35"/>
      <c r="OQ9" s="35"/>
      <c r="OR9" s="90"/>
      <c r="OS9" s="34"/>
      <c r="OT9" s="34"/>
      <c r="OU9" s="62"/>
      <c r="OV9" s="62"/>
      <c r="OW9" s="34"/>
      <c r="OX9" s="34"/>
      <c r="OY9" s="34"/>
      <c r="OZ9" s="34"/>
      <c r="PA9" s="34"/>
      <c r="PB9" s="61"/>
      <c r="PC9" s="34"/>
      <c r="PD9" s="60"/>
      <c r="PE9" s="63"/>
    </row>
    <row r="10" spans="1:421" s="64" customFormat="1" ht="10.8">
      <c r="A10" s="34"/>
      <c r="B10" s="34"/>
      <c r="C10" s="34"/>
      <c r="D10" s="60"/>
      <c r="E10" s="60"/>
      <c r="F10" s="60"/>
      <c r="G10" s="60"/>
      <c r="H10" s="60"/>
      <c r="I10" s="35" t="s">
        <v>2087</v>
      </c>
      <c r="J10" s="35" t="s">
        <v>956</v>
      </c>
      <c r="K10" s="35"/>
      <c r="L10" s="35" t="s">
        <v>254</v>
      </c>
      <c r="M10" s="35"/>
      <c r="N10" s="35"/>
      <c r="O10" s="35"/>
      <c r="P10" s="34"/>
      <c r="Q10" s="34"/>
      <c r="R10" s="35"/>
      <c r="S10" s="35"/>
      <c r="T10" s="35"/>
      <c r="U10" s="35"/>
      <c r="V10" s="35"/>
      <c r="W10" s="35"/>
      <c r="X10" s="35"/>
      <c r="Y10" s="34"/>
      <c r="Z10" s="61"/>
      <c r="AA10" s="34"/>
      <c r="AB10" s="60"/>
      <c r="AC10" s="34"/>
      <c r="AD10" s="34"/>
      <c r="AE10" s="34"/>
      <c r="AF10" s="60"/>
      <c r="AG10" s="60"/>
      <c r="AH10" s="60"/>
      <c r="AI10" s="60"/>
      <c r="AJ10" s="60"/>
      <c r="AK10" s="35">
        <v>11569413</v>
      </c>
      <c r="AL10" s="35">
        <v>200030869</v>
      </c>
      <c r="AM10" s="35" t="s">
        <v>1437</v>
      </c>
      <c r="AN10" s="35"/>
      <c r="AO10" s="35">
        <v>154</v>
      </c>
      <c r="AP10" s="35"/>
      <c r="AQ10" s="35"/>
      <c r="AR10" s="60"/>
      <c r="AS10" s="34"/>
      <c r="AT10" s="35"/>
      <c r="AU10" s="35"/>
      <c r="AV10" s="35"/>
      <c r="AW10" s="35"/>
      <c r="AX10" s="35"/>
      <c r="AY10" s="35"/>
      <c r="AZ10" s="35"/>
      <c r="BA10" s="34"/>
      <c r="BB10" s="61"/>
      <c r="BC10" s="34"/>
      <c r="BD10" s="60"/>
      <c r="BE10" s="34"/>
      <c r="BF10" s="34"/>
      <c r="BG10" s="34"/>
      <c r="BH10" s="60"/>
      <c r="BI10" s="60"/>
      <c r="BJ10" s="60"/>
      <c r="BK10" s="60"/>
      <c r="BL10" s="60"/>
      <c r="BM10" s="34"/>
      <c r="BN10" s="34"/>
      <c r="BO10" s="35"/>
      <c r="BP10" s="34"/>
      <c r="BQ10" s="34"/>
      <c r="BR10" s="34"/>
      <c r="BS10" s="34"/>
      <c r="BT10" s="34"/>
      <c r="BU10" s="34"/>
      <c r="BV10" s="34"/>
      <c r="BW10" s="62"/>
      <c r="BX10" s="62"/>
      <c r="BY10" s="34"/>
      <c r="BZ10" s="34"/>
      <c r="CA10" s="34"/>
      <c r="CB10" s="34"/>
      <c r="CC10" s="34"/>
      <c r="CD10" s="61"/>
      <c r="CE10" s="34"/>
      <c r="CF10" s="60"/>
      <c r="CG10" s="34"/>
      <c r="CH10" s="34"/>
      <c r="CI10" s="34"/>
      <c r="CJ10" s="60"/>
      <c r="CK10" s="60"/>
      <c r="CL10" s="60"/>
      <c r="CM10" s="60"/>
      <c r="CN10" s="60"/>
      <c r="CO10" s="35"/>
      <c r="CP10" s="34"/>
      <c r="CQ10" s="61"/>
      <c r="CR10" s="34"/>
      <c r="CS10" s="34"/>
      <c r="CT10" s="34"/>
      <c r="CU10" s="36"/>
      <c r="CV10" s="34"/>
      <c r="CW10" s="34"/>
      <c r="CX10" s="34"/>
      <c r="CY10" s="62"/>
      <c r="CZ10" s="62"/>
      <c r="DA10" s="34"/>
      <c r="DB10" s="34"/>
      <c r="DC10" s="34"/>
      <c r="DD10" s="34"/>
      <c r="DE10" s="34"/>
      <c r="DF10" s="34"/>
      <c r="DG10" s="34"/>
      <c r="DH10" s="60"/>
      <c r="DI10" s="34"/>
      <c r="DJ10" s="34"/>
      <c r="DK10" s="34"/>
      <c r="DL10" s="60"/>
      <c r="DM10" s="60"/>
      <c r="DN10" s="60"/>
      <c r="DO10" s="60"/>
      <c r="DP10" s="60"/>
      <c r="DQ10" s="35">
        <v>11567248</v>
      </c>
      <c r="DR10" s="35">
        <v>200204515</v>
      </c>
      <c r="DS10" s="35" t="s">
        <v>1307</v>
      </c>
      <c r="DT10" s="35"/>
      <c r="DU10" s="35">
        <v>142</v>
      </c>
      <c r="DV10" s="35"/>
      <c r="DW10" s="35"/>
      <c r="DX10" s="35"/>
      <c r="DY10" s="35"/>
      <c r="DZ10" s="35"/>
      <c r="EA10" s="35"/>
      <c r="EB10" s="35"/>
      <c r="EC10" s="35"/>
      <c r="ED10" s="35"/>
      <c r="EE10" s="35"/>
      <c r="EF10" s="35"/>
      <c r="EG10" s="35"/>
      <c r="EH10" s="35"/>
      <c r="EI10" s="34"/>
      <c r="EJ10" s="60"/>
      <c r="EK10" s="34"/>
      <c r="EL10" s="34"/>
      <c r="EM10" s="34"/>
      <c r="EN10" s="60"/>
      <c r="EO10" s="60"/>
      <c r="EP10" s="60"/>
      <c r="EQ10" s="60"/>
      <c r="ER10" s="60"/>
      <c r="ES10" s="35"/>
      <c r="ET10" s="35"/>
      <c r="EU10" s="35"/>
      <c r="EV10" s="35"/>
      <c r="EW10" s="35"/>
      <c r="EX10" s="35"/>
      <c r="EY10" s="35"/>
      <c r="EZ10" s="34"/>
      <c r="FA10" s="34"/>
      <c r="FB10" s="34"/>
      <c r="FC10" s="62"/>
      <c r="FD10" s="62"/>
      <c r="FE10" s="34"/>
      <c r="FF10" s="34"/>
      <c r="FG10" s="34"/>
      <c r="FH10" s="34"/>
      <c r="FI10" s="34"/>
      <c r="FJ10" s="61"/>
      <c r="FK10" s="34"/>
      <c r="FL10" s="60"/>
      <c r="FM10" s="34"/>
      <c r="FN10" s="34"/>
      <c r="FO10" s="34"/>
      <c r="FP10" s="60"/>
      <c r="FQ10" s="60"/>
      <c r="FR10" s="60"/>
      <c r="FS10" s="60"/>
      <c r="FT10" s="60"/>
      <c r="FU10" s="35">
        <v>11564868</v>
      </c>
      <c r="FV10" s="35">
        <v>200240473</v>
      </c>
      <c r="FW10" s="35" t="s">
        <v>1447</v>
      </c>
      <c r="FX10" s="35"/>
      <c r="FY10" s="35">
        <v>90</v>
      </c>
      <c r="FZ10" s="35"/>
      <c r="GA10" s="35"/>
      <c r="GB10" s="35"/>
      <c r="GC10" s="35"/>
      <c r="GD10" s="35"/>
      <c r="GE10" s="35"/>
      <c r="GF10" s="35"/>
      <c r="GG10" s="35"/>
      <c r="GH10" s="35"/>
      <c r="GI10" s="35"/>
      <c r="GJ10" s="35"/>
      <c r="GK10" s="35"/>
      <c r="GL10" s="35"/>
      <c r="GM10" s="34"/>
      <c r="GN10" s="60"/>
      <c r="GO10" s="34"/>
      <c r="GP10" s="34"/>
      <c r="GQ10" s="34"/>
      <c r="GR10" s="60"/>
      <c r="GS10" s="60"/>
      <c r="GT10" s="60"/>
      <c r="GU10" s="60"/>
      <c r="GV10" s="60"/>
      <c r="GW10" s="35"/>
      <c r="GX10" s="34"/>
      <c r="GY10" s="61"/>
      <c r="GZ10" s="35"/>
      <c r="HA10" s="35"/>
      <c r="HB10" s="35"/>
      <c r="HC10" s="36"/>
      <c r="HD10" s="34"/>
      <c r="HE10" s="34"/>
      <c r="HF10" s="35"/>
      <c r="HG10" s="62"/>
      <c r="HH10" s="62"/>
      <c r="HI10" s="34"/>
      <c r="HJ10" s="34"/>
      <c r="HK10" s="34"/>
      <c r="HL10" s="34"/>
      <c r="HM10" s="34"/>
      <c r="HN10" s="61"/>
      <c r="HO10" s="34"/>
      <c r="HP10" s="60"/>
      <c r="HQ10" s="34"/>
      <c r="HR10" s="34"/>
      <c r="HS10" s="34"/>
      <c r="HT10" s="60"/>
      <c r="HU10" s="60"/>
      <c r="HV10" s="60"/>
      <c r="HW10" s="60"/>
      <c r="HX10" s="34"/>
      <c r="HY10" s="35" t="s">
        <v>2073</v>
      </c>
      <c r="HZ10" s="35">
        <v>330098951</v>
      </c>
      <c r="IA10" s="35" t="s">
        <v>2030</v>
      </c>
      <c r="IB10" s="35" t="s">
        <v>960</v>
      </c>
      <c r="IC10" s="34" t="s">
        <v>2074</v>
      </c>
      <c r="ID10" s="34"/>
      <c r="IE10" s="35"/>
      <c r="IF10" s="34"/>
      <c r="IG10" s="34"/>
      <c r="IH10" s="34"/>
      <c r="II10" s="62"/>
      <c r="IJ10" s="62"/>
      <c r="IK10" s="34"/>
      <c r="IL10" s="34"/>
      <c r="IM10" s="34"/>
      <c r="IN10" s="34"/>
      <c r="IO10" s="34"/>
      <c r="IP10" s="34"/>
      <c r="IQ10" s="34"/>
      <c r="IR10" s="60"/>
      <c r="IS10" s="34"/>
      <c r="IT10" s="34"/>
      <c r="IU10" s="34"/>
      <c r="IV10" s="60"/>
      <c r="IW10" s="60"/>
      <c r="IX10" s="60"/>
      <c r="IY10" s="60"/>
      <c r="IZ10" s="60"/>
      <c r="JA10" s="34"/>
      <c r="JB10" s="34"/>
      <c r="JC10" s="34"/>
      <c r="JD10" s="34"/>
      <c r="JE10" s="34"/>
      <c r="JF10" s="34"/>
      <c r="JG10" s="34"/>
      <c r="JH10" s="34"/>
      <c r="JI10" s="34"/>
      <c r="JJ10" s="34"/>
      <c r="JK10" s="62"/>
      <c r="JL10" s="62"/>
      <c r="JM10" s="34"/>
      <c r="JN10" s="34"/>
      <c r="JO10" s="34"/>
      <c r="JP10" s="34"/>
      <c r="JQ10" s="34"/>
      <c r="JR10" s="34"/>
      <c r="JS10" s="34"/>
      <c r="JT10" s="60"/>
      <c r="JU10" s="34"/>
      <c r="JV10" s="34"/>
      <c r="JW10" s="34"/>
      <c r="JX10" s="60"/>
      <c r="JY10" s="60"/>
      <c r="JZ10" s="60"/>
      <c r="KA10" s="60"/>
      <c r="KB10" s="60"/>
      <c r="KC10" s="35"/>
      <c r="KD10" s="35"/>
      <c r="KE10" s="35"/>
      <c r="KF10" s="35"/>
      <c r="KG10" s="35"/>
      <c r="KH10" s="35"/>
      <c r="KI10" s="35"/>
      <c r="KJ10" s="34"/>
      <c r="KK10" s="34"/>
      <c r="KL10" s="34"/>
      <c r="KM10" s="62"/>
      <c r="KN10" s="62"/>
      <c r="KO10" s="34"/>
      <c r="KP10" s="34"/>
      <c r="KQ10" s="34"/>
      <c r="KR10" s="34"/>
      <c r="KS10" s="34"/>
      <c r="KT10" s="34"/>
      <c r="KU10" s="34"/>
      <c r="KV10" s="60"/>
      <c r="KW10" s="34"/>
      <c r="KX10" s="34"/>
      <c r="KY10" s="34"/>
      <c r="KZ10" s="60"/>
      <c r="LA10" s="60"/>
      <c r="LB10" s="60"/>
      <c r="LC10" s="60"/>
      <c r="LD10" s="60"/>
      <c r="LE10" s="35"/>
      <c r="LF10" s="35"/>
      <c r="LG10" s="35"/>
      <c r="LH10" s="35"/>
      <c r="LI10" s="35"/>
      <c r="LJ10" s="35"/>
      <c r="LK10" s="34"/>
      <c r="LL10" s="35"/>
      <c r="LM10" s="34"/>
      <c r="LN10" s="34"/>
      <c r="LO10" s="34"/>
      <c r="LP10" s="62"/>
      <c r="LQ10" s="34"/>
      <c r="LR10" s="34"/>
      <c r="LS10" s="34"/>
      <c r="LT10" s="34"/>
      <c r="LU10" s="34"/>
      <c r="LV10" s="34"/>
      <c r="LW10" s="34"/>
      <c r="LX10" s="60"/>
      <c r="LY10" s="34"/>
      <c r="LZ10" s="34"/>
      <c r="MA10" s="34"/>
      <c r="MB10" s="60"/>
      <c r="MC10" s="60"/>
      <c r="MD10" s="60"/>
      <c r="ME10" s="60"/>
      <c r="MF10" s="60"/>
      <c r="MG10" s="35"/>
      <c r="MH10" s="35"/>
      <c r="MI10" s="35"/>
      <c r="MJ10" s="35"/>
      <c r="MK10" s="35"/>
      <c r="ML10" s="35"/>
      <c r="MM10" s="34"/>
      <c r="MN10" s="35"/>
      <c r="MO10" s="34"/>
      <c r="MP10" s="34"/>
      <c r="MQ10" s="34"/>
      <c r="MR10" s="62"/>
      <c r="MS10" s="34"/>
      <c r="MT10" s="34"/>
      <c r="MU10" s="34"/>
      <c r="MV10" s="34"/>
      <c r="MW10" s="34"/>
      <c r="MX10" s="34"/>
      <c r="MY10" s="34"/>
      <c r="MZ10" s="60"/>
      <c r="NA10" s="34"/>
      <c r="NB10" s="34"/>
      <c r="NC10" s="34"/>
      <c r="ND10" s="60"/>
      <c r="NE10" s="60"/>
      <c r="NF10" s="60"/>
      <c r="NG10" s="60"/>
      <c r="NH10" s="60"/>
      <c r="NI10" s="35"/>
      <c r="NJ10" s="35"/>
      <c r="NK10" s="35"/>
      <c r="NL10" s="35"/>
      <c r="NM10" s="35"/>
      <c r="NN10" s="35"/>
      <c r="NO10" s="35"/>
      <c r="NP10" s="34"/>
      <c r="NQ10" s="34"/>
      <c r="NR10" s="34"/>
      <c r="NS10" s="62"/>
      <c r="NT10" s="62"/>
      <c r="NU10" s="34"/>
      <c r="NV10" s="34"/>
      <c r="NW10" s="34"/>
      <c r="NX10" s="34"/>
      <c r="NY10" s="34"/>
      <c r="NZ10" s="34"/>
      <c r="OA10" s="34"/>
      <c r="OB10" s="60"/>
      <c r="OC10" s="34"/>
      <c r="OD10" s="34"/>
      <c r="OE10" s="34"/>
      <c r="OF10" s="60"/>
      <c r="OG10" s="60"/>
      <c r="OH10" s="60"/>
      <c r="OI10" s="60"/>
      <c r="OJ10" s="66"/>
      <c r="OK10" s="35"/>
      <c r="OL10" s="35"/>
      <c r="OM10" s="35"/>
      <c r="ON10" s="35"/>
      <c r="OO10" s="35"/>
      <c r="OP10" s="35"/>
      <c r="OQ10" s="35"/>
      <c r="OR10" s="90"/>
      <c r="OS10" s="34"/>
      <c r="OT10" s="34"/>
      <c r="OU10" s="62"/>
      <c r="OV10" s="62"/>
      <c r="OW10" s="34"/>
      <c r="OX10" s="34"/>
      <c r="OY10" s="34"/>
      <c r="OZ10" s="34"/>
      <c r="PA10" s="34"/>
      <c r="PB10" s="34"/>
      <c r="PC10" s="34"/>
      <c r="PD10" s="60"/>
      <c r="PE10" s="63"/>
    </row>
    <row r="11" spans="1:421" s="64" customFormat="1" ht="10.8">
      <c r="A11" s="34"/>
      <c r="B11" s="34"/>
      <c r="C11" s="34"/>
      <c r="D11" s="60"/>
      <c r="E11" s="60"/>
      <c r="F11" s="60"/>
      <c r="G11" s="60"/>
      <c r="H11" s="60"/>
      <c r="I11" s="35" t="s">
        <v>2087</v>
      </c>
      <c r="J11" s="35" t="s">
        <v>956</v>
      </c>
      <c r="K11" s="35"/>
      <c r="L11" s="35" t="s">
        <v>2047</v>
      </c>
      <c r="M11" s="35"/>
      <c r="N11" s="35"/>
      <c r="O11" s="35"/>
      <c r="P11" s="34"/>
      <c r="Q11" s="34"/>
      <c r="R11" s="35"/>
      <c r="S11" s="35"/>
      <c r="T11" s="35"/>
      <c r="U11" s="35"/>
      <c r="V11" s="35"/>
      <c r="W11" s="35"/>
      <c r="X11" s="35"/>
      <c r="Y11" s="35"/>
      <c r="Z11" s="34"/>
      <c r="AA11" s="34"/>
      <c r="AB11" s="60"/>
      <c r="AC11" s="34"/>
      <c r="AD11" s="34"/>
      <c r="AE11" s="34"/>
      <c r="AF11" s="60"/>
      <c r="AG11" s="60"/>
      <c r="AH11" s="60"/>
      <c r="AI11" s="60"/>
      <c r="AJ11" s="60"/>
      <c r="AK11" s="35">
        <v>11569416</v>
      </c>
      <c r="AL11" s="35">
        <v>200204438</v>
      </c>
      <c r="AM11" s="35" t="s">
        <v>1412</v>
      </c>
      <c r="AN11" s="35"/>
      <c r="AO11" s="35">
        <v>1272</v>
      </c>
      <c r="AP11" s="35"/>
      <c r="AQ11" s="35"/>
      <c r="AR11" s="35"/>
      <c r="AS11" s="35"/>
      <c r="AT11" s="35"/>
      <c r="AU11" s="35"/>
      <c r="AV11" s="35"/>
      <c r="AW11" s="35"/>
      <c r="AX11" s="35"/>
      <c r="AY11" s="35"/>
      <c r="AZ11" s="35"/>
      <c r="BA11" s="35"/>
      <c r="BB11" s="61"/>
      <c r="BC11" s="34"/>
      <c r="BD11" s="60"/>
      <c r="BE11" s="34"/>
      <c r="BF11" s="34"/>
      <c r="BG11" s="34"/>
      <c r="BH11" s="60"/>
      <c r="BI11" s="60"/>
      <c r="BJ11" s="60"/>
      <c r="BK11" s="60"/>
      <c r="BL11" s="60"/>
      <c r="BM11" s="34"/>
      <c r="BN11" s="34"/>
      <c r="BO11" s="35"/>
      <c r="BP11" s="34"/>
      <c r="BQ11" s="34"/>
      <c r="BR11" s="34"/>
      <c r="BS11" s="34"/>
      <c r="BT11" s="34"/>
      <c r="BU11" s="34"/>
      <c r="BV11" s="34"/>
      <c r="BW11" s="62"/>
      <c r="BX11" s="62"/>
      <c r="BY11" s="34"/>
      <c r="BZ11" s="34"/>
      <c r="CA11" s="34"/>
      <c r="CB11" s="34"/>
      <c r="CC11" s="34"/>
      <c r="CD11" s="34"/>
      <c r="CE11" s="34"/>
      <c r="CF11" s="60"/>
      <c r="CG11" s="34"/>
      <c r="CH11" s="34"/>
      <c r="CI11" s="34"/>
      <c r="CJ11" s="60"/>
      <c r="CK11" s="60"/>
      <c r="CL11" s="60"/>
      <c r="CM11" s="60"/>
      <c r="CN11" s="60"/>
      <c r="CO11" s="35"/>
      <c r="CP11" s="35"/>
      <c r="CQ11" s="61"/>
      <c r="CR11" s="35"/>
      <c r="CS11" s="35"/>
      <c r="CT11" s="35"/>
      <c r="CU11" s="36"/>
      <c r="CV11" s="34"/>
      <c r="CW11" s="34"/>
      <c r="CX11" s="34"/>
      <c r="CY11" s="62"/>
      <c r="CZ11" s="62"/>
      <c r="DA11" s="34"/>
      <c r="DB11" s="34"/>
      <c r="DC11" s="34"/>
      <c r="DD11" s="34"/>
      <c r="DE11" s="34"/>
      <c r="DF11" s="34"/>
      <c r="DG11" s="34"/>
      <c r="DH11" s="60"/>
      <c r="DI11" s="34"/>
      <c r="DJ11" s="34"/>
      <c r="DK11" s="34"/>
      <c r="DL11" s="60"/>
      <c r="DM11" s="60"/>
      <c r="DN11" s="60"/>
      <c r="DO11" s="60"/>
      <c r="DP11" s="60"/>
      <c r="DQ11" s="35"/>
      <c r="DR11" s="35"/>
      <c r="DS11" s="35"/>
      <c r="DT11" s="35"/>
      <c r="DU11" s="35"/>
      <c r="DV11" s="35"/>
      <c r="DW11" s="35"/>
      <c r="DX11" s="35"/>
      <c r="DY11" s="35"/>
      <c r="DZ11" s="35"/>
      <c r="EA11" s="35"/>
      <c r="EB11" s="35"/>
      <c r="EC11" s="35"/>
      <c r="ED11" s="35"/>
      <c r="EE11" s="35"/>
      <c r="EF11" s="35"/>
      <c r="EG11" s="35"/>
      <c r="EH11" s="35"/>
      <c r="EI11" s="34"/>
      <c r="EJ11" s="60"/>
      <c r="EK11" s="34"/>
      <c r="EL11" s="34"/>
      <c r="EM11" s="34"/>
      <c r="EN11" s="60"/>
      <c r="EO11" s="60"/>
      <c r="EP11" s="60"/>
      <c r="EQ11" s="60"/>
      <c r="ER11" s="60"/>
      <c r="ES11" s="35"/>
      <c r="ET11" s="35"/>
      <c r="EU11" s="35"/>
      <c r="EV11" s="35"/>
      <c r="EW11" s="35"/>
      <c r="EX11" s="35"/>
      <c r="EY11" s="35"/>
      <c r="EZ11" s="34"/>
      <c r="FA11" s="34"/>
      <c r="FB11" s="34"/>
      <c r="FC11" s="62"/>
      <c r="FD11" s="62"/>
      <c r="FE11" s="34"/>
      <c r="FF11" s="34"/>
      <c r="FG11" s="34"/>
      <c r="FH11" s="34"/>
      <c r="FI11" s="34"/>
      <c r="FJ11" s="34"/>
      <c r="FK11" s="34"/>
      <c r="FL11" s="60"/>
      <c r="FM11" s="34"/>
      <c r="FN11" s="34"/>
      <c r="FO11" s="34"/>
      <c r="FP11" s="60"/>
      <c r="FQ11" s="60"/>
      <c r="FR11" s="60"/>
      <c r="FS11" s="60"/>
      <c r="FT11" s="60"/>
      <c r="FU11" s="35"/>
      <c r="FV11" s="35"/>
      <c r="FW11" s="35"/>
      <c r="FX11" s="35"/>
      <c r="FY11" s="35"/>
      <c r="FZ11" s="35"/>
      <c r="GA11" s="35"/>
      <c r="GB11" s="35"/>
      <c r="GC11" s="35"/>
      <c r="GD11" s="35"/>
      <c r="GE11" s="35"/>
      <c r="GF11" s="35"/>
      <c r="GG11" s="35"/>
      <c r="GH11" s="35"/>
      <c r="GI11" s="35"/>
      <c r="GJ11" s="35"/>
      <c r="GK11" s="35"/>
      <c r="GL11" s="35"/>
      <c r="GM11" s="34"/>
      <c r="GN11" s="60"/>
      <c r="GO11" s="34"/>
      <c r="GP11" s="34"/>
      <c r="GQ11" s="34"/>
      <c r="GR11" s="60"/>
      <c r="GS11" s="60"/>
      <c r="GT11" s="60"/>
      <c r="GU11" s="60"/>
      <c r="GV11" s="60"/>
      <c r="GW11" s="35"/>
      <c r="GX11" s="34"/>
      <c r="GY11" s="61"/>
      <c r="GZ11" s="35"/>
      <c r="HA11" s="34"/>
      <c r="HB11" s="34"/>
      <c r="HC11" s="35"/>
      <c r="HD11" s="35"/>
      <c r="HE11" s="35"/>
      <c r="HG11" s="35"/>
      <c r="HH11" s="35"/>
      <c r="HI11" s="35"/>
      <c r="HJ11" s="35"/>
      <c r="HK11" s="35"/>
      <c r="HL11" s="35"/>
      <c r="HM11" s="35"/>
      <c r="HN11" s="61"/>
      <c r="HO11" s="34"/>
      <c r="HP11" s="60"/>
      <c r="HQ11" s="34"/>
      <c r="HR11" s="34"/>
      <c r="HS11" s="34"/>
      <c r="HT11" s="60"/>
      <c r="HU11" s="60"/>
      <c r="HV11" s="60"/>
      <c r="HW11" s="60"/>
      <c r="HX11" s="60"/>
      <c r="HY11" s="35"/>
      <c r="HZ11" s="35"/>
      <c r="IA11" s="35"/>
      <c r="IB11" s="35"/>
      <c r="IC11" s="35"/>
      <c r="ID11" s="35"/>
      <c r="IE11" s="35"/>
      <c r="IF11" s="34"/>
      <c r="IG11" s="34"/>
      <c r="IH11" s="34"/>
      <c r="II11" s="62"/>
      <c r="IJ11" s="62"/>
      <c r="IK11" s="34"/>
      <c r="IL11" s="34"/>
      <c r="IM11" s="34"/>
      <c r="IN11" s="34"/>
      <c r="IO11" s="34"/>
      <c r="IP11" s="61"/>
      <c r="IQ11" s="34"/>
      <c r="IR11" s="60"/>
      <c r="IS11" s="34"/>
      <c r="IT11" s="34"/>
      <c r="IU11" s="34"/>
      <c r="IV11" s="60"/>
      <c r="IW11" s="60"/>
      <c r="IX11" s="60"/>
      <c r="IY11" s="60"/>
      <c r="IZ11" s="60"/>
      <c r="JA11" s="34"/>
      <c r="JB11" s="34"/>
      <c r="JC11" s="34"/>
      <c r="JD11" s="34"/>
      <c r="JE11" s="34"/>
      <c r="JF11" s="34"/>
      <c r="JG11" s="34"/>
      <c r="JH11" s="34"/>
      <c r="JI11" s="34"/>
      <c r="JJ11" s="34"/>
      <c r="JK11" s="62"/>
      <c r="JL11" s="62"/>
      <c r="JM11" s="34"/>
      <c r="JN11" s="34"/>
      <c r="JO11" s="34"/>
      <c r="JP11" s="34"/>
      <c r="JQ11" s="34"/>
      <c r="JR11" s="34"/>
      <c r="JS11" s="34"/>
      <c r="JT11" s="60"/>
      <c r="JU11" s="34"/>
      <c r="JV11" s="34"/>
      <c r="JW11" s="34"/>
      <c r="JX11" s="60"/>
      <c r="JY11" s="60"/>
      <c r="JZ11" s="60"/>
      <c r="KA11" s="60"/>
      <c r="KB11" s="60"/>
      <c r="KC11" s="35" t="s">
        <v>2073</v>
      </c>
      <c r="KD11" s="35">
        <v>330098951</v>
      </c>
      <c r="KE11" s="35" t="s">
        <v>2030</v>
      </c>
      <c r="KF11" s="35" t="s">
        <v>960</v>
      </c>
      <c r="KG11" s="35" t="s">
        <v>2074</v>
      </c>
      <c r="KH11" s="35"/>
      <c r="KI11" s="35"/>
      <c r="KJ11" s="34"/>
      <c r="KK11" s="34"/>
      <c r="KL11" s="34"/>
      <c r="KM11" s="62"/>
      <c r="KN11" s="62"/>
      <c r="KO11" s="34"/>
      <c r="KP11" s="34"/>
      <c r="KQ11" s="34"/>
      <c r="KR11" s="34"/>
      <c r="KS11" s="34"/>
      <c r="KT11" s="34"/>
      <c r="KU11" s="34"/>
      <c r="KV11" s="60"/>
      <c r="KW11" s="34"/>
      <c r="KX11" s="34"/>
      <c r="KY11" s="34"/>
      <c r="KZ11" s="60"/>
      <c r="LA11" s="60"/>
      <c r="LB11" s="60"/>
      <c r="LC11" s="60"/>
      <c r="LD11" s="60"/>
      <c r="LE11" s="35"/>
      <c r="LF11" s="35"/>
      <c r="LG11" s="35"/>
      <c r="LH11" s="35"/>
      <c r="LI11" s="35"/>
      <c r="LJ11" s="35"/>
      <c r="LK11" s="34"/>
      <c r="LL11" s="34"/>
      <c r="LM11" s="34"/>
      <c r="LN11" s="34"/>
      <c r="LO11" s="62"/>
      <c r="LP11" s="62"/>
      <c r="LQ11" s="34"/>
      <c r="LR11" s="34"/>
      <c r="LS11" s="34"/>
      <c r="LT11" s="34"/>
      <c r="LU11" s="34"/>
      <c r="LV11" s="34"/>
      <c r="LW11" s="34"/>
      <c r="LX11" s="60"/>
      <c r="LY11" s="34"/>
      <c r="LZ11" s="34"/>
      <c r="MA11" s="34"/>
      <c r="MB11" s="60"/>
      <c r="MC11" s="60"/>
      <c r="MD11" s="60"/>
      <c r="ME11" s="60"/>
      <c r="MF11" s="60"/>
      <c r="MG11" s="35"/>
      <c r="MH11" s="35"/>
      <c r="MI11" s="35"/>
      <c r="MJ11" s="35"/>
      <c r="MK11" s="35"/>
      <c r="ML11" s="35"/>
      <c r="MM11" s="34"/>
      <c r="MN11" s="34"/>
      <c r="MO11" s="34"/>
      <c r="MP11" s="34"/>
      <c r="MQ11" s="62"/>
      <c r="MR11" s="62"/>
      <c r="MS11" s="34"/>
      <c r="MT11" s="34"/>
      <c r="MU11" s="34"/>
      <c r="MV11" s="34"/>
      <c r="MW11" s="34"/>
      <c r="MX11" s="34"/>
      <c r="MY11" s="34"/>
      <c r="MZ11" s="60"/>
      <c r="NA11" s="34"/>
      <c r="NB11" s="34"/>
      <c r="NC11" s="34"/>
      <c r="ND11" s="60"/>
      <c r="NE11" s="60"/>
      <c r="NF11" s="60"/>
      <c r="NG11" s="60"/>
      <c r="NH11" s="60"/>
      <c r="NI11" s="35"/>
      <c r="NJ11" s="35"/>
      <c r="NK11" s="34"/>
      <c r="NL11" s="35"/>
      <c r="NM11" s="35"/>
      <c r="NN11" s="35"/>
      <c r="NO11" s="35"/>
      <c r="NP11" s="34"/>
      <c r="NQ11" s="34"/>
      <c r="NR11" s="34"/>
      <c r="NS11" s="62"/>
      <c r="NT11" s="62"/>
      <c r="NU11" s="34"/>
      <c r="NV11" s="34"/>
      <c r="NW11" s="34"/>
      <c r="NX11" s="34"/>
      <c r="NY11" s="34"/>
      <c r="NZ11" s="34"/>
      <c r="OA11" s="34"/>
      <c r="OB11" s="60"/>
      <c r="OC11" s="34"/>
      <c r="OD11" s="34"/>
      <c r="OE11" s="34"/>
      <c r="OF11" s="60"/>
      <c r="OG11" s="60"/>
      <c r="OH11" s="60"/>
      <c r="OI11" s="60"/>
      <c r="OJ11" s="66"/>
      <c r="OK11" s="35"/>
      <c r="OL11" s="35"/>
      <c r="OM11" s="35"/>
      <c r="ON11" s="35"/>
      <c r="OO11" s="35"/>
      <c r="OP11" s="35"/>
      <c r="OQ11" s="35"/>
      <c r="OR11" s="90"/>
      <c r="OS11" s="34"/>
      <c r="OT11" s="34"/>
      <c r="OU11" s="62"/>
      <c r="OV11" s="62"/>
      <c r="OW11" s="34"/>
      <c r="OX11" s="34"/>
      <c r="OY11" s="34"/>
      <c r="OZ11" s="34"/>
      <c r="PA11" s="34"/>
      <c r="PB11" s="34"/>
      <c r="PC11" s="34"/>
      <c r="PD11" s="60"/>
      <c r="PE11" s="63"/>
    </row>
    <row r="12" spans="1:421" s="64" customFormat="1" ht="12.25">
      <c r="A12" s="34"/>
      <c r="B12" s="34"/>
      <c r="C12" s="34"/>
      <c r="D12" s="60"/>
      <c r="E12" s="60"/>
      <c r="F12" s="60"/>
      <c r="G12" s="60"/>
      <c r="H12" s="60"/>
      <c r="I12" s="35" t="s">
        <v>2087</v>
      </c>
      <c r="J12" s="35" t="s">
        <v>956</v>
      </c>
      <c r="K12" s="34"/>
      <c r="L12" s="35" t="s">
        <v>2048</v>
      </c>
      <c r="M12" s="35"/>
      <c r="N12" s="35"/>
      <c r="O12" s="35"/>
      <c r="P12" s="34"/>
      <c r="Q12" s="34"/>
      <c r="R12" s="35"/>
      <c r="S12" s="35"/>
      <c r="T12" s="35"/>
      <c r="U12" s="35"/>
      <c r="V12" s="35"/>
      <c r="W12" s="35"/>
      <c r="X12" s="35"/>
      <c r="Y12" s="34"/>
      <c r="Z12" s="35"/>
      <c r="AA12" s="34"/>
      <c r="AB12" s="60"/>
      <c r="AC12" s="34"/>
      <c r="AD12" s="34"/>
      <c r="AE12" s="34"/>
      <c r="AF12" s="60"/>
      <c r="AG12" s="60"/>
      <c r="AH12" s="60"/>
      <c r="AI12" s="60"/>
      <c r="AJ12" s="60"/>
      <c r="AK12" s="35"/>
      <c r="AL12" s="35"/>
      <c r="AM12" s="35"/>
      <c r="AN12" s="35"/>
      <c r="AO12" s="35"/>
      <c r="AP12" s="35"/>
      <c r="AQ12" s="35"/>
      <c r="AR12" s="34"/>
      <c r="AS12" s="34"/>
      <c r="AT12" s="34"/>
      <c r="AU12" s="62"/>
      <c r="AV12" s="62"/>
      <c r="AW12" s="34"/>
      <c r="AX12" s="34"/>
      <c r="AY12" s="34"/>
      <c r="AZ12" s="34"/>
      <c r="BA12" s="34"/>
      <c r="BB12" s="61"/>
      <c r="BC12" s="34"/>
      <c r="BD12" s="60"/>
      <c r="BE12" s="34"/>
      <c r="BF12" s="34"/>
      <c r="BG12" s="34"/>
      <c r="BH12" s="60"/>
      <c r="BI12" s="60"/>
      <c r="BJ12" s="60"/>
      <c r="BK12" s="60"/>
      <c r="BL12" s="60"/>
      <c r="BM12" s="35"/>
      <c r="BN12" s="35"/>
      <c r="BO12" s="35"/>
      <c r="BP12" s="35"/>
      <c r="BQ12" s="35"/>
      <c r="BR12" s="35"/>
      <c r="BS12" s="35"/>
      <c r="BT12" s="34"/>
      <c r="BU12" s="34"/>
      <c r="BV12" s="34"/>
      <c r="BW12" s="62"/>
      <c r="BX12" s="62"/>
      <c r="BY12" s="34"/>
      <c r="BZ12" s="34"/>
      <c r="CA12" s="34"/>
      <c r="CB12" s="34"/>
      <c r="CC12" s="34"/>
      <c r="CD12" s="34"/>
      <c r="CE12" s="34"/>
      <c r="CF12" s="60"/>
      <c r="CG12" s="34"/>
      <c r="CH12" s="34"/>
      <c r="CI12" s="34"/>
      <c r="CJ12" s="60"/>
      <c r="CK12" s="60"/>
      <c r="CL12" s="60"/>
      <c r="CM12" s="60"/>
      <c r="CN12" s="60"/>
      <c r="CO12" s="35"/>
      <c r="CP12" s="35"/>
      <c r="CQ12" s="35"/>
      <c r="CR12" s="35"/>
      <c r="CS12" s="35"/>
      <c r="CT12" s="35"/>
      <c r="CU12" s="36"/>
      <c r="CV12" s="34"/>
      <c r="CW12" s="34"/>
      <c r="CX12" s="34"/>
      <c r="CY12" s="62"/>
      <c r="CZ12" s="62"/>
      <c r="DA12" s="34"/>
      <c r="DB12" s="34"/>
      <c r="DC12" s="34"/>
      <c r="DD12" s="34"/>
      <c r="DE12" s="34"/>
      <c r="DF12" s="61"/>
      <c r="DG12" s="34"/>
      <c r="DH12" s="60"/>
      <c r="DI12" s="34"/>
      <c r="DJ12" s="34"/>
      <c r="DK12" s="34"/>
      <c r="DL12" s="60"/>
      <c r="DM12" s="60"/>
      <c r="DN12" s="60"/>
      <c r="DO12" s="60"/>
      <c r="DP12" s="60"/>
      <c r="DQ12" s="35">
        <v>11567091</v>
      </c>
      <c r="DR12" s="35">
        <v>200127280</v>
      </c>
      <c r="DS12" s="35" t="s">
        <v>1768</v>
      </c>
      <c r="DT12" s="35"/>
      <c r="DU12" s="35">
        <v>100</v>
      </c>
      <c r="DV12" s="35"/>
      <c r="DW12" s="35"/>
      <c r="DX12" s="35"/>
      <c r="DY12" s="34"/>
      <c r="DZ12" s="34"/>
      <c r="EA12" s="62"/>
      <c r="EB12" s="62"/>
      <c r="EC12" s="34"/>
      <c r="ED12" s="34"/>
      <c r="EE12" s="34"/>
      <c r="EF12" s="34"/>
      <c r="EG12" s="34"/>
      <c r="EH12" s="91"/>
      <c r="EI12" s="34"/>
      <c r="EJ12" s="60"/>
      <c r="EK12" s="34"/>
      <c r="EL12" s="34"/>
      <c r="EM12" s="34"/>
      <c r="EN12" s="60"/>
      <c r="EO12" s="60"/>
      <c r="EP12" s="60"/>
      <c r="EQ12" s="60"/>
      <c r="ER12" s="60"/>
      <c r="ES12" s="35">
        <v>11567253</v>
      </c>
      <c r="ET12" s="35">
        <v>200201370</v>
      </c>
      <c r="EU12" s="35" t="s">
        <v>1570</v>
      </c>
      <c r="EV12" s="35"/>
      <c r="EW12" s="35">
        <v>100</v>
      </c>
      <c r="EX12" s="35"/>
      <c r="EY12" s="35"/>
      <c r="EZ12" s="34"/>
      <c r="FA12" s="34"/>
      <c r="FB12" s="34"/>
      <c r="FC12" s="62"/>
      <c r="FD12" s="62"/>
      <c r="FE12" s="34"/>
      <c r="FF12" s="34"/>
      <c r="FG12" s="34"/>
      <c r="FH12" s="34"/>
      <c r="FI12" s="34"/>
      <c r="FJ12" s="34"/>
      <c r="FK12" s="34"/>
      <c r="FL12" s="60"/>
      <c r="FM12" s="34"/>
      <c r="FN12" s="34"/>
      <c r="FO12" s="34"/>
      <c r="FP12" s="60"/>
      <c r="FQ12" s="60"/>
      <c r="FR12" s="60"/>
      <c r="FS12" s="60"/>
      <c r="FT12" s="60"/>
      <c r="FU12" s="35"/>
      <c r="FV12" s="35"/>
      <c r="FW12" s="35" t="s">
        <v>2091</v>
      </c>
      <c r="FX12" s="35"/>
      <c r="FY12" s="35"/>
      <c r="FZ12" s="35"/>
      <c r="GA12" s="35"/>
      <c r="GB12" s="35"/>
      <c r="GC12" s="35"/>
      <c r="GD12" s="35"/>
      <c r="GE12" s="35"/>
      <c r="GF12" s="35"/>
      <c r="GG12" s="35"/>
      <c r="GH12" s="35"/>
      <c r="GI12" s="35"/>
      <c r="GJ12" s="35"/>
      <c r="GK12" s="35"/>
      <c r="GL12" s="35"/>
      <c r="GM12" s="34"/>
      <c r="GN12" s="60"/>
      <c r="GO12" s="34"/>
      <c r="GP12" s="34"/>
      <c r="GQ12" s="34"/>
      <c r="GR12" s="60"/>
      <c r="GS12" s="60"/>
      <c r="GT12" s="60"/>
      <c r="GU12" s="60"/>
      <c r="GV12" s="60"/>
      <c r="GW12" s="35"/>
      <c r="GX12" s="35"/>
      <c r="GY12" s="61"/>
      <c r="GZ12" s="35"/>
      <c r="HA12" s="35"/>
      <c r="HB12" s="35"/>
      <c r="HC12" s="35"/>
      <c r="HD12" s="35"/>
      <c r="HE12" s="35"/>
      <c r="HF12" s="35"/>
      <c r="HG12" s="34"/>
      <c r="HH12" s="62"/>
      <c r="HI12" s="34"/>
      <c r="HJ12" s="34"/>
      <c r="HK12" s="34"/>
      <c r="HL12" s="34"/>
      <c r="HM12" s="34"/>
      <c r="HN12" s="61"/>
      <c r="HO12" s="34"/>
      <c r="HP12" s="60"/>
      <c r="HQ12" s="34"/>
      <c r="HR12" s="34"/>
      <c r="HS12" s="34"/>
      <c r="HT12" s="60"/>
      <c r="HU12" s="60"/>
      <c r="HV12" s="60"/>
      <c r="HW12" s="60"/>
      <c r="HX12" s="60"/>
      <c r="HY12" s="35"/>
      <c r="HZ12" s="35"/>
      <c r="IA12" s="35"/>
      <c r="IB12" s="35"/>
      <c r="IC12" s="35"/>
      <c r="ID12" s="35"/>
      <c r="IE12" s="35"/>
      <c r="IF12" s="34"/>
      <c r="IG12" s="34"/>
      <c r="IH12" s="34"/>
      <c r="II12" s="62"/>
      <c r="IJ12" s="62"/>
      <c r="IK12" s="34"/>
      <c r="IL12" s="34"/>
      <c r="IM12" s="34"/>
      <c r="IN12" s="34"/>
      <c r="IO12" s="34"/>
      <c r="IP12" s="61"/>
      <c r="IQ12" s="34"/>
      <c r="IR12" s="60"/>
      <c r="IS12" s="34"/>
      <c r="IT12" s="34"/>
      <c r="IU12" s="34"/>
      <c r="IV12" s="60"/>
      <c r="IW12" s="60"/>
      <c r="IX12" s="60"/>
      <c r="IY12" s="60"/>
      <c r="IZ12" s="60"/>
      <c r="JA12" s="34"/>
      <c r="JB12" s="34"/>
      <c r="JC12" s="34"/>
      <c r="JD12" s="34"/>
      <c r="JE12" s="34"/>
      <c r="JF12" s="34"/>
      <c r="JG12" s="34"/>
      <c r="JH12" s="34"/>
      <c r="JI12" s="34"/>
      <c r="JJ12" s="34"/>
      <c r="JK12" s="62"/>
      <c r="JL12" s="62"/>
      <c r="JM12" s="34"/>
      <c r="JN12" s="34"/>
      <c r="JO12" s="34"/>
      <c r="JP12" s="34"/>
      <c r="JQ12" s="34"/>
      <c r="JR12" s="34"/>
      <c r="JS12" s="34"/>
      <c r="JT12" s="60"/>
      <c r="JU12" s="34"/>
      <c r="JV12" s="34"/>
      <c r="JW12" s="34"/>
      <c r="JX12" s="60"/>
      <c r="JY12" s="60"/>
      <c r="JZ12" s="60"/>
      <c r="KA12" s="60"/>
      <c r="KB12" s="60"/>
      <c r="KC12" s="35" t="s">
        <v>2073</v>
      </c>
      <c r="KD12" s="35">
        <v>330098951</v>
      </c>
      <c r="KE12" s="35" t="s">
        <v>2030</v>
      </c>
      <c r="KF12" s="35" t="s">
        <v>2040</v>
      </c>
      <c r="KG12" s="35">
        <v>54</v>
      </c>
      <c r="KH12" s="35"/>
      <c r="KI12" s="35"/>
      <c r="KJ12" s="34"/>
      <c r="KK12" s="34"/>
      <c r="KL12" s="34"/>
      <c r="KM12" s="62"/>
      <c r="KN12" s="62"/>
      <c r="KO12" s="34"/>
      <c r="KP12" s="34"/>
      <c r="KQ12" s="34"/>
      <c r="KR12" s="34"/>
      <c r="KS12" s="34"/>
      <c r="KT12" s="34"/>
      <c r="KU12" s="34"/>
      <c r="KV12" s="60"/>
      <c r="KW12" s="34"/>
      <c r="KX12" s="34"/>
      <c r="KY12" s="34"/>
      <c r="KZ12" s="60"/>
      <c r="LA12" s="60"/>
      <c r="LB12" s="60"/>
      <c r="LC12" s="60"/>
      <c r="LD12" s="60"/>
      <c r="LE12" s="35"/>
      <c r="LF12" s="35"/>
      <c r="LG12" s="35"/>
      <c r="LH12" s="35"/>
      <c r="LI12" s="35"/>
      <c r="LJ12" s="35"/>
      <c r="LK12" s="35"/>
      <c r="LL12" s="34"/>
      <c r="LM12" s="34"/>
      <c r="LN12" s="34"/>
      <c r="LO12" s="62"/>
      <c r="LP12" s="62"/>
      <c r="LQ12" s="34"/>
      <c r="LR12" s="34"/>
      <c r="LS12" s="34"/>
      <c r="LT12" s="34"/>
      <c r="LU12" s="34"/>
      <c r="LV12" s="34"/>
      <c r="LW12" s="34"/>
      <c r="LX12" s="60"/>
      <c r="LY12" s="34"/>
      <c r="LZ12" s="34"/>
      <c r="MA12" s="34"/>
      <c r="MB12" s="60"/>
      <c r="MC12" s="60"/>
      <c r="MD12" s="60"/>
      <c r="ME12" s="60"/>
      <c r="MF12" s="60"/>
      <c r="MG12" s="35"/>
      <c r="MH12" s="35"/>
      <c r="MI12" s="35"/>
      <c r="MJ12" s="35"/>
      <c r="MK12" s="35"/>
      <c r="ML12" s="35"/>
      <c r="MM12" s="35"/>
      <c r="MN12" s="34"/>
      <c r="MO12" s="34"/>
      <c r="MP12" s="34"/>
      <c r="MQ12" s="62"/>
      <c r="MR12" s="62"/>
      <c r="MS12" s="34"/>
      <c r="MT12" s="34"/>
      <c r="MU12" s="34"/>
      <c r="MV12" s="34"/>
      <c r="MW12" s="34"/>
      <c r="MX12" s="34"/>
      <c r="MY12" s="34"/>
      <c r="MZ12" s="60"/>
      <c r="NA12" s="34"/>
      <c r="NB12" s="34"/>
      <c r="NC12" s="34"/>
      <c r="ND12" s="60"/>
      <c r="NE12" s="60"/>
      <c r="NF12" s="60"/>
      <c r="NG12" s="60"/>
      <c r="NH12" s="60"/>
      <c r="NI12" s="35"/>
      <c r="NJ12" s="35"/>
      <c r="NK12" s="93"/>
      <c r="NL12" s="93"/>
      <c r="NM12" s="93"/>
      <c r="NN12" s="93"/>
      <c r="NO12" s="35"/>
      <c r="NP12" s="34"/>
      <c r="NQ12" s="34"/>
      <c r="NR12" s="34"/>
      <c r="NS12" s="62"/>
      <c r="NT12" s="62"/>
      <c r="NU12" s="34"/>
      <c r="NV12" s="34"/>
      <c r="NW12" s="34"/>
      <c r="NX12" s="34"/>
      <c r="NY12" s="34"/>
      <c r="NZ12" s="34"/>
      <c r="OA12" s="34"/>
      <c r="OB12" s="60"/>
      <c r="OC12" s="34"/>
      <c r="OD12" s="34"/>
      <c r="OE12" s="34"/>
      <c r="OF12" s="60"/>
      <c r="OG12" s="60"/>
      <c r="OH12" s="60"/>
      <c r="OI12" s="60"/>
      <c r="OJ12" s="156"/>
      <c r="OK12" s="35"/>
      <c r="OL12" s="35"/>
      <c r="OM12" s="35"/>
      <c r="ON12" s="35"/>
      <c r="OO12" s="35"/>
      <c r="OP12" s="35"/>
      <c r="OQ12" s="35"/>
      <c r="OR12" s="90"/>
      <c r="OS12" s="34"/>
      <c r="OT12" s="34"/>
      <c r="OU12" s="62"/>
      <c r="OV12" s="62"/>
      <c r="OW12" s="34"/>
      <c r="OX12" s="34"/>
      <c r="OY12" s="34"/>
      <c r="OZ12" s="34"/>
      <c r="PA12" s="34"/>
      <c r="PB12" s="61"/>
      <c r="PC12" s="34"/>
      <c r="PD12" s="60"/>
      <c r="PE12" s="63"/>
    </row>
    <row r="13" spans="1:421" s="64" customFormat="1" ht="10.8">
      <c r="A13" s="34"/>
      <c r="B13" s="34"/>
      <c r="C13" s="34"/>
      <c r="D13" s="60"/>
      <c r="E13" s="60"/>
      <c r="F13" s="60"/>
      <c r="G13" s="60"/>
      <c r="H13" s="60"/>
      <c r="I13" s="35" t="s">
        <v>2087</v>
      </c>
      <c r="J13" s="35" t="s">
        <v>956</v>
      </c>
      <c r="K13" s="35"/>
      <c r="L13" s="35" t="s">
        <v>2049</v>
      </c>
      <c r="M13" s="34"/>
      <c r="N13" s="34"/>
      <c r="O13" s="35"/>
      <c r="P13" s="34"/>
      <c r="Q13" s="34"/>
      <c r="R13" s="35"/>
      <c r="S13" s="35"/>
      <c r="T13" s="35"/>
      <c r="U13" s="35"/>
      <c r="V13" s="35"/>
      <c r="W13" s="35"/>
      <c r="X13" s="35"/>
      <c r="Y13" s="34"/>
      <c r="Z13" s="35"/>
      <c r="AA13" s="34"/>
      <c r="AB13" s="60"/>
      <c r="AC13" s="34"/>
      <c r="AD13" s="34"/>
      <c r="AE13" s="34"/>
      <c r="AF13" s="60"/>
      <c r="AG13" s="60"/>
      <c r="AH13" s="60"/>
      <c r="AI13" s="60"/>
      <c r="AJ13" s="60"/>
      <c r="AK13" s="35">
        <v>11569404</v>
      </c>
      <c r="AL13" s="35">
        <v>200201325</v>
      </c>
      <c r="AM13" s="35" t="s">
        <v>1825</v>
      </c>
      <c r="AN13" s="35"/>
      <c r="AO13" s="35">
        <v>185</v>
      </c>
      <c r="AP13" s="35"/>
      <c r="AQ13" s="35"/>
      <c r="AR13" s="34"/>
      <c r="AS13" s="34"/>
      <c r="AT13" s="34"/>
      <c r="AU13" s="62"/>
      <c r="AV13" s="62"/>
      <c r="AW13" s="34"/>
      <c r="AX13" s="34"/>
      <c r="AY13" s="34"/>
      <c r="AZ13" s="34"/>
      <c r="BA13" s="34"/>
      <c r="BB13" s="61"/>
      <c r="BC13" s="34"/>
      <c r="BD13" s="60"/>
      <c r="BE13" s="34"/>
      <c r="BF13" s="34"/>
      <c r="BG13" s="34"/>
      <c r="BH13" s="60"/>
      <c r="BI13" s="60"/>
      <c r="BJ13" s="60"/>
      <c r="BK13" s="60"/>
      <c r="BL13" s="60"/>
      <c r="BM13" s="35"/>
      <c r="BN13" s="35"/>
      <c r="BO13" s="35" t="s">
        <v>2092</v>
      </c>
      <c r="BP13" s="35"/>
      <c r="BQ13" s="35"/>
      <c r="BR13" s="35"/>
      <c r="BS13" s="36"/>
      <c r="BT13" s="34"/>
      <c r="BU13" s="34"/>
      <c r="BV13" s="34"/>
      <c r="BW13" s="62"/>
      <c r="BX13" s="62"/>
      <c r="BY13" s="34"/>
      <c r="BZ13" s="34"/>
      <c r="CA13" s="34"/>
      <c r="CB13" s="34"/>
      <c r="CC13" s="34"/>
      <c r="CD13" s="61"/>
      <c r="CE13" s="34"/>
      <c r="CF13" s="60"/>
      <c r="CG13" s="34"/>
      <c r="CH13" s="34"/>
      <c r="CI13" s="34"/>
      <c r="CJ13" s="60"/>
      <c r="CK13" s="60"/>
      <c r="CL13" s="60"/>
      <c r="CM13" s="60"/>
      <c r="CN13" s="60"/>
      <c r="CO13" s="35" t="s">
        <v>2093</v>
      </c>
      <c r="CP13" s="35" t="s">
        <v>956</v>
      </c>
      <c r="CQ13" s="35"/>
      <c r="CR13" s="35" t="s">
        <v>2042</v>
      </c>
      <c r="CS13" s="35" t="s">
        <v>2094</v>
      </c>
      <c r="CT13" s="35"/>
      <c r="CU13" s="35"/>
      <c r="CV13" s="34"/>
      <c r="CW13" s="34"/>
      <c r="CX13" s="34"/>
      <c r="CY13" s="62"/>
      <c r="CZ13" s="62"/>
      <c r="DA13" s="34"/>
      <c r="DB13" s="34"/>
      <c r="DC13" s="34"/>
      <c r="DD13" s="34"/>
      <c r="DE13" s="34"/>
      <c r="DF13" s="61"/>
      <c r="DG13" s="34"/>
      <c r="DH13" s="60"/>
      <c r="DI13" s="34"/>
      <c r="DJ13" s="34"/>
      <c r="DK13" s="34"/>
      <c r="DL13" s="60"/>
      <c r="DM13" s="60"/>
      <c r="DN13" s="60"/>
      <c r="DO13" s="60"/>
      <c r="DP13" s="60"/>
      <c r="DQ13" s="35"/>
      <c r="DR13" s="35"/>
      <c r="DS13" s="35"/>
      <c r="DT13" s="35"/>
      <c r="DU13" s="35"/>
      <c r="DV13" s="35"/>
      <c r="DW13" s="35"/>
      <c r="DX13" s="95"/>
      <c r="DY13" s="35"/>
      <c r="DZ13" s="35"/>
      <c r="EA13" s="35"/>
      <c r="EB13" s="35"/>
      <c r="EC13" s="35"/>
      <c r="ED13" s="35"/>
      <c r="EE13" s="35"/>
      <c r="EF13" s="35"/>
      <c r="EG13" s="35"/>
      <c r="EH13" s="35"/>
      <c r="EI13" s="34"/>
      <c r="EJ13" s="60"/>
      <c r="EK13" s="34"/>
      <c r="EL13" s="34"/>
      <c r="EM13" s="34"/>
      <c r="EN13" s="60"/>
      <c r="EO13" s="60"/>
      <c r="EP13" s="60"/>
      <c r="EQ13" s="60"/>
      <c r="ER13" s="60"/>
      <c r="ES13" s="35">
        <v>11567256</v>
      </c>
      <c r="ET13" s="35">
        <v>200204443</v>
      </c>
      <c r="EU13" s="35" t="s">
        <v>1571</v>
      </c>
      <c r="EV13" s="35"/>
      <c r="EW13" s="35">
        <v>100</v>
      </c>
      <c r="EX13" s="35"/>
      <c r="EY13" s="35"/>
      <c r="EZ13" s="34"/>
      <c r="FA13" s="34"/>
      <c r="FB13" s="34"/>
      <c r="FC13" s="62"/>
      <c r="FD13" s="62"/>
      <c r="FE13" s="34"/>
      <c r="FF13" s="34"/>
      <c r="FG13" s="34"/>
      <c r="FH13" s="34"/>
      <c r="FI13" s="34"/>
      <c r="FJ13" s="61"/>
      <c r="FK13" s="34"/>
      <c r="FL13" s="60"/>
      <c r="FM13" s="34"/>
      <c r="FN13" s="34"/>
      <c r="FO13" s="34"/>
      <c r="FP13" s="60"/>
      <c r="FQ13" s="60"/>
      <c r="FR13" s="60"/>
      <c r="FS13" s="60"/>
      <c r="FT13" s="60"/>
      <c r="FU13" s="35"/>
      <c r="FV13" s="35"/>
      <c r="FW13" s="35"/>
      <c r="FX13" s="35"/>
      <c r="FY13" s="35"/>
      <c r="FZ13" s="35"/>
      <c r="GA13" s="34"/>
      <c r="GB13" s="34"/>
      <c r="GC13" s="34"/>
      <c r="GD13" s="34"/>
      <c r="GE13" s="34"/>
      <c r="GF13" s="62"/>
      <c r="GG13" s="34"/>
      <c r="GH13" s="34"/>
      <c r="GI13" s="34"/>
      <c r="GJ13" s="34"/>
      <c r="GK13" s="34"/>
      <c r="GL13" s="61"/>
      <c r="GM13" s="34"/>
      <c r="GN13" s="60"/>
      <c r="GO13" s="34"/>
      <c r="GP13" s="34"/>
      <c r="GQ13" s="34"/>
      <c r="GR13" s="60"/>
      <c r="GS13" s="60"/>
      <c r="GT13" s="60"/>
      <c r="GU13" s="60"/>
      <c r="GV13" s="60"/>
      <c r="GW13" s="35"/>
      <c r="GX13" s="35"/>
      <c r="GY13" s="34"/>
      <c r="GZ13" s="35"/>
      <c r="HA13" s="35"/>
      <c r="HB13" s="35"/>
      <c r="HC13" s="35"/>
      <c r="HD13" s="34"/>
      <c r="HE13" s="34"/>
      <c r="HF13" s="34"/>
      <c r="HG13" s="34"/>
      <c r="HH13" s="62"/>
      <c r="HI13" s="34"/>
      <c r="HJ13" s="34"/>
      <c r="HK13" s="34"/>
      <c r="HL13" s="34"/>
      <c r="HM13" s="34"/>
      <c r="HN13" s="61"/>
      <c r="HO13" s="34"/>
      <c r="HP13" s="60"/>
      <c r="HQ13" s="34"/>
      <c r="HR13" s="34"/>
      <c r="HS13" s="34"/>
      <c r="HT13" s="60"/>
      <c r="HU13" s="60"/>
      <c r="HV13" s="60"/>
      <c r="HW13" s="60"/>
      <c r="HX13" s="60"/>
      <c r="HY13" s="61">
        <v>11567255</v>
      </c>
      <c r="HZ13" s="34">
        <v>200204438</v>
      </c>
      <c r="IA13" s="64" t="s">
        <v>1412</v>
      </c>
      <c r="IB13" s="34"/>
      <c r="IC13" s="34">
        <v>320</v>
      </c>
      <c r="ID13" s="34"/>
      <c r="IE13" s="34"/>
      <c r="IF13" s="34"/>
      <c r="IG13" s="34"/>
      <c r="IH13" s="34"/>
      <c r="II13" s="62"/>
      <c r="IJ13" s="62"/>
      <c r="IK13" s="34"/>
      <c r="IL13" s="34"/>
      <c r="IM13" s="34"/>
      <c r="IN13" s="34"/>
      <c r="IO13" s="34"/>
      <c r="IP13" s="61"/>
      <c r="IQ13" s="34"/>
      <c r="IR13" s="60"/>
      <c r="IS13" s="34"/>
      <c r="IT13" s="34"/>
      <c r="IU13" s="34"/>
      <c r="IV13" s="60"/>
      <c r="IW13" s="60"/>
      <c r="IX13" s="60"/>
      <c r="IY13" s="60"/>
      <c r="IZ13" s="60"/>
      <c r="JA13" s="34"/>
      <c r="JB13" s="34"/>
      <c r="JC13" s="34"/>
      <c r="JD13" s="34"/>
      <c r="JE13" s="34"/>
      <c r="JF13" s="34"/>
      <c r="JG13" s="34"/>
      <c r="JH13" s="34"/>
      <c r="JI13" s="34"/>
      <c r="JJ13" s="34"/>
      <c r="JK13" s="62"/>
      <c r="JL13" s="62"/>
      <c r="JM13" s="34"/>
      <c r="JN13" s="34"/>
      <c r="JO13" s="34"/>
      <c r="JP13" s="34"/>
      <c r="JQ13" s="34"/>
      <c r="JR13" s="34"/>
      <c r="JS13" s="34"/>
      <c r="JT13" s="60"/>
      <c r="JU13" s="34"/>
      <c r="JV13" s="34"/>
      <c r="JW13" s="34"/>
      <c r="JX13" s="60"/>
      <c r="JY13" s="60"/>
      <c r="JZ13" s="60"/>
      <c r="KA13" s="60"/>
      <c r="KB13" s="60"/>
      <c r="KC13" s="35"/>
      <c r="KD13" s="35"/>
      <c r="KE13" s="35"/>
      <c r="KF13" s="35"/>
      <c r="KG13" s="35"/>
      <c r="KH13" s="35"/>
      <c r="KI13" s="35"/>
      <c r="KJ13" s="35"/>
      <c r="KK13" s="34"/>
      <c r="KL13" s="34"/>
      <c r="KM13" s="62"/>
      <c r="KN13" s="62"/>
      <c r="KO13" s="34"/>
      <c r="KP13" s="34"/>
      <c r="KQ13" s="34"/>
      <c r="KR13" s="34"/>
      <c r="KS13" s="34"/>
      <c r="KT13" s="34"/>
      <c r="KU13" s="34"/>
      <c r="KV13" s="60"/>
      <c r="KW13" s="34"/>
      <c r="KX13" s="34"/>
      <c r="KY13" s="34"/>
      <c r="KZ13" s="60"/>
      <c r="LA13" s="60"/>
      <c r="LB13" s="60"/>
      <c r="LC13" s="60"/>
      <c r="LD13" s="60"/>
      <c r="LE13" s="34"/>
      <c r="LF13" s="34"/>
      <c r="LG13" s="34"/>
      <c r="LH13" s="34"/>
      <c r="LI13" s="34"/>
      <c r="LJ13" s="34"/>
      <c r="LK13" s="34"/>
      <c r="LL13" s="34"/>
      <c r="LM13" s="34"/>
      <c r="LN13" s="34"/>
      <c r="LO13" s="62"/>
      <c r="LP13" s="62"/>
      <c r="LQ13" s="34"/>
      <c r="LR13" s="34"/>
      <c r="LS13" s="34"/>
      <c r="LT13" s="34"/>
      <c r="LU13" s="34"/>
      <c r="LV13" s="34"/>
      <c r="LW13" s="34"/>
      <c r="LX13" s="60"/>
      <c r="LY13" s="34"/>
      <c r="LZ13" s="34"/>
      <c r="MA13" s="34"/>
      <c r="MB13" s="60"/>
      <c r="MC13" s="60"/>
      <c r="MD13" s="60"/>
      <c r="ME13" s="60"/>
      <c r="MF13" s="60"/>
      <c r="MG13" s="34"/>
      <c r="MH13" s="34"/>
      <c r="MI13" s="34"/>
      <c r="MJ13" s="34"/>
      <c r="MK13" s="34"/>
      <c r="ML13" s="34"/>
      <c r="MM13" s="34"/>
      <c r="MN13" s="34"/>
      <c r="MO13" s="34"/>
      <c r="MP13" s="34"/>
      <c r="MQ13" s="62"/>
      <c r="MR13" s="62"/>
      <c r="MS13" s="34"/>
      <c r="MT13" s="34"/>
      <c r="MU13" s="34"/>
      <c r="MV13" s="34"/>
      <c r="MW13" s="34"/>
      <c r="MX13" s="34"/>
      <c r="MY13" s="34"/>
      <c r="MZ13" s="60"/>
      <c r="NA13" s="34"/>
      <c r="NB13" s="34"/>
      <c r="NC13" s="34"/>
      <c r="ND13" s="60"/>
      <c r="NE13" s="60"/>
      <c r="NF13" s="60"/>
      <c r="NG13" s="60"/>
      <c r="NH13" s="60"/>
      <c r="NI13" s="35"/>
      <c r="NJ13" s="35"/>
      <c r="NK13" s="35"/>
      <c r="NL13" s="35"/>
      <c r="NM13" s="35"/>
      <c r="NN13" s="35"/>
      <c r="NO13" s="35"/>
      <c r="NP13" s="34"/>
      <c r="NQ13" s="34"/>
      <c r="NR13" s="34"/>
      <c r="NS13" s="62"/>
      <c r="NT13" s="62"/>
      <c r="NU13" s="34"/>
      <c r="NV13" s="34"/>
      <c r="NW13" s="34"/>
      <c r="NX13" s="34"/>
      <c r="NY13" s="34"/>
      <c r="NZ13" s="34"/>
      <c r="OA13" s="34"/>
      <c r="OB13" s="60"/>
      <c r="OC13" s="34"/>
      <c r="OD13" s="34"/>
      <c r="OE13" s="34"/>
      <c r="OF13" s="60"/>
      <c r="OG13" s="60"/>
      <c r="OH13" s="60"/>
      <c r="OI13" s="60"/>
      <c r="OJ13" s="60"/>
      <c r="OK13" s="35"/>
      <c r="OL13" s="35"/>
      <c r="OM13" s="35"/>
      <c r="ON13" s="35"/>
      <c r="OO13" s="35"/>
      <c r="OP13" s="35"/>
      <c r="OQ13" s="35"/>
      <c r="OR13" s="34"/>
      <c r="OS13" s="34"/>
      <c r="OT13" s="34"/>
      <c r="OU13" s="62"/>
      <c r="OV13" s="62"/>
      <c r="OW13" s="34"/>
      <c r="OX13" s="34"/>
      <c r="OY13" s="34"/>
      <c r="OZ13" s="34"/>
      <c r="PA13" s="34"/>
      <c r="PB13" s="61"/>
      <c r="PC13" s="34"/>
      <c r="PD13" s="60"/>
      <c r="PE13" s="63"/>
    </row>
    <row r="14" spans="1:421" s="64" customFormat="1" ht="12.25">
      <c r="A14" s="34"/>
      <c r="B14" s="34"/>
      <c r="C14" s="34"/>
      <c r="D14" s="60"/>
      <c r="E14" s="60"/>
      <c r="F14" s="60"/>
      <c r="G14" s="60"/>
      <c r="H14" s="60"/>
      <c r="I14" s="35" t="s">
        <v>2087</v>
      </c>
      <c r="J14" s="35" t="s">
        <v>956</v>
      </c>
      <c r="K14" s="35"/>
      <c r="L14" s="35" t="s">
        <v>2050</v>
      </c>
      <c r="M14" s="35"/>
      <c r="N14" s="35"/>
      <c r="O14" s="35"/>
      <c r="P14" s="34"/>
      <c r="Q14" s="34"/>
      <c r="R14" s="35"/>
      <c r="S14" s="35"/>
      <c r="T14" s="35"/>
      <c r="U14" s="35"/>
      <c r="V14" s="35"/>
      <c r="W14" s="35"/>
      <c r="X14" s="35"/>
      <c r="Y14" s="62"/>
      <c r="Z14" s="34"/>
      <c r="AA14" s="34"/>
      <c r="AB14" s="60"/>
      <c r="AC14" s="34"/>
      <c r="AD14" s="34"/>
      <c r="AE14" s="34"/>
      <c r="AF14" s="60"/>
      <c r="AG14" s="60"/>
      <c r="AH14" s="60"/>
      <c r="AI14" s="60"/>
      <c r="AJ14" s="60"/>
      <c r="AK14" s="35">
        <v>11569393</v>
      </c>
      <c r="AL14" s="35">
        <v>200201326</v>
      </c>
      <c r="AM14" s="35" t="s">
        <v>1827</v>
      </c>
      <c r="AN14" s="35"/>
      <c r="AO14" s="35">
        <v>243</v>
      </c>
      <c r="AP14" s="35"/>
      <c r="AQ14" s="35"/>
      <c r="AR14" s="34"/>
      <c r="AS14" s="34"/>
      <c r="AT14" s="34"/>
      <c r="AU14" s="62"/>
      <c r="AV14" s="62"/>
      <c r="AW14" s="34"/>
      <c r="AX14" s="34"/>
      <c r="AY14" s="34"/>
      <c r="AZ14" s="34"/>
      <c r="BA14" s="34"/>
      <c r="BB14" s="61"/>
      <c r="BC14" s="34"/>
      <c r="BD14" s="60"/>
      <c r="BE14" s="34"/>
      <c r="BF14" s="34"/>
      <c r="BG14" s="34"/>
      <c r="BH14" s="60"/>
      <c r="BI14" s="60"/>
      <c r="BJ14" s="60"/>
      <c r="BK14" s="60"/>
      <c r="BL14" s="60"/>
      <c r="BM14" s="35"/>
      <c r="BN14" s="35"/>
      <c r="BO14" s="35"/>
      <c r="BP14" s="35"/>
      <c r="BQ14" s="35"/>
      <c r="BR14" s="35"/>
      <c r="BS14" s="35"/>
      <c r="BT14" s="34"/>
      <c r="BU14" s="34"/>
      <c r="BV14" s="34"/>
      <c r="BW14" s="62"/>
      <c r="BX14" s="62"/>
      <c r="BY14" s="34"/>
      <c r="BZ14" s="34"/>
      <c r="CA14" s="34"/>
      <c r="CB14" s="34"/>
      <c r="CC14" s="34"/>
      <c r="CD14" s="61"/>
      <c r="CE14" s="34"/>
      <c r="CF14" s="60"/>
      <c r="CG14" s="34"/>
      <c r="CH14" s="34"/>
      <c r="CI14" s="34"/>
      <c r="CJ14" s="60"/>
      <c r="CK14" s="60"/>
      <c r="CL14" s="60"/>
      <c r="CM14" s="60"/>
      <c r="CN14" s="60"/>
      <c r="CO14" s="35" t="s">
        <v>2093</v>
      </c>
      <c r="CP14" s="35" t="s">
        <v>956</v>
      </c>
      <c r="CQ14" s="35"/>
      <c r="CR14" s="35" t="s">
        <v>2043</v>
      </c>
      <c r="CS14" s="35" t="s">
        <v>2094</v>
      </c>
      <c r="CT14" s="35"/>
      <c r="CU14" s="35"/>
      <c r="CV14" s="34"/>
      <c r="CW14" s="34"/>
      <c r="CX14" s="34"/>
      <c r="CY14" s="62"/>
      <c r="CZ14" s="62"/>
      <c r="DA14" s="34"/>
      <c r="DB14" s="34"/>
      <c r="DC14" s="34"/>
      <c r="DD14" s="34"/>
      <c r="DE14" s="34"/>
      <c r="DF14" s="61"/>
      <c r="DG14" s="34"/>
      <c r="DH14" s="60"/>
      <c r="DI14" s="34"/>
      <c r="DJ14" s="34"/>
      <c r="DK14" s="34"/>
      <c r="DL14" s="60"/>
      <c r="DM14" s="60"/>
      <c r="DN14" s="60"/>
      <c r="DO14" s="60"/>
      <c r="DP14" s="60"/>
      <c r="DQ14" s="35" t="s">
        <v>2073</v>
      </c>
      <c r="DR14" s="35">
        <v>330098951</v>
      </c>
      <c r="DS14" s="35" t="s">
        <v>2030</v>
      </c>
      <c r="DT14" s="35" t="s">
        <v>2040</v>
      </c>
      <c r="DU14" s="35">
        <v>54</v>
      </c>
      <c r="DV14" s="35"/>
      <c r="DW14" s="35"/>
      <c r="DX14" s="34"/>
      <c r="DY14" s="35"/>
      <c r="DZ14" s="35"/>
      <c r="EA14" s="35"/>
      <c r="EB14" s="35"/>
      <c r="EC14" s="35"/>
      <c r="ED14" s="35"/>
      <c r="EE14" s="35"/>
      <c r="EF14" s="35"/>
      <c r="EG14" s="35"/>
      <c r="EH14" s="35"/>
      <c r="EI14" s="34"/>
      <c r="EJ14" s="60"/>
      <c r="EK14" s="34"/>
      <c r="EL14" s="34"/>
      <c r="EM14" s="34"/>
      <c r="EN14" s="60"/>
      <c r="EO14" s="60"/>
      <c r="EP14" s="60"/>
      <c r="EQ14" s="60"/>
      <c r="ER14" s="60"/>
      <c r="ES14" s="35"/>
      <c r="ET14" s="35"/>
      <c r="EU14" s="35" t="s">
        <v>2095</v>
      </c>
      <c r="EV14" s="35"/>
      <c r="EW14" s="35"/>
      <c r="EX14" s="35"/>
      <c r="EY14" s="36"/>
      <c r="EZ14" s="34"/>
      <c r="FA14" s="34"/>
      <c r="FB14" s="34"/>
      <c r="FC14" s="62"/>
      <c r="FD14" s="62"/>
      <c r="FE14" s="34"/>
      <c r="FF14" s="34"/>
      <c r="FG14" s="34"/>
      <c r="FH14" s="34"/>
      <c r="FI14" s="34"/>
      <c r="FJ14" s="34"/>
      <c r="FK14" s="34"/>
      <c r="FL14" s="60"/>
      <c r="FM14" s="34"/>
      <c r="FN14" s="34"/>
      <c r="FO14" s="34"/>
      <c r="FP14" s="60"/>
      <c r="FQ14" s="60"/>
      <c r="FR14" s="60"/>
      <c r="FS14" s="60"/>
      <c r="FT14" s="60"/>
      <c r="FU14" s="35"/>
      <c r="FV14" s="35"/>
      <c r="FW14" s="35"/>
      <c r="FX14" s="35"/>
      <c r="FY14" s="35"/>
      <c r="FZ14" s="35"/>
      <c r="GA14" s="35"/>
      <c r="GB14" s="34"/>
      <c r="GC14" s="34"/>
      <c r="GD14" s="34"/>
      <c r="GE14" s="62"/>
      <c r="GF14" s="62"/>
      <c r="GG14" s="34"/>
      <c r="GH14" s="34"/>
      <c r="GI14" s="34"/>
      <c r="GJ14" s="34"/>
      <c r="GK14" s="34"/>
      <c r="GL14" s="61"/>
      <c r="GM14" s="34"/>
      <c r="GN14" s="60"/>
      <c r="GO14" s="34"/>
      <c r="GP14" s="34"/>
      <c r="GQ14" s="34"/>
      <c r="GR14" s="60"/>
      <c r="GS14" s="60"/>
      <c r="GT14" s="60"/>
      <c r="GU14" s="60"/>
      <c r="GV14" s="60"/>
      <c r="GW14" s="35"/>
      <c r="GX14" s="35"/>
      <c r="GY14" s="35"/>
      <c r="GZ14" s="35"/>
      <c r="HA14" s="35"/>
      <c r="HB14" s="35"/>
      <c r="HC14" s="35"/>
      <c r="HD14" s="34"/>
      <c r="HE14" s="34"/>
      <c r="HF14" s="34"/>
      <c r="HG14" s="34"/>
      <c r="HH14" s="62"/>
      <c r="HI14" s="34"/>
      <c r="HJ14" s="34"/>
      <c r="HK14" s="34"/>
      <c r="HL14" s="34"/>
      <c r="HM14" s="34"/>
      <c r="HN14" s="34"/>
      <c r="HO14" s="34"/>
      <c r="HP14" s="60"/>
      <c r="HQ14" s="34"/>
      <c r="HR14" s="34"/>
      <c r="HS14" s="34"/>
      <c r="HT14" s="60"/>
      <c r="HU14" s="60"/>
      <c r="HV14" s="60"/>
      <c r="HW14" s="60"/>
      <c r="HX14" s="60"/>
      <c r="HY14" s="100"/>
      <c r="HZ14" s="100"/>
      <c r="IA14" s="35"/>
      <c r="IB14" s="100"/>
      <c r="IC14" s="100"/>
      <c r="ID14" s="100"/>
      <c r="IE14" s="100"/>
      <c r="IF14" s="34"/>
      <c r="IG14" s="34"/>
      <c r="IH14" s="34"/>
      <c r="II14" s="62"/>
      <c r="IJ14" s="62"/>
      <c r="IK14" s="34"/>
      <c r="IL14" s="34"/>
      <c r="IM14" s="34"/>
      <c r="IN14" s="34"/>
      <c r="IO14" s="34"/>
      <c r="IP14" s="34"/>
      <c r="IQ14" s="34"/>
      <c r="IR14" s="60"/>
      <c r="IS14" s="34"/>
      <c r="IT14" s="34"/>
      <c r="IU14" s="34"/>
      <c r="IV14" s="60"/>
      <c r="IW14" s="60"/>
      <c r="IX14" s="60"/>
      <c r="IY14" s="60"/>
      <c r="IZ14" s="60"/>
      <c r="JA14" s="34"/>
      <c r="JB14" s="34"/>
      <c r="JC14" s="34"/>
      <c r="JD14" s="34"/>
      <c r="JE14" s="34"/>
      <c r="JF14" s="34"/>
      <c r="JG14" s="34"/>
      <c r="JH14" s="34"/>
      <c r="JI14" s="34"/>
      <c r="JJ14" s="34"/>
      <c r="JK14" s="62"/>
      <c r="JL14" s="62"/>
      <c r="JM14" s="34"/>
      <c r="JN14" s="34"/>
      <c r="JO14" s="34"/>
      <c r="JP14" s="34"/>
      <c r="JQ14" s="34"/>
      <c r="JR14" s="34"/>
      <c r="JS14" s="34"/>
      <c r="JT14" s="60"/>
      <c r="JU14" s="34"/>
      <c r="JV14" s="34"/>
      <c r="JW14" s="34"/>
      <c r="JX14" s="60"/>
      <c r="JY14" s="60"/>
      <c r="JZ14" s="60"/>
      <c r="KA14" s="60"/>
      <c r="KB14" s="60"/>
      <c r="KC14" s="35"/>
      <c r="KD14" s="35"/>
      <c r="KE14" s="35"/>
      <c r="KF14" s="35"/>
      <c r="KG14" s="35"/>
      <c r="KH14" s="35"/>
      <c r="KI14" s="35"/>
      <c r="KJ14" s="35"/>
      <c r="KK14" s="34"/>
      <c r="KL14" s="34"/>
      <c r="KM14" s="62"/>
      <c r="KN14" s="62"/>
      <c r="KO14" s="34"/>
      <c r="KP14" s="34"/>
      <c r="KQ14" s="34"/>
      <c r="KR14" s="34"/>
      <c r="KS14" s="34"/>
      <c r="KT14" s="61"/>
      <c r="KU14" s="34"/>
      <c r="KV14" s="60"/>
      <c r="KW14" s="34"/>
      <c r="KX14" s="34"/>
      <c r="KY14" s="34"/>
      <c r="KZ14" s="60"/>
      <c r="LA14" s="60"/>
      <c r="LB14" s="60"/>
      <c r="LC14" s="60"/>
      <c r="LD14" s="60"/>
      <c r="LE14" s="35"/>
      <c r="LF14" s="35"/>
      <c r="LG14" s="35"/>
      <c r="LH14" s="35"/>
      <c r="LI14" s="35"/>
      <c r="LJ14" s="35"/>
      <c r="LK14" s="34"/>
      <c r="LL14" s="34"/>
      <c r="LM14" s="34"/>
      <c r="LN14" s="34"/>
      <c r="LO14" s="62"/>
      <c r="LP14" s="62"/>
      <c r="LQ14" s="34"/>
      <c r="LR14" s="34"/>
      <c r="LS14" s="34"/>
      <c r="LT14" s="34"/>
      <c r="LU14" s="34"/>
      <c r="LV14" s="34"/>
      <c r="LW14" s="34"/>
      <c r="LX14" s="60"/>
      <c r="LY14" s="34"/>
      <c r="LZ14" s="34"/>
      <c r="MA14" s="34"/>
      <c r="MB14" s="60"/>
      <c r="MC14" s="60"/>
      <c r="MD14" s="60"/>
      <c r="ME14" s="60"/>
      <c r="MF14" s="60"/>
      <c r="MG14" s="35"/>
      <c r="MH14" s="35"/>
      <c r="MI14" s="35"/>
      <c r="MJ14" s="35"/>
      <c r="MK14" s="35"/>
      <c r="ML14" s="35"/>
      <c r="MM14" s="34"/>
      <c r="MN14" s="34"/>
      <c r="MO14" s="34"/>
      <c r="MP14" s="34"/>
      <c r="MQ14" s="62"/>
      <c r="MR14" s="62"/>
      <c r="MS14" s="34"/>
      <c r="MT14" s="34"/>
      <c r="MU14" s="34"/>
      <c r="MV14" s="34"/>
      <c r="MW14" s="34"/>
      <c r="MX14" s="34"/>
      <c r="MY14" s="34"/>
      <c r="MZ14" s="60"/>
      <c r="NA14" s="34"/>
      <c r="NB14" s="34"/>
      <c r="NC14" s="34"/>
      <c r="ND14" s="60"/>
      <c r="NE14" s="60"/>
      <c r="NF14" s="60"/>
      <c r="NG14" s="60"/>
      <c r="NH14" s="60"/>
      <c r="NI14" s="35"/>
      <c r="NJ14" s="35"/>
      <c r="NK14" s="35"/>
      <c r="NL14" s="35"/>
      <c r="NM14" s="35"/>
      <c r="NN14" s="35"/>
      <c r="NO14" s="35"/>
      <c r="NP14" s="34"/>
      <c r="NQ14" s="34"/>
      <c r="NR14" s="34"/>
      <c r="NS14" s="62"/>
      <c r="NT14" s="62"/>
      <c r="NU14" s="34"/>
      <c r="NV14" s="34"/>
      <c r="NW14" s="34"/>
      <c r="NX14" s="34"/>
      <c r="NY14" s="34"/>
      <c r="NZ14" s="34"/>
      <c r="OA14" s="34"/>
      <c r="OB14" s="60"/>
      <c r="OC14" s="34"/>
      <c r="OD14" s="34"/>
      <c r="OE14" s="34"/>
      <c r="OF14" s="60"/>
      <c r="OG14" s="60"/>
      <c r="OH14" s="60"/>
      <c r="OI14" s="60"/>
      <c r="OJ14" s="60"/>
      <c r="OK14" s="35"/>
      <c r="OL14" s="35"/>
      <c r="OM14" s="35"/>
      <c r="ON14" s="35"/>
      <c r="OO14" s="35"/>
      <c r="OP14" s="35"/>
      <c r="OQ14" s="35"/>
      <c r="OR14" s="34"/>
      <c r="OS14" s="34"/>
      <c r="OT14" s="34"/>
      <c r="OU14" s="62"/>
      <c r="OV14" s="62"/>
      <c r="OW14" s="34"/>
      <c r="OX14" s="34"/>
      <c r="OY14" s="34"/>
      <c r="OZ14" s="34"/>
      <c r="PA14" s="34"/>
      <c r="PB14" s="34"/>
      <c r="PC14" s="34"/>
      <c r="PD14" s="60"/>
      <c r="PE14" s="63"/>
    </row>
    <row r="15" spans="1:421" s="64" customFormat="1" ht="13.7">
      <c r="A15" s="34"/>
      <c r="B15" s="34"/>
      <c r="C15" s="34"/>
      <c r="D15" s="60"/>
      <c r="E15" s="60"/>
      <c r="F15" s="60"/>
      <c r="G15" s="60"/>
      <c r="H15" s="66"/>
      <c r="I15" s="35"/>
      <c r="J15" s="35"/>
      <c r="K15" s="35"/>
      <c r="L15" s="35"/>
      <c r="M15" s="35"/>
      <c r="N15" s="35"/>
      <c r="O15" s="36"/>
      <c r="P15" s="34"/>
      <c r="Q15" s="34"/>
      <c r="R15" s="34"/>
      <c r="S15" s="62"/>
      <c r="T15" s="62"/>
      <c r="U15" s="34"/>
      <c r="V15" s="34"/>
      <c r="W15" s="34"/>
      <c r="X15" s="34"/>
      <c r="Y15" s="34"/>
      <c r="Z15" s="34"/>
      <c r="AA15" s="34"/>
      <c r="AB15" s="60"/>
      <c r="AC15" s="34"/>
      <c r="AD15" s="34"/>
      <c r="AE15" s="34"/>
      <c r="AF15" s="60"/>
      <c r="AG15" s="60"/>
      <c r="AH15" s="60"/>
      <c r="AI15" s="60"/>
      <c r="AJ15" s="60"/>
      <c r="AK15" s="35"/>
      <c r="AL15" s="35"/>
      <c r="AM15" s="35"/>
      <c r="AN15" s="35"/>
      <c r="AO15" s="35"/>
      <c r="AP15" s="35"/>
      <c r="AQ15" s="35"/>
      <c r="AR15" s="34"/>
      <c r="AS15" s="34"/>
      <c r="AT15" s="34"/>
      <c r="AU15" s="62"/>
      <c r="AV15" s="62"/>
      <c r="AW15" s="34"/>
      <c r="AX15" s="34"/>
      <c r="AY15" s="34"/>
      <c r="AZ15" s="34"/>
      <c r="BA15" s="34"/>
      <c r="BB15" s="34"/>
      <c r="BC15" s="34"/>
      <c r="BD15" s="60"/>
      <c r="BE15" s="34"/>
      <c r="BF15" s="34"/>
      <c r="BG15" s="34"/>
      <c r="BH15" s="60"/>
      <c r="BI15" s="60"/>
      <c r="BJ15" s="60"/>
      <c r="BK15" s="60"/>
      <c r="BL15" s="60"/>
      <c r="BM15" s="35"/>
      <c r="BN15" s="35"/>
      <c r="BO15" s="35"/>
      <c r="BP15" s="35"/>
      <c r="BQ15" s="35"/>
      <c r="BR15" s="35"/>
      <c r="BS15" s="35"/>
      <c r="BT15" s="35"/>
      <c r="BU15" s="35"/>
      <c r="BV15" s="35"/>
      <c r="BW15" s="35"/>
      <c r="BX15" s="35"/>
      <c r="BY15" s="35"/>
      <c r="BZ15" s="35"/>
      <c r="CA15" s="35"/>
      <c r="CB15" s="35"/>
      <c r="CC15" s="35"/>
      <c r="CD15" s="35"/>
      <c r="CE15" s="34"/>
      <c r="CF15" s="60"/>
      <c r="CG15" s="34"/>
      <c r="CH15" s="34"/>
      <c r="CI15" s="34"/>
      <c r="CJ15" s="60"/>
      <c r="CK15" s="60"/>
      <c r="CL15" s="60"/>
      <c r="CM15" s="60"/>
      <c r="CN15" s="60"/>
      <c r="CO15" s="35" t="s">
        <v>2093</v>
      </c>
      <c r="CP15" s="35" t="s">
        <v>956</v>
      </c>
      <c r="CQ15" s="35"/>
      <c r="CR15" s="35" t="s">
        <v>2044</v>
      </c>
      <c r="CS15" s="35" t="s">
        <v>2094</v>
      </c>
      <c r="CT15" s="35"/>
      <c r="CU15" s="35"/>
      <c r="CV15" s="34"/>
      <c r="CW15" s="34"/>
      <c r="CX15" s="34"/>
      <c r="CY15" s="62"/>
      <c r="CZ15" s="62"/>
      <c r="DA15" s="34"/>
      <c r="DB15" s="34"/>
      <c r="DC15" s="34"/>
      <c r="DD15" s="34"/>
      <c r="DE15" s="34"/>
      <c r="DF15" s="61"/>
      <c r="DG15" s="34"/>
      <c r="DH15" s="60"/>
      <c r="DI15" s="34"/>
      <c r="DJ15" s="34"/>
      <c r="DK15" s="34"/>
      <c r="DL15" s="60"/>
      <c r="DM15" s="60"/>
      <c r="DN15" s="60"/>
      <c r="DO15" s="60"/>
      <c r="DP15" s="60"/>
      <c r="DQ15" s="35"/>
      <c r="DR15" s="35"/>
      <c r="DS15" s="35"/>
      <c r="DT15" s="35"/>
      <c r="DU15" s="35"/>
      <c r="DV15" s="35"/>
      <c r="DW15" s="35"/>
      <c r="DX15" s="35"/>
      <c r="DY15" s="35"/>
      <c r="DZ15" s="35"/>
      <c r="EA15" s="35"/>
      <c r="EB15" s="35"/>
      <c r="EC15" s="35"/>
      <c r="ED15" s="35"/>
      <c r="EE15" s="35"/>
      <c r="EF15" s="35"/>
      <c r="EG15" s="35"/>
      <c r="EH15" s="35"/>
      <c r="EI15" s="34"/>
      <c r="EJ15" s="60"/>
      <c r="EK15" s="34"/>
      <c r="EL15" s="34"/>
      <c r="EM15" s="34"/>
      <c r="EN15" s="60"/>
      <c r="EO15" s="60"/>
      <c r="EP15" s="60"/>
      <c r="EQ15" s="60"/>
      <c r="ER15" s="60"/>
      <c r="ES15" s="35"/>
      <c r="ET15" s="35"/>
      <c r="EU15" s="35"/>
      <c r="EV15" s="35"/>
      <c r="EW15" s="35"/>
      <c r="EX15" s="35"/>
      <c r="EY15" s="35"/>
      <c r="EZ15" s="34"/>
      <c r="FA15" s="34"/>
      <c r="FB15" s="34"/>
      <c r="FD15" s="62"/>
      <c r="FE15" s="34"/>
      <c r="FF15" s="34"/>
      <c r="FG15" s="34"/>
      <c r="FH15" s="34"/>
      <c r="FI15" s="34"/>
      <c r="FJ15" s="34"/>
      <c r="FK15" s="34"/>
      <c r="FL15" s="60"/>
      <c r="FM15" s="34"/>
      <c r="FN15" s="34"/>
      <c r="FO15" s="34"/>
      <c r="FP15" s="60"/>
      <c r="FQ15" s="60"/>
      <c r="FR15" s="60"/>
      <c r="FS15" s="60"/>
      <c r="FT15" s="60"/>
      <c r="FU15" s="35"/>
      <c r="FV15" s="35"/>
      <c r="FW15" s="35"/>
      <c r="FX15" s="35"/>
      <c r="FY15" s="35"/>
      <c r="FZ15" s="35"/>
      <c r="GA15" s="35"/>
      <c r="GB15" s="34"/>
      <c r="GC15" s="35"/>
      <c r="GD15" s="35"/>
      <c r="GE15" s="35"/>
      <c r="GF15" s="35"/>
      <c r="GG15" s="35"/>
      <c r="GH15" s="35"/>
      <c r="GI15" s="35"/>
      <c r="GJ15" s="35"/>
      <c r="GK15" s="35"/>
      <c r="GL15" s="61"/>
      <c r="GM15" s="34"/>
      <c r="GN15" s="157"/>
      <c r="GO15" s="34"/>
      <c r="GP15" s="34"/>
      <c r="GQ15" s="34"/>
      <c r="GR15" s="60"/>
      <c r="GS15" s="60"/>
      <c r="GT15" s="60"/>
      <c r="GU15" s="60"/>
      <c r="GV15" s="60"/>
      <c r="GW15" s="35"/>
      <c r="GX15" s="35"/>
      <c r="GY15" s="34" t="s">
        <v>969</v>
      </c>
      <c r="GZ15" s="35" t="s">
        <v>558</v>
      </c>
      <c r="HA15" s="35"/>
      <c r="HB15" s="35"/>
      <c r="HC15" s="35">
        <v>300</v>
      </c>
      <c r="HD15" s="34"/>
      <c r="HE15" s="34"/>
      <c r="HF15" s="34"/>
      <c r="HG15" s="34"/>
      <c r="HH15" s="62"/>
      <c r="HI15" s="34"/>
      <c r="HJ15" s="34"/>
      <c r="HK15" s="34"/>
      <c r="HL15" s="34"/>
      <c r="HM15" s="34"/>
      <c r="HN15" s="34"/>
      <c r="HO15" s="34"/>
      <c r="HP15" s="60"/>
      <c r="HQ15" s="34"/>
      <c r="HR15" s="34"/>
      <c r="HS15" s="34"/>
      <c r="HT15" s="60"/>
      <c r="HU15" s="60"/>
      <c r="HV15" s="60"/>
      <c r="HW15" s="60"/>
      <c r="HX15" s="60"/>
      <c r="HY15" s="35"/>
      <c r="HZ15" s="35"/>
      <c r="IA15" s="35"/>
      <c r="IB15" s="35"/>
      <c r="IC15" s="35"/>
      <c r="ID15" s="35"/>
      <c r="IE15" s="35"/>
      <c r="IF15" s="34"/>
      <c r="IG15" s="34"/>
      <c r="IH15" s="34"/>
      <c r="II15" s="62"/>
      <c r="IJ15" s="62"/>
      <c r="IK15" s="34"/>
      <c r="IL15" s="34"/>
      <c r="IM15" s="34"/>
      <c r="IN15" s="34"/>
      <c r="IO15" s="34"/>
      <c r="IP15" s="34"/>
      <c r="IQ15" s="34"/>
      <c r="IR15" s="60"/>
      <c r="IS15" s="34"/>
      <c r="IT15" s="34"/>
      <c r="IU15" s="34"/>
      <c r="IV15" s="60"/>
      <c r="IW15" s="60"/>
      <c r="IX15" s="60"/>
      <c r="IY15" s="60"/>
      <c r="IZ15" s="60"/>
      <c r="JA15" s="34"/>
      <c r="JB15" s="34"/>
      <c r="JC15" s="34"/>
      <c r="JD15" s="34"/>
      <c r="JE15" s="34"/>
      <c r="JF15" s="34"/>
      <c r="JG15" s="34"/>
      <c r="JH15" s="34"/>
      <c r="JI15" s="34"/>
      <c r="JJ15" s="34"/>
      <c r="JK15" s="62"/>
      <c r="JL15" s="62"/>
      <c r="JM15" s="34"/>
      <c r="JN15" s="34"/>
      <c r="JO15" s="34"/>
      <c r="JP15" s="34"/>
      <c r="JQ15" s="34"/>
      <c r="JR15" s="34"/>
      <c r="JS15" s="34"/>
      <c r="JT15" s="60"/>
      <c r="JU15" s="34"/>
      <c r="JV15" s="34"/>
      <c r="JW15" s="34"/>
      <c r="JX15" s="60"/>
      <c r="JY15" s="60"/>
      <c r="JZ15" s="60"/>
      <c r="KA15" s="60"/>
      <c r="KB15" s="98"/>
      <c r="KC15" s="159"/>
      <c r="KD15" s="159"/>
      <c r="KE15" s="159"/>
      <c r="KF15" s="159"/>
      <c r="KG15" s="160"/>
      <c r="KH15" s="160"/>
      <c r="KI15" s="159"/>
      <c r="KK15" s="34"/>
      <c r="KL15" s="34"/>
      <c r="KM15" s="62"/>
      <c r="KN15" s="62"/>
      <c r="KO15" s="34"/>
      <c r="KP15" s="34"/>
      <c r="KQ15" s="34"/>
      <c r="KR15" s="34"/>
      <c r="KS15" s="34"/>
      <c r="KT15" s="34"/>
      <c r="KU15" s="34"/>
      <c r="KV15" s="60"/>
      <c r="KW15" s="34"/>
      <c r="KX15" s="34"/>
      <c r="KY15" s="34"/>
      <c r="KZ15" s="60"/>
      <c r="LA15" s="60"/>
      <c r="LB15" s="60"/>
      <c r="LC15" s="60"/>
      <c r="LD15" s="60"/>
      <c r="LE15" s="34"/>
      <c r="LF15" s="34"/>
      <c r="LG15" s="34"/>
      <c r="LH15" s="34"/>
      <c r="LI15" s="34"/>
      <c r="LJ15" s="34"/>
      <c r="LK15" s="34"/>
      <c r="LL15" s="34"/>
      <c r="LM15" s="34"/>
      <c r="LN15" s="34"/>
      <c r="LO15" s="62"/>
      <c r="LP15" s="62"/>
      <c r="LQ15" s="34"/>
      <c r="LR15" s="34"/>
      <c r="LS15" s="34"/>
      <c r="LT15" s="34"/>
      <c r="LU15" s="34"/>
      <c r="LV15" s="34"/>
      <c r="LW15" s="34"/>
      <c r="LX15" s="60"/>
      <c r="LY15" s="34"/>
      <c r="LZ15" s="34"/>
      <c r="MA15" s="34"/>
      <c r="MB15" s="60"/>
      <c r="MC15" s="60"/>
      <c r="MD15" s="60"/>
      <c r="ME15" s="60"/>
      <c r="MF15" s="60"/>
      <c r="MG15" s="34"/>
      <c r="MH15" s="34"/>
      <c r="MI15" s="34"/>
      <c r="MJ15" s="34"/>
      <c r="MK15" s="34"/>
      <c r="ML15" s="34"/>
      <c r="MM15" s="34"/>
      <c r="MN15" s="34"/>
      <c r="MO15" s="34"/>
      <c r="MP15" s="34"/>
      <c r="MQ15" s="62"/>
      <c r="MR15" s="62"/>
      <c r="MS15" s="34"/>
      <c r="MT15" s="34"/>
      <c r="MU15" s="34"/>
      <c r="MV15" s="34"/>
      <c r="MW15" s="34"/>
      <c r="MX15" s="34"/>
      <c r="MY15" s="34"/>
      <c r="MZ15" s="60"/>
      <c r="NA15" s="34"/>
      <c r="NB15" s="34"/>
      <c r="NC15" s="34"/>
      <c r="ND15" s="60"/>
      <c r="NE15" s="60"/>
      <c r="NF15" s="60"/>
      <c r="NG15" s="60"/>
      <c r="NH15" s="60"/>
      <c r="NI15" s="35"/>
      <c r="NJ15" s="35"/>
      <c r="NK15" s="35"/>
      <c r="NL15" s="35"/>
      <c r="NM15" s="35"/>
      <c r="NN15" s="35"/>
      <c r="NO15" s="35"/>
      <c r="NP15" s="34"/>
      <c r="NQ15" s="34"/>
      <c r="NR15" s="34"/>
      <c r="NS15" s="62"/>
      <c r="NT15" s="62"/>
      <c r="NU15" s="34"/>
      <c r="NV15" s="34"/>
      <c r="NW15" s="34"/>
      <c r="NX15" s="34"/>
      <c r="NY15" s="34"/>
      <c r="NZ15" s="34"/>
      <c r="OA15" s="34"/>
      <c r="OB15" s="60"/>
      <c r="OC15" s="34"/>
      <c r="OD15" s="34"/>
      <c r="OE15" s="34"/>
      <c r="OF15" s="60"/>
      <c r="OG15" s="60"/>
      <c r="OH15" s="60"/>
      <c r="OI15" s="60"/>
      <c r="OJ15" s="60"/>
      <c r="OK15" s="35"/>
      <c r="OL15" s="35"/>
      <c r="OM15" s="35"/>
      <c r="ON15" s="35"/>
      <c r="OO15" s="35"/>
      <c r="OP15" s="35"/>
      <c r="OQ15" s="35"/>
      <c r="OR15" s="34"/>
      <c r="OS15" s="34"/>
      <c r="OT15" s="34"/>
      <c r="OU15" s="62"/>
      <c r="OV15" s="62"/>
      <c r="OW15" s="34"/>
      <c r="OX15" s="34"/>
      <c r="OY15" s="34"/>
      <c r="OZ15" s="34"/>
      <c r="PA15" s="34"/>
      <c r="PB15" s="34"/>
      <c r="PC15" s="34"/>
      <c r="PD15" s="60"/>
      <c r="PE15" s="63"/>
    </row>
    <row r="16" spans="1:421" s="64" customFormat="1" ht="13.7">
      <c r="A16" s="34"/>
      <c r="B16" s="34"/>
      <c r="C16" s="34"/>
      <c r="D16" s="60"/>
      <c r="E16" s="60"/>
      <c r="F16" s="60"/>
      <c r="G16" s="60"/>
      <c r="H16" s="66"/>
      <c r="I16" s="34">
        <v>11569412</v>
      </c>
      <c r="J16" s="34">
        <v>200030846</v>
      </c>
      <c r="K16" s="35" t="s">
        <v>2020</v>
      </c>
      <c r="L16" s="34"/>
      <c r="M16" s="34">
        <v>108</v>
      </c>
      <c r="N16" s="34"/>
      <c r="O16" s="34"/>
      <c r="P16" s="66"/>
      <c r="Q16" s="34"/>
      <c r="R16" s="34"/>
      <c r="S16" s="62"/>
      <c r="T16" s="62"/>
      <c r="U16" s="34"/>
      <c r="V16" s="34"/>
      <c r="W16" s="34"/>
      <c r="X16" s="34"/>
      <c r="Y16" s="34"/>
      <c r="Z16" s="34"/>
      <c r="AA16" s="34"/>
      <c r="AB16" s="60"/>
      <c r="AC16" s="34"/>
      <c r="AD16" s="34"/>
      <c r="AE16" s="34"/>
      <c r="AF16" s="60"/>
      <c r="AG16" s="60"/>
      <c r="AH16" s="60"/>
      <c r="AI16" s="60"/>
      <c r="AJ16" s="60"/>
      <c r="AK16" s="35"/>
      <c r="AL16" s="35"/>
      <c r="AM16" s="35"/>
      <c r="AN16" s="35"/>
      <c r="AO16" s="35"/>
      <c r="AP16" s="35"/>
      <c r="AQ16" s="35"/>
      <c r="AR16" s="34"/>
      <c r="AS16" s="34"/>
      <c r="AT16" s="34"/>
      <c r="AU16" s="62"/>
      <c r="AV16" s="62"/>
      <c r="AW16" s="34"/>
      <c r="AX16" s="34"/>
      <c r="AY16" s="34"/>
      <c r="AZ16" s="34"/>
      <c r="BA16" s="34"/>
      <c r="BB16" s="34"/>
      <c r="BC16" s="34"/>
      <c r="BD16" s="60"/>
      <c r="BE16" s="34"/>
      <c r="BF16" s="34"/>
      <c r="BG16" s="34"/>
      <c r="BH16" s="60"/>
      <c r="BI16" s="60"/>
      <c r="BJ16" s="60"/>
      <c r="BK16" s="60"/>
      <c r="BL16" s="60"/>
      <c r="BM16" s="35"/>
      <c r="BN16" s="35"/>
      <c r="BO16" s="35"/>
      <c r="BP16" s="35"/>
      <c r="BQ16" s="35"/>
      <c r="BR16" s="35"/>
      <c r="BS16" s="35"/>
      <c r="BT16" s="34"/>
      <c r="BU16" s="34"/>
      <c r="BV16" s="34"/>
      <c r="BW16" s="62"/>
      <c r="BX16" s="62"/>
      <c r="BY16" s="34"/>
      <c r="BZ16" s="34"/>
      <c r="CA16" s="34"/>
      <c r="CB16" s="34"/>
      <c r="CC16" s="34"/>
      <c r="CD16" s="34"/>
      <c r="CE16" s="34"/>
      <c r="CF16" s="60"/>
      <c r="CG16" s="34"/>
      <c r="CH16" s="34"/>
      <c r="CI16" s="34"/>
      <c r="CJ16" s="60"/>
      <c r="CK16" s="60"/>
      <c r="CL16" s="60"/>
      <c r="CM16" s="60"/>
      <c r="CN16" s="60"/>
      <c r="CO16" s="35" t="s">
        <v>2093</v>
      </c>
      <c r="CP16" s="34" t="s">
        <v>956</v>
      </c>
      <c r="CQ16" s="34"/>
      <c r="CR16" s="34" t="s">
        <v>2045</v>
      </c>
      <c r="CS16" s="34" t="s">
        <v>2094</v>
      </c>
      <c r="CT16" s="34"/>
      <c r="CU16" s="35"/>
      <c r="CV16" s="34"/>
      <c r="CW16" s="34"/>
      <c r="CX16" s="34"/>
      <c r="CY16" s="62"/>
      <c r="CZ16" s="62"/>
      <c r="DA16" s="34"/>
      <c r="DB16" s="34"/>
      <c r="DC16" s="34"/>
      <c r="DD16" s="34"/>
      <c r="DE16" s="34"/>
      <c r="DF16" s="34"/>
      <c r="DG16" s="34"/>
      <c r="DH16" s="60"/>
      <c r="DI16" s="34"/>
      <c r="DJ16" s="34"/>
      <c r="DK16" s="34"/>
      <c r="DL16" s="60"/>
      <c r="DM16" s="60"/>
      <c r="DN16" s="60"/>
      <c r="DO16" s="60"/>
      <c r="DP16" s="60"/>
      <c r="DQ16" s="35"/>
      <c r="DR16" s="35"/>
      <c r="DS16" s="35"/>
      <c r="DT16" s="35"/>
      <c r="DU16" s="35"/>
      <c r="DV16" s="35"/>
      <c r="DW16" s="35"/>
      <c r="DX16" s="35"/>
      <c r="DY16" s="35"/>
      <c r="DZ16" s="35"/>
      <c r="EA16" s="35"/>
      <c r="EB16" s="35"/>
      <c r="EC16" s="35"/>
      <c r="ED16" s="35"/>
      <c r="EE16" s="35"/>
      <c r="EF16" s="35"/>
      <c r="EG16" s="35"/>
      <c r="EH16" s="99"/>
      <c r="EI16" s="34"/>
      <c r="EJ16" s="60"/>
      <c r="EK16" s="34"/>
      <c r="EL16" s="34"/>
      <c r="EM16" s="34"/>
      <c r="EN16" s="60"/>
      <c r="EO16" s="60"/>
      <c r="EP16" s="60"/>
      <c r="EQ16" s="60"/>
      <c r="ER16" s="60"/>
      <c r="ES16" s="35"/>
      <c r="ET16" s="35"/>
      <c r="EU16" s="35"/>
      <c r="EV16" s="35"/>
      <c r="EW16" s="35"/>
      <c r="EX16" s="35"/>
      <c r="EY16" s="35"/>
      <c r="EZ16" s="34"/>
      <c r="FA16" s="34"/>
      <c r="FB16" s="34"/>
      <c r="FC16" s="62"/>
      <c r="FD16" s="62"/>
      <c r="FE16" s="34"/>
      <c r="FF16" s="34"/>
      <c r="FG16" s="34"/>
      <c r="FH16" s="34"/>
      <c r="FI16" s="34"/>
      <c r="FJ16" s="34"/>
      <c r="FK16" s="34"/>
      <c r="FL16" s="60"/>
      <c r="FM16" s="34"/>
      <c r="FN16" s="34"/>
      <c r="FO16" s="34"/>
      <c r="FP16" s="60"/>
      <c r="FQ16" s="60"/>
      <c r="FR16" s="60"/>
      <c r="FS16" s="60"/>
      <c r="FT16" s="60"/>
      <c r="FU16" s="35"/>
      <c r="FV16" s="35"/>
      <c r="FW16" s="34"/>
      <c r="FX16" s="35"/>
      <c r="FY16" s="35"/>
      <c r="FZ16" s="35"/>
      <c r="GA16" s="35"/>
      <c r="GB16" s="34"/>
      <c r="GC16" s="34"/>
      <c r="GD16" s="34"/>
      <c r="GE16" s="62"/>
      <c r="GF16" s="62"/>
      <c r="GG16" s="34"/>
      <c r="GH16" s="34"/>
      <c r="GI16" s="34"/>
      <c r="GJ16" s="34"/>
      <c r="GK16" s="34"/>
      <c r="GL16" s="34"/>
      <c r="GM16" s="34"/>
      <c r="GN16" s="60"/>
      <c r="GO16" s="34"/>
      <c r="GP16" s="34"/>
      <c r="GQ16" s="34"/>
      <c r="GR16" s="60"/>
      <c r="GS16" s="60"/>
      <c r="GT16" s="60"/>
      <c r="GU16" s="60"/>
      <c r="GV16" s="60"/>
      <c r="GW16" s="35"/>
      <c r="GX16" s="34"/>
      <c r="GY16" s="35"/>
      <c r="GZ16" s="35"/>
      <c r="HA16" s="35"/>
      <c r="HB16" s="34"/>
      <c r="HC16" s="35"/>
      <c r="HD16" s="34"/>
      <c r="HE16" s="34"/>
      <c r="HF16" s="34"/>
      <c r="HG16" s="62"/>
      <c r="HH16" s="62"/>
      <c r="HI16" s="34"/>
      <c r="HJ16" s="34"/>
      <c r="HK16" s="34"/>
      <c r="HL16" s="34"/>
      <c r="HM16" s="34"/>
      <c r="HN16" s="34"/>
      <c r="HO16" s="34"/>
      <c r="HP16" s="60"/>
      <c r="HQ16" s="34"/>
      <c r="HR16" s="34"/>
      <c r="HS16" s="34"/>
      <c r="HT16" s="60"/>
      <c r="HU16" s="60"/>
      <c r="HV16" s="60"/>
      <c r="HW16" s="60"/>
      <c r="HX16" s="60"/>
      <c r="HY16" s="100"/>
      <c r="HZ16" s="100"/>
      <c r="IA16" s="35"/>
      <c r="IB16" s="35"/>
      <c r="IC16" s="34"/>
      <c r="ID16" s="34"/>
      <c r="IE16" s="35"/>
      <c r="IF16" s="34"/>
      <c r="IG16" s="34"/>
      <c r="IH16" s="34"/>
      <c r="II16" s="62"/>
      <c r="IJ16" s="62"/>
      <c r="IK16" s="34"/>
      <c r="IL16" s="34"/>
      <c r="IM16" s="34"/>
      <c r="IN16" s="34"/>
      <c r="IO16" s="34"/>
      <c r="IP16" s="34"/>
      <c r="IQ16" s="34"/>
      <c r="IR16" s="60"/>
      <c r="IS16" s="34"/>
      <c r="IT16" s="34"/>
      <c r="IU16" s="34"/>
      <c r="IV16" s="60"/>
      <c r="IW16" s="60"/>
      <c r="IX16" s="60"/>
      <c r="IY16" s="60"/>
      <c r="IZ16" s="60"/>
      <c r="JA16" s="34"/>
      <c r="JB16" s="34"/>
      <c r="JC16" s="34"/>
      <c r="JD16" s="34"/>
      <c r="JE16" s="34"/>
      <c r="JF16" s="34"/>
      <c r="JG16" s="34"/>
      <c r="JH16" s="34"/>
      <c r="JI16" s="34"/>
      <c r="JJ16" s="34"/>
      <c r="JK16" s="62"/>
      <c r="JL16" s="62"/>
      <c r="JM16" s="34"/>
      <c r="JN16" s="34"/>
      <c r="JO16" s="34"/>
      <c r="JP16" s="34"/>
      <c r="JQ16" s="34"/>
      <c r="JR16" s="34"/>
      <c r="JS16" s="34"/>
      <c r="JT16" s="60"/>
      <c r="JU16" s="34"/>
      <c r="JV16" s="34"/>
      <c r="JW16" s="34"/>
      <c r="JX16" s="60"/>
      <c r="JY16" s="60"/>
      <c r="JZ16" s="60"/>
      <c r="KA16" s="60"/>
      <c r="KB16" s="158"/>
      <c r="KC16" s="35"/>
      <c r="KD16" s="35"/>
      <c r="KE16" s="35"/>
      <c r="KF16" s="35"/>
      <c r="KG16" s="35"/>
      <c r="KH16" s="35"/>
      <c r="KI16" s="35"/>
      <c r="KJ16" s="90"/>
      <c r="KK16" s="34"/>
      <c r="KL16" s="34"/>
      <c r="KM16" s="62"/>
      <c r="KN16" s="62"/>
      <c r="KO16" s="34"/>
      <c r="KP16" s="34"/>
      <c r="KQ16" s="34"/>
      <c r="KR16" s="34"/>
      <c r="KS16" s="34"/>
      <c r="KT16" s="34"/>
      <c r="KU16" s="34"/>
      <c r="KV16" s="60"/>
      <c r="KW16" s="34"/>
      <c r="KX16" s="34"/>
      <c r="KY16" s="34"/>
      <c r="KZ16" s="60"/>
      <c r="LA16" s="60"/>
      <c r="LB16" s="60"/>
      <c r="LC16" s="60"/>
      <c r="LD16" s="60"/>
      <c r="LE16" s="34"/>
      <c r="LF16" s="34"/>
      <c r="LG16" s="34"/>
      <c r="LH16" s="34"/>
      <c r="LI16" s="34"/>
      <c r="LJ16" s="34"/>
      <c r="LK16" s="34"/>
      <c r="LL16" s="34"/>
      <c r="LM16" s="34"/>
      <c r="LN16" s="34"/>
      <c r="LO16" s="62"/>
      <c r="LP16" s="62"/>
      <c r="LQ16" s="34"/>
      <c r="LR16" s="34"/>
      <c r="LS16" s="34"/>
      <c r="LT16" s="34"/>
      <c r="LU16" s="34"/>
      <c r="LV16" s="34"/>
      <c r="LW16" s="34"/>
      <c r="LX16" s="60"/>
      <c r="LY16" s="34"/>
      <c r="LZ16" s="34"/>
      <c r="MA16" s="34"/>
      <c r="MB16" s="60"/>
      <c r="MC16" s="60"/>
      <c r="MD16" s="60"/>
      <c r="ME16" s="60"/>
      <c r="MF16" s="60"/>
      <c r="MG16" s="34"/>
      <c r="MH16" s="34"/>
      <c r="MI16" s="34"/>
      <c r="MJ16" s="34"/>
      <c r="MK16" s="34"/>
      <c r="ML16" s="34"/>
      <c r="MM16" s="34"/>
      <c r="MN16" s="34"/>
      <c r="MO16" s="34"/>
      <c r="MP16" s="34"/>
      <c r="MQ16" s="62"/>
      <c r="MR16" s="62"/>
      <c r="MS16" s="34"/>
      <c r="MT16" s="34"/>
      <c r="MU16" s="34"/>
      <c r="MV16" s="34"/>
      <c r="MW16" s="34"/>
      <c r="MX16" s="34"/>
      <c r="MY16" s="34"/>
      <c r="MZ16" s="60"/>
      <c r="NA16" s="34"/>
      <c r="NB16" s="34"/>
      <c r="NC16" s="34"/>
      <c r="ND16" s="60"/>
      <c r="NE16" s="60"/>
      <c r="NF16" s="60"/>
      <c r="NG16" s="60"/>
      <c r="NH16" s="60"/>
      <c r="NI16" s="35"/>
      <c r="NJ16" s="35"/>
      <c r="NK16" s="35"/>
      <c r="NL16" s="35"/>
      <c r="NM16" s="35"/>
      <c r="NN16" s="35"/>
      <c r="NO16" s="35"/>
      <c r="NP16" s="34"/>
      <c r="NQ16" s="34"/>
      <c r="NR16" s="34"/>
      <c r="NS16" s="62"/>
      <c r="NT16" s="62"/>
      <c r="NU16" s="34"/>
      <c r="NV16" s="34"/>
      <c r="NW16" s="34"/>
      <c r="NX16" s="34"/>
      <c r="NY16" s="34"/>
      <c r="NZ16" s="34"/>
      <c r="OA16" s="34"/>
      <c r="OB16" s="60"/>
      <c r="OC16" s="34"/>
      <c r="OD16" s="34"/>
      <c r="OE16" s="34"/>
      <c r="OF16" s="60"/>
      <c r="OG16" s="60"/>
      <c r="OH16" s="60"/>
      <c r="OI16" s="60"/>
      <c r="OJ16" s="60"/>
      <c r="OK16" s="35"/>
      <c r="OL16" s="35"/>
      <c r="OM16" s="35"/>
      <c r="ON16" s="35"/>
      <c r="OO16" s="35"/>
      <c r="OP16" s="35"/>
      <c r="OQ16" s="35"/>
      <c r="OR16" s="34"/>
      <c r="OS16" s="34"/>
      <c r="OT16" s="34"/>
      <c r="OU16" s="62"/>
      <c r="OV16" s="62"/>
      <c r="OW16" s="34"/>
      <c r="OX16" s="34"/>
      <c r="OY16" s="34"/>
      <c r="OZ16" s="34"/>
      <c r="PA16" s="34"/>
      <c r="PB16" s="34"/>
      <c r="PC16" s="34"/>
      <c r="PD16" s="60"/>
      <c r="PE16" s="63"/>
    </row>
    <row r="17" spans="1:422" s="64" customFormat="1" ht="20.2" customHeight="1">
      <c r="A17" s="34"/>
      <c r="B17" s="34"/>
      <c r="C17" s="34"/>
      <c r="D17" s="60"/>
      <c r="E17" s="60"/>
      <c r="F17" s="60"/>
      <c r="G17" s="60"/>
      <c r="H17" s="66"/>
      <c r="I17" s="35">
        <v>11569409</v>
      </c>
      <c r="J17" s="35">
        <v>200010470</v>
      </c>
      <c r="K17" s="35" t="s">
        <v>1417</v>
      </c>
      <c r="L17" s="35"/>
      <c r="M17" s="35">
        <v>54</v>
      </c>
      <c r="N17" s="35"/>
      <c r="O17" s="35"/>
      <c r="P17" s="66"/>
      <c r="Q17" s="34"/>
      <c r="R17" s="34"/>
      <c r="S17" s="62"/>
      <c r="T17" s="62"/>
      <c r="U17" s="34"/>
      <c r="W17" s="34"/>
      <c r="X17" s="34"/>
      <c r="Y17" s="34"/>
      <c r="Z17" s="34"/>
      <c r="AA17" s="34"/>
      <c r="AB17" s="60"/>
      <c r="AC17" s="34"/>
      <c r="AD17" s="34"/>
      <c r="AE17" s="34"/>
      <c r="AF17" s="60"/>
      <c r="AG17" s="60"/>
      <c r="AH17" s="60"/>
      <c r="AI17" s="60"/>
      <c r="AJ17" s="60"/>
      <c r="AK17" s="35"/>
      <c r="AL17" s="35"/>
      <c r="AM17" s="35"/>
      <c r="AN17" s="35"/>
      <c r="AO17" s="35"/>
      <c r="AP17" s="35"/>
      <c r="AQ17" s="35"/>
      <c r="AR17" s="34"/>
      <c r="AS17" s="34"/>
      <c r="AT17" s="34"/>
      <c r="AU17" s="62"/>
      <c r="AV17" s="62"/>
      <c r="AW17" s="34"/>
      <c r="AX17" s="34"/>
      <c r="AY17" s="34"/>
      <c r="AZ17" s="34"/>
      <c r="BA17" s="34"/>
      <c r="BB17" s="61"/>
      <c r="BC17" s="34"/>
      <c r="BD17" s="60"/>
      <c r="BE17" s="34"/>
      <c r="BF17" s="34"/>
      <c r="BG17" s="34"/>
      <c r="BH17" s="60"/>
      <c r="BI17" s="60"/>
      <c r="BJ17" s="60"/>
      <c r="BK17" s="60"/>
      <c r="BL17" s="60"/>
      <c r="BM17" s="35"/>
      <c r="BN17" s="35"/>
      <c r="BO17" s="35"/>
      <c r="BP17" s="35"/>
      <c r="BQ17" s="35"/>
      <c r="BR17" s="35"/>
      <c r="BS17" s="35"/>
      <c r="BT17" s="34"/>
      <c r="BU17" s="34"/>
      <c r="BV17" s="34"/>
      <c r="BW17" s="62"/>
      <c r="BX17" s="62"/>
      <c r="BY17" s="34"/>
      <c r="BZ17" s="34"/>
      <c r="CA17" s="34"/>
      <c r="CB17" s="34"/>
      <c r="CC17" s="34"/>
      <c r="CD17" s="34"/>
      <c r="CE17" s="34"/>
      <c r="CF17" s="60"/>
      <c r="CG17" s="34"/>
      <c r="CH17" s="34"/>
      <c r="CI17" s="34"/>
      <c r="CJ17" s="60"/>
      <c r="CK17" s="60"/>
      <c r="CL17" s="60"/>
      <c r="CM17" s="60"/>
      <c r="CN17" s="35"/>
      <c r="CO17" s="35" t="s">
        <v>2093</v>
      </c>
      <c r="CP17" s="35" t="s">
        <v>956</v>
      </c>
      <c r="CQ17" s="35"/>
      <c r="CR17" s="35" t="s">
        <v>2046</v>
      </c>
      <c r="CS17" s="35" t="s">
        <v>2094</v>
      </c>
      <c r="CT17" s="35"/>
      <c r="CU17" s="35"/>
      <c r="CV17" s="34"/>
      <c r="CW17" s="34"/>
      <c r="CX17" s="34"/>
      <c r="CY17" s="62"/>
      <c r="CZ17" s="62"/>
      <c r="DA17" s="34"/>
      <c r="DB17" s="34"/>
      <c r="DC17" s="34"/>
      <c r="DD17" s="34"/>
      <c r="DE17" s="34"/>
      <c r="DF17" s="34"/>
      <c r="DG17" s="34"/>
      <c r="DH17" s="60"/>
      <c r="DI17" s="34"/>
      <c r="DJ17" s="34"/>
      <c r="DK17" s="34"/>
      <c r="DL17" s="60"/>
      <c r="DM17" s="60"/>
      <c r="DN17" s="60"/>
      <c r="DO17" s="60"/>
      <c r="DP17" s="60"/>
      <c r="DQ17" s="35"/>
      <c r="DR17" s="35"/>
      <c r="DS17" s="35"/>
      <c r="DT17" s="35"/>
      <c r="DU17" s="35"/>
      <c r="DV17" s="35"/>
      <c r="DW17" s="35"/>
      <c r="DX17" s="34"/>
      <c r="DY17" s="34"/>
      <c r="DZ17" s="34"/>
      <c r="EA17" s="62"/>
      <c r="EB17" s="62"/>
      <c r="EC17" s="34"/>
      <c r="ED17" s="34"/>
      <c r="EE17" s="34"/>
      <c r="EF17" s="34"/>
      <c r="EG17" s="34"/>
      <c r="EH17" s="35"/>
      <c r="EI17" s="34"/>
      <c r="EJ17" s="60"/>
      <c r="EK17" s="34"/>
      <c r="EL17" s="34"/>
      <c r="EM17" s="34"/>
      <c r="EN17" s="60"/>
      <c r="EO17" s="60"/>
      <c r="EP17" s="60"/>
      <c r="EQ17" s="60"/>
      <c r="ER17" s="60"/>
      <c r="ES17" s="35"/>
      <c r="ET17" s="35"/>
      <c r="EU17" s="35"/>
      <c r="EV17" s="35"/>
      <c r="EW17" s="35"/>
      <c r="EX17" s="35"/>
      <c r="EY17" s="35"/>
      <c r="EZ17" s="34"/>
      <c r="FA17" s="34"/>
      <c r="FB17" s="34"/>
      <c r="FC17" s="62"/>
      <c r="FD17" s="62"/>
      <c r="FE17" s="34"/>
      <c r="FF17" s="34"/>
      <c r="FG17" s="34"/>
      <c r="FH17" s="34"/>
      <c r="FI17" s="34"/>
      <c r="FJ17" s="34"/>
      <c r="FK17" s="34"/>
      <c r="FL17" s="60"/>
      <c r="FM17" s="34"/>
      <c r="FN17" s="34"/>
      <c r="FO17" s="34"/>
      <c r="FP17" s="60"/>
      <c r="FQ17" s="60"/>
      <c r="FR17" s="60"/>
      <c r="FS17" s="60"/>
      <c r="FT17" s="60"/>
      <c r="FU17" s="35"/>
      <c r="FV17" s="35"/>
      <c r="FW17" s="34"/>
      <c r="FX17" s="35"/>
      <c r="FY17" s="35"/>
      <c r="FZ17" s="35"/>
      <c r="GA17" s="35"/>
      <c r="GB17" s="34"/>
      <c r="GC17" s="34"/>
      <c r="GD17" s="34"/>
      <c r="GE17" s="62"/>
      <c r="GF17" s="62"/>
      <c r="GG17" s="34"/>
      <c r="GH17" s="34"/>
      <c r="GI17" s="34"/>
      <c r="GJ17" s="34"/>
      <c r="GK17" s="34"/>
      <c r="GL17" s="61"/>
      <c r="GM17" s="34"/>
      <c r="GN17" s="60"/>
      <c r="GO17" s="34"/>
      <c r="GP17" s="34"/>
      <c r="GQ17" s="34"/>
      <c r="GR17" s="60"/>
      <c r="GS17" s="60"/>
      <c r="GT17" s="60"/>
      <c r="GU17" s="60"/>
      <c r="GV17" s="60"/>
      <c r="GW17" s="35"/>
      <c r="GX17" s="35"/>
      <c r="GY17" s="35"/>
      <c r="GZ17" s="35"/>
      <c r="HA17" s="35"/>
      <c r="HB17" s="35"/>
      <c r="HC17" s="35"/>
      <c r="HD17" s="34"/>
      <c r="HE17" s="34"/>
      <c r="HF17" s="34"/>
      <c r="HG17" s="62"/>
      <c r="HH17" s="62"/>
      <c r="HI17" s="34"/>
      <c r="HJ17" s="34"/>
      <c r="HK17" s="34"/>
      <c r="HL17" s="34"/>
      <c r="HM17" s="34"/>
      <c r="HN17" s="61"/>
      <c r="HO17" s="34"/>
      <c r="HP17" s="60"/>
      <c r="HQ17" s="34"/>
      <c r="HR17" s="34"/>
      <c r="HS17" s="34"/>
      <c r="HT17" s="60"/>
      <c r="HU17" s="60"/>
      <c r="HV17" s="60"/>
      <c r="HW17" s="60"/>
      <c r="HX17" s="60"/>
      <c r="HY17" s="34"/>
      <c r="HZ17" s="34"/>
      <c r="IA17" s="34"/>
      <c r="IB17" s="35"/>
      <c r="IC17" s="35"/>
      <c r="ID17" s="35"/>
      <c r="IE17" s="35"/>
      <c r="IF17" s="34"/>
      <c r="IG17" s="34"/>
      <c r="IH17" s="34"/>
      <c r="II17" s="62"/>
      <c r="IJ17" s="62"/>
      <c r="IK17" s="34"/>
      <c r="IL17" s="34"/>
      <c r="IM17" s="34"/>
      <c r="IN17" s="34"/>
      <c r="IO17" s="34"/>
      <c r="IP17" s="34"/>
      <c r="IQ17" s="34"/>
      <c r="IR17" s="60"/>
      <c r="IS17" s="34"/>
      <c r="IT17" s="34"/>
      <c r="IU17" s="34"/>
      <c r="IV17" s="60"/>
      <c r="IW17" s="60"/>
      <c r="IX17" s="60"/>
      <c r="IY17" s="60"/>
      <c r="IZ17" s="60"/>
      <c r="JA17" s="34"/>
      <c r="JB17" s="34"/>
      <c r="JC17" s="34"/>
      <c r="JD17" s="34"/>
      <c r="JE17" s="34"/>
      <c r="JF17" s="34"/>
      <c r="JG17" s="34"/>
      <c r="JH17" s="34"/>
      <c r="JI17" s="34"/>
      <c r="JJ17" s="34"/>
      <c r="JK17" s="62"/>
      <c r="JL17" s="62"/>
      <c r="JM17" s="34"/>
      <c r="JN17" s="34"/>
      <c r="JO17" s="34"/>
      <c r="JP17" s="34"/>
      <c r="JQ17" s="34"/>
      <c r="JR17" s="34"/>
      <c r="JS17" s="34"/>
      <c r="JT17" s="60"/>
      <c r="JU17" s="34"/>
      <c r="JV17" s="34"/>
      <c r="JW17" s="34"/>
      <c r="JX17" s="60"/>
      <c r="JY17" s="60"/>
      <c r="JZ17" s="60"/>
      <c r="KA17" s="60"/>
      <c r="KB17" s="66"/>
      <c r="KC17" s="35"/>
      <c r="KD17" s="35"/>
      <c r="KE17" s="35"/>
      <c r="KF17" s="35"/>
      <c r="KG17" s="35"/>
      <c r="KH17" s="35"/>
      <c r="KI17" s="35"/>
      <c r="KJ17" s="90"/>
      <c r="KK17" s="34"/>
      <c r="KL17" s="34"/>
      <c r="KM17" s="62"/>
      <c r="KN17" s="62"/>
      <c r="KO17" s="34"/>
      <c r="KP17" s="34"/>
      <c r="KQ17" s="34"/>
      <c r="KR17" s="34"/>
      <c r="KS17" s="34"/>
      <c r="KT17" s="61"/>
      <c r="KU17" s="34"/>
      <c r="KV17" s="60"/>
      <c r="KW17" s="34"/>
      <c r="KX17" s="34"/>
      <c r="KY17" s="34"/>
      <c r="KZ17" s="60"/>
      <c r="LA17" s="60"/>
      <c r="LB17" s="60"/>
      <c r="LC17" s="60"/>
      <c r="LD17" s="60"/>
      <c r="LE17" s="34"/>
      <c r="LF17" s="34"/>
      <c r="LG17" s="34"/>
      <c r="LH17" s="34"/>
      <c r="LI17" s="34"/>
      <c r="LJ17" s="34"/>
      <c r="LK17" s="34"/>
      <c r="LL17" s="34"/>
      <c r="LM17" s="34"/>
      <c r="LN17" s="34"/>
      <c r="LO17" s="62"/>
      <c r="LP17" s="62"/>
      <c r="LQ17" s="34"/>
      <c r="LR17" s="34"/>
      <c r="LS17" s="34"/>
      <c r="LT17" s="34"/>
      <c r="LU17" s="34"/>
      <c r="LV17" s="34"/>
      <c r="LW17" s="34"/>
      <c r="LX17" s="60"/>
      <c r="LY17" s="34"/>
      <c r="LZ17" s="34"/>
      <c r="MA17" s="34"/>
      <c r="MB17" s="60"/>
      <c r="MC17" s="60"/>
      <c r="MD17" s="60"/>
      <c r="ME17" s="60"/>
      <c r="MF17" s="60"/>
      <c r="MG17" s="34"/>
      <c r="MH17" s="34"/>
      <c r="MI17" s="34"/>
      <c r="MJ17" s="34"/>
      <c r="MK17" s="34"/>
      <c r="ML17" s="34"/>
      <c r="MM17" s="34"/>
      <c r="MN17" s="34"/>
      <c r="MO17" s="34"/>
      <c r="MP17" s="34"/>
      <c r="MQ17" s="62"/>
      <c r="MR17" s="62"/>
      <c r="MS17" s="34"/>
      <c r="MT17" s="34"/>
      <c r="MU17" s="34"/>
      <c r="MV17" s="34"/>
      <c r="MW17" s="34"/>
      <c r="MX17" s="34"/>
      <c r="MY17" s="34"/>
      <c r="MZ17" s="60"/>
      <c r="NA17" s="34"/>
      <c r="NB17" s="34"/>
      <c r="NC17" s="34"/>
      <c r="ND17" s="60"/>
      <c r="NE17" s="60"/>
      <c r="NF17" s="60"/>
      <c r="NG17" s="60"/>
      <c r="NH17" s="60"/>
      <c r="NI17" s="35"/>
      <c r="NJ17" s="35"/>
      <c r="NK17" s="35"/>
      <c r="NL17" s="35"/>
      <c r="NM17" s="35"/>
      <c r="NN17" s="35"/>
      <c r="NO17" s="35"/>
      <c r="NP17" s="34"/>
      <c r="NQ17" s="34"/>
      <c r="NR17" s="34"/>
      <c r="NS17" s="62"/>
      <c r="NT17" s="62"/>
      <c r="NU17" s="34"/>
      <c r="NV17" s="34"/>
      <c r="NW17" s="34"/>
      <c r="NX17" s="34"/>
      <c r="NY17" s="34"/>
      <c r="NZ17" s="34"/>
      <c r="OA17" s="34"/>
      <c r="OB17" s="60"/>
      <c r="OC17" s="34"/>
      <c r="OD17" s="34"/>
      <c r="OE17" s="34"/>
      <c r="OF17" s="60"/>
      <c r="OG17" s="60"/>
      <c r="OH17" s="60"/>
      <c r="OI17" s="60"/>
      <c r="OJ17" s="60"/>
      <c r="OK17" s="35"/>
      <c r="OL17" s="35"/>
      <c r="OM17" s="35"/>
      <c r="ON17" s="35"/>
      <c r="OO17" s="35"/>
      <c r="OP17" s="35"/>
      <c r="OQ17" s="35"/>
      <c r="OR17" s="34"/>
      <c r="OS17" s="34"/>
      <c r="OT17" s="34"/>
      <c r="OU17" s="62"/>
      <c r="OV17" s="62"/>
      <c r="OW17" s="34"/>
      <c r="OX17" s="34"/>
      <c r="OY17" s="34"/>
      <c r="OZ17" s="34"/>
      <c r="PA17" s="34"/>
      <c r="PB17" s="34"/>
      <c r="PC17" s="34"/>
      <c r="PD17" s="60"/>
      <c r="PE17" s="63"/>
    </row>
    <row r="18" spans="1:422" s="64" customFormat="1" ht="20.2" customHeight="1">
      <c r="A18" s="34"/>
      <c r="B18" s="34"/>
      <c r="C18" s="34"/>
      <c r="D18" s="60"/>
      <c r="E18" s="60"/>
      <c r="F18" s="60"/>
      <c r="G18" s="60"/>
      <c r="H18" s="66"/>
      <c r="I18" s="35">
        <v>11569416</v>
      </c>
      <c r="J18" s="35">
        <v>200204438</v>
      </c>
      <c r="K18" s="35" t="s">
        <v>1412</v>
      </c>
      <c r="L18" s="35"/>
      <c r="M18" s="35">
        <v>500</v>
      </c>
      <c r="N18" s="35"/>
      <c r="O18" s="35"/>
      <c r="P18" s="66"/>
      <c r="Q18" s="35"/>
      <c r="R18" s="35"/>
      <c r="S18" s="35"/>
      <c r="T18" s="35"/>
      <c r="U18" s="35"/>
      <c r="V18" s="35"/>
      <c r="W18" s="36"/>
      <c r="X18" s="34"/>
      <c r="Y18" s="34"/>
      <c r="Z18" s="34"/>
      <c r="AA18" s="34"/>
      <c r="AB18" s="60"/>
      <c r="AC18" s="34"/>
      <c r="AD18" s="34"/>
      <c r="AE18" s="34"/>
      <c r="AF18" s="60"/>
      <c r="AG18" s="60"/>
      <c r="AH18" s="60"/>
      <c r="AI18" s="60"/>
      <c r="AJ18" s="66"/>
      <c r="AK18" s="35"/>
      <c r="AL18" s="35"/>
      <c r="AM18" s="35"/>
      <c r="AN18" s="35"/>
      <c r="AO18" s="35"/>
      <c r="AP18" s="35"/>
      <c r="AQ18" s="35"/>
      <c r="AR18" s="90"/>
      <c r="AS18" s="34"/>
      <c r="AT18" s="34"/>
      <c r="AU18" s="62"/>
      <c r="AV18" s="62"/>
      <c r="AW18" s="34"/>
      <c r="AX18" s="34"/>
      <c r="AY18" s="34"/>
      <c r="AZ18" s="34"/>
      <c r="BA18" s="34"/>
      <c r="BB18" s="34"/>
      <c r="BC18" s="34"/>
      <c r="BD18" s="60"/>
      <c r="BE18" s="34"/>
      <c r="BF18" s="34"/>
      <c r="BG18" s="34"/>
      <c r="BH18" s="60"/>
      <c r="BI18" s="60"/>
      <c r="BJ18" s="60"/>
      <c r="BK18" s="60"/>
      <c r="BL18" s="60"/>
      <c r="BM18" s="35"/>
      <c r="BN18" s="35"/>
      <c r="BO18" s="35"/>
      <c r="BP18" s="35"/>
      <c r="BQ18" s="35"/>
      <c r="BR18" s="35"/>
      <c r="BS18" s="35"/>
      <c r="BT18" s="35"/>
      <c r="BU18" s="35"/>
      <c r="BV18" s="35"/>
      <c r="BW18" s="35"/>
      <c r="BX18" s="35"/>
      <c r="BY18" s="35"/>
      <c r="BZ18" s="35"/>
      <c r="CA18" s="35"/>
      <c r="CB18" s="35"/>
      <c r="CC18" s="35"/>
      <c r="CD18" s="35"/>
      <c r="CE18" s="34"/>
      <c r="CF18" s="60"/>
      <c r="CG18" s="34"/>
      <c r="CH18" s="34"/>
      <c r="CI18" s="34"/>
      <c r="CJ18" s="60"/>
      <c r="CK18" s="60"/>
      <c r="CL18" s="60"/>
      <c r="CM18" s="60"/>
      <c r="CN18" s="35"/>
      <c r="CO18" s="35"/>
      <c r="CP18" s="35"/>
      <c r="CQ18" s="35"/>
      <c r="CR18" s="35"/>
      <c r="CS18" s="35"/>
      <c r="CT18" s="35"/>
      <c r="CU18" s="81"/>
      <c r="CV18" s="34"/>
      <c r="CW18" s="34"/>
      <c r="CX18" s="34"/>
      <c r="CY18" s="62"/>
      <c r="CZ18" s="62"/>
      <c r="DA18" s="34"/>
      <c r="DB18" s="34"/>
      <c r="DC18" s="34"/>
      <c r="DD18" s="34"/>
      <c r="DE18" s="34"/>
      <c r="DF18" s="34"/>
      <c r="DG18" s="34"/>
      <c r="DH18" s="60"/>
      <c r="DI18" s="34"/>
      <c r="DJ18" s="34"/>
      <c r="DK18" s="34"/>
      <c r="DL18" s="60"/>
      <c r="DM18" s="60"/>
      <c r="DN18" s="60"/>
      <c r="DO18" s="60"/>
      <c r="DP18" s="60"/>
      <c r="DQ18" s="35"/>
      <c r="DR18" s="35"/>
      <c r="DS18" s="35"/>
      <c r="DT18" s="35"/>
      <c r="DU18" s="35"/>
      <c r="DV18" s="35"/>
      <c r="DW18" s="35"/>
      <c r="DX18" s="34"/>
      <c r="DY18" s="34"/>
      <c r="DZ18" s="34"/>
      <c r="EA18" s="62"/>
      <c r="EB18" s="62"/>
      <c r="EC18" s="34"/>
      <c r="ED18" s="34"/>
      <c r="EE18" s="34"/>
      <c r="EF18" s="34"/>
      <c r="EG18" s="34"/>
      <c r="EH18" s="35"/>
      <c r="EI18" s="34"/>
      <c r="EJ18" s="60"/>
      <c r="EK18" s="34"/>
      <c r="EL18" s="34"/>
      <c r="EM18" s="34"/>
      <c r="EN18" s="60"/>
      <c r="EO18" s="60"/>
      <c r="EP18" s="60"/>
      <c r="EQ18" s="60"/>
      <c r="ER18" s="60"/>
      <c r="ES18" s="35"/>
      <c r="ET18" s="35"/>
      <c r="EU18" s="35"/>
      <c r="EV18" s="35"/>
      <c r="EW18" s="35"/>
      <c r="EX18" s="35"/>
      <c r="EY18" s="35"/>
      <c r="EZ18" s="34"/>
      <c r="FA18" s="34"/>
      <c r="FB18" s="34"/>
      <c r="FC18" s="62"/>
      <c r="FD18" s="62"/>
      <c r="FE18" s="34"/>
      <c r="FF18" s="34"/>
      <c r="FG18" s="34"/>
      <c r="FH18" s="34"/>
      <c r="FI18" s="34"/>
      <c r="FJ18" s="34"/>
      <c r="FK18" s="34"/>
      <c r="FL18" s="60"/>
      <c r="FM18" s="34"/>
      <c r="FN18" s="34"/>
      <c r="FO18" s="34"/>
      <c r="FP18" s="60"/>
      <c r="FQ18" s="60"/>
      <c r="FR18" s="60"/>
      <c r="FS18" s="60"/>
      <c r="FT18" s="60"/>
      <c r="FU18" s="35"/>
      <c r="FV18" s="35"/>
      <c r="FW18" s="34"/>
      <c r="FX18" s="35"/>
      <c r="FY18" s="35"/>
      <c r="FZ18" s="35"/>
      <c r="GA18" s="35"/>
      <c r="GB18" s="34"/>
      <c r="GC18" s="34"/>
      <c r="GD18" s="34"/>
      <c r="GE18" s="62"/>
      <c r="GF18" s="62"/>
      <c r="GG18" s="34"/>
      <c r="GH18" s="34"/>
      <c r="GI18" s="34"/>
      <c r="GJ18" s="34"/>
      <c r="GK18" s="34"/>
      <c r="GL18" s="34"/>
      <c r="GM18" s="34"/>
      <c r="GN18" s="60"/>
      <c r="GO18" s="34"/>
      <c r="GP18" s="34"/>
      <c r="GQ18" s="34"/>
      <c r="GR18" s="60"/>
      <c r="GS18" s="60"/>
      <c r="GT18" s="60"/>
      <c r="GU18" s="60"/>
      <c r="GV18" s="60"/>
      <c r="GW18" s="35"/>
      <c r="GX18" s="35"/>
      <c r="GY18" s="35"/>
      <c r="GZ18" s="35"/>
      <c r="HA18" s="35"/>
      <c r="HB18" s="35"/>
      <c r="HC18" s="36"/>
      <c r="HD18" s="34"/>
      <c r="HE18" s="34"/>
      <c r="HF18" s="34"/>
      <c r="HG18" s="62"/>
      <c r="HH18" s="62"/>
      <c r="HI18" s="34"/>
      <c r="HJ18" s="34"/>
      <c r="HK18" s="34"/>
      <c r="HL18" s="34"/>
      <c r="HM18" s="34"/>
      <c r="HN18" s="34"/>
      <c r="HO18" s="34"/>
      <c r="HP18" s="60"/>
      <c r="HQ18" s="34"/>
      <c r="HR18" s="34"/>
      <c r="HS18" s="34"/>
      <c r="HT18" s="60"/>
      <c r="HU18" s="60"/>
      <c r="HV18" s="60"/>
      <c r="HW18" s="60"/>
      <c r="HX18" s="60"/>
      <c r="HY18" s="35"/>
      <c r="HZ18" s="35"/>
      <c r="IA18" s="35"/>
      <c r="IB18" s="35"/>
      <c r="IC18" s="35"/>
      <c r="ID18" s="35"/>
      <c r="IE18" s="35"/>
      <c r="IF18" s="34"/>
      <c r="IG18" s="34"/>
      <c r="IH18" s="34"/>
      <c r="II18" s="62"/>
      <c r="IJ18" s="62"/>
      <c r="IK18" s="34"/>
      <c r="IL18" s="34"/>
      <c r="IM18" s="34"/>
      <c r="IN18" s="34"/>
      <c r="IO18" s="34"/>
      <c r="IP18" s="34"/>
      <c r="IQ18" s="34"/>
      <c r="IR18" s="60"/>
      <c r="IS18" s="34"/>
      <c r="IT18" s="34"/>
      <c r="IU18" s="34"/>
      <c r="IV18" s="60"/>
      <c r="IW18" s="60"/>
      <c r="IX18" s="60"/>
      <c r="IY18" s="60"/>
      <c r="IZ18" s="60"/>
      <c r="JA18" s="34"/>
      <c r="JB18" s="34"/>
      <c r="JC18" s="34"/>
      <c r="JD18" s="34"/>
      <c r="JE18" s="34"/>
      <c r="JF18" s="34"/>
      <c r="JG18" s="34"/>
      <c r="JH18" s="34"/>
      <c r="JI18" s="34"/>
      <c r="JJ18" s="34"/>
      <c r="JK18" s="62"/>
      <c r="JL18" s="62"/>
      <c r="JM18" s="34"/>
      <c r="JN18" s="34"/>
      <c r="JO18" s="34"/>
      <c r="JP18" s="34"/>
      <c r="JQ18" s="34"/>
      <c r="JR18" s="34"/>
      <c r="JS18" s="34"/>
      <c r="JT18" s="60"/>
      <c r="JU18" s="34"/>
      <c r="JV18" s="34"/>
      <c r="JW18" s="34"/>
      <c r="JX18" s="60"/>
      <c r="JY18" s="60"/>
      <c r="JZ18" s="60"/>
      <c r="KA18" s="60"/>
      <c r="KB18" s="60"/>
      <c r="KC18" s="155"/>
      <c r="KD18" s="155"/>
      <c r="KE18" s="155"/>
      <c r="KF18" s="155"/>
      <c r="KG18" s="155"/>
      <c r="KH18" s="155"/>
      <c r="KI18" s="155"/>
      <c r="KJ18" s="34"/>
      <c r="KK18" s="34"/>
      <c r="KL18" s="34"/>
      <c r="KM18" s="62"/>
      <c r="KN18" s="62"/>
      <c r="KO18" s="34"/>
      <c r="KP18" s="34"/>
      <c r="KQ18" s="34"/>
      <c r="KR18" s="34"/>
      <c r="KS18" s="34"/>
      <c r="KT18" s="61"/>
      <c r="KU18" s="34"/>
      <c r="KV18" s="60"/>
      <c r="KW18" s="34"/>
      <c r="KX18" s="34"/>
      <c r="KY18" s="34"/>
      <c r="KZ18" s="60"/>
      <c r="LA18" s="60"/>
      <c r="LB18" s="60"/>
      <c r="LC18" s="60"/>
      <c r="LD18" s="60"/>
      <c r="LE18" s="34"/>
      <c r="LF18" s="34"/>
      <c r="LG18" s="34"/>
      <c r="LH18" s="34"/>
      <c r="LI18" s="34"/>
      <c r="LJ18" s="34"/>
      <c r="LK18" s="34"/>
      <c r="LL18" s="34"/>
      <c r="LM18" s="34"/>
      <c r="LN18" s="34"/>
      <c r="LO18" s="62"/>
      <c r="LP18" s="62"/>
      <c r="LQ18" s="34"/>
      <c r="LR18" s="34"/>
      <c r="LS18" s="34"/>
      <c r="LT18" s="34"/>
      <c r="LU18" s="34"/>
      <c r="LV18" s="34"/>
      <c r="LW18" s="34"/>
      <c r="LX18" s="60"/>
      <c r="LY18" s="34"/>
      <c r="LZ18" s="34"/>
      <c r="MA18" s="34"/>
      <c r="MB18" s="60"/>
      <c r="MC18" s="60"/>
      <c r="MD18" s="60"/>
      <c r="ME18" s="60"/>
      <c r="MF18" s="60"/>
      <c r="MG18" s="34"/>
      <c r="MH18" s="34"/>
      <c r="MI18" s="34"/>
      <c r="MJ18" s="34"/>
      <c r="MK18" s="34"/>
      <c r="ML18" s="34"/>
      <c r="MM18" s="34"/>
      <c r="MN18" s="34"/>
      <c r="MO18" s="34"/>
      <c r="MP18" s="34"/>
      <c r="MQ18" s="62"/>
      <c r="MR18" s="62"/>
      <c r="MS18" s="34"/>
      <c r="MT18" s="34"/>
      <c r="MU18" s="34"/>
      <c r="MV18" s="34"/>
      <c r="MW18" s="34"/>
      <c r="MX18" s="34"/>
      <c r="MY18" s="34"/>
      <c r="MZ18" s="60"/>
      <c r="NA18" s="34"/>
      <c r="NB18" s="34"/>
      <c r="NC18" s="34"/>
      <c r="ND18" s="60"/>
      <c r="NE18" s="60"/>
      <c r="NF18" s="60"/>
      <c r="NG18" s="60"/>
      <c r="NH18" s="60"/>
      <c r="NI18" s="34"/>
      <c r="NJ18" s="34"/>
      <c r="NK18" s="34"/>
      <c r="NL18" s="34"/>
      <c r="NM18" s="34"/>
      <c r="NN18" s="34"/>
      <c r="NO18" s="34"/>
      <c r="NP18" s="34"/>
      <c r="NQ18" s="34"/>
      <c r="NR18" s="34"/>
      <c r="NS18" s="62"/>
      <c r="NT18" s="62"/>
      <c r="NU18" s="34"/>
      <c r="NV18" s="34"/>
      <c r="NW18" s="34"/>
      <c r="NX18" s="34"/>
      <c r="NY18" s="34"/>
      <c r="NZ18" s="34"/>
      <c r="OA18" s="34"/>
      <c r="OB18" s="60"/>
      <c r="OC18" s="34"/>
      <c r="OD18" s="34"/>
      <c r="OE18" s="34"/>
      <c r="OF18" s="60"/>
      <c r="OG18" s="60"/>
      <c r="OH18" s="60"/>
      <c r="OI18" s="60"/>
      <c r="OJ18" s="60"/>
      <c r="OK18" s="34"/>
      <c r="OL18" s="34"/>
      <c r="OM18" s="34"/>
      <c r="ON18" s="34"/>
      <c r="OO18" s="34"/>
      <c r="OP18" s="34"/>
      <c r="OQ18" s="34"/>
      <c r="OR18" s="34"/>
      <c r="OS18" s="34"/>
      <c r="OT18" s="34"/>
      <c r="OU18" s="62"/>
      <c r="OV18" s="62"/>
      <c r="OW18" s="34"/>
      <c r="OX18" s="34"/>
      <c r="OY18" s="34"/>
      <c r="OZ18" s="34"/>
      <c r="PA18" s="34"/>
      <c r="PB18" s="34"/>
      <c r="PC18" s="34"/>
      <c r="PD18" s="60"/>
      <c r="PE18" s="63"/>
    </row>
    <row r="19" spans="1:422" s="64" customFormat="1" ht="20.2" customHeight="1">
      <c r="A19" s="34"/>
      <c r="B19" s="34"/>
      <c r="C19" s="34"/>
      <c r="D19" s="60"/>
      <c r="E19" s="60"/>
      <c r="F19" s="60"/>
      <c r="G19" s="60"/>
      <c r="H19" s="66"/>
      <c r="I19" s="35"/>
      <c r="J19" s="35"/>
      <c r="K19" s="35"/>
      <c r="L19" s="35"/>
      <c r="M19" s="35"/>
      <c r="N19" s="35"/>
      <c r="O19" s="35"/>
      <c r="P19" s="90"/>
      <c r="Q19" s="34"/>
      <c r="R19" s="34"/>
      <c r="S19" s="62"/>
      <c r="T19" s="62"/>
      <c r="U19" s="34"/>
      <c r="V19" s="34"/>
      <c r="W19" s="34"/>
      <c r="X19" s="34"/>
      <c r="Y19" s="34"/>
      <c r="Z19" s="34"/>
      <c r="AA19" s="34"/>
      <c r="AB19" s="60"/>
      <c r="AC19" s="34"/>
      <c r="AD19" s="34"/>
      <c r="AE19" s="34"/>
      <c r="AF19" s="60"/>
      <c r="AG19" s="60"/>
      <c r="AH19" s="60"/>
      <c r="AI19" s="60"/>
      <c r="AJ19" s="66"/>
      <c r="AK19" s="35"/>
      <c r="AL19" s="35"/>
      <c r="AM19" s="35"/>
      <c r="AN19" s="35"/>
      <c r="AO19" s="35"/>
      <c r="AP19" s="35"/>
      <c r="AQ19" s="35"/>
      <c r="AR19" s="90"/>
      <c r="AS19" s="34"/>
      <c r="AT19" s="34"/>
      <c r="AU19" s="62"/>
      <c r="AV19" s="62"/>
      <c r="AW19" s="34"/>
      <c r="AX19" s="34"/>
      <c r="AY19" s="34"/>
      <c r="AZ19" s="34"/>
      <c r="BA19" s="34"/>
      <c r="BB19" s="34"/>
      <c r="BC19" s="34"/>
      <c r="BD19" s="60"/>
      <c r="BE19" s="34"/>
      <c r="BF19" s="34"/>
      <c r="BG19" s="34"/>
      <c r="BH19" s="60"/>
      <c r="BI19" s="60"/>
      <c r="BJ19" s="60"/>
      <c r="BK19" s="60"/>
      <c r="BL19" s="60"/>
      <c r="BM19" s="35" t="s">
        <v>2087</v>
      </c>
      <c r="BN19" s="34" t="s">
        <v>956</v>
      </c>
      <c r="BO19" s="34" t="s">
        <v>2051</v>
      </c>
      <c r="BP19" s="34"/>
      <c r="BQ19" s="34"/>
      <c r="BR19" s="34"/>
      <c r="BS19" s="34"/>
      <c r="BT19" s="34"/>
      <c r="BU19" s="34"/>
      <c r="BV19" s="34"/>
      <c r="BW19" s="62"/>
      <c r="BX19" s="62"/>
      <c r="BY19" s="34"/>
      <c r="BZ19" s="34"/>
      <c r="CA19" s="34"/>
      <c r="CB19" s="34"/>
      <c r="CC19" s="34"/>
      <c r="CD19" s="61"/>
      <c r="CE19" s="34"/>
      <c r="CF19" s="60"/>
      <c r="CG19" s="34"/>
      <c r="CH19" s="34"/>
      <c r="CI19" s="34"/>
      <c r="CJ19" s="60"/>
      <c r="CK19" s="60"/>
      <c r="CL19" s="60"/>
      <c r="CM19" s="60"/>
      <c r="CN19" s="35"/>
      <c r="CO19" s="35" t="s">
        <v>2087</v>
      </c>
      <c r="CP19" s="35" t="s">
        <v>956</v>
      </c>
      <c r="CQ19" s="35" t="s">
        <v>2052</v>
      </c>
      <c r="CR19" s="35"/>
      <c r="CS19" s="35"/>
      <c r="CT19" s="35"/>
      <c r="CU19" s="35"/>
      <c r="CV19" s="34"/>
      <c r="CW19" s="35"/>
      <c r="CX19" s="35"/>
      <c r="CY19" s="35"/>
      <c r="CZ19" s="35"/>
      <c r="DA19" s="35"/>
      <c r="DB19" s="35"/>
      <c r="DC19" s="35"/>
      <c r="DD19" s="35"/>
      <c r="DE19" s="35"/>
      <c r="DF19" s="35"/>
      <c r="DG19" s="34"/>
      <c r="DH19" s="60"/>
      <c r="DI19" s="34"/>
      <c r="DJ19" s="34"/>
      <c r="DK19" s="34"/>
      <c r="DL19" s="60"/>
      <c r="DM19" s="60"/>
      <c r="DN19" s="60"/>
      <c r="DO19" s="60"/>
      <c r="DP19" s="60"/>
      <c r="DQ19" s="35"/>
      <c r="DR19" s="35"/>
      <c r="DS19" s="35"/>
      <c r="DT19" s="35"/>
      <c r="DU19" s="35"/>
      <c r="DV19" s="35"/>
      <c r="DW19" s="35"/>
      <c r="DX19" s="34"/>
      <c r="DY19" s="34"/>
      <c r="DZ19" s="34"/>
      <c r="EA19" s="62"/>
      <c r="EB19" s="62"/>
      <c r="EC19" s="34"/>
      <c r="ED19" s="34"/>
      <c r="EE19" s="34"/>
      <c r="EF19" s="34"/>
      <c r="EG19" s="34"/>
      <c r="EH19" s="34"/>
      <c r="EI19" s="34"/>
      <c r="EJ19" s="60"/>
      <c r="EK19" s="34"/>
      <c r="EL19" s="34"/>
      <c r="EM19" s="34"/>
      <c r="EN19" s="60"/>
      <c r="EO19" s="60"/>
      <c r="EP19" s="60"/>
      <c r="EQ19" s="60"/>
      <c r="ER19" s="60"/>
      <c r="ES19" s="35"/>
      <c r="ET19" s="35"/>
      <c r="EU19" s="35"/>
      <c r="EV19" s="35"/>
      <c r="EW19" s="35"/>
      <c r="EX19" s="35"/>
      <c r="EY19" s="35"/>
      <c r="EZ19" s="34"/>
      <c r="FA19" s="34"/>
      <c r="FB19" s="34"/>
      <c r="FC19" s="62"/>
      <c r="FD19" s="62"/>
      <c r="FE19" s="34"/>
      <c r="FF19" s="34"/>
      <c r="FG19" s="34"/>
      <c r="FH19" s="34"/>
      <c r="FI19" s="34"/>
      <c r="FJ19" s="34"/>
      <c r="FK19" s="34"/>
      <c r="FL19" s="60"/>
      <c r="FM19" s="34"/>
      <c r="FN19" s="34"/>
      <c r="FO19" s="34"/>
      <c r="FP19" s="60"/>
      <c r="FQ19" s="60"/>
      <c r="FR19" s="60"/>
      <c r="FS19" s="60"/>
      <c r="FT19" s="60"/>
      <c r="FU19" s="35"/>
      <c r="FV19" s="35"/>
      <c r="FW19" s="34"/>
      <c r="FX19" s="35"/>
      <c r="FY19" s="35"/>
      <c r="FZ19" s="35"/>
      <c r="GA19" s="35"/>
      <c r="GB19" s="34"/>
      <c r="GC19" s="34"/>
      <c r="GD19" s="34"/>
      <c r="GE19" s="62"/>
      <c r="GF19" s="62"/>
      <c r="GG19" s="34"/>
      <c r="GH19" s="34"/>
      <c r="GI19" s="34"/>
      <c r="GJ19" s="34"/>
      <c r="GK19" s="34"/>
      <c r="GL19" s="34"/>
      <c r="GM19" s="34"/>
      <c r="GN19" s="60"/>
      <c r="GO19" s="34"/>
      <c r="GP19" s="34"/>
      <c r="GQ19" s="34"/>
      <c r="GR19" s="60"/>
      <c r="GS19" s="60"/>
      <c r="GT19" s="60"/>
      <c r="GU19" s="60"/>
      <c r="GV19" s="60"/>
      <c r="GW19" s="35"/>
      <c r="GX19" s="35"/>
      <c r="GY19" s="35"/>
      <c r="GZ19" s="35"/>
      <c r="HA19" s="35"/>
      <c r="HB19" s="35"/>
      <c r="HC19" s="35"/>
      <c r="HD19" s="34"/>
      <c r="HE19" s="34"/>
      <c r="HF19" s="34"/>
      <c r="HG19" s="62"/>
      <c r="HH19" s="62"/>
      <c r="HI19" s="34"/>
      <c r="HJ19" s="34"/>
      <c r="HK19" s="34"/>
      <c r="HL19" s="34"/>
      <c r="HM19" s="34"/>
      <c r="HN19" s="34"/>
      <c r="HO19" s="34"/>
      <c r="HP19" s="60"/>
      <c r="HQ19" s="34"/>
      <c r="HR19" s="34"/>
      <c r="HS19" s="34"/>
      <c r="HT19" s="60"/>
      <c r="HU19" s="60"/>
      <c r="HV19" s="60"/>
      <c r="HW19" s="60"/>
      <c r="HX19" s="60"/>
      <c r="HY19" s="101"/>
      <c r="HZ19" s="102"/>
      <c r="IA19" s="102"/>
      <c r="IB19" s="102"/>
      <c r="IC19" s="35"/>
      <c r="ID19" s="35"/>
      <c r="IE19" s="35"/>
      <c r="IF19" s="34"/>
      <c r="IG19" s="34"/>
      <c r="IH19" s="34"/>
      <c r="II19" s="62"/>
      <c r="IJ19" s="62"/>
      <c r="IK19" s="34"/>
      <c r="IL19" s="34"/>
      <c r="IM19" s="34"/>
      <c r="IN19" s="34"/>
      <c r="IO19" s="34"/>
      <c r="IP19" s="34"/>
      <c r="IQ19" s="34"/>
      <c r="IR19" s="60"/>
      <c r="IS19" s="34"/>
      <c r="IT19" s="34"/>
      <c r="IU19" s="34"/>
      <c r="IV19" s="60"/>
      <c r="IW19" s="60"/>
      <c r="IX19" s="60"/>
      <c r="IY19" s="60"/>
      <c r="IZ19" s="60"/>
      <c r="JA19" s="34"/>
      <c r="JB19" s="34"/>
      <c r="JC19" s="34"/>
      <c r="JD19" s="34"/>
      <c r="JE19" s="34"/>
      <c r="JF19" s="34"/>
      <c r="JG19" s="34"/>
      <c r="JH19" s="34"/>
      <c r="JI19" s="34"/>
      <c r="JJ19" s="34"/>
      <c r="JK19" s="62"/>
      <c r="JL19" s="62"/>
      <c r="JM19" s="34"/>
      <c r="JN19" s="34"/>
      <c r="JO19" s="34"/>
      <c r="JP19" s="34"/>
      <c r="JQ19" s="34"/>
      <c r="JR19" s="34"/>
      <c r="JS19" s="34"/>
      <c r="JT19" s="60"/>
      <c r="JU19" s="34"/>
      <c r="JV19" s="34"/>
      <c r="JW19" s="34"/>
      <c r="JX19" s="60"/>
      <c r="JY19" s="60"/>
      <c r="JZ19" s="60"/>
      <c r="KA19" s="60"/>
      <c r="KB19" s="60"/>
      <c r="KC19" s="97"/>
      <c r="KD19" s="98"/>
      <c r="KE19" s="98"/>
      <c r="KF19" s="98"/>
      <c r="KG19" s="34"/>
      <c r="KH19" s="34"/>
      <c r="KI19" s="34"/>
      <c r="KJ19" s="34"/>
      <c r="KK19" s="34"/>
      <c r="KL19" s="34"/>
      <c r="KM19" s="62"/>
      <c r="KN19" s="62"/>
      <c r="KO19" s="34"/>
      <c r="KP19" s="34"/>
      <c r="KQ19" s="34"/>
      <c r="KR19" s="34"/>
      <c r="KS19" s="34"/>
      <c r="KT19" s="61"/>
      <c r="KU19" s="34"/>
      <c r="KV19" s="60"/>
      <c r="KW19" s="34"/>
      <c r="KX19" s="34"/>
      <c r="KY19" s="34"/>
      <c r="KZ19" s="60"/>
      <c r="LA19" s="60"/>
      <c r="LB19" s="60"/>
      <c r="LC19" s="60"/>
      <c r="LD19" s="60"/>
      <c r="LE19" s="34"/>
      <c r="LF19" s="34"/>
      <c r="LG19" s="34"/>
      <c r="LH19" s="34"/>
      <c r="LI19" s="34"/>
      <c r="LJ19" s="34"/>
      <c r="LK19" s="34"/>
      <c r="LL19" s="34"/>
      <c r="LM19" s="34"/>
      <c r="LN19" s="34"/>
      <c r="LO19" s="62"/>
      <c r="LP19" s="62"/>
      <c r="LQ19" s="34"/>
      <c r="LR19" s="34"/>
      <c r="LS19" s="34"/>
      <c r="LT19" s="34"/>
      <c r="LU19" s="34"/>
      <c r="LV19" s="34"/>
      <c r="LW19" s="34"/>
      <c r="LX19" s="60"/>
      <c r="LY19" s="34"/>
      <c r="LZ19" s="34"/>
      <c r="MA19" s="34"/>
      <c r="MB19" s="60"/>
      <c r="MC19" s="60"/>
      <c r="MD19" s="60"/>
      <c r="ME19" s="60"/>
      <c r="MF19" s="60"/>
      <c r="MG19" s="34"/>
      <c r="MH19" s="34"/>
      <c r="MI19" s="34"/>
      <c r="MJ19" s="34"/>
      <c r="MK19" s="34"/>
      <c r="ML19" s="34"/>
      <c r="MM19" s="34"/>
      <c r="MN19" s="34"/>
      <c r="MO19" s="34"/>
      <c r="MP19" s="34"/>
      <c r="MQ19" s="62"/>
      <c r="MR19" s="62"/>
      <c r="MS19" s="34"/>
      <c r="MT19" s="34"/>
      <c r="MU19" s="34"/>
      <c r="MV19" s="34"/>
      <c r="MW19" s="34"/>
      <c r="MX19" s="34"/>
      <c r="MY19" s="34"/>
      <c r="MZ19" s="60"/>
      <c r="NA19" s="34"/>
      <c r="NB19" s="34"/>
      <c r="NC19" s="34"/>
      <c r="ND19" s="60"/>
      <c r="NE19" s="60"/>
      <c r="NF19" s="60"/>
      <c r="NG19" s="60"/>
      <c r="NH19" s="60"/>
      <c r="NI19" s="35" t="s">
        <v>2087</v>
      </c>
      <c r="NJ19" s="35" t="s">
        <v>956</v>
      </c>
      <c r="NK19" s="35"/>
      <c r="NL19" s="35" t="s">
        <v>254</v>
      </c>
      <c r="NM19" s="35"/>
      <c r="NN19" s="35"/>
      <c r="NO19" s="35"/>
      <c r="NP19" s="34"/>
      <c r="NQ19" s="34"/>
      <c r="NR19" s="34"/>
      <c r="NS19" s="62"/>
      <c r="NT19" s="62"/>
      <c r="NU19" s="34"/>
      <c r="NV19" s="34"/>
      <c r="NW19" s="34"/>
      <c r="NX19" s="34"/>
      <c r="NY19" s="34"/>
      <c r="NZ19" s="34"/>
      <c r="OA19" s="34"/>
      <c r="OB19" s="60"/>
      <c r="OC19" s="34"/>
      <c r="OD19" s="34"/>
      <c r="OE19" s="34"/>
      <c r="OF19" s="60"/>
      <c r="OG19" s="60"/>
      <c r="OH19" s="60"/>
      <c r="OI19" s="60"/>
      <c r="OJ19" s="60"/>
      <c r="OK19" s="35"/>
      <c r="OL19" s="35"/>
      <c r="OM19" s="35"/>
      <c r="ON19" s="35"/>
      <c r="OO19" s="35"/>
      <c r="OP19" s="35"/>
      <c r="OQ19" s="35"/>
      <c r="OR19" s="34"/>
      <c r="OS19" s="34"/>
      <c r="OT19" s="34"/>
      <c r="OU19" s="62"/>
      <c r="OV19" s="62"/>
      <c r="OW19" s="34"/>
      <c r="OX19" s="34"/>
      <c r="OY19" s="34"/>
      <c r="OZ19" s="34"/>
      <c r="PA19" s="34"/>
      <c r="PB19" s="34"/>
      <c r="PC19" s="34"/>
      <c r="PD19" s="60"/>
      <c r="PE19" s="63"/>
    </row>
    <row r="20" spans="1:422" ht="20.2" customHeight="1">
      <c r="A20" s="68" t="s">
        <v>961</v>
      </c>
      <c r="B20" s="69"/>
      <c r="C20" s="70"/>
      <c r="D20" s="71"/>
      <c r="E20" s="71"/>
      <c r="F20" s="71"/>
      <c r="G20" s="71"/>
      <c r="H20" s="71"/>
      <c r="I20" s="35"/>
      <c r="J20" s="35"/>
      <c r="K20" s="35"/>
      <c r="L20" s="35"/>
      <c r="M20" s="35"/>
      <c r="N20" s="35"/>
      <c r="O20" s="35"/>
      <c r="P20" s="71"/>
      <c r="Q20" s="71"/>
      <c r="R20" s="71"/>
      <c r="S20" s="71"/>
      <c r="T20" s="71"/>
      <c r="U20" s="71"/>
      <c r="V20" s="71"/>
      <c r="W20" s="71"/>
      <c r="X20" s="71"/>
      <c r="Y20" s="71"/>
      <c r="Z20" s="71"/>
      <c r="AA20" s="71"/>
      <c r="AB20" s="72"/>
      <c r="AC20" s="68" t="s">
        <v>961</v>
      </c>
      <c r="AD20" s="69"/>
      <c r="AE20" s="70"/>
      <c r="AF20" s="71"/>
      <c r="AG20" s="71"/>
      <c r="AH20" s="71"/>
      <c r="AI20" s="71"/>
      <c r="AJ20" s="71"/>
      <c r="AK20" s="103"/>
      <c r="AL20" s="103"/>
      <c r="AM20" s="103"/>
      <c r="AN20" s="103"/>
      <c r="AO20" s="103"/>
      <c r="AP20" s="103"/>
      <c r="AQ20" s="103"/>
      <c r="AR20" s="71"/>
      <c r="AS20" s="71"/>
      <c r="AT20" s="71"/>
      <c r="AU20" s="71"/>
      <c r="AV20" s="71"/>
      <c r="AW20" s="71"/>
      <c r="AX20" s="71"/>
      <c r="AY20" s="71"/>
      <c r="AZ20" s="71"/>
      <c r="BA20" s="71"/>
      <c r="BB20" s="71"/>
      <c r="BC20" s="71"/>
      <c r="BD20" s="72"/>
      <c r="BE20" s="68" t="s">
        <v>961</v>
      </c>
      <c r="BF20" s="69"/>
      <c r="BG20" s="70"/>
      <c r="BH20" s="71"/>
      <c r="BI20" s="71"/>
      <c r="BJ20" s="71"/>
      <c r="BK20" s="71"/>
      <c r="BL20" s="71"/>
      <c r="BM20" s="71"/>
      <c r="BN20" s="71"/>
      <c r="BO20" s="71"/>
      <c r="BP20" s="71"/>
      <c r="BQ20" s="71"/>
      <c r="BR20" s="71"/>
      <c r="BS20" s="71"/>
      <c r="BT20" s="71"/>
      <c r="BU20" s="71"/>
      <c r="BV20" s="71"/>
      <c r="BW20" s="71"/>
      <c r="BX20" s="71"/>
      <c r="BY20" s="71"/>
      <c r="BZ20" s="71"/>
      <c r="CA20" s="71"/>
      <c r="CB20" s="71"/>
      <c r="CC20" s="71"/>
      <c r="CD20" s="71"/>
      <c r="CE20" s="71"/>
      <c r="CF20" s="72"/>
      <c r="CG20" s="68" t="s">
        <v>961</v>
      </c>
      <c r="CH20" s="69"/>
      <c r="CI20" s="70"/>
      <c r="CJ20" s="71"/>
      <c r="CK20" s="71"/>
      <c r="CL20" s="71"/>
      <c r="CM20" s="71"/>
      <c r="CN20" s="71"/>
      <c r="CV20" s="104"/>
      <c r="CW20" s="71"/>
      <c r="CX20" s="71"/>
      <c r="CY20" s="71"/>
      <c r="CZ20" s="71"/>
      <c r="DA20" s="71"/>
      <c r="DB20" s="71"/>
      <c r="DC20" s="71"/>
      <c r="DD20" s="71"/>
      <c r="DE20" s="71"/>
      <c r="DF20" s="71"/>
      <c r="DG20" s="71"/>
      <c r="DH20" s="72"/>
      <c r="DI20" s="68" t="s">
        <v>961</v>
      </c>
      <c r="DJ20" s="69"/>
      <c r="DK20" s="70"/>
      <c r="DL20" s="71"/>
      <c r="DM20" s="71"/>
      <c r="DN20" s="71"/>
      <c r="DO20" s="71"/>
      <c r="DP20" s="71"/>
      <c r="DQ20" s="34"/>
      <c r="DR20" s="34"/>
      <c r="DS20" s="34"/>
      <c r="DT20" s="34"/>
      <c r="DU20" s="34"/>
      <c r="DV20" s="35"/>
      <c r="DW20" s="35"/>
      <c r="DX20" s="71"/>
      <c r="DY20" s="71"/>
      <c r="DZ20" s="71"/>
      <c r="EA20" s="71"/>
      <c r="EB20" s="71"/>
      <c r="EC20" s="71"/>
      <c r="ED20" s="71"/>
      <c r="EE20" s="71"/>
      <c r="EF20" s="71"/>
      <c r="EG20" s="71"/>
      <c r="EH20" s="71"/>
      <c r="EI20" s="71"/>
      <c r="EJ20" s="72"/>
      <c r="EK20" s="68" t="s">
        <v>961</v>
      </c>
      <c r="EL20" s="69"/>
      <c r="EM20" s="70"/>
      <c r="EN20" s="71"/>
      <c r="EO20" s="71"/>
      <c r="EP20" s="71"/>
      <c r="EQ20" s="71"/>
      <c r="ER20" s="71"/>
      <c r="ES20" s="34"/>
      <c r="ET20" s="34"/>
      <c r="EU20" s="34"/>
      <c r="EV20" s="34"/>
      <c r="EW20" s="34"/>
      <c r="EX20" s="34"/>
      <c r="EY20" s="34"/>
      <c r="EZ20" s="71"/>
      <c r="FA20" s="71"/>
      <c r="FB20" s="71"/>
      <c r="FC20" s="71"/>
      <c r="FD20" s="71"/>
      <c r="FE20" s="71"/>
      <c r="FF20" s="71"/>
      <c r="FG20" s="71"/>
      <c r="FH20" s="71"/>
      <c r="FI20" s="71"/>
      <c r="FJ20" s="71"/>
      <c r="FK20" s="71"/>
      <c r="FL20" s="72"/>
      <c r="FM20" s="68" t="s">
        <v>961</v>
      </c>
      <c r="FN20" s="69"/>
      <c r="FO20" s="70"/>
      <c r="FP20" s="71"/>
      <c r="FQ20" s="71"/>
      <c r="FR20" s="71"/>
      <c r="FS20" s="71"/>
      <c r="FT20" s="71"/>
      <c r="FU20" s="34"/>
      <c r="FV20" s="34"/>
      <c r="FW20" s="34"/>
      <c r="FX20" s="34"/>
      <c r="FY20" s="34"/>
      <c r="FZ20" s="34"/>
      <c r="GA20" s="34"/>
      <c r="GB20" s="71"/>
      <c r="GC20" s="71"/>
      <c r="GD20" s="71"/>
      <c r="GE20" s="71"/>
      <c r="GF20" s="71"/>
      <c r="GG20" s="71"/>
      <c r="GH20" s="71"/>
      <c r="GI20" s="71"/>
      <c r="GJ20" s="71"/>
      <c r="GK20" s="71"/>
      <c r="GL20" s="71"/>
      <c r="GM20" s="71"/>
      <c r="GN20" s="72"/>
      <c r="GO20" s="68" t="s">
        <v>961</v>
      </c>
      <c r="GP20" s="69"/>
      <c r="GQ20" s="70"/>
      <c r="GR20" s="71"/>
      <c r="GS20" s="71"/>
      <c r="GT20" s="71"/>
      <c r="GU20" s="71"/>
      <c r="GV20" s="71"/>
      <c r="GW20" s="34"/>
      <c r="GX20" s="34"/>
      <c r="GY20" s="34"/>
      <c r="GZ20" s="34"/>
      <c r="HA20" s="34"/>
      <c r="HB20" s="34"/>
      <c r="HC20" s="34"/>
      <c r="HD20" s="71"/>
      <c r="HE20" s="71"/>
      <c r="HF20" s="71"/>
      <c r="HG20" s="71"/>
      <c r="HH20" s="71"/>
      <c r="HI20" s="71"/>
      <c r="HJ20" s="71"/>
      <c r="HK20" s="71"/>
      <c r="HL20" s="71"/>
      <c r="HM20" s="71"/>
      <c r="HN20" s="71"/>
      <c r="HO20" s="71"/>
      <c r="HP20" s="72"/>
      <c r="HQ20" s="68" t="s">
        <v>961</v>
      </c>
      <c r="HR20" s="69"/>
      <c r="HS20" s="70"/>
      <c r="HT20" s="71"/>
      <c r="HU20" s="71"/>
      <c r="HV20" s="71"/>
      <c r="HW20" s="71"/>
      <c r="HX20" s="71"/>
      <c r="IC20" s="104"/>
      <c r="ID20" s="104"/>
      <c r="IE20" s="104"/>
      <c r="IF20" s="71"/>
      <c r="IG20" s="71"/>
      <c r="IH20" s="71"/>
      <c r="II20" s="71"/>
      <c r="IJ20" s="71"/>
      <c r="IK20" s="71"/>
      <c r="IL20" s="71"/>
      <c r="IM20" s="71"/>
      <c r="IN20" s="71"/>
      <c r="IO20" s="71"/>
      <c r="IP20" s="71"/>
      <c r="IQ20" s="71"/>
      <c r="IR20" s="72"/>
      <c r="IS20" s="68" t="s">
        <v>961</v>
      </c>
      <c r="IT20" s="69"/>
      <c r="IU20" s="70"/>
      <c r="IV20" s="71"/>
      <c r="IW20" s="71"/>
      <c r="IX20" s="71"/>
      <c r="IY20" s="71"/>
      <c r="IZ20" s="71"/>
      <c r="JA20" s="71"/>
      <c r="JB20" s="71"/>
      <c r="JC20" s="71"/>
      <c r="JD20" s="71"/>
      <c r="JE20" s="71"/>
      <c r="JF20" s="71"/>
      <c r="JG20" s="71"/>
      <c r="JH20" s="71"/>
      <c r="JI20" s="71"/>
      <c r="JJ20" s="71"/>
      <c r="JK20" s="71"/>
      <c r="JL20" s="71"/>
      <c r="JM20" s="71"/>
      <c r="JN20" s="71"/>
      <c r="JO20" s="71"/>
      <c r="JP20" s="71"/>
      <c r="JQ20" s="71"/>
      <c r="JR20" s="71"/>
      <c r="JS20" s="71"/>
      <c r="JT20" s="72"/>
      <c r="JU20" s="68" t="s">
        <v>961</v>
      </c>
      <c r="JV20" s="69"/>
      <c r="JW20" s="70"/>
      <c r="JX20" s="71"/>
      <c r="JY20" s="71"/>
      <c r="JZ20" s="71"/>
      <c r="KA20" s="71"/>
      <c r="KB20" s="71"/>
      <c r="KC20" s="34"/>
      <c r="KD20" s="34"/>
      <c r="KE20" s="34"/>
      <c r="KF20" s="34"/>
      <c r="KG20" s="34"/>
      <c r="KH20" s="34"/>
      <c r="KI20" s="34"/>
      <c r="KJ20" s="71"/>
      <c r="KK20" s="71"/>
      <c r="KL20" s="71"/>
      <c r="KM20" s="71"/>
      <c r="KN20" s="71"/>
      <c r="KO20" s="71"/>
      <c r="KP20" s="71"/>
      <c r="KQ20" s="71"/>
      <c r="KR20" s="71"/>
      <c r="KS20" s="71"/>
      <c r="KT20" s="71"/>
      <c r="KU20" s="71"/>
      <c r="KV20" s="72"/>
      <c r="KW20" s="68" t="s">
        <v>961</v>
      </c>
      <c r="KX20" s="69"/>
      <c r="KY20" s="70"/>
      <c r="KZ20" s="71"/>
      <c r="LA20" s="71"/>
      <c r="LB20" s="71"/>
      <c r="LC20" s="71"/>
      <c r="LD20" s="71"/>
      <c r="LE20" s="71"/>
      <c r="LF20" s="71"/>
      <c r="LG20" s="71"/>
      <c r="LH20" s="71"/>
      <c r="LI20" s="71"/>
      <c r="LJ20" s="71"/>
      <c r="LK20" s="71"/>
      <c r="LL20" s="71"/>
      <c r="LM20" s="71"/>
      <c r="LN20" s="71"/>
      <c r="LO20" s="71"/>
      <c r="LP20" s="71"/>
      <c r="LQ20" s="71"/>
      <c r="LR20" s="71"/>
      <c r="LS20" s="71"/>
      <c r="LT20" s="71"/>
      <c r="LU20" s="71"/>
      <c r="LV20" s="71"/>
      <c r="LW20" s="71"/>
      <c r="LX20" s="72"/>
      <c r="LY20" s="68" t="s">
        <v>961</v>
      </c>
      <c r="LZ20" s="69"/>
      <c r="MA20" s="70"/>
      <c r="MB20" s="71"/>
      <c r="MC20" s="71"/>
      <c r="MD20" s="71"/>
      <c r="ME20" s="71"/>
      <c r="MF20" s="71"/>
      <c r="MG20" s="71"/>
      <c r="MH20" s="71"/>
      <c r="MI20" s="71"/>
      <c r="MJ20" s="71"/>
      <c r="MK20" s="71"/>
      <c r="ML20" s="71"/>
      <c r="MM20" s="71"/>
      <c r="MN20" s="71"/>
      <c r="MO20" s="71"/>
      <c r="MP20" s="71"/>
      <c r="MQ20" s="71"/>
      <c r="MR20" s="71"/>
      <c r="MS20" s="71"/>
      <c r="MT20" s="71"/>
      <c r="MU20" s="71"/>
      <c r="MV20" s="71"/>
      <c r="MW20" s="71"/>
      <c r="MX20" s="71"/>
      <c r="MY20" s="71"/>
      <c r="MZ20" s="72"/>
      <c r="NA20" s="68" t="s">
        <v>961</v>
      </c>
      <c r="NB20" s="69"/>
      <c r="NC20" s="70"/>
      <c r="ND20" s="71"/>
      <c r="NE20" s="71"/>
      <c r="NF20" s="71"/>
      <c r="NG20" s="71"/>
      <c r="NH20" s="71"/>
      <c r="NI20" s="71"/>
      <c r="NJ20" s="71"/>
      <c r="NK20" s="71"/>
      <c r="NL20" s="71"/>
      <c r="NM20" s="71"/>
      <c r="NN20" s="71"/>
      <c r="NO20" s="71"/>
      <c r="NP20" s="71"/>
      <c r="NQ20" s="71"/>
      <c r="NR20" s="71"/>
      <c r="NS20" s="71"/>
      <c r="NT20" s="71"/>
      <c r="NU20" s="71"/>
      <c r="NV20" s="71"/>
      <c r="NW20" s="71"/>
      <c r="NX20" s="71"/>
      <c r="NY20" s="71"/>
      <c r="NZ20" s="71"/>
      <c r="OA20" s="71"/>
      <c r="OB20" s="72"/>
      <c r="OC20" s="68" t="s">
        <v>961</v>
      </c>
      <c r="OD20" s="69"/>
      <c r="OE20" s="70"/>
      <c r="OF20" s="71"/>
      <c r="OG20" s="71"/>
      <c r="OH20" s="71"/>
      <c r="OI20" s="71"/>
      <c r="OJ20" s="71"/>
      <c r="OK20" s="71"/>
      <c r="OL20" s="71"/>
      <c r="OM20" s="71"/>
      <c r="ON20" s="71"/>
      <c r="OO20" s="71"/>
      <c r="OP20" s="71"/>
      <c r="OQ20" s="71"/>
      <c r="OR20" s="71"/>
      <c r="OS20" s="71"/>
      <c r="OT20" s="71"/>
      <c r="OU20" s="71"/>
      <c r="OV20" s="71"/>
      <c r="OW20" s="71"/>
      <c r="OX20" s="71"/>
      <c r="OY20" s="71"/>
      <c r="OZ20" s="71"/>
      <c r="PA20" s="71"/>
      <c r="PB20" s="71"/>
      <c r="PC20" s="71"/>
      <c r="PD20" s="72"/>
      <c r="PE20" s="73"/>
    </row>
    <row r="21" spans="1:422" ht="20.2" customHeight="1">
      <c r="A21" s="68" t="s">
        <v>962</v>
      </c>
      <c r="B21" s="69"/>
      <c r="C21" s="69"/>
      <c r="D21" s="184"/>
      <c r="E21" s="181"/>
      <c r="F21" s="182"/>
      <c r="G21" s="182"/>
      <c r="H21" s="183"/>
      <c r="I21" s="184"/>
      <c r="J21" s="184"/>
      <c r="K21" s="184"/>
      <c r="L21" s="184"/>
      <c r="M21" s="184"/>
      <c r="N21" s="184"/>
      <c r="O21" s="184"/>
      <c r="P21" s="181"/>
      <c r="Q21" s="182"/>
      <c r="R21" s="182"/>
      <c r="S21" s="183"/>
      <c r="T21" s="181"/>
      <c r="U21" s="182"/>
      <c r="V21" s="182"/>
      <c r="W21" s="182"/>
      <c r="X21" s="182"/>
      <c r="Y21" s="183"/>
      <c r="Z21" s="184"/>
      <c r="AA21" s="184"/>
      <c r="AB21" s="184"/>
      <c r="AC21" s="68" t="s">
        <v>962</v>
      </c>
      <c r="AD21" s="69"/>
      <c r="AE21" s="69"/>
      <c r="AF21" s="184"/>
      <c r="AG21" s="181"/>
      <c r="AH21" s="182"/>
      <c r="AI21" s="182"/>
      <c r="AJ21" s="183"/>
      <c r="AK21" s="34"/>
      <c r="AL21" s="35"/>
      <c r="AM21" s="34"/>
      <c r="AN21" s="34"/>
      <c r="AO21" s="34"/>
      <c r="AP21" s="34"/>
      <c r="AQ21" s="34"/>
      <c r="AR21" s="181"/>
      <c r="AS21" s="182"/>
      <c r="AT21" s="182"/>
      <c r="AU21" s="183"/>
      <c r="AV21" s="181"/>
      <c r="AW21" s="182"/>
      <c r="AX21" s="182"/>
      <c r="AY21" s="182"/>
      <c r="AZ21" s="182"/>
      <c r="BA21" s="183"/>
      <c r="BB21" s="184"/>
      <c r="BC21" s="184"/>
      <c r="BD21" s="184"/>
      <c r="BE21" s="68" t="s">
        <v>962</v>
      </c>
      <c r="BF21" s="69"/>
      <c r="BG21" s="69"/>
      <c r="BH21" s="184"/>
      <c r="BI21" s="181"/>
      <c r="BJ21" s="182"/>
      <c r="BK21" s="182"/>
      <c r="BL21" s="183"/>
      <c r="BM21" s="184"/>
      <c r="BN21" s="184"/>
      <c r="BO21" s="184"/>
      <c r="BP21" s="184"/>
      <c r="BQ21" s="184"/>
      <c r="BR21" s="184"/>
      <c r="BS21" s="184"/>
      <c r="BT21" s="181"/>
      <c r="BU21" s="182"/>
      <c r="BV21" s="182"/>
      <c r="BW21" s="183"/>
      <c r="BX21" s="181"/>
      <c r="BY21" s="182"/>
      <c r="BZ21" s="182"/>
      <c r="CA21" s="182"/>
      <c r="CB21" s="182"/>
      <c r="CC21" s="183"/>
      <c r="CD21" s="184"/>
      <c r="CE21" s="184"/>
      <c r="CF21" s="184"/>
      <c r="CG21" s="68" t="s">
        <v>962</v>
      </c>
      <c r="CH21" s="69"/>
      <c r="CI21" s="69"/>
      <c r="CJ21" s="184"/>
      <c r="CK21" s="181"/>
      <c r="CL21" s="182"/>
      <c r="CM21" s="182"/>
      <c r="CN21" s="183"/>
      <c r="CO21" s="184"/>
      <c r="CP21" s="184"/>
      <c r="CQ21" s="184"/>
      <c r="CR21" s="184"/>
      <c r="CS21" s="184"/>
      <c r="CT21" s="184"/>
      <c r="CU21" s="184"/>
      <c r="CV21" s="181"/>
      <c r="CW21" s="182"/>
      <c r="CX21" s="182"/>
      <c r="CY21" s="183"/>
      <c r="CZ21" s="181"/>
      <c r="DA21" s="182"/>
      <c r="DB21" s="182"/>
      <c r="DC21" s="182"/>
      <c r="DD21" s="182"/>
      <c r="DE21" s="183"/>
      <c r="DF21" s="184"/>
      <c r="DG21" s="184"/>
      <c r="DH21" s="184"/>
      <c r="DI21" s="68" t="s">
        <v>962</v>
      </c>
      <c r="DJ21" s="69"/>
      <c r="DK21" s="69"/>
      <c r="DL21" s="184"/>
      <c r="DM21" s="181"/>
      <c r="DN21" s="182"/>
      <c r="DO21" s="182"/>
      <c r="DP21" s="183"/>
      <c r="DQ21" s="184"/>
      <c r="DR21" s="184"/>
      <c r="DS21" s="184"/>
      <c r="DT21" s="184"/>
      <c r="DU21" s="184"/>
      <c r="DV21" s="184"/>
      <c r="DW21" s="184"/>
      <c r="DX21" s="181"/>
      <c r="DY21" s="182"/>
      <c r="DZ21" s="182"/>
      <c r="EA21" s="183"/>
      <c r="EB21" s="181"/>
      <c r="EC21" s="182"/>
      <c r="ED21" s="182"/>
      <c r="EE21" s="182"/>
      <c r="EF21" s="182"/>
      <c r="EG21" s="183"/>
      <c r="EH21" s="184"/>
      <c r="EI21" s="184"/>
      <c r="EJ21" s="184"/>
      <c r="EK21" s="68" t="s">
        <v>962</v>
      </c>
      <c r="EL21" s="69"/>
      <c r="EM21" s="69"/>
      <c r="EN21" s="184"/>
      <c r="EO21" s="181"/>
      <c r="EP21" s="182"/>
      <c r="EQ21" s="182"/>
      <c r="ER21" s="183"/>
      <c r="ES21" s="184"/>
      <c r="ET21" s="184"/>
      <c r="EU21" s="184"/>
      <c r="EV21" s="184"/>
      <c r="EW21" s="184"/>
      <c r="EX21" s="184"/>
      <c r="EY21" s="184"/>
      <c r="EZ21" s="181"/>
      <c r="FA21" s="182"/>
      <c r="FB21" s="182"/>
      <c r="FC21" s="183"/>
      <c r="FD21" s="181"/>
      <c r="FE21" s="182"/>
      <c r="FF21" s="182"/>
      <c r="FG21" s="182"/>
      <c r="FH21" s="182"/>
      <c r="FI21" s="183"/>
      <c r="FJ21" s="184"/>
      <c r="FK21" s="184"/>
      <c r="FL21" s="184"/>
      <c r="FM21" s="68" t="s">
        <v>962</v>
      </c>
      <c r="FN21" s="69"/>
      <c r="FO21" s="69"/>
      <c r="FP21" s="184"/>
      <c r="FQ21" s="181"/>
      <c r="FR21" s="182"/>
      <c r="FS21" s="182"/>
      <c r="FT21" s="183"/>
      <c r="FU21" s="184"/>
      <c r="FV21" s="184"/>
      <c r="FW21" s="184"/>
      <c r="FX21" s="184"/>
      <c r="FY21" s="184"/>
      <c r="FZ21" s="184"/>
      <c r="GA21" s="184"/>
      <c r="GB21" s="181"/>
      <c r="GC21" s="182"/>
      <c r="GD21" s="182"/>
      <c r="GE21" s="183"/>
      <c r="GF21" s="181"/>
      <c r="GG21" s="182"/>
      <c r="GH21" s="182"/>
      <c r="GI21" s="182"/>
      <c r="GJ21" s="182"/>
      <c r="GK21" s="183"/>
      <c r="GL21" s="184"/>
      <c r="GM21" s="184"/>
      <c r="GN21" s="184"/>
      <c r="GO21" s="68" t="s">
        <v>962</v>
      </c>
      <c r="GP21" s="69"/>
      <c r="GQ21" s="69"/>
      <c r="GR21" s="184"/>
      <c r="GS21" s="181"/>
      <c r="GT21" s="182"/>
      <c r="GU21" s="182"/>
      <c r="GV21" s="183"/>
      <c r="GW21" s="184"/>
      <c r="GX21" s="184"/>
      <c r="GY21" s="184"/>
      <c r="GZ21" s="184"/>
      <c r="HA21" s="184"/>
      <c r="HB21" s="184"/>
      <c r="HC21" s="184"/>
      <c r="HD21" s="181"/>
      <c r="HE21" s="182"/>
      <c r="HF21" s="182"/>
      <c r="HG21" s="183"/>
      <c r="HH21" s="181"/>
      <c r="HI21" s="182"/>
      <c r="HJ21" s="182"/>
      <c r="HK21" s="182"/>
      <c r="HL21" s="182"/>
      <c r="HM21" s="183"/>
      <c r="HN21" s="184"/>
      <c r="HO21" s="184"/>
      <c r="HP21" s="184"/>
      <c r="HQ21" s="68" t="s">
        <v>962</v>
      </c>
      <c r="HR21" s="69"/>
      <c r="HS21" s="69"/>
      <c r="HT21" s="184"/>
      <c r="HU21" s="181"/>
      <c r="HV21" s="182"/>
      <c r="HW21" s="182"/>
      <c r="HX21" s="183"/>
      <c r="HY21" s="184"/>
      <c r="HZ21" s="184"/>
      <c r="IA21" s="184"/>
      <c r="IB21" s="184"/>
      <c r="IC21" s="184"/>
      <c r="ID21" s="184"/>
      <c r="IE21" s="184"/>
      <c r="IF21" s="181"/>
      <c r="IG21" s="182"/>
      <c r="IH21" s="182"/>
      <c r="II21" s="183"/>
      <c r="IJ21" s="181"/>
      <c r="IK21" s="182"/>
      <c r="IL21" s="182"/>
      <c r="IM21" s="182"/>
      <c r="IN21" s="182"/>
      <c r="IO21" s="183"/>
      <c r="IP21" s="184"/>
      <c r="IQ21" s="184"/>
      <c r="IR21" s="184"/>
      <c r="IS21" s="68" t="s">
        <v>962</v>
      </c>
      <c r="IT21" s="69"/>
      <c r="IU21" s="69"/>
      <c r="IV21" s="184"/>
      <c r="IW21" s="181"/>
      <c r="IX21" s="182"/>
      <c r="IY21" s="182"/>
      <c r="IZ21" s="183"/>
      <c r="JA21" s="184"/>
      <c r="JB21" s="184"/>
      <c r="JC21" s="184"/>
      <c r="JD21" s="184"/>
      <c r="JE21" s="184"/>
      <c r="JF21" s="184"/>
      <c r="JG21" s="184"/>
      <c r="JH21" s="181"/>
      <c r="JI21" s="182"/>
      <c r="JJ21" s="182"/>
      <c r="JK21" s="183"/>
      <c r="JL21" s="181"/>
      <c r="JM21" s="182"/>
      <c r="JN21" s="182"/>
      <c r="JO21" s="182"/>
      <c r="JP21" s="182"/>
      <c r="JQ21" s="183"/>
      <c r="JR21" s="184"/>
      <c r="JS21" s="184"/>
      <c r="JT21" s="184"/>
      <c r="JU21" s="68" t="s">
        <v>962</v>
      </c>
      <c r="JV21" s="69"/>
      <c r="JW21" s="69"/>
      <c r="JX21" s="184"/>
      <c r="JY21" s="181"/>
      <c r="JZ21" s="182"/>
      <c r="KA21" s="182"/>
      <c r="KB21" s="183"/>
      <c r="KC21" s="184"/>
      <c r="KD21" s="184"/>
      <c r="KE21" s="184"/>
      <c r="KF21" s="184"/>
      <c r="KG21" s="184"/>
      <c r="KH21" s="184"/>
      <c r="KI21" s="184"/>
      <c r="KJ21" s="181"/>
      <c r="KK21" s="182"/>
      <c r="KL21" s="182"/>
      <c r="KM21" s="183"/>
      <c r="KN21" s="181"/>
      <c r="KO21" s="182"/>
      <c r="KP21" s="182"/>
      <c r="KQ21" s="182"/>
      <c r="KR21" s="182"/>
      <c r="KS21" s="183"/>
      <c r="KT21" s="184"/>
      <c r="KU21" s="184"/>
      <c r="KV21" s="184"/>
      <c r="KW21" s="68" t="s">
        <v>962</v>
      </c>
      <c r="KX21" s="69"/>
      <c r="KY21" s="69"/>
      <c r="KZ21" s="184"/>
      <c r="LA21" s="181"/>
      <c r="LB21" s="182"/>
      <c r="LC21" s="182"/>
      <c r="LD21" s="183"/>
      <c r="LE21" s="184"/>
      <c r="LF21" s="184"/>
      <c r="LG21" s="184"/>
      <c r="LH21" s="184"/>
      <c r="LI21" s="184"/>
      <c r="LJ21" s="184"/>
      <c r="LK21" s="184"/>
      <c r="LL21" s="181"/>
      <c r="LM21" s="182"/>
      <c r="LN21" s="182"/>
      <c r="LO21" s="183"/>
      <c r="LP21" s="181"/>
      <c r="LQ21" s="182"/>
      <c r="LR21" s="182"/>
      <c r="LS21" s="182"/>
      <c r="LT21" s="182"/>
      <c r="LU21" s="183"/>
      <c r="LV21" s="184"/>
      <c r="LW21" s="184"/>
      <c r="LX21" s="184"/>
      <c r="LY21" s="68" t="s">
        <v>962</v>
      </c>
      <c r="LZ21" s="69"/>
      <c r="MA21" s="69"/>
      <c r="MB21" s="184"/>
      <c r="MC21" s="181"/>
      <c r="MD21" s="182"/>
      <c r="ME21" s="182"/>
      <c r="MF21" s="183"/>
      <c r="MG21" s="184"/>
      <c r="MH21" s="184"/>
      <c r="MI21" s="184"/>
      <c r="MJ21" s="184"/>
      <c r="MK21" s="184"/>
      <c r="ML21" s="184"/>
      <c r="MM21" s="184"/>
      <c r="MN21" s="181"/>
      <c r="MO21" s="182"/>
      <c r="MP21" s="182"/>
      <c r="MQ21" s="183"/>
      <c r="MR21" s="181"/>
      <c r="MS21" s="182"/>
      <c r="MT21" s="182"/>
      <c r="MU21" s="182"/>
      <c r="MV21" s="182"/>
      <c r="MW21" s="183"/>
      <c r="MX21" s="184"/>
      <c r="MY21" s="184"/>
      <c r="MZ21" s="184"/>
      <c r="NA21" s="68" t="s">
        <v>962</v>
      </c>
      <c r="NB21" s="69"/>
      <c r="NC21" s="69"/>
      <c r="ND21" s="184"/>
      <c r="NE21" s="181"/>
      <c r="NF21" s="182"/>
      <c r="NG21" s="182"/>
      <c r="NH21" s="183"/>
      <c r="NI21" s="184"/>
      <c r="NJ21" s="184"/>
      <c r="NK21" s="184"/>
      <c r="NL21" s="184"/>
      <c r="NM21" s="184"/>
      <c r="NN21" s="184"/>
      <c r="NO21" s="184"/>
      <c r="NP21" s="181"/>
      <c r="NQ21" s="182"/>
      <c r="NR21" s="182"/>
      <c r="NS21" s="183"/>
      <c r="NT21" s="181"/>
      <c r="NU21" s="182"/>
      <c r="NV21" s="182"/>
      <c r="NW21" s="182"/>
      <c r="NX21" s="182"/>
      <c r="NY21" s="183"/>
      <c r="NZ21" s="184"/>
      <c r="OA21" s="184"/>
      <c r="OB21" s="184"/>
      <c r="OC21" s="68" t="s">
        <v>962</v>
      </c>
      <c r="OD21" s="69"/>
      <c r="OE21" s="69"/>
      <c r="OF21" s="184"/>
      <c r="OG21" s="181"/>
      <c r="OH21" s="182"/>
      <c r="OI21" s="182"/>
      <c r="OJ21" s="183"/>
      <c r="OK21" s="184"/>
      <c r="OL21" s="184"/>
      <c r="OM21" s="184"/>
      <c r="ON21" s="184"/>
      <c r="OO21" s="184"/>
      <c r="OP21" s="184"/>
      <c r="OQ21" s="184"/>
      <c r="OR21" s="181"/>
      <c r="OS21" s="182"/>
      <c r="OT21" s="182"/>
      <c r="OU21" s="183"/>
      <c r="OV21" s="181"/>
      <c r="OW21" s="182"/>
      <c r="OX21" s="182"/>
      <c r="OY21" s="182"/>
      <c r="OZ21" s="182"/>
      <c r="PA21" s="183"/>
      <c r="PB21" s="184"/>
      <c r="PC21" s="184"/>
      <c r="PD21" s="184"/>
      <c r="PE21" s="74"/>
    </row>
    <row r="22" spans="1:422" ht="20.2" customHeight="1">
      <c r="A22" s="68" t="s">
        <v>963</v>
      </c>
      <c r="B22" s="69"/>
      <c r="C22" s="69"/>
      <c r="D22" s="184"/>
      <c r="E22" s="181"/>
      <c r="F22" s="182"/>
      <c r="G22" s="182"/>
      <c r="H22" s="182"/>
      <c r="I22" s="182"/>
      <c r="J22" s="182"/>
      <c r="K22" s="182"/>
      <c r="L22" s="182"/>
      <c r="M22" s="182"/>
      <c r="N22" s="182"/>
      <c r="O22" s="182"/>
      <c r="P22" s="182"/>
      <c r="Q22" s="182"/>
      <c r="R22" s="182"/>
      <c r="S22" s="182"/>
      <c r="T22" s="182"/>
      <c r="U22" s="182"/>
      <c r="V22" s="182"/>
      <c r="W22" s="182"/>
      <c r="X22" s="182"/>
      <c r="Y22" s="182"/>
      <c r="Z22" s="182"/>
      <c r="AA22" s="182"/>
      <c r="AB22" s="183"/>
      <c r="AC22" s="68" t="s">
        <v>963</v>
      </c>
      <c r="AD22" s="69"/>
      <c r="AE22" s="69"/>
      <c r="AF22" s="184"/>
      <c r="AG22" s="181"/>
      <c r="AH22" s="182"/>
      <c r="AI22" s="182"/>
      <c r="AJ22" s="182"/>
      <c r="AK22" s="182"/>
      <c r="AL22" s="182"/>
      <c r="AM22" s="182"/>
      <c r="AN22" s="182"/>
      <c r="AO22" s="182"/>
      <c r="AP22" s="182"/>
      <c r="AQ22" s="182"/>
      <c r="AR22" s="182"/>
      <c r="AS22" s="182"/>
      <c r="AT22" s="182"/>
      <c r="AU22" s="182"/>
      <c r="AV22" s="182"/>
      <c r="AW22" s="182"/>
      <c r="AX22" s="182"/>
      <c r="AY22" s="182"/>
      <c r="AZ22" s="182"/>
      <c r="BA22" s="182"/>
      <c r="BB22" s="182"/>
      <c r="BC22" s="182"/>
      <c r="BD22" s="183"/>
      <c r="BE22" s="68" t="s">
        <v>963</v>
      </c>
      <c r="BF22" s="69"/>
      <c r="BG22" s="69"/>
      <c r="BH22" s="184"/>
      <c r="BI22" s="181"/>
      <c r="BJ22" s="182"/>
      <c r="BK22" s="182"/>
      <c r="BL22" s="182"/>
      <c r="BM22" s="182"/>
      <c r="BN22" s="182"/>
      <c r="BO22" s="182"/>
      <c r="BP22" s="182"/>
      <c r="BQ22" s="182"/>
      <c r="BR22" s="182"/>
      <c r="BS22" s="182"/>
      <c r="BT22" s="182"/>
      <c r="BU22" s="182"/>
      <c r="BV22" s="182"/>
      <c r="BW22" s="182"/>
      <c r="BX22" s="182"/>
      <c r="BY22" s="182"/>
      <c r="BZ22" s="182"/>
      <c r="CA22" s="182"/>
      <c r="CB22" s="182"/>
      <c r="CC22" s="182"/>
      <c r="CD22" s="182"/>
      <c r="CE22" s="182"/>
      <c r="CF22" s="183"/>
      <c r="CG22" s="68" t="s">
        <v>963</v>
      </c>
      <c r="CH22" s="69"/>
      <c r="CI22" s="69"/>
      <c r="CJ22" s="184"/>
      <c r="CK22" s="181"/>
      <c r="CL22" s="182"/>
      <c r="CM22" s="182"/>
      <c r="CN22" s="182"/>
      <c r="CO22" s="182"/>
      <c r="CP22" s="182"/>
      <c r="CQ22" s="182"/>
      <c r="CR22" s="182"/>
      <c r="CS22" s="182"/>
      <c r="CT22" s="182"/>
      <c r="CU22" s="182"/>
      <c r="CV22" s="182"/>
      <c r="CW22" s="182"/>
      <c r="CX22" s="182"/>
      <c r="CY22" s="182"/>
      <c r="CZ22" s="182"/>
      <c r="DA22" s="182"/>
      <c r="DB22" s="182"/>
      <c r="DC22" s="182"/>
      <c r="DD22" s="182"/>
      <c r="DE22" s="182"/>
      <c r="DF22" s="182"/>
      <c r="DG22" s="182"/>
      <c r="DH22" s="183"/>
      <c r="DI22" s="68" t="s">
        <v>963</v>
      </c>
      <c r="DJ22" s="69"/>
      <c r="DK22" s="69"/>
      <c r="DL22" s="184"/>
      <c r="DM22" s="181"/>
      <c r="DN22" s="182"/>
      <c r="DO22" s="182"/>
      <c r="DP22" s="182"/>
      <c r="DQ22" s="182"/>
      <c r="DR22" s="182"/>
      <c r="DS22" s="182"/>
      <c r="DT22" s="182"/>
      <c r="DU22" s="182"/>
      <c r="DV22" s="182"/>
      <c r="DW22" s="182"/>
      <c r="DX22" s="182"/>
      <c r="DY22" s="182"/>
      <c r="DZ22" s="182"/>
      <c r="EA22" s="182"/>
      <c r="EB22" s="182"/>
      <c r="EC22" s="182"/>
      <c r="ED22" s="182"/>
      <c r="EE22" s="182"/>
      <c r="EF22" s="182"/>
      <c r="EG22" s="182"/>
      <c r="EH22" s="182"/>
      <c r="EI22" s="182"/>
      <c r="EJ22" s="183"/>
      <c r="EK22" s="68" t="s">
        <v>963</v>
      </c>
      <c r="EL22" s="69"/>
      <c r="EM22" s="69"/>
      <c r="EN22" s="184"/>
      <c r="EO22" s="181"/>
      <c r="EP22" s="182"/>
      <c r="EQ22" s="182"/>
      <c r="ER22" s="182"/>
      <c r="ES22" s="182"/>
      <c r="ET22" s="182"/>
      <c r="EU22" s="182"/>
      <c r="EV22" s="182"/>
      <c r="EW22" s="182"/>
      <c r="EX22" s="182"/>
      <c r="EY22" s="182"/>
      <c r="EZ22" s="182"/>
      <c r="FA22" s="182"/>
      <c r="FB22" s="182"/>
      <c r="FC22" s="182"/>
      <c r="FD22" s="182"/>
      <c r="FE22" s="182"/>
      <c r="FF22" s="182"/>
      <c r="FG22" s="182"/>
      <c r="FH22" s="182"/>
      <c r="FI22" s="182"/>
      <c r="FJ22" s="182"/>
      <c r="FK22" s="182"/>
      <c r="FL22" s="183"/>
      <c r="FM22" s="68" t="s">
        <v>963</v>
      </c>
      <c r="FN22" s="69"/>
      <c r="FO22" s="69"/>
      <c r="FP22" s="184"/>
      <c r="FQ22" s="181"/>
      <c r="FR22" s="182"/>
      <c r="FS22" s="182"/>
      <c r="FT22" s="182"/>
      <c r="FU22" s="182"/>
      <c r="FV22" s="182"/>
      <c r="FW22" s="182"/>
      <c r="FX22" s="182"/>
      <c r="FY22" s="182"/>
      <c r="FZ22" s="182"/>
      <c r="GA22" s="182"/>
      <c r="GB22" s="182"/>
      <c r="GC22" s="182"/>
      <c r="GD22" s="182"/>
      <c r="GE22" s="182"/>
      <c r="GF22" s="182"/>
      <c r="GG22" s="182"/>
      <c r="GH22" s="182"/>
      <c r="GI22" s="182"/>
      <c r="GJ22" s="182"/>
      <c r="GK22" s="182"/>
      <c r="GL22" s="182"/>
      <c r="GM22" s="182"/>
      <c r="GN22" s="183"/>
      <c r="GO22" s="68" t="s">
        <v>963</v>
      </c>
      <c r="GP22" s="69"/>
      <c r="GQ22" s="69"/>
      <c r="GR22" s="184"/>
      <c r="GS22" s="181"/>
      <c r="GT22" s="182"/>
      <c r="GU22" s="182"/>
      <c r="GV22" s="182"/>
      <c r="GW22" s="182"/>
      <c r="GX22" s="182"/>
      <c r="GY22" s="182"/>
      <c r="GZ22" s="182"/>
      <c r="HA22" s="182"/>
      <c r="HB22" s="182"/>
      <c r="HC22" s="182"/>
      <c r="HD22" s="182"/>
      <c r="HE22" s="182"/>
      <c r="HF22" s="182"/>
      <c r="HG22" s="182"/>
      <c r="HH22" s="182"/>
      <c r="HI22" s="182"/>
      <c r="HJ22" s="182"/>
      <c r="HK22" s="182"/>
      <c r="HL22" s="182"/>
      <c r="HM22" s="182"/>
      <c r="HN22" s="182"/>
      <c r="HO22" s="182"/>
      <c r="HP22" s="183"/>
      <c r="HQ22" s="68" t="s">
        <v>963</v>
      </c>
      <c r="HR22" s="69"/>
      <c r="HS22" s="69"/>
      <c r="HT22" s="184"/>
      <c r="HU22" s="181"/>
      <c r="HV22" s="182"/>
      <c r="HW22" s="182"/>
      <c r="HX22" s="182"/>
      <c r="HY22" s="182"/>
      <c r="HZ22" s="182"/>
      <c r="IA22" s="182"/>
      <c r="IB22" s="182"/>
      <c r="IC22" s="182"/>
      <c r="ID22" s="182"/>
      <c r="IE22" s="182"/>
      <c r="IF22" s="182"/>
      <c r="IG22" s="182"/>
      <c r="IH22" s="182"/>
      <c r="II22" s="182"/>
      <c r="IJ22" s="182"/>
      <c r="IK22" s="182"/>
      <c r="IL22" s="182"/>
      <c r="IM22" s="182"/>
      <c r="IN22" s="182"/>
      <c r="IO22" s="182"/>
      <c r="IP22" s="182"/>
      <c r="IQ22" s="182"/>
      <c r="IR22" s="183"/>
      <c r="IS22" s="68" t="s">
        <v>963</v>
      </c>
      <c r="IT22" s="69"/>
      <c r="IU22" s="69"/>
      <c r="IV22" s="184"/>
      <c r="IW22" s="181"/>
      <c r="IX22" s="182"/>
      <c r="IY22" s="182"/>
      <c r="IZ22" s="182"/>
      <c r="JA22" s="182"/>
      <c r="JB22" s="182"/>
      <c r="JC22" s="182"/>
      <c r="JD22" s="182"/>
      <c r="JE22" s="182"/>
      <c r="JF22" s="182"/>
      <c r="JG22" s="182"/>
      <c r="JH22" s="182"/>
      <c r="JI22" s="182"/>
      <c r="JJ22" s="182"/>
      <c r="JK22" s="182"/>
      <c r="JL22" s="182"/>
      <c r="JM22" s="182"/>
      <c r="JN22" s="182"/>
      <c r="JO22" s="182"/>
      <c r="JP22" s="182"/>
      <c r="JQ22" s="182"/>
      <c r="JR22" s="182"/>
      <c r="JS22" s="182"/>
      <c r="JT22" s="183"/>
      <c r="JU22" s="68" t="s">
        <v>963</v>
      </c>
      <c r="JV22" s="69"/>
      <c r="JW22" s="69"/>
      <c r="JX22" s="184"/>
      <c r="JY22" s="181"/>
      <c r="JZ22" s="182"/>
      <c r="KA22" s="182"/>
      <c r="KB22" s="182"/>
      <c r="KC22" s="182"/>
      <c r="KD22" s="182"/>
      <c r="KE22" s="182"/>
      <c r="KF22" s="182"/>
      <c r="KG22" s="182"/>
      <c r="KH22" s="182"/>
      <c r="KI22" s="182"/>
      <c r="KJ22" s="182"/>
      <c r="KK22" s="182"/>
      <c r="KL22" s="182"/>
      <c r="KM22" s="182"/>
      <c r="KN22" s="182"/>
      <c r="KO22" s="182"/>
      <c r="KP22" s="182"/>
      <c r="KQ22" s="182"/>
      <c r="KR22" s="182"/>
      <c r="KS22" s="182"/>
      <c r="KT22" s="182"/>
      <c r="KU22" s="182"/>
      <c r="KV22" s="183"/>
      <c r="KW22" s="68" t="s">
        <v>963</v>
      </c>
      <c r="KX22" s="69"/>
      <c r="KY22" s="69"/>
      <c r="KZ22" s="184"/>
      <c r="LA22" s="181"/>
      <c r="LB22" s="182"/>
      <c r="LC22" s="182"/>
      <c r="LD22" s="182"/>
      <c r="LE22" s="182"/>
      <c r="LF22" s="182"/>
      <c r="LG22" s="182"/>
      <c r="LH22" s="182"/>
      <c r="LI22" s="182"/>
      <c r="LJ22" s="182"/>
      <c r="LK22" s="182"/>
      <c r="LL22" s="182"/>
      <c r="LM22" s="182"/>
      <c r="LN22" s="182"/>
      <c r="LO22" s="182"/>
      <c r="LP22" s="182"/>
      <c r="LQ22" s="182"/>
      <c r="LR22" s="182"/>
      <c r="LS22" s="182"/>
      <c r="LT22" s="182"/>
      <c r="LU22" s="182"/>
      <c r="LV22" s="182"/>
      <c r="LW22" s="182"/>
      <c r="LX22" s="183"/>
      <c r="LY22" s="68" t="s">
        <v>963</v>
      </c>
      <c r="LZ22" s="69"/>
      <c r="MA22" s="69"/>
      <c r="MB22" s="184"/>
      <c r="MC22" s="181"/>
      <c r="MD22" s="182"/>
      <c r="ME22" s="182"/>
      <c r="MF22" s="182"/>
      <c r="MG22" s="182"/>
      <c r="MH22" s="182"/>
      <c r="MI22" s="182"/>
      <c r="MJ22" s="182"/>
      <c r="MK22" s="182"/>
      <c r="ML22" s="182"/>
      <c r="MM22" s="182"/>
      <c r="MN22" s="182"/>
      <c r="MO22" s="182"/>
      <c r="MP22" s="182"/>
      <c r="MQ22" s="182"/>
      <c r="MR22" s="182"/>
      <c r="MS22" s="182"/>
      <c r="MT22" s="182"/>
      <c r="MU22" s="182"/>
      <c r="MV22" s="182"/>
      <c r="MW22" s="182"/>
      <c r="MX22" s="182"/>
      <c r="MY22" s="182"/>
      <c r="MZ22" s="183"/>
      <c r="NA22" s="68" t="s">
        <v>963</v>
      </c>
      <c r="NB22" s="69"/>
      <c r="NC22" s="69"/>
      <c r="ND22" s="184"/>
      <c r="NE22" s="181"/>
      <c r="NF22" s="182"/>
      <c r="NG22" s="182"/>
      <c r="NH22" s="182"/>
      <c r="NI22" s="182"/>
      <c r="NJ22" s="182"/>
      <c r="NK22" s="182"/>
      <c r="NL22" s="182"/>
      <c r="NM22" s="182"/>
      <c r="NN22" s="182"/>
      <c r="NO22" s="182"/>
      <c r="NP22" s="182"/>
      <c r="NQ22" s="182"/>
      <c r="NR22" s="182"/>
      <c r="NS22" s="182"/>
      <c r="NT22" s="182"/>
      <c r="NU22" s="182"/>
      <c r="NV22" s="182"/>
      <c r="NW22" s="182"/>
      <c r="NX22" s="182"/>
      <c r="NY22" s="182"/>
      <c r="NZ22" s="182"/>
      <c r="OA22" s="182"/>
      <c r="OB22" s="183"/>
      <c r="OC22" s="68" t="s">
        <v>963</v>
      </c>
      <c r="OD22" s="69"/>
      <c r="OE22" s="69"/>
      <c r="OF22" s="184"/>
      <c r="OG22" s="181"/>
      <c r="OH22" s="182"/>
      <c r="OI22" s="182"/>
      <c r="OJ22" s="182"/>
      <c r="OK22" s="182"/>
      <c r="OL22" s="182"/>
      <c r="OM22" s="182"/>
      <c r="ON22" s="182"/>
      <c r="OO22" s="182"/>
      <c r="OP22" s="182"/>
      <c r="OQ22" s="182"/>
      <c r="OR22" s="182"/>
      <c r="OS22" s="182"/>
      <c r="OT22" s="182"/>
      <c r="OU22" s="182"/>
      <c r="OV22" s="182"/>
      <c r="OW22" s="182"/>
      <c r="OX22" s="182"/>
      <c r="OY22" s="182"/>
      <c r="OZ22" s="182"/>
      <c r="PA22" s="182"/>
      <c r="PB22" s="182"/>
      <c r="PC22" s="182"/>
      <c r="PD22" s="183"/>
      <c r="PE22" s="74"/>
    </row>
    <row r="23" spans="1:422" ht="14.4">
      <c r="A23" s="75"/>
      <c r="B23" s="75"/>
      <c r="C23" s="75"/>
      <c r="D23" s="75"/>
      <c r="E23" s="75"/>
      <c r="F23" s="75"/>
      <c r="G23" s="75"/>
      <c r="H23" s="75"/>
      <c r="I23" s="75"/>
      <c r="J23" s="75"/>
      <c r="K23" s="76" t="s">
        <v>964</v>
      </c>
      <c r="L23" s="76"/>
      <c r="M23" s="75"/>
      <c r="N23" s="75"/>
      <c r="O23" s="75"/>
      <c r="P23" s="75"/>
      <c r="Q23" s="75"/>
      <c r="S23" s="75"/>
      <c r="T23" s="75"/>
      <c r="U23" s="75"/>
      <c r="V23" s="75"/>
      <c r="W23" s="75"/>
      <c r="X23" s="75"/>
      <c r="Y23" s="75" t="s">
        <v>965</v>
      </c>
      <c r="Z23" s="75"/>
      <c r="AA23" s="75"/>
      <c r="AB23" s="75"/>
      <c r="AC23" s="75"/>
      <c r="AD23" s="75"/>
      <c r="AE23" s="75"/>
      <c r="AF23" s="75"/>
      <c r="AG23" s="75"/>
      <c r="AH23" s="75"/>
      <c r="AI23" s="75"/>
      <c r="AJ23" s="75"/>
      <c r="AK23" s="75"/>
      <c r="AL23" s="75"/>
      <c r="AM23" s="76" t="s">
        <v>964</v>
      </c>
      <c r="AN23" s="76"/>
      <c r="AO23" s="75"/>
      <c r="AP23" s="75"/>
      <c r="AQ23" s="75"/>
      <c r="AR23" s="75"/>
      <c r="AS23" s="75"/>
      <c r="AU23" s="75"/>
      <c r="AV23" s="75"/>
      <c r="AW23" s="75"/>
      <c r="AX23" s="75"/>
      <c r="AY23" s="75"/>
      <c r="AZ23" s="75"/>
      <c r="BA23" s="75" t="s">
        <v>965</v>
      </c>
      <c r="BB23" s="75"/>
      <c r="BC23" s="75"/>
      <c r="BD23" s="75"/>
      <c r="BE23" s="75"/>
      <c r="BF23" s="75"/>
      <c r="BG23" s="75"/>
      <c r="BH23" s="75"/>
      <c r="BI23" s="75"/>
      <c r="BJ23" s="75"/>
      <c r="BK23" s="75"/>
      <c r="BL23" s="75"/>
      <c r="BM23" s="75"/>
      <c r="BN23" s="75"/>
      <c r="BO23" s="76" t="s">
        <v>964</v>
      </c>
      <c r="BP23" s="76"/>
      <c r="BQ23" s="75"/>
      <c r="BR23" s="75"/>
      <c r="BS23" s="75"/>
      <c r="BT23" s="75"/>
      <c r="BU23" s="75"/>
      <c r="BW23" s="75"/>
      <c r="BX23" s="75"/>
      <c r="BY23" s="75"/>
      <c r="BZ23" s="75"/>
      <c r="CA23" s="75"/>
      <c r="CB23" s="75"/>
      <c r="CC23" s="75" t="s">
        <v>965</v>
      </c>
      <c r="CD23" s="75"/>
      <c r="CE23" s="75"/>
      <c r="CF23" s="75"/>
      <c r="CG23" s="75"/>
      <c r="CH23" s="75"/>
      <c r="CI23" s="75"/>
      <c r="CJ23" s="75"/>
      <c r="CK23" s="75"/>
      <c r="CL23" s="75"/>
      <c r="CM23" s="75"/>
      <c r="CN23" s="75"/>
      <c r="CO23" s="75"/>
      <c r="CP23" s="75"/>
      <c r="CQ23" s="76" t="s">
        <v>964</v>
      </c>
      <c r="CR23" s="76"/>
      <c r="CS23" s="75"/>
      <c r="CT23" s="75"/>
      <c r="CU23" s="75"/>
      <c r="CV23" s="75"/>
      <c r="CW23" s="75"/>
      <c r="CY23" s="75"/>
      <c r="CZ23" s="75"/>
      <c r="DA23" s="75"/>
      <c r="DB23" s="75"/>
      <c r="DC23" s="75"/>
      <c r="DD23" s="75"/>
      <c r="DE23" s="75" t="s">
        <v>965</v>
      </c>
      <c r="DF23" s="75"/>
      <c r="DG23" s="75"/>
      <c r="DH23" s="75"/>
      <c r="DI23" s="75"/>
      <c r="DJ23" s="75"/>
      <c r="DK23" s="75"/>
      <c r="DL23" s="75"/>
      <c r="DM23" s="75"/>
      <c r="DN23" s="75"/>
      <c r="DO23" s="75"/>
      <c r="DP23" s="75"/>
      <c r="DQ23" s="75"/>
      <c r="DR23" s="75"/>
      <c r="DS23" s="76" t="s">
        <v>964</v>
      </c>
      <c r="DT23" s="76"/>
      <c r="DU23" s="75"/>
      <c r="DV23" s="75"/>
      <c r="DW23" s="75"/>
      <c r="DX23" s="75"/>
      <c r="DY23" s="75"/>
      <c r="EA23" s="75"/>
      <c r="EB23" s="75"/>
      <c r="EC23" s="75"/>
      <c r="ED23" s="75"/>
      <c r="EE23" s="75"/>
      <c r="EF23" s="75"/>
      <c r="EG23" s="75" t="s">
        <v>965</v>
      </c>
      <c r="EH23" s="75"/>
      <c r="EI23" s="75"/>
      <c r="EJ23" s="75"/>
      <c r="EK23" s="75"/>
      <c r="EL23" s="75"/>
      <c r="EM23" s="75"/>
      <c r="EN23" s="75"/>
      <c r="EO23" s="75"/>
      <c r="EP23" s="75"/>
      <c r="EQ23" s="75"/>
      <c r="ER23" s="75"/>
      <c r="ES23" s="75"/>
      <c r="ET23" s="75"/>
      <c r="EU23" s="76" t="s">
        <v>964</v>
      </c>
      <c r="EV23" s="76"/>
      <c r="EW23" s="75"/>
      <c r="EX23" s="75"/>
      <c r="EY23" s="75"/>
      <c r="EZ23" s="75"/>
      <c r="FA23" s="75"/>
      <c r="FC23" s="75"/>
      <c r="FD23" s="75"/>
      <c r="FE23" s="75"/>
      <c r="FF23" s="75"/>
      <c r="FG23" s="75"/>
      <c r="FH23" s="75"/>
      <c r="FI23" s="75" t="s">
        <v>965</v>
      </c>
      <c r="FJ23" s="75"/>
      <c r="FK23" s="75"/>
      <c r="FL23" s="75"/>
      <c r="FM23" s="75"/>
      <c r="FN23" s="75"/>
      <c r="FO23" s="75"/>
      <c r="FP23" s="75"/>
      <c r="FQ23" s="75"/>
      <c r="FR23" s="75"/>
      <c r="FS23" s="75"/>
      <c r="FT23" s="75"/>
      <c r="FU23" s="75"/>
      <c r="FV23" s="75"/>
      <c r="FW23" s="76" t="s">
        <v>964</v>
      </c>
      <c r="FX23" s="76"/>
      <c r="FY23" s="75"/>
      <c r="FZ23" s="75"/>
      <c r="GA23" s="75"/>
      <c r="GB23" s="75"/>
      <c r="GC23" s="75"/>
      <c r="GE23" s="75"/>
      <c r="GF23" s="75"/>
      <c r="GG23" s="75"/>
      <c r="GH23" s="75"/>
      <c r="GI23" s="75"/>
      <c r="GJ23" s="75"/>
      <c r="GK23" s="75" t="s">
        <v>965</v>
      </c>
      <c r="GL23" s="75"/>
      <c r="GM23" s="75"/>
      <c r="GN23" s="75"/>
      <c r="GO23" s="75"/>
      <c r="GP23" s="75"/>
      <c r="GQ23" s="75"/>
      <c r="GR23" s="75"/>
      <c r="GS23" s="75"/>
      <c r="GT23" s="75"/>
      <c r="GU23" s="75"/>
      <c r="GV23" s="75"/>
      <c r="GW23" s="75"/>
      <c r="GX23" s="75"/>
      <c r="GY23" s="76" t="s">
        <v>964</v>
      </c>
      <c r="GZ23" s="76"/>
      <c r="HA23" s="75"/>
      <c r="HB23" s="75"/>
      <c r="HC23" s="75"/>
      <c r="HD23" s="75"/>
      <c r="HE23" s="75"/>
      <c r="HG23" s="75"/>
      <c r="HH23" s="75"/>
      <c r="HI23" s="75"/>
      <c r="HJ23" s="75"/>
      <c r="HK23" s="75"/>
      <c r="HL23" s="75"/>
      <c r="HM23" s="75" t="s">
        <v>965</v>
      </c>
      <c r="HN23" s="75"/>
      <c r="HO23" s="75"/>
      <c r="HP23" s="75"/>
      <c r="HQ23" s="75"/>
      <c r="HR23" s="75"/>
      <c r="HS23" s="75"/>
      <c r="HT23" s="75"/>
      <c r="HU23" s="75"/>
      <c r="HV23" s="75"/>
      <c r="HW23" s="75"/>
      <c r="HX23" s="75"/>
      <c r="HY23" s="75"/>
      <c r="HZ23" s="75"/>
      <c r="IA23" s="76" t="s">
        <v>964</v>
      </c>
      <c r="IB23" s="76"/>
      <c r="IC23" s="75"/>
      <c r="ID23" s="75"/>
      <c r="IE23" s="75"/>
      <c r="IF23" s="75"/>
      <c r="IG23" s="75"/>
      <c r="II23" s="75"/>
      <c r="IJ23" s="75"/>
      <c r="IK23" s="75"/>
      <c r="IL23" s="75"/>
      <c r="IM23" s="75"/>
      <c r="IN23" s="75"/>
      <c r="IO23" s="75" t="s">
        <v>965</v>
      </c>
      <c r="IP23" s="75"/>
      <c r="IQ23" s="75"/>
      <c r="IR23" s="75"/>
      <c r="IS23" s="75"/>
      <c r="IT23" s="75"/>
      <c r="IU23" s="75"/>
      <c r="IV23" s="75"/>
      <c r="IW23" s="75"/>
      <c r="IX23" s="75"/>
      <c r="IY23" s="75"/>
      <c r="IZ23" s="75"/>
      <c r="JA23" s="75"/>
      <c r="JB23" s="75"/>
      <c r="JC23" s="76" t="s">
        <v>964</v>
      </c>
      <c r="JD23" s="76"/>
      <c r="JE23" s="75"/>
      <c r="JF23" s="75"/>
      <c r="JG23" s="75"/>
      <c r="JH23" s="75"/>
      <c r="JI23" s="75"/>
      <c r="JK23" s="75"/>
      <c r="JL23" s="75"/>
      <c r="JM23" s="75"/>
      <c r="JN23" s="75"/>
      <c r="JO23" s="75"/>
      <c r="JP23" s="75"/>
      <c r="JQ23" s="75" t="s">
        <v>965</v>
      </c>
      <c r="JR23" s="75"/>
      <c r="JS23" s="75"/>
      <c r="JT23" s="75"/>
      <c r="JU23" s="75"/>
      <c r="JV23" s="75"/>
      <c r="JW23" s="75"/>
      <c r="JX23" s="75"/>
      <c r="JY23" s="75"/>
      <c r="JZ23" s="75"/>
      <c r="KA23" s="75"/>
      <c r="KB23" s="75"/>
      <c r="KC23" s="75"/>
      <c r="KD23" s="75"/>
      <c r="KE23" s="76" t="s">
        <v>964</v>
      </c>
      <c r="KF23" s="76"/>
      <c r="KG23" s="75"/>
      <c r="KH23" s="75"/>
      <c r="KI23" s="75"/>
      <c r="KJ23" s="75"/>
      <c r="KK23" s="75"/>
      <c r="KM23" s="75"/>
      <c r="KN23" s="75"/>
      <c r="KO23" s="75"/>
      <c r="KP23" s="75"/>
      <c r="KQ23" s="75"/>
      <c r="KR23" s="75"/>
      <c r="KS23" s="75" t="s">
        <v>965</v>
      </c>
      <c r="KT23" s="75"/>
      <c r="KU23" s="75"/>
      <c r="KV23" s="75"/>
      <c r="KW23" s="75"/>
      <c r="KX23" s="75"/>
      <c r="KY23" s="75"/>
      <c r="KZ23" s="75"/>
      <c r="LA23" s="75"/>
      <c r="LB23" s="75"/>
      <c r="LC23" s="75"/>
      <c r="LD23" s="75"/>
      <c r="LE23" s="75"/>
      <c r="LF23" s="75"/>
      <c r="LG23" s="76" t="s">
        <v>964</v>
      </c>
      <c r="LH23" s="76"/>
      <c r="LI23" s="75"/>
      <c r="LJ23" s="75"/>
      <c r="LK23" s="75"/>
      <c r="LL23" s="75"/>
      <c r="LM23" s="75"/>
      <c r="LO23" s="75"/>
      <c r="LP23" s="75"/>
      <c r="LQ23" s="75"/>
      <c r="LR23" s="75"/>
      <c r="LS23" s="75"/>
      <c r="LT23" s="75"/>
      <c r="LU23" s="75" t="s">
        <v>965</v>
      </c>
      <c r="LV23" s="75"/>
      <c r="LW23" s="75"/>
      <c r="LX23" s="75"/>
      <c r="LY23" s="75"/>
      <c r="LZ23" s="75"/>
      <c r="MA23" s="75"/>
      <c r="MB23" s="75"/>
      <c r="MC23" s="75"/>
      <c r="MD23" s="75"/>
      <c r="ME23" s="75"/>
      <c r="MF23" s="75"/>
      <c r="MG23" s="75"/>
      <c r="MH23" s="75"/>
      <c r="MI23" s="76" t="s">
        <v>964</v>
      </c>
      <c r="MJ23" s="76"/>
      <c r="MK23" s="75"/>
      <c r="ML23" s="75"/>
      <c r="MM23" s="75"/>
      <c r="MN23" s="75"/>
      <c r="MO23" s="75"/>
      <c r="MQ23" s="75"/>
      <c r="MR23" s="75"/>
      <c r="MS23" s="75"/>
      <c r="MT23" s="75"/>
      <c r="MU23" s="75"/>
      <c r="MV23" s="75"/>
      <c r="MW23" s="75" t="s">
        <v>965</v>
      </c>
      <c r="MX23" s="75"/>
      <c r="MY23" s="75"/>
      <c r="MZ23" s="75"/>
      <c r="NA23" s="75"/>
      <c r="NB23" s="75"/>
      <c r="NC23" s="75"/>
      <c r="ND23" s="75"/>
      <c r="NE23" s="75"/>
      <c r="NF23" s="75"/>
      <c r="NG23" s="75"/>
      <c r="NH23" s="75"/>
      <c r="NI23" s="75"/>
      <c r="NJ23" s="75"/>
      <c r="NK23" s="76" t="s">
        <v>964</v>
      </c>
      <c r="NL23" s="76"/>
      <c r="NM23" s="75"/>
      <c r="NN23" s="75"/>
      <c r="NO23" s="75"/>
      <c r="NP23" s="75"/>
      <c r="NQ23" s="75"/>
      <c r="NS23" s="75"/>
      <c r="NT23" s="75"/>
      <c r="NU23" s="75"/>
      <c r="NV23" s="75"/>
      <c r="NW23" s="75"/>
      <c r="NX23" s="75"/>
      <c r="NY23" s="75" t="s">
        <v>965</v>
      </c>
      <c r="NZ23" s="75"/>
      <c r="OA23" s="75"/>
      <c r="OB23" s="75"/>
      <c r="OC23" s="75"/>
      <c r="OD23" s="75"/>
      <c r="OE23" s="75"/>
      <c r="OF23" s="75"/>
      <c r="OG23" s="75"/>
      <c r="OH23" s="75"/>
      <c r="OI23" s="75"/>
      <c r="OJ23" s="75"/>
      <c r="OK23" s="75"/>
      <c r="OL23" s="75"/>
      <c r="OM23" s="76" t="s">
        <v>964</v>
      </c>
      <c r="ON23" s="76"/>
      <c r="OO23" s="75"/>
      <c r="OP23" s="75"/>
      <c r="OQ23" s="75"/>
      <c r="OR23" s="75"/>
      <c r="OS23" s="75"/>
      <c r="OU23" s="75"/>
      <c r="OV23" s="75"/>
      <c r="OW23" s="75"/>
      <c r="OX23" s="75"/>
      <c r="OY23" s="75"/>
      <c r="OZ23" s="75"/>
      <c r="PA23" s="75" t="s">
        <v>965</v>
      </c>
      <c r="PB23" s="75"/>
      <c r="PC23" s="75"/>
      <c r="PD23" s="75"/>
      <c r="PE23" s="75"/>
    </row>
    <row r="28" spans="1:422" s="49" customFormat="1" ht="29.55" customHeight="1">
      <c r="A28" s="163" t="s">
        <v>931</v>
      </c>
      <c r="B28" s="163"/>
      <c r="C28" s="163"/>
      <c r="D28" s="163"/>
      <c r="E28" s="163"/>
      <c r="F28" s="163"/>
      <c r="G28" s="163"/>
      <c r="H28" s="163"/>
      <c r="I28" s="163"/>
      <c r="J28" s="163"/>
      <c r="K28" s="163"/>
      <c r="L28" s="163"/>
      <c r="M28" s="163"/>
      <c r="N28" s="163"/>
      <c r="O28" s="163"/>
      <c r="P28" s="163"/>
      <c r="Q28" s="163"/>
      <c r="R28" s="163"/>
      <c r="S28" s="163"/>
      <c r="T28" s="163"/>
      <c r="U28" s="163"/>
      <c r="V28" s="163"/>
      <c r="W28" s="163"/>
      <c r="X28" s="163"/>
      <c r="Y28" s="163"/>
      <c r="Z28" s="163"/>
      <c r="AA28" s="163"/>
      <c r="AB28" s="163"/>
      <c r="AC28" s="163" t="s">
        <v>931</v>
      </c>
      <c r="AD28" s="163"/>
      <c r="AE28" s="163"/>
      <c r="AF28" s="163"/>
      <c r="AG28" s="163"/>
      <c r="AH28" s="163"/>
      <c r="AI28" s="163"/>
      <c r="AJ28" s="163"/>
      <c r="AK28" s="163"/>
      <c r="AL28" s="163"/>
      <c r="AM28" s="163"/>
      <c r="AN28" s="163"/>
      <c r="AO28" s="163"/>
      <c r="AP28" s="163"/>
      <c r="AQ28" s="163"/>
      <c r="AR28" s="163"/>
      <c r="AS28" s="163"/>
      <c r="AT28" s="163"/>
      <c r="AU28" s="163"/>
      <c r="AV28" s="163"/>
      <c r="AW28" s="163"/>
      <c r="AX28" s="163"/>
      <c r="AY28" s="163"/>
      <c r="AZ28" s="163"/>
      <c r="BA28" s="163"/>
      <c r="BB28" s="163"/>
      <c r="BC28" s="163"/>
      <c r="BD28" s="163"/>
      <c r="BE28" s="163" t="s">
        <v>931</v>
      </c>
      <c r="BF28" s="163"/>
      <c r="BG28" s="163"/>
      <c r="BH28" s="163"/>
      <c r="BI28" s="163"/>
      <c r="BJ28" s="163"/>
      <c r="BK28" s="163"/>
      <c r="BL28" s="163"/>
      <c r="BM28" s="163"/>
      <c r="BN28" s="163"/>
      <c r="BO28" s="163"/>
      <c r="BP28" s="163"/>
      <c r="BQ28" s="163"/>
      <c r="BR28" s="163"/>
      <c r="BS28" s="163"/>
      <c r="BT28" s="163"/>
      <c r="BU28" s="163"/>
      <c r="BV28" s="163"/>
      <c r="BW28" s="163"/>
      <c r="BX28" s="163"/>
      <c r="BY28" s="163"/>
      <c r="BZ28" s="163"/>
      <c r="CA28" s="163"/>
      <c r="CB28" s="163"/>
      <c r="CC28" s="163"/>
      <c r="CD28" s="163"/>
      <c r="CE28" s="163"/>
      <c r="CF28" s="163"/>
      <c r="CG28" s="163" t="s">
        <v>931</v>
      </c>
      <c r="CH28" s="163"/>
      <c r="CI28" s="163"/>
      <c r="CJ28" s="163"/>
      <c r="CK28" s="163"/>
      <c r="CL28" s="163"/>
      <c r="CM28" s="163"/>
      <c r="CN28" s="163"/>
      <c r="CO28" s="163"/>
      <c r="CP28" s="163"/>
      <c r="CQ28" s="163"/>
      <c r="CR28" s="163"/>
      <c r="CS28" s="163"/>
      <c r="CT28" s="163"/>
      <c r="CU28" s="163"/>
      <c r="CV28" s="163"/>
      <c r="CW28" s="163"/>
      <c r="CX28" s="163"/>
      <c r="CY28" s="163"/>
      <c r="CZ28" s="163"/>
      <c r="DA28" s="163"/>
      <c r="DB28" s="163"/>
      <c r="DC28" s="163"/>
      <c r="DD28" s="163"/>
      <c r="DE28" s="163"/>
      <c r="DF28" s="163"/>
      <c r="DG28" s="163"/>
      <c r="DH28" s="163"/>
      <c r="DI28" s="163" t="s">
        <v>931</v>
      </c>
      <c r="DJ28" s="163"/>
      <c r="DK28" s="163"/>
      <c r="DL28" s="163"/>
      <c r="DM28" s="163"/>
      <c r="DN28" s="163"/>
      <c r="DO28" s="163"/>
      <c r="DP28" s="163"/>
      <c r="DQ28" s="163"/>
      <c r="DR28" s="163"/>
      <c r="DS28" s="163"/>
      <c r="DT28" s="163"/>
      <c r="DU28" s="163"/>
      <c r="DV28" s="163"/>
      <c r="DW28" s="163"/>
      <c r="DX28" s="163"/>
      <c r="DY28" s="163"/>
      <c r="DZ28" s="163"/>
      <c r="EA28" s="163"/>
      <c r="EB28" s="163"/>
      <c r="EC28" s="163"/>
      <c r="ED28" s="163"/>
      <c r="EE28" s="163"/>
      <c r="EF28" s="163"/>
      <c r="EG28" s="163"/>
      <c r="EH28" s="163"/>
      <c r="EI28" s="163"/>
      <c r="EJ28" s="163"/>
      <c r="EK28" s="163" t="s">
        <v>931</v>
      </c>
      <c r="EL28" s="163"/>
      <c r="EM28" s="163"/>
      <c r="EN28" s="163"/>
      <c r="EO28" s="163"/>
      <c r="EP28" s="163"/>
      <c r="EQ28" s="163"/>
      <c r="ER28" s="163"/>
      <c r="ES28" s="163"/>
      <c r="ET28" s="163"/>
      <c r="EU28" s="163"/>
      <c r="EV28" s="163"/>
      <c r="EW28" s="163"/>
      <c r="EX28" s="163"/>
      <c r="EY28" s="163"/>
      <c r="EZ28" s="163"/>
      <c r="FA28" s="163"/>
      <c r="FB28" s="163"/>
      <c r="FC28" s="163"/>
      <c r="FD28" s="163"/>
      <c r="FE28" s="163"/>
      <c r="FF28" s="163"/>
      <c r="FG28" s="163"/>
      <c r="FH28" s="163"/>
      <c r="FI28" s="163"/>
      <c r="FJ28" s="163"/>
      <c r="FK28" s="163"/>
      <c r="FL28" s="163"/>
      <c r="FM28" s="163" t="s">
        <v>931</v>
      </c>
      <c r="FN28" s="163"/>
      <c r="FO28" s="163"/>
      <c r="FP28" s="163"/>
      <c r="FQ28" s="163"/>
      <c r="FR28" s="163"/>
      <c r="FS28" s="163"/>
      <c r="FT28" s="163"/>
      <c r="FU28" s="163"/>
      <c r="FV28" s="163"/>
      <c r="FW28" s="163"/>
      <c r="FX28" s="163"/>
      <c r="FY28" s="163"/>
      <c r="FZ28" s="163"/>
      <c r="GA28" s="163"/>
      <c r="GB28" s="163"/>
      <c r="GC28" s="163"/>
      <c r="GD28" s="163"/>
      <c r="GE28" s="163"/>
      <c r="GF28" s="163"/>
      <c r="GG28" s="163"/>
      <c r="GH28" s="163"/>
      <c r="GI28" s="163"/>
      <c r="GJ28" s="163"/>
      <c r="GK28" s="163"/>
      <c r="GL28" s="163"/>
      <c r="GM28" s="163"/>
      <c r="GN28" s="163"/>
      <c r="GO28" s="163" t="s">
        <v>931</v>
      </c>
      <c r="GP28" s="163"/>
      <c r="GQ28" s="163"/>
      <c r="GR28" s="163"/>
      <c r="GS28" s="163"/>
      <c r="GT28" s="163"/>
      <c r="GU28" s="163"/>
      <c r="GV28" s="163"/>
      <c r="GW28" s="163"/>
      <c r="GX28" s="163"/>
      <c r="GY28" s="163"/>
      <c r="GZ28" s="163"/>
      <c r="HA28" s="163"/>
      <c r="HB28" s="163"/>
      <c r="HC28" s="163"/>
      <c r="HD28" s="163"/>
      <c r="HE28" s="163"/>
      <c r="HF28" s="163"/>
      <c r="HG28" s="163"/>
      <c r="HH28" s="163"/>
      <c r="HI28" s="163"/>
      <c r="HJ28" s="163"/>
      <c r="HK28" s="163"/>
      <c r="HL28" s="163"/>
      <c r="HM28" s="163"/>
      <c r="HN28" s="163"/>
      <c r="HO28" s="163"/>
      <c r="HP28" s="163"/>
      <c r="HQ28" s="163" t="s">
        <v>931</v>
      </c>
      <c r="HR28" s="163"/>
      <c r="HS28" s="163"/>
      <c r="HT28" s="163"/>
      <c r="HU28" s="163"/>
      <c r="HV28" s="163"/>
      <c r="HW28" s="163"/>
      <c r="HX28" s="163"/>
      <c r="HY28" s="163"/>
      <c r="HZ28" s="163"/>
      <c r="IA28" s="163"/>
      <c r="IB28" s="163"/>
      <c r="IC28" s="163"/>
      <c r="ID28" s="163"/>
      <c r="IE28" s="163"/>
      <c r="IF28" s="163"/>
      <c r="IG28" s="163"/>
      <c r="IH28" s="163"/>
      <c r="II28" s="163"/>
      <c r="IJ28" s="163"/>
      <c r="IK28" s="163"/>
      <c r="IL28" s="163"/>
      <c r="IM28" s="163"/>
      <c r="IN28" s="163"/>
      <c r="IO28" s="163"/>
      <c r="IP28" s="163"/>
      <c r="IQ28" s="163"/>
      <c r="IR28" s="163"/>
      <c r="IS28" s="163" t="s">
        <v>931</v>
      </c>
      <c r="IT28" s="163"/>
      <c r="IU28" s="163"/>
      <c r="IV28" s="163"/>
      <c r="IW28" s="163"/>
      <c r="IX28" s="163"/>
      <c r="IY28" s="163"/>
      <c r="IZ28" s="163"/>
      <c r="JA28" s="163"/>
      <c r="JB28" s="163"/>
      <c r="JC28" s="163"/>
      <c r="JD28" s="163"/>
      <c r="JE28" s="163"/>
      <c r="JF28" s="163"/>
      <c r="JG28" s="163"/>
      <c r="JH28" s="163"/>
      <c r="JI28" s="163"/>
      <c r="JJ28" s="163"/>
      <c r="JK28" s="163"/>
      <c r="JL28" s="163"/>
      <c r="JM28" s="163"/>
      <c r="JN28" s="163"/>
      <c r="JO28" s="163"/>
      <c r="JP28" s="163"/>
      <c r="JQ28" s="163"/>
      <c r="JR28" s="163"/>
      <c r="JS28" s="163"/>
      <c r="JT28" s="163"/>
      <c r="JU28" s="163" t="s">
        <v>931</v>
      </c>
      <c r="JV28" s="163"/>
      <c r="JW28" s="163"/>
      <c r="JX28" s="163"/>
      <c r="JY28" s="163"/>
      <c r="JZ28" s="163"/>
      <c r="KA28" s="163"/>
      <c r="KB28" s="163"/>
      <c r="KC28" s="163"/>
      <c r="KD28" s="163"/>
      <c r="KE28" s="163"/>
      <c r="KF28" s="163"/>
      <c r="KG28" s="163"/>
      <c r="KH28" s="163"/>
      <c r="KI28" s="163"/>
      <c r="KJ28" s="163"/>
      <c r="KK28" s="163"/>
      <c r="KL28" s="163"/>
      <c r="KM28" s="163"/>
      <c r="KN28" s="163"/>
      <c r="KO28" s="163"/>
      <c r="KP28" s="163"/>
      <c r="KQ28" s="163"/>
      <c r="KR28" s="163"/>
      <c r="KS28" s="163"/>
      <c r="KT28" s="163"/>
      <c r="KU28" s="163"/>
      <c r="KV28" s="163"/>
      <c r="KW28" s="163" t="s">
        <v>931</v>
      </c>
      <c r="KX28" s="163"/>
      <c r="KY28" s="163"/>
      <c r="KZ28" s="163"/>
      <c r="LA28" s="163"/>
      <c r="LB28" s="163"/>
      <c r="LC28" s="163"/>
      <c r="LD28" s="163"/>
      <c r="LE28" s="163"/>
      <c r="LF28" s="163"/>
      <c r="LG28" s="163"/>
      <c r="LH28" s="163"/>
      <c r="LI28" s="163"/>
      <c r="LJ28" s="163"/>
      <c r="LK28" s="163"/>
      <c r="LL28" s="163"/>
      <c r="LM28" s="163"/>
      <c r="LN28" s="163"/>
      <c r="LO28" s="163"/>
      <c r="LP28" s="163"/>
      <c r="LQ28" s="163"/>
      <c r="LR28" s="163"/>
      <c r="LS28" s="163"/>
      <c r="LT28" s="163"/>
      <c r="LU28" s="163"/>
      <c r="LV28" s="163"/>
      <c r="LW28" s="163"/>
      <c r="LX28" s="163"/>
      <c r="LY28" s="163" t="s">
        <v>931</v>
      </c>
      <c r="LZ28" s="163"/>
      <c r="MA28" s="163"/>
      <c r="MB28" s="163"/>
      <c r="MC28" s="163"/>
      <c r="MD28" s="163"/>
      <c r="ME28" s="163"/>
      <c r="MF28" s="163"/>
      <c r="MG28" s="163"/>
      <c r="MH28" s="163"/>
      <c r="MI28" s="163"/>
      <c r="MJ28" s="163"/>
      <c r="MK28" s="163"/>
      <c r="ML28" s="163"/>
      <c r="MM28" s="163"/>
      <c r="MN28" s="163"/>
      <c r="MO28" s="163"/>
      <c r="MP28" s="163"/>
      <c r="MQ28" s="163"/>
      <c r="MR28" s="163"/>
      <c r="MS28" s="163"/>
      <c r="MT28" s="163"/>
      <c r="MU28" s="163"/>
      <c r="MV28" s="163"/>
      <c r="MW28" s="163"/>
      <c r="MX28" s="163"/>
      <c r="MY28" s="163"/>
      <c r="MZ28" s="163"/>
      <c r="NA28" s="163" t="s">
        <v>931</v>
      </c>
      <c r="NB28" s="163"/>
      <c r="NC28" s="163"/>
      <c r="ND28" s="163"/>
      <c r="NE28" s="163"/>
      <c r="NF28" s="163"/>
      <c r="NG28" s="163"/>
      <c r="NH28" s="163"/>
      <c r="NI28" s="163"/>
      <c r="NJ28" s="163"/>
      <c r="NK28" s="163"/>
      <c r="NL28" s="163"/>
      <c r="NM28" s="163"/>
      <c r="NN28" s="163"/>
      <c r="NO28" s="163"/>
      <c r="NP28" s="163"/>
      <c r="NQ28" s="163"/>
      <c r="NR28" s="163"/>
      <c r="NS28" s="163"/>
      <c r="NT28" s="163"/>
      <c r="NU28" s="163"/>
      <c r="NV28" s="163"/>
      <c r="NW28" s="163"/>
      <c r="NX28" s="163"/>
      <c r="NY28" s="163"/>
      <c r="NZ28" s="163"/>
      <c r="OA28" s="163"/>
      <c r="OB28" s="163"/>
      <c r="OC28" s="163" t="s">
        <v>931</v>
      </c>
      <c r="OD28" s="163"/>
      <c r="OE28" s="163"/>
      <c r="OF28" s="163"/>
      <c r="OG28" s="163"/>
      <c r="OH28" s="163"/>
      <c r="OI28" s="163"/>
      <c r="OJ28" s="163"/>
      <c r="OK28" s="163"/>
      <c r="OL28" s="163"/>
      <c r="OM28" s="163"/>
      <c r="ON28" s="163"/>
      <c r="OO28" s="163"/>
      <c r="OP28" s="163"/>
      <c r="OQ28" s="163"/>
      <c r="OR28" s="163"/>
      <c r="OS28" s="163"/>
      <c r="OT28" s="163"/>
      <c r="OU28" s="163"/>
      <c r="OV28" s="163"/>
      <c r="OW28" s="163"/>
      <c r="OX28" s="163"/>
      <c r="OY28" s="163"/>
      <c r="OZ28" s="163"/>
      <c r="PA28" s="163"/>
      <c r="PB28" s="163"/>
      <c r="PC28" s="163"/>
      <c r="PD28" s="163"/>
      <c r="PF28" s="4"/>
    </row>
    <row r="29" spans="1:422" ht="21.6" customHeight="1">
      <c r="A29" s="50" t="s">
        <v>932</v>
      </c>
      <c r="B29" s="51"/>
      <c r="C29" s="52" t="s">
        <v>2057</v>
      </c>
      <c r="G29" s="53"/>
      <c r="H29" s="50" t="s">
        <v>933</v>
      </c>
      <c r="J29" s="51" t="s">
        <v>934</v>
      </c>
      <c r="M29" s="164"/>
      <c r="N29" s="54" t="s">
        <v>966</v>
      </c>
      <c r="O29" s="164"/>
      <c r="Q29" s="164"/>
      <c r="R29" s="55"/>
      <c r="S29" s="50" t="s">
        <v>936</v>
      </c>
      <c r="T29" s="164"/>
      <c r="U29" s="164"/>
      <c r="V29" s="164"/>
      <c r="W29" s="164"/>
      <c r="X29" s="55"/>
      <c r="Y29" s="50"/>
      <c r="Z29" s="164"/>
      <c r="AA29" s="164"/>
      <c r="AB29" s="56"/>
      <c r="AC29" s="50" t="s">
        <v>932</v>
      </c>
      <c r="AD29" s="51"/>
      <c r="AE29" s="52" t="s">
        <v>2057</v>
      </c>
      <c r="AI29" s="53"/>
      <c r="AJ29" s="50" t="s">
        <v>933</v>
      </c>
      <c r="AL29" s="51" t="s">
        <v>937</v>
      </c>
      <c r="AO29" s="164"/>
      <c r="AP29" s="54" t="s">
        <v>935</v>
      </c>
      <c r="AQ29" s="164"/>
      <c r="AS29" s="164"/>
      <c r="AT29" s="55"/>
      <c r="AU29" s="50" t="s">
        <v>936</v>
      </c>
      <c r="AV29" s="164"/>
      <c r="AW29" s="164"/>
      <c r="AX29" s="164"/>
      <c r="AY29" s="164"/>
      <c r="AZ29" s="55"/>
      <c r="BA29" s="50"/>
      <c r="BB29" s="164"/>
      <c r="BC29" s="164"/>
      <c r="BD29" s="56"/>
      <c r="BE29" s="50" t="s">
        <v>932</v>
      </c>
      <c r="BF29" s="51"/>
      <c r="BG29" s="52" t="s">
        <v>2057</v>
      </c>
      <c r="BK29" s="53"/>
      <c r="BL29" s="50" t="s">
        <v>933</v>
      </c>
      <c r="BN29" s="51" t="s">
        <v>938</v>
      </c>
      <c r="BQ29" s="164"/>
      <c r="BR29" s="54" t="s">
        <v>966</v>
      </c>
      <c r="BS29" s="164"/>
      <c r="BU29" s="164"/>
      <c r="BV29" s="55"/>
      <c r="BW29" s="50" t="s">
        <v>936</v>
      </c>
      <c r="BX29" s="164"/>
      <c r="BY29" s="164"/>
      <c r="BZ29" s="164"/>
      <c r="CA29" s="164"/>
      <c r="CB29" s="55"/>
      <c r="CC29" s="50"/>
      <c r="CD29" s="164"/>
      <c r="CE29" s="164"/>
      <c r="CF29" s="56"/>
      <c r="CG29" s="50" t="s">
        <v>932</v>
      </c>
      <c r="CH29" s="51"/>
      <c r="CI29" s="52" t="s">
        <v>2057</v>
      </c>
      <c r="CM29" s="53"/>
      <c r="CN29" s="50" t="s">
        <v>933</v>
      </c>
      <c r="CP29" s="51" t="s">
        <v>939</v>
      </c>
      <c r="CS29" s="164"/>
      <c r="CT29" s="54" t="s">
        <v>966</v>
      </c>
      <c r="CU29" s="164"/>
      <c r="CW29" s="164"/>
      <c r="CX29" s="55"/>
      <c r="CY29" s="50" t="s">
        <v>936</v>
      </c>
      <c r="CZ29" s="164"/>
      <c r="DA29" s="164"/>
      <c r="DB29" s="164"/>
      <c r="DC29" s="164"/>
      <c r="DD29" s="55"/>
      <c r="DE29" s="50"/>
      <c r="DF29" s="164"/>
      <c r="DG29" s="164"/>
      <c r="DH29" s="56"/>
      <c r="DI29" s="50" t="s">
        <v>932</v>
      </c>
      <c r="DJ29" s="51"/>
      <c r="DK29" s="52" t="s">
        <v>2057</v>
      </c>
      <c r="DO29" s="53"/>
      <c r="DP29" s="50" t="s">
        <v>933</v>
      </c>
      <c r="DR29" s="51" t="s">
        <v>1877</v>
      </c>
      <c r="DU29" s="164"/>
      <c r="DV29" s="54" t="s">
        <v>966</v>
      </c>
      <c r="DW29" s="164"/>
      <c r="DY29" s="164"/>
      <c r="DZ29" s="55"/>
      <c r="EA29" s="50" t="s">
        <v>936</v>
      </c>
      <c r="EB29" s="164"/>
      <c r="EC29" s="164"/>
      <c r="ED29" s="164"/>
      <c r="EE29" s="164"/>
      <c r="EF29" s="55"/>
      <c r="EG29" s="50"/>
      <c r="EH29" s="164"/>
      <c r="EI29" s="164"/>
      <c r="EJ29" s="56"/>
      <c r="EK29" s="50" t="s">
        <v>932</v>
      </c>
      <c r="EL29" s="51"/>
      <c r="EM29" s="52" t="s">
        <v>2057</v>
      </c>
      <c r="EQ29" s="53"/>
      <c r="ER29" s="50" t="s">
        <v>933</v>
      </c>
      <c r="ET29" s="51" t="s">
        <v>1878</v>
      </c>
      <c r="EW29" s="164"/>
      <c r="EX29" s="54" t="s">
        <v>966</v>
      </c>
      <c r="EY29" s="164"/>
      <c r="FA29" s="164"/>
      <c r="FB29" s="55"/>
      <c r="FC29" s="50" t="s">
        <v>936</v>
      </c>
      <c r="FD29" s="164"/>
      <c r="FE29" s="164"/>
      <c r="FF29" s="164"/>
      <c r="FG29" s="164"/>
      <c r="FH29" s="55"/>
      <c r="FI29" s="50"/>
      <c r="FJ29" s="164"/>
      <c r="FK29" s="164"/>
      <c r="FL29" s="56"/>
      <c r="FM29" s="50" t="s">
        <v>932</v>
      </c>
      <c r="FN29" s="51"/>
      <c r="FO29" s="52" t="s">
        <v>2057</v>
      </c>
      <c r="FS29" s="53"/>
      <c r="FT29" s="50" t="s">
        <v>933</v>
      </c>
      <c r="FV29" s="51" t="s">
        <v>1879</v>
      </c>
      <c r="FY29" s="164"/>
      <c r="FZ29" s="54" t="s">
        <v>966</v>
      </c>
      <c r="GA29" s="164"/>
      <c r="GC29" s="164"/>
      <c r="GD29" s="55"/>
      <c r="GE29" s="50" t="s">
        <v>936</v>
      </c>
      <c r="GF29" s="164"/>
      <c r="GG29" s="164"/>
      <c r="GH29" s="164"/>
      <c r="GI29" s="164"/>
      <c r="GJ29" s="55"/>
      <c r="GK29" s="50"/>
      <c r="GL29" s="164"/>
      <c r="GM29" s="164"/>
      <c r="GN29" s="56"/>
      <c r="GO29" s="50" t="s">
        <v>932</v>
      </c>
      <c r="GP29" s="51"/>
      <c r="GQ29" s="52" t="s">
        <v>2057</v>
      </c>
      <c r="GU29" s="53"/>
      <c r="GV29" s="50" t="s">
        <v>933</v>
      </c>
      <c r="GX29" s="51" t="s">
        <v>1880</v>
      </c>
      <c r="HA29" s="164"/>
      <c r="HB29" s="54" t="s">
        <v>966</v>
      </c>
      <c r="HC29" s="164"/>
      <c r="HE29" s="164"/>
      <c r="HF29" s="55"/>
      <c r="HG29" s="50" t="s">
        <v>936</v>
      </c>
      <c r="HH29" s="164"/>
      <c r="HI29" s="164"/>
      <c r="HJ29" s="164"/>
      <c r="HK29" s="164"/>
      <c r="HL29" s="55"/>
      <c r="HM29" s="50"/>
      <c r="HN29" s="164"/>
      <c r="HO29" s="164"/>
      <c r="HP29" s="56"/>
      <c r="HQ29" s="50" t="s">
        <v>932</v>
      </c>
      <c r="HR29" s="51"/>
      <c r="HS29" s="52" t="s">
        <v>2057</v>
      </c>
      <c r="HW29" s="53"/>
      <c r="HX29" s="50" t="s">
        <v>933</v>
      </c>
      <c r="HZ29" s="51" t="s">
        <v>1881</v>
      </c>
      <c r="IC29" s="164"/>
      <c r="ID29" s="54" t="s">
        <v>966</v>
      </c>
      <c r="IE29" s="164"/>
      <c r="IG29" s="164"/>
      <c r="IH29" s="55"/>
      <c r="II29" s="50" t="s">
        <v>936</v>
      </c>
      <c r="IJ29" s="164"/>
      <c r="IK29" s="164"/>
      <c r="IL29" s="164"/>
      <c r="IM29" s="164"/>
      <c r="IN29" s="55"/>
      <c r="IO29" s="50"/>
      <c r="IP29" s="164"/>
      <c r="IQ29" s="164"/>
      <c r="IR29" s="56"/>
      <c r="IS29" s="50" t="s">
        <v>932</v>
      </c>
      <c r="IT29" s="51"/>
      <c r="IU29" s="52" t="s">
        <v>2057</v>
      </c>
      <c r="IY29" s="53"/>
      <c r="IZ29" s="50" t="s">
        <v>933</v>
      </c>
      <c r="JB29" s="51" t="s">
        <v>940</v>
      </c>
      <c r="JE29" s="164"/>
      <c r="JF29" s="54" t="s">
        <v>966</v>
      </c>
      <c r="JG29" s="164"/>
      <c r="JI29" s="164"/>
      <c r="JJ29" s="55"/>
      <c r="JK29" s="50" t="s">
        <v>936</v>
      </c>
      <c r="JL29" s="164"/>
      <c r="JM29" s="164"/>
      <c r="JN29" s="164"/>
      <c r="JO29" s="164"/>
      <c r="JP29" s="55"/>
      <c r="JQ29" s="50"/>
      <c r="JR29" s="164"/>
      <c r="JS29" s="164"/>
      <c r="JT29" s="56"/>
      <c r="JU29" s="50" t="s">
        <v>932</v>
      </c>
      <c r="JV29" s="51"/>
      <c r="JW29" s="52" t="s">
        <v>2057</v>
      </c>
      <c r="KA29" s="53"/>
      <c r="KB29" s="50" t="s">
        <v>933</v>
      </c>
      <c r="KD29" s="51" t="s">
        <v>1959</v>
      </c>
      <c r="KG29" s="164"/>
      <c r="KH29" s="54" t="s">
        <v>935</v>
      </c>
      <c r="KI29" s="164"/>
      <c r="KK29" s="164"/>
      <c r="KL29" s="55"/>
      <c r="KM29" s="50" t="s">
        <v>936</v>
      </c>
      <c r="KN29" s="164"/>
      <c r="KO29" s="164"/>
      <c r="KP29" s="164"/>
      <c r="KQ29" s="164"/>
      <c r="KR29" s="55"/>
      <c r="KS29" s="50"/>
      <c r="KT29" s="164"/>
      <c r="KU29" s="164"/>
      <c r="KV29" s="56"/>
      <c r="KW29" s="50" t="s">
        <v>932</v>
      </c>
      <c r="KX29" s="51"/>
      <c r="KY29" s="52" t="s">
        <v>2057</v>
      </c>
      <c r="LC29" s="53"/>
      <c r="LD29" s="50" t="s">
        <v>933</v>
      </c>
      <c r="LF29" s="51" t="s">
        <v>1883</v>
      </c>
      <c r="LI29" s="164"/>
      <c r="LJ29" s="54" t="s">
        <v>966</v>
      </c>
      <c r="LK29" s="164"/>
      <c r="LM29" s="164"/>
      <c r="LN29" s="55"/>
      <c r="LO29" s="50" t="s">
        <v>936</v>
      </c>
      <c r="LP29" s="164"/>
      <c r="LQ29" s="164"/>
      <c r="LR29" s="164"/>
      <c r="LS29" s="164"/>
      <c r="LT29" s="55"/>
      <c r="LU29" s="50"/>
      <c r="LV29" s="164"/>
      <c r="LW29" s="164"/>
      <c r="LX29" s="56"/>
      <c r="LY29" s="50" t="s">
        <v>932</v>
      </c>
      <c r="LZ29" s="51"/>
      <c r="MA29" s="52" t="s">
        <v>2057</v>
      </c>
      <c r="ME29" s="53"/>
      <c r="MF29" s="50" t="s">
        <v>933</v>
      </c>
      <c r="MH29" s="51" t="s">
        <v>1884</v>
      </c>
      <c r="MK29" s="164"/>
      <c r="ML29" s="54" t="s">
        <v>966</v>
      </c>
      <c r="MM29" s="164"/>
      <c r="MO29" s="164"/>
      <c r="MP29" s="55"/>
      <c r="MQ29" s="50" t="s">
        <v>936</v>
      </c>
      <c r="MR29" s="164"/>
      <c r="MS29" s="164"/>
      <c r="MT29" s="164"/>
      <c r="MU29" s="164"/>
      <c r="MV29" s="55"/>
      <c r="MW29" s="50"/>
      <c r="MX29" s="164"/>
      <c r="MY29" s="164"/>
      <c r="MZ29" s="56"/>
      <c r="NA29" s="50" t="s">
        <v>932</v>
      </c>
      <c r="NB29" s="51"/>
      <c r="NC29" s="52" t="s">
        <v>2057</v>
      </c>
      <c r="NG29" s="53"/>
      <c r="NH29" s="50" t="s">
        <v>933</v>
      </c>
      <c r="NJ29" s="51" t="s">
        <v>1885</v>
      </c>
      <c r="NM29" s="164"/>
      <c r="NN29" s="54" t="s">
        <v>966</v>
      </c>
      <c r="NO29" s="164"/>
      <c r="NQ29" s="164"/>
      <c r="NR29" s="55"/>
      <c r="NS29" s="50" t="s">
        <v>936</v>
      </c>
      <c r="NT29" s="164"/>
      <c r="NU29" s="164"/>
      <c r="NV29" s="164"/>
      <c r="NW29" s="164"/>
      <c r="NX29" s="55"/>
      <c r="NY29" s="50"/>
      <c r="NZ29" s="164"/>
      <c r="OA29" s="164"/>
      <c r="OB29" s="56"/>
      <c r="OC29" s="50" t="s">
        <v>932</v>
      </c>
      <c r="OD29" s="51"/>
      <c r="OE29" s="52" t="s">
        <v>2057</v>
      </c>
      <c r="OI29" s="53"/>
      <c r="OJ29" s="50" t="s">
        <v>933</v>
      </c>
      <c r="OL29" s="51" t="s">
        <v>1886</v>
      </c>
      <c r="OO29" s="164"/>
      <c r="OP29" s="54" t="s">
        <v>966</v>
      </c>
      <c r="OQ29" s="164"/>
      <c r="OS29" s="164"/>
      <c r="OT29" s="55"/>
      <c r="OU29" s="50" t="s">
        <v>936</v>
      </c>
      <c r="OV29" s="164"/>
      <c r="OW29" s="164"/>
      <c r="OX29" s="164"/>
      <c r="OY29" s="164"/>
      <c r="OZ29" s="55"/>
      <c r="PA29" s="50"/>
      <c r="PB29" s="164"/>
      <c r="PC29" s="164"/>
      <c r="PD29" s="56"/>
      <c r="PE29" s="56"/>
      <c r="PF29" s="163"/>
    </row>
    <row r="30" spans="1:422" ht="25.95" customHeight="1">
      <c r="A30" s="165" t="s">
        <v>1862</v>
      </c>
      <c r="B30" s="166" t="s">
        <v>1863</v>
      </c>
      <c r="C30" s="166" t="s">
        <v>1864</v>
      </c>
      <c r="D30" s="167" t="s">
        <v>1865</v>
      </c>
      <c r="E30" s="167"/>
      <c r="F30" s="167"/>
      <c r="G30" s="167"/>
      <c r="H30" s="167"/>
      <c r="I30" s="186" t="s">
        <v>941</v>
      </c>
      <c r="J30" s="186" t="s">
        <v>942</v>
      </c>
      <c r="K30" s="187" t="s">
        <v>943</v>
      </c>
      <c r="L30" s="187" t="s">
        <v>944</v>
      </c>
      <c r="M30" s="187" t="s">
        <v>947</v>
      </c>
      <c r="N30" s="165" t="s">
        <v>2017</v>
      </c>
      <c r="O30" s="189" t="s">
        <v>2018</v>
      </c>
      <c r="P30" s="189" t="s">
        <v>948</v>
      </c>
      <c r="Q30" s="189" t="s">
        <v>949</v>
      </c>
      <c r="R30" s="165" t="s">
        <v>950</v>
      </c>
      <c r="S30" s="166" t="s">
        <v>1866</v>
      </c>
      <c r="T30" s="172" t="s">
        <v>1867</v>
      </c>
      <c r="U30" s="173" t="s">
        <v>1150</v>
      </c>
      <c r="V30" s="174"/>
      <c r="W30" s="174"/>
      <c r="X30" s="174"/>
      <c r="Y30" s="174"/>
      <c r="Z30" s="175"/>
      <c r="AA30" s="170" t="s">
        <v>951</v>
      </c>
      <c r="AB30" s="170" t="s">
        <v>952</v>
      </c>
      <c r="AC30" s="165" t="s">
        <v>1862</v>
      </c>
      <c r="AD30" s="166" t="s">
        <v>1863</v>
      </c>
      <c r="AE30" s="166" t="s">
        <v>1864</v>
      </c>
      <c r="AF30" s="167" t="s">
        <v>1865</v>
      </c>
      <c r="AG30" s="167"/>
      <c r="AH30" s="167"/>
      <c r="AI30" s="167"/>
      <c r="AJ30" s="167"/>
      <c r="AK30" s="168" t="s">
        <v>941</v>
      </c>
      <c r="AL30" s="168" t="s">
        <v>942</v>
      </c>
      <c r="AM30" s="169" t="s">
        <v>943</v>
      </c>
      <c r="AN30" s="169" t="s">
        <v>944</v>
      </c>
      <c r="AO30" s="169" t="s">
        <v>947</v>
      </c>
      <c r="AP30" s="170" t="s">
        <v>2017</v>
      </c>
      <c r="AQ30" s="171" t="s">
        <v>2018</v>
      </c>
      <c r="AR30" s="171" t="s">
        <v>948</v>
      </c>
      <c r="AS30" s="171" t="s">
        <v>949</v>
      </c>
      <c r="AT30" s="170" t="s">
        <v>950</v>
      </c>
      <c r="AU30" s="172" t="s">
        <v>1866</v>
      </c>
      <c r="AV30" s="172" t="s">
        <v>1867</v>
      </c>
      <c r="AW30" s="173" t="s">
        <v>1150</v>
      </c>
      <c r="AX30" s="174"/>
      <c r="AY30" s="174"/>
      <c r="AZ30" s="174"/>
      <c r="BA30" s="174"/>
      <c r="BB30" s="175"/>
      <c r="BC30" s="170" t="s">
        <v>951</v>
      </c>
      <c r="BD30" s="170" t="s">
        <v>952</v>
      </c>
      <c r="BE30" s="165" t="s">
        <v>1862</v>
      </c>
      <c r="BF30" s="166" t="s">
        <v>1863</v>
      </c>
      <c r="BG30" s="166" t="s">
        <v>1864</v>
      </c>
      <c r="BH30" s="167" t="s">
        <v>1865</v>
      </c>
      <c r="BI30" s="167"/>
      <c r="BJ30" s="167"/>
      <c r="BK30" s="167"/>
      <c r="BL30" s="167"/>
      <c r="BM30" s="168" t="s">
        <v>941</v>
      </c>
      <c r="BN30" s="168" t="s">
        <v>942</v>
      </c>
      <c r="BO30" s="169" t="s">
        <v>943</v>
      </c>
      <c r="BP30" s="169" t="s">
        <v>944</v>
      </c>
      <c r="BQ30" s="169" t="s">
        <v>947</v>
      </c>
      <c r="BR30" s="170" t="s">
        <v>2017</v>
      </c>
      <c r="BS30" s="171" t="s">
        <v>2018</v>
      </c>
      <c r="BT30" s="171" t="s">
        <v>948</v>
      </c>
      <c r="BU30" s="171" t="s">
        <v>949</v>
      </c>
      <c r="BV30" s="170" t="s">
        <v>950</v>
      </c>
      <c r="BW30" s="172" t="s">
        <v>1866</v>
      </c>
      <c r="BX30" s="172" t="s">
        <v>1867</v>
      </c>
      <c r="BY30" s="173" t="s">
        <v>1150</v>
      </c>
      <c r="BZ30" s="174"/>
      <c r="CA30" s="174"/>
      <c r="CB30" s="174"/>
      <c r="CC30" s="174"/>
      <c r="CD30" s="175"/>
      <c r="CE30" s="170" t="s">
        <v>951</v>
      </c>
      <c r="CF30" s="170" t="s">
        <v>952</v>
      </c>
      <c r="CG30" s="165" t="s">
        <v>1862</v>
      </c>
      <c r="CH30" s="166" t="s">
        <v>1863</v>
      </c>
      <c r="CI30" s="166" t="s">
        <v>1864</v>
      </c>
      <c r="CJ30" s="167" t="s">
        <v>1865</v>
      </c>
      <c r="CK30" s="167"/>
      <c r="CL30" s="167"/>
      <c r="CM30" s="167"/>
      <c r="CN30" s="167"/>
      <c r="CO30" s="168" t="s">
        <v>941</v>
      </c>
      <c r="CP30" s="168" t="s">
        <v>942</v>
      </c>
      <c r="CQ30" s="169" t="s">
        <v>943</v>
      </c>
      <c r="CR30" s="169" t="s">
        <v>944</v>
      </c>
      <c r="CS30" s="169" t="s">
        <v>947</v>
      </c>
      <c r="CT30" s="170" t="s">
        <v>2017</v>
      </c>
      <c r="CU30" s="171" t="s">
        <v>2018</v>
      </c>
      <c r="CV30" s="171" t="s">
        <v>948</v>
      </c>
      <c r="CW30" s="171" t="s">
        <v>949</v>
      </c>
      <c r="CX30" s="170" t="s">
        <v>950</v>
      </c>
      <c r="CY30" s="172" t="s">
        <v>1866</v>
      </c>
      <c r="CZ30" s="172" t="s">
        <v>1867</v>
      </c>
      <c r="DA30" s="173" t="s">
        <v>1150</v>
      </c>
      <c r="DB30" s="174"/>
      <c r="DC30" s="174"/>
      <c r="DD30" s="174"/>
      <c r="DE30" s="174"/>
      <c r="DF30" s="175"/>
      <c r="DG30" s="170" t="s">
        <v>951</v>
      </c>
      <c r="DH30" s="170" t="s">
        <v>952</v>
      </c>
      <c r="DI30" s="165" t="s">
        <v>1862</v>
      </c>
      <c r="DJ30" s="166" t="s">
        <v>1863</v>
      </c>
      <c r="DK30" s="166" t="s">
        <v>1864</v>
      </c>
      <c r="DL30" s="167" t="s">
        <v>1865</v>
      </c>
      <c r="DM30" s="167"/>
      <c r="DN30" s="167"/>
      <c r="DO30" s="167"/>
      <c r="DP30" s="167"/>
      <c r="DQ30" s="168" t="s">
        <v>941</v>
      </c>
      <c r="DR30" s="168" t="s">
        <v>942</v>
      </c>
      <c r="DS30" s="169" t="s">
        <v>943</v>
      </c>
      <c r="DT30" s="169" t="s">
        <v>944</v>
      </c>
      <c r="DU30" s="169" t="s">
        <v>947</v>
      </c>
      <c r="DV30" s="170" t="s">
        <v>2017</v>
      </c>
      <c r="DW30" s="171" t="s">
        <v>2018</v>
      </c>
      <c r="DX30" s="171" t="s">
        <v>948</v>
      </c>
      <c r="DY30" s="171" t="s">
        <v>949</v>
      </c>
      <c r="DZ30" s="170" t="s">
        <v>950</v>
      </c>
      <c r="EA30" s="172" t="s">
        <v>1866</v>
      </c>
      <c r="EB30" s="172" t="s">
        <v>1867</v>
      </c>
      <c r="EC30" s="173" t="s">
        <v>1150</v>
      </c>
      <c r="ED30" s="174"/>
      <c r="EE30" s="174"/>
      <c r="EF30" s="174"/>
      <c r="EG30" s="174"/>
      <c r="EH30" s="175"/>
      <c r="EI30" s="170" t="s">
        <v>951</v>
      </c>
      <c r="EJ30" s="170" t="s">
        <v>952</v>
      </c>
      <c r="EK30" s="165" t="s">
        <v>1862</v>
      </c>
      <c r="EL30" s="166" t="s">
        <v>1863</v>
      </c>
      <c r="EM30" s="166" t="s">
        <v>1864</v>
      </c>
      <c r="EN30" s="167" t="s">
        <v>1865</v>
      </c>
      <c r="EO30" s="167"/>
      <c r="EP30" s="167"/>
      <c r="EQ30" s="167"/>
      <c r="ER30" s="167"/>
      <c r="ES30" s="168" t="s">
        <v>941</v>
      </c>
      <c r="ET30" s="168" t="s">
        <v>942</v>
      </c>
      <c r="EU30" s="169" t="s">
        <v>943</v>
      </c>
      <c r="EV30" s="169" t="s">
        <v>944</v>
      </c>
      <c r="EW30" s="169" t="s">
        <v>947</v>
      </c>
      <c r="EX30" s="170" t="s">
        <v>2017</v>
      </c>
      <c r="EY30" s="171" t="s">
        <v>2018</v>
      </c>
      <c r="EZ30" s="171" t="s">
        <v>948</v>
      </c>
      <c r="FA30" s="171" t="s">
        <v>949</v>
      </c>
      <c r="FB30" s="170" t="s">
        <v>950</v>
      </c>
      <c r="FC30" s="172" t="s">
        <v>1866</v>
      </c>
      <c r="FD30" s="172" t="s">
        <v>1867</v>
      </c>
      <c r="FE30" s="173" t="s">
        <v>1150</v>
      </c>
      <c r="FF30" s="174"/>
      <c r="FG30" s="174"/>
      <c r="FH30" s="174"/>
      <c r="FI30" s="174"/>
      <c r="FJ30" s="175"/>
      <c r="FK30" s="170" t="s">
        <v>951</v>
      </c>
      <c r="FL30" s="170" t="s">
        <v>952</v>
      </c>
      <c r="FM30" s="165" t="s">
        <v>1862</v>
      </c>
      <c r="FN30" s="166" t="s">
        <v>1863</v>
      </c>
      <c r="FO30" s="166" t="s">
        <v>1864</v>
      </c>
      <c r="FP30" s="167" t="s">
        <v>1865</v>
      </c>
      <c r="FQ30" s="167"/>
      <c r="FR30" s="167"/>
      <c r="FS30" s="167"/>
      <c r="FT30" s="167"/>
      <c r="FU30" s="168" t="s">
        <v>941</v>
      </c>
      <c r="FV30" s="168" t="s">
        <v>942</v>
      </c>
      <c r="FW30" s="169" t="s">
        <v>943</v>
      </c>
      <c r="FX30" s="169" t="s">
        <v>944</v>
      </c>
      <c r="FY30" s="169" t="s">
        <v>947</v>
      </c>
      <c r="FZ30" s="170" t="s">
        <v>2017</v>
      </c>
      <c r="GA30" s="171" t="s">
        <v>2018</v>
      </c>
      <c r="GB30" s="171" t="s">
        <v>948</v>
      </c>
      <c r="GC30" s="171" t="s">
        <v>949</v>
      </c>
      <c r="GD30" s="170" t="s">
        <v>950</v>
      </c>
      <c r="GE30" s="172" t="s">
        <v>1866</v>
      </c>
      <c r="GF30" s="172" t="s">
        <v>1867</v>
      </c>
      <c r="GG30" s="173" t="s">
        <v>1150</v>
      </c>
      <c r="GH30" s="174"/>
      <c r="GI30" s="174"/>
      <c r="GJ30" s="174"/>
      <c r="GK30" s="174"/>
      <c r="GL30" s="175"/>
      <c r="GM30" s="170" t="s">
        <v>951</v>
      </c>
      <c r="GN30" s="170" t="s">
        <v>952</v>
      </c>
      <c r="GO30" s="165" t="s">
        <v>1862</v>
      </c>
      <c r="GP30" s="166" t="s">
        <v>1863</v>
      </c>
      <c r="GQ30" s="166" t="s">
        <v>1864</v>
      </c>
      <c r="GR30" s="167" t="s">
        <v>1865</v>
      </c>
      <c r="GS30" s="167"/>
      <c r="GT30" s="167"/>
      <c r="GU30" s="167"/>
      <c r="GV30" s="167"/>
      <c r="GW30" s="168" t="s">
        <v>941</v>
      </c>
      <c r="GX30" s="168" t="s">
        <v>942</v>
      </c>
      <c r="GY30" s="169" t="s">
        <v>943</v>
      </c>
      <c r="GZ30" s="169" t="s">
        <v>944</v>
      </c>
      <c r="HA30" s="169" t="s">
        <v>945</v>
      </c>
      <c r="HB30" s="170" t="s">
        <v>946</v>
      </c>
      <c r="HC30" s="171" t="s">
        <v>947</v>
      </c>
      <c r="HD30" s="171" t="s">
        <v>948</v>
      </c>
      <c r="HE30" s="171" t="s">
        <v>949</v>
      </c>
      <c r="HF30" s="170" t="s">
        <v>950</v>
      </c>
      <c r="HG30" s="172" t="s">
        <v>1866</v>
      </c>
      <c r="HH30" s="172" t="s">
        <v>1867</v>
      </c>
      <c r="HI30" s="173" t="s">
        <v>1150</v>
      </c>
      <c r="HJ30" s="174"/>
      <c r="HK30" s="174"/>
      <c r="HL30" s="174"/>
      <c r="HM30" s="174"/>
      <c r="HN30" s="175"/>
      <c r="HO30" s="170" t="s">
        <v>951</v>
      </c>
      <c r="HP30" s="170" t="s">
        <v>952</v>
      </c>
      <c r="HQ30" s="165" t="s">
        <v>1862</v>
      </c>
      <c r="HR30" s="166" t="s">
        <v>1863</v>
      </c>
      <c r="HS30" s="166" t="s">
        <v>1864</v>
      </c>
      <c r="HT30" s="167" t="s">
        <v>1865</v>
      </c>
      <c r="HU30" s="167"/>
      <c r="HV30" s="167"/>
      <c r="HW30" s="167"/>
      <c r="HX30" s="167"/>
      <c r="HY30" s="186" t="s">
        <v>941</v>
      </c>
      <c r="HZ30" s="186" t="s">
        <v>942</v>
      </c>
      <c r="IA30" s="187" t="s">
        <v>943</v>
      </c>
      <c r="IB30" s="187" t="s">
        <v>944</v>
      </c>
      <c r="IC30" s="187" t="s">
        <v>947</v>
      </c>
      <c r="ID30" s="165" t="s">
        <v>2017</v>
      </c>
      <c r="IE30" s="189" t="s">
        <v>2018</v>
      </c>
      <c r="IF30" s="189" t="s">
        <v>948</v>
      </c>
      <c r="IG30" s="189" t="s">
        <v>949</v>
      </c>
      <c r="IH30" s="165" t="s">
        <v>950</v>
      </c>
      <c r="II30" s="166" t="s">
        <v>1866</v>
      </c>
      <c r="IJ30" s="172" t="s">
        <v>1867</v>
      </c>
      <c r="IK30" s="173" t="s">
        <v>1150</v>
      </c>
      <c r="IL30" s="174"/>
      <c r="IM30" s="174"/>
      <c r="IN30" s="174"/>
      <c r="IO30" s="174"/>
      <c r="IP30" s="175"/>
      <c r="IQ30" s="170" t="s">
        <v>951</v>
      </c>
      <c r="IR30" s="170" t="s">
        <v>952</v>
      </c>
      <c r="IS30" s="165" t="s">
        <v>1862</v>
      </c>
      <c r="IT30" s="166" t="s">
        <v>1863</v>
      </c>
      <c r="IU30" s="166" t="s">
        <v>1864</v>
      </c>
      <c r="IV30" s="167" t="s">
        <v>1865</v>
      </c>
      <c r="IW30" s="167"/>
      <c r="IX30" s="167"/>
      <c r="IY30" s="167"/>
      <c r="IZ30" s="167"/>
      <c r="JA30" s="168" t="s">
        <v>941</v>
      </c>
      <c r="JB30" s="168" t="s">
        <v>942</v>
      </c>
      <c r="JC30" s="169" t="s">
        <v>943</v>
      </c>
      <c r="JD30" s="169" t="s">
        <v>944</v>
      </c>
      <c r="JE30" s="169" t="s">
        <v>945</v>
      </c>
      <c r="JF30" s="170" t="s">
        <v>946</v>
      </c>
      <c r="JG30" s="171" t="s">
        <v>947</v>
      </c>
      <c r="JH30" s="171" t="s">
        <v>948</v>
      </c>
      <c r="JI30" s="171" t="s">
        <v>949</v>
      </c>
      <c r="JJ30" s="170" t="s">
        <v>950</v>
      </c>
      <c r="JK30" s="172" t="s">
        <v>1866</v>
      </c>
      <c r="JL30" s="172" t="s">
        <v>1867</v>
      </c>
      <c r="JM30" s="173" t="s">
        <v>1150</v>
      </c>
      <c r="JN30" s="174"/>
      <c r="JO30" s="174"/>
      <c r="JP30" s="174"/>
      <c r="JQ30" s="174"/>
      <c r="JR30" s="175"/>
      <c r="JS30" s="170" t="s">
        <v>951</v>
      </c>
      <c r="JT30" s="170" t="s">
        <v>952</v>
      </c>
      <c r="JU30" s="165" t="s">
        <v>1862</v>
      </c>
      <c r="JV30" s="166" t="s">
        <v>1863</v>
      </c>
      <c r="JW30" s="166" t="s">
        <v>1864</v>
      </c>
      <c r="JX30" s="167" t="s">
        <v>1865</v>
      </c>
      <c r="JY30" s="167"/>
      <c r="JZ30" s="167"/>
      <c r="KA30" s="167"/>
      <c r="KB30" s="167"/>
      <c r="KC30" s="168" t="s">
        <v>941</v>
      </c>
      <c r="KD30" s="168" t="s">
        <v>942</v>
      </c>
      <c r="KE30" s="169" t="s">
        <v>943</v>
      </c>
      <c r="KF30" s="169" t="s">
        <v>944</v>
      </c>
      <c r="KG30" s="169" t="s">
        <v>947</v>
      </c>
      <c r="KH30" s="170" t="s">
        <v>2017</v>
      </c>
      <c r="KI30" s="171" t="s">
        <v>2018</v>
      </c>
      <c r="KJ30" s="171" t="s">
        <v>948</v>
      </c>
      <c r="KK30" s="171" t="s">
        <v>949</v>
      </c>
      <c r="KL30" s="170" t="s">
        <v>950</v>
      </c>
      <c r="KM30" s="172" t="s">
        <v>1866</v>
      </c>
      <c r="KN30" s="172" t="s">
        <v>1867</v>
      </c>
      <c r="KO30" s="173" t="s">
        <v>1150</v>
      </c>
      <c r="KP30" s="174"/>
      <c r="KQ30" s="174"/>
      <c r="KR30" s="174"/>
      <c r="KS30" s="174"/>
      <c r="KT30" s="175"/>
      <c r="KU30" s="170" t="s">
        <v>951</v>
      </c>
      <c r="KV30" s="170" t="s">
        <v>952</v>
      </c>
      <c r="KW30" s="165" t="s">
        <v>1862</v>
      </c>
      <c r="KX30" s="166" t="s">
        <v>1863</v>
      </c>
      <c r="KY30" s="166" t="s">
        <v>1864</v>
      </c>
      <c r="KZ30" s="167" t="s">
        <v>1865</v>
      </c>
      <c r="LA30" s="167"/>
      <c r="LB30" s="167"/>
      <c r="LC30" s="167"/>
      <c r="LD30" s="167"/>
      <c r="LE30" s="168" t="s">
        <v>941</v>
      </c>
      <c r="LF30" s="168" t="s">
        <v>942</v>
      </c>
      <c r="LG30" s="169" t="s">
        <v>943</v>
      </c>
      <c r="LH30" s="169" t="s">
        <v>944</v>
      </c>
      <c r="LI30" s="169" t="s">
        <v>945</v>
      </c>
      <c r="LJ30" s="170" t="s">
        <v>946</v>
      </c>
      <c r="LK30" s="171" t="s">
        <v>947</v>
      </c>
      <c r="LL30" s="171" t="s">
        <v>948</v>
      </c>
      <c r="LM30" s="171" t="s">
        <v>949</v>
      </c>
      <c r="LN30" s="170" t="s">
        <v>950</v>
      </c>
      <c r="LO30" s="172" t="s">
        <v>1866</v>
      </c>
      <c r="LP30" s="172" t="s">
        <v>1867</v>
      </c>
      <c r="LQ30" s="173" t="s">
        <v>1150</v>
      </c>
      <c r="LR30" s="174"/>
      <c r="LS30" s="174"/>
      <c r="LT30" s="174"/>
      <c r="LU30" s="174"/>
      <c r="LV30" s="175"/>
      <c r="LW30" s="170" t="s">
        <v>951</v>
      </c>
      <c r="LX30" s="170" t="s">
        <v>952</v>
      </c>
      <c r="LY30" s="165" t="s">
        <v>1862</v>
      </c>
      <c r="LZ30" s="166" t="s">
        <v>1863</v>
      </c>
      <c r="MA30" s="166" t="s">
        <v>1864</v>
      </c>
      <c r="MB30" s="167" t="s">
        <v>1865</v>
      </c>
      <c r="MC30" s="167"/>
      <c r="MD30" s="167"/>
      <c r="ME30" s="167"/>
      <c r="MF30" s="167"/>
      <c r="MG30" s="168" t="s">
        <v>941</v>
      </c>
      <c r="MH30" s="168" t="s">
        <v>942</v>
      </c>
      <c r="MI30" s="169" t="s">
        <v>943</v>
      </c>
      <c r="MJ30" s="169" t="s">
        <v>944</v>
      </c>
      <c r="MK30" s="169" t="s">
        <v>945</v>
      </c>
      <c r="ML30" s="170" t="s">
        <v>946</v>
      </c>
      <c r="MM30" s="171" t="s">
        <v>947</v>
      </c>
      <c r="MN30" s="171" t="s">
        <v>948</v>
      </c>
      <c r="MO30" s="171" t="s">
        <v>949</v>
      </c>
      <c r="MP30" s="170" t="s">
        <v>950</v>
      </c>
      <c r="MQ30" s="172" t="s">
        <v>1866</v>
      </c>
      <c r="MR30" s="172" t="s">
        <v>1867</v>
      </c>
      <c r="MS30" s="173" t="s">
        <v>1150</v>
      </c>
      <c r="MT30" s="174"/>
      <c r="MU30" s="174"/>
      <c r="MV30" s="174"/>
      <c r="MW30" s="174"/>
      <c r="MX30" s="175"/>
      <c r="MY30" s="170" t="s">
        <v>951</v>
      </c>
      <c r="MZ30" s="170" t="s">
        <v>952</v>
      </c>
      <c r="NA30" s="165" t="s">
        <v>1862</v>
      </c>
      <c r="NB30" s="166" t="s">
        <v>1863</v>
      </c>
      <c r="NC30" s="166" t="s">
        <v>1864</v>
      </c>
      <c r="ND30" s="167" t="s">
        <v>1865</v>
      </c>
      <c r="NE30" s="167"/>
      <c r="NF30" s="167"/>
      <c r="NG30" s="167"/>
      <c r="NH30" s="167"/>
      <c r="NI30" s="168" t="s">
        <v>941</v>
      </c>
      <c r="NJ30" s="168" t="s">
        <v>942</v>
      </c>
      <c r="NK30" s="169" t="s">
        <v>943</v>
      </c>
      <c r="NL30" s="169" t="s">
        <v>944</v>
      </c>
      <c r="NM30" s="169" t="s">
        <v>947</v>
      </c>
      <c r="NN30" s="170" t="s">
        <v>2017</v>
      </c>
      <c r="NO30" s="171" t="s">
        <v>2018</v>
      </c>
      <c r="NP30" s="171" t="s">
        <v>948</v>
      </c>
      <c r="NQ30" s="171" t="s">
        <v>949</v>
      </c>
      <c r="NR30" s="170" t="s">
        <v>950</v>
      </c>
      <c r="NS30" s="172" t="s">
        <v>1866</v>
      </c>
      <c r="NT30" s="172" t="s">
        <v>1867</v>
      </c>
      <c r="NU30" s="173" t="s">
        <v>1150</v>
      </c>
      <c r="NV30" s="174"/>
      <c r="NW30" s="174"/>
      <c r="NX30" s="174"/>
      <c r="NY30" s="174"/>
      <c r="NZ30" s="175"/>
      <c r="OA30" s="170" t="s">
        <v>951</v>
      </c>
      <c r="OB30" s="170" t="s">
        <v>952</v>
      </c>
      <c r="OC30" s="165" t="s">
        <v>1862</v>
      </c>
      <c r="OD30" s="166" t="s">
        <v>1863</v>
      </c>
      <c r="OE30" s="166" t="s">
        <v>1864</v>
      </c>
      <c r="OF30" s="167" t="s">
        <v>1865</v>
      </c>
      <c r="OG30" s="167"/>
      <c r="OH30" s="167"/>
      <c r="OI30" s="167"/>
      <c r="OJ30" s="167"/>
      <c r="OK30" s="168" t="s">
        <v>941</v>
      </c>
      <c r="OL30" s="168" t="s">
        <v>942</v>
      </c>
      <c r="OM30" s="169" t="s">
        <v>943</v>
      </c>
      <c r="ON30" s="169" t="s">
        <v>944</v>
      </c>
      <c r="OO30" s="169" t="s">
        <v>947</v>
      </c>
      <c r="OP30" s="170" t="s">
        <v>2017</v>
      </c>
      <c r="OQ30" s="171" t="s">
        <v>2018</v>
      </c>
      <c r="OR30" s="171" t="s">
        <v>948</v>
      </c>
      <c r="OS30" s="171" t="s">
        <v>949</v>
      </c>
      <c r="OT30" s="170" t="s">
        <v>950</v>
      </c>
      <c r="OU30" s="172" t="s">
        <v>1866</v>
      </c>
      <c r="OV30" s="172" t="s">
        <v>1867</v>
      </c>
      <c r="OW30" s="173" t="s">
        <v>1150</v>
      </c>
      <c r="OX30" s="174"/>
      <c r="OY30" s="174"/>
      <c r="OZ30" s="174"/>
      <c r="PA30" s="174"/>
      <c r="PB30" s="175"/>
      <c r="PC30" s="170" t="s">
        <v>951</v>
      </c>
      <c r="PD30" s="170" t="s">
        <v>952</v>
      </c>
      <c r="PE30" s="57"/>
    </row>
    <row r="31" spans="1:422" ht="32.4" customHeight="1">
      <c r="A31" s="165"/>
      <c r="B31" s="166"/>
      <c r="C31" s="166"/>
      <c r="D31" s="165" t="s">
        <v>1868</v>
      </c>
      <c r="E31" s="165" t="s">
        <v>1869</v>
      </c>
      <c r="F31" s="165" t="s">
        <v>1870</v>
      </c>
      <c r="G31" s="77" t="s">
        <v>1871</v>
      </c>
      <c r="H31" s="77" t="s">
        <v>1872</v>
      </c>
      <c r="I31" s="186"/>
      <c r="J31" s="186"/>
      <c r="K31" s="187"/>
      <c r="L31" s="187"/>
      <c r="M31" s="187"/>
      <c r="N31" s="165"/>
      <c r="O31" s="189"/>
      <c r="P31" s="189"/>
      <c r="Q31" s="189"/>
      <c r="R31" s="165"/>
      <c r="S31" s="166"/>
      <c r="T31" s="180"/>
      <c r="U31" s="165" t="s">
        <v>1873</v>
      </c>
      <c r="V31" s="59" t="s">
        <v>953</v>
      </c>
      <c r="W31" s="59" t="s">
        <v>1874</v>
      </c>
      <c r="X31" s="59" t="s">
        <v>954</v>
      </c>
      <c r="Y31" s="59" t="s">
        <v>1875</v>
      </c>
      <c r="Z31" s="59" t="s">
        <v>955</v>
      </c>
      <c r="AA31" s="178"/>
      <c r="AB31" s="178"/>
      <c r="AC31" s="165"/>
      <c r="AD31" s="166"/>
      <c r="AE31" s="166"/>
      <c r="AF31" s="178" t="s">
        <v>1868</v>
      </c>
      <c r="AG31" s="178" t="s">
        <v>1869</v>
      </c>
      <c r="AH31" s="178" t="s">
        <v>1870</v>
      </c>
      <c r="AI31" s="58" t="s">
        <v>1871</v>
      </c>
      <c r="AJ31" s="58" t="s">
        <v>1872</v>
      </c>
      <c r="AK31" s="176"/>
      <c r="AL31" s="176"/>
      <c r="AM31" s="177"/>
      <c r="AN31" s="177"/>
      <c r="AO31" s="177"/>
      <c r="AP31" s="178"/>
      <c r="AQ31" s="179"/>
      <c r="AR31" s="179"/>
      <c r="AS31" s="179"/>
      <c r="AT31" s="178"/>
      <c r="AU31" s="180"/>
      <c r="AV31" s="180"/>
      <c r="AW31" s="165" t="s">
        <v>1873</v>
      </c>
      <c r="AX31" s="59" t="s">
        <v>953</v>
      </c>
      <c r="AY31" s="59" t="s">
        <v>1874</v>
      </c>
      <c r="AZ31" s="59" t="s">
        <v>954</v>
      </c>
      <c r="BA31" s="59" t="s">
        <v>1875</v>
      </c>
      <c r="BB31" s="59" t="s">
        <v>955</v>
      </c>
      <c r="BC31" s="178"/>
      <c r="BD31" s="178"/>
      <c r="BE31" s="165"/>
      <c r="BF31" s="166"/>
      <c r="BG31" s="166"/>
      <c r="BH31" s="178" t="s">
        <v>1868</v>
      </c>
      <c r="BI31" s="178" t="s">
        <v>1869</v>
      </c>
      <c r="BJ31" s="178" t="s">
        <v>1870</v>
      </c>
      <c r="BK31" s="58" t="s">
        <v>1871</v>
      </c>
      <c r="BL31" s="58" t="s">
        <v>1872</v>
      </c>
      <c r="BM31" s="176"/>
      <c r="BN31" s="176"/>
      <c r="BO31" s="177"/>
      <c r="BP31" s="177"/>
      <c r="BQ31" s="177"/>
      <c r="BR31" s="178"/>
      <c r="BS31" s="179"/>
      <c r="BT31" s="179"/>
      <c r="BU31" s="179"/>
      <c r="BV31" s="178"/>
      <c r="BW31" s="180"/>
      <c r="BX31" s="180"/>
      <c r="BY31" s="165" t="s">
        <v>1873</v>
      </c>
      <c r="BZ31" s="59" t="s">
        <v>953</v>
      </c>
      <c r="CA31" s="59" t="s">
        <v>1874</v>
      </c>
      <c r="CB31" s="59" t="s">
        <v>954</v>
      </c>
      <c r="CC31" s="59" t="s">
        <v>1875</v>
      </c>
      <c r="CD31" s="59" t="s">
        <v>955</v>
      </c>
      <c r="CE31" s="178"/>
      <c r="CF31" s="178"/>
      <c r="CG31" s="165"/>
      <c r="CH31" s="166"/>
      <c r="CI31" s="166"/>
      <c r="CJ31" s="178" t="s">
        <v>1868</v>
      </c>
      <c r="CK31" s="178" t="s">
        <v>1869</v>
      </c>
      <c r="CL31" s="178" t="s">
        <v>1870</v>
      </c>
      <c r="CM31" s="58" t="s">
        <v>1871</v>
      </c>
      <c r="CN31" s="58" t="s">
        <v>1872</v>
      </c>
      <c r="CO31" s="176"/>
      <c r="CP31" s="176"/>
      <c r="CQ31" s="177"/>
      <c r="CR31" s="177"/>
      <c r="CS31" s="177"/>
      <c r="CT31" s="178"/>
      <c r="CU31" s="179"/>
      <c r="CV31" s="179"/>
      <c r="CW31" s="179"/>
      <c r="CX31" s="178"/>
      <c r="CY31" s="180"/>
      <c r="CZ31" s="180"/>
      <c r="DA31" s="165" t="s">
        <v>1873</v>
      </c>
      <c r="DB31" s="59" t="s">
        <v>953</v>
      </c>
      <c r="DC31" s="59" t="s">
        <v>1874</v>
      </c>
      <c r="DD31" s="59" t="s">
        <v>954</v>
      </c>
      <c r="DE31" s="59" t="s">
        <v>1875</v>
      </c>
      <c r="DF31" s="59" t="s">
        <v>955</v>
      </c>
      <c r="DG31" s="178"/>
      <c r="DH31" s="178"/>
      <c r="DI31" s="165"/>
      <c r="DJ31" s="166"/>
      <c r="DK31" s="166"/>
      <c r="DL31" s="178" t="s">
        <v>1868</v>
      </c>
      <c r="DM31" s="178" t="s">
        <v>1869</v>
      </c>
      <c r="DN31" s="178" t="s">
        <v>1870</v>
      </c>
      <c r="DO31" s="58" t="s">
        <v>1871</v>
      </c>
      <c r="DP31" s="58" t="s">
        <v>1872</v>
      </c>
      <c r="DQ31" s="176"/>
      <c r="DR31" s="176"/>
      <c r="DS31" s="177"/>
      <c r="DT31" s="177"/>
      <c r="DU31" s="177"/>
      <c r="DV31" s="178"/>
      <c r="DW31" s="179"/>
      <c r="DX31" s="179"/>
      <c r="DY31" s="179"/>
      <c r="DZ31" s="178"/>
      <c r="EA31" s="180"/>
      <c r="EB31" s="180"/>
      <c r="EC31" s="165" t="s">
        <v>1873</v>
      </c>
      <c r="ED31" s="59" t="s">
        <v>953</v>
      </c>
      <c r="EE31" s="59" t="s">
        <v>1874</v>
      </c>
      <c r="EF31" s="59" t="s">
        <v>954</v>
      </c>
      <c r="EG31" s="59" t="s">
        <v>1875</v>
      </c>
      <c r="EH31" s="59" t="s">
        <v>955</v>
      </c>
      <c r="EI31" s="178"/>
      <c r="EJ31" s="178"/>
      <c r="EK31" s="165"/>
      <c r="EL31" s="166"/>
      <c r="EM31" s="166"/>
      <c r="EN31" s="178" t="s">
        <v>1868</v>
      </c>
      <c r="EO31" s="178" t="s">
        <v>1869</v>
      </c>
      <c r="EP31" s="178" t="s">
        <v>1870</v>
      </c>
      <c r="EQ31" s="58" t="s">
        <v>1871</v>
      </c>
      <c r="ER31" s="58" t="s">
        <v>1872</v>
      </c>
      <c r="ES31" s="176"/>
      <c r="ET31" s="176"/>
      <c r="EU31" s="177"/>
      <c r="EV31" s="177"/>
      <c r="EW31" s="177"/>
      <c r="EX31" s="178"/>
      <c r="EY31" s="179"/>
      <c r="EZ31" s="179"/>
      <c r="FA31" s="179"/>
      <c r="FB31" s="178"/>
      <c r="FC31" s="180"/>
      <c r="FD31" s="180"/>
      <c r="FE31" s="165" t="s">
        <v>1873</v>
      </c>
      <c r="FF31" s="59" t="s">
        <v>953</v>
      </c>
      <c r="FG31" s="59" t="s">
        <v>1874</v>
      </c>
      <c r="FH31" s="59" t="s">
        <v>954</v>
      </c>
      <c r="FI31" s="59" t="s">
        <v>1875</v>
      </c>
      <c r="FJ31" s="59" t="s">
        <v>955</v>
      </c>
      <c r="FK31" s="178"/>
      <c r="FL31" s="193"/>
      <c r="FM31" s="170"/>
      <c r="FN31" s="172"/>
      <c r="FO31" s="172"/>
      <c r="FP31" s="193" t="s">
        <v>1868</v>
      </c>
      <c r="FQ31" s="193" t="s">
        <v>1869</v>
      </c>
      <c r="FR31" s="193" t="s">
        <v>1870</v>
      </c>
      <c r="FS31" s="105" t="s">
        <v>1871</v>
      </c>
      <c r="FT31" s="58" t="s">
        <v>1872</v>
      </c>
      <c r="FU31" s="176"/>
      <c r="FV31" s="176"/>
      <c r="FW31" s="177"/>
      <c r="FX31" s="177"/>
      <c r="FY31" s="177"/>
      <c r="FZ31" s="178"/>
      <c r="GA31" s="179"/>
      <c r="GB31" s="179"/>
      <c r="GC31" s="179"/>
      <c r="GD31" s="178"/>
      <c r="GE31" s="180"/>
      <c r="GF31" s="180"/>
      <c r="GG31" s="165" t="s">
        <v>1873</v>
      </c>
      <c r="GH31" s="59" t="s">
        <v>953</v>
      </c>
      <c r="GI31" s="59" t="s">
        <v>1874</v>
      </c>
      <c r="GJ31" s="59" t="s">
        <v>954</v>
      </c>
      <c r="GK31" s="59" t="s">
        <v>1875</v>
      </c>
      <c r="GL31" s="59" t="s">
        <v>955</v>
      </c>
      <c r="GM31" s="178"/>
      <c r="GN31" s="178"/>
      <c r="GO31" s="170"/>
      <c r="GP31" s="172"/>
      <c r="GQ31" s="172"/>
      <c r="GR31" s="193" t="s">
        <v>1868</v>
      </c>
      <c r="GS31" s="193" t="s">
        <v>1869</v>
      </c>
      <c r="GT31" s="193" t="s">
        <v>1870</v>
      </c>
      <c r="GU31" s="105" t="s">
        <v>1871</v>
      </c>
      <c r="GV31" s="58" t="s">
        <v>1872</v>
      </c>
      <c r="GW31" s="176"/>
      <c r="GX31" s="176"/>
      <c r="GY31" s="177"/>
      <c r="GZ31" s="177"/>
      <c r="HA31" s="177"/>
      <c r="HB31" s="178"/>
      <c r="HC31" s="179"/>
      <c r="HD31" s="179"/>
      <c r="HE31" s="179"/>
      <c r="HF31" s="178"/>
      <c r="HG31" s="180"/>
      <c r="HH31" s="180"/>
      <c r="HI31" s="165" t="s">
        <v>1873</v>
      </c>
      <c r="HJ31" s="59" t="s">
        <v>953</v>
      </c>
      <c r="HK31" s="59" t="s">
        <v>1874</v>
      </c>
      <c r="HL31" s="59" t="s">
        <v>954</v>
      </c>
      <c r="HM31" s="59" t="s">
        <v>1875</v>
      </c>
      <c r="HN31" s="59" t="s">
        <v>955</v>
      </c>
      <c r="HO31" s="178"/>
      <c r="HP31" s="178"/>
      <c r="HQ31" s="165"/>
      <c r="HR31" s="166"/>
      <c r="HS31" s="166"/>
      <c r="HT31" s="178" t="s">
        <v>1868</v>
      </c>
      <c r="HU31" s="178" t="s">
        <v>1869</v>
      </c>
      <c r="HV31" s="178" t="s">
        <v>1870</v>
      </c>
      <c r="HW31" s="58" t="s">
        <v>1871</v>
      </c>
      <c r="HX31" s="58" t="s">
        <v>1872</v>
      </c>
      <c r="HY31" s="186"/>
      <c r="HZ31" s="186"/>
      <c r="IA31" s="187"/>
      <c r="IB31" s="187"/>
      <c r="IC31" s="187"/>
      <c r="ID31" s="165"/>
      <c r="IE31" s="189"/>
      <c r="IF31" s="189"/>
      <c r="IG31" s="189"/>
      <c r="IH31" s="165"/>
      <c r="II31" s="166"/>
      <c r="IJ31" s="180"/>
      <c r="IK31" s="165" t="s">
        <v>1873</v>
      </c>
      <c r="IL31" s="59" t="s">
        <v>953</v>
      </c>
      <c r="IM31" s="59" t="s">
        <v>1874</v>
      </c>
      <c r="IN31" s="59" t="s">
        <v>954</v>
      </c>
      <c r="IO31" s="59" t="s">
        <v>1875</v>
      </c>
      <c r="IP31" s="59" t="s">
        <v>955</v>
      </c>
      <c r="IQ31" s="178"/>
      <c r="IR31" s="178"/>
      <c r="IS31" s="165"/>
      <c r="IT31" s="166"/>
      <c r="IU31" s="166"/>
      <c r="IV31" s="178" t="s">
        <v>1868</v>
      </c>
      <c r="IW31" s="178" t="s">
        <v>1869</v>
      </c>
      <c r="IX31" s="178" t="s">
        <v>1870</v>
      </c>
      <c r="IY31" s="58" t="s">
        <v>1871</v>
      </c>
      <c r="IZ31" s="58" t="s">
        <v>1872</v>
      </c>
      <c r="JA31" s="176"/>
      <c r="JB31" s="176"/>
      <c r="JC31" s="177"/>
      <c r="JD31" s="177"/>
      <c r="JE31" s="177"/>
      <c r="JF31" s="178"/>
      <c r="JG31" s="179"/>
      <c r="JH31" s="179"/>
      <c r="JI31" s="179"/>
      <c r="JJ31" s="178"/>
      <c r="JK31" s="180"/>
      <c r="JL31" s="180"/>
      <c r="JM31" s="165" t="s">
        <v>1873</v>
      </c>
      <c r="JN31" s="59" t="s">
        <v>953</v>
      </c>
      <c r="JO31" s="59" t="s">
        <v>1874</v>
      </c>
      <c r="JP31" s="59" t="s">
        <v>954</v>
      </c>
      <c r="JQ31" s="59" t="s">
        <v>1875</v>
      </c>
      <c r="JR31" s="59" t="s">
        <v>955</v>
      </c>
      <c r="JS31" s="178"/>
      <c r="JT31" s="178"/>
      <c r="JU31" s="165"/>
      <c r="JV31" s="166"/>
      <c r="JW31" s="166"/>
      <c r="JX31" s="178" t="s">
        <v>1868</v>
      </c>
      <c r="JY31" s="178" t="s">
        <v>1869</v>
      </c>
      <c r="JZ31" s="178" t="s">
        <v>1870</v>
      </c>
      <c r="KA31" s="58" t="s">
        <v>1871</v>
      </c>
      <c r="KB31" s="58" t="s">
        <v>1872</v>
      </c>
      <c r="KC31" s="176"/>
      <c r="KD31" s="176"/>
      <c r="KE31" s="177"/>
      <c r="KF31" s="177"/>
      <c r="KG31" s="177"/>
      <c r="KH31" s="178"/>
      <c r="KI31" s="179"/>
      <c r="KJ31" s="179"/>
      <c r="KK31" s="179"/>
      <c r="KL31" s="178"/>
      <c r="KM31" s="180"/>
      <c r="KN31" s="180"/>
      <c r="KO31" s="165" t="s">
        <v>1873</v>
      </c>
      <c r="KP31" s="59" t="s">
        <v>953</v>
      </c>
      <c r="KQ31" s="59" t="s">
        <v>1874</v>
      </c>
      <c r="KR31" s="59" t="s">
        <v>954</v>
      </c>
      <c r="KS31" s="59" t="s">
        <v>1875</v>
      </c>
      <c r="KT31" s="59" t="s">
        <v>955</v>
      </c>
      <c r="KU31" s="178"/>
      <c r="KV31" s="178"/>
      <c r="KW31" s="165"/>
      <c r="KX31" s="166"/>
      <c r="KY31" s="166"/>
      <c r="KZ31" s="178" t="s">
        <v>1868</v>
      </c>
      <c r="LA31" s="178" t="s">
        <v>1869</v>
      </c>
      <c r="LB31" s="178" t="s">
        <v>1870</v>
      </c>
      <c r="LC31" s="58" t="s">
        <v>1871</v>
      </c>
      <c r="LD31" s="58" t="s">
        <v>1872</v>
      </c>
      <c r="LE31" s="176"/>
      <c r="LF31" s="176"/>
      <c r="LG31" s="177"/>
      <c r="LH31" s="177"/>
      <c r="LI31" s="177"/>
      <c r="LJ31" s="178"/>
      <c r="LK31" s="179"/>
      <c r="LL31" s="179"/>
      <c r="LM31" s="179"/>
      <c r="LN31" s="178"/>
      <c r="LO31" s="180"/>
      <c r="LP31" s="180"/>
      <c r="LQ31" s="165" t="s">
        <v>1873</v>
      </c>
      <c r="LR31" s="59" t="s">
        <v>953</v>
      </c>
      <c r="LS31" s="59" t="s">
        <v>1874</v>
      </c>
      <c r="LT31" s="59" t="s">
        <v>954</v>
      </c>
      <c r="LU31" s="59" t="s">
        <v>1875</v>
      </c>
      <c r="LV31" s="59" t="s">
        <v>955</v>
      </c>
      <c r="LW31" s="178"/>
      <c r="LX31" s="178"/>
      <c r="LY31" s="165"/>
      <c r="LZ31" s="166"/>
      <c r="MA31" s="166"/>
      <c r="MB31" s="178" t="s">
        <v>1868</v>
      </c>
      <c r="MC31" s="178" t="s">
        <v>1869</v>
      </c>
      <c r="MD31" s="178" t="s">
        <v>1870</v>
      </c>
      <c r="ME31" s="58" t="s">
        <v>1871</v>
      </c>
      <c r="MF31" s="58" t="s">
        <v>1872</v>
      </c>
      <c r="MG31" s="176"/>
      <c r="MH31" s="176"/>
      <c r="MI31" s="177"/>
      <c r="MJ31" s="177"/>
      <c r="MK31" s="177"/>
      <c r="ML31" s="178"/>
      <c r="MM31" s="179"/>
      <c r="MN31" s="179"/>
      <c r="MO31" s="179"/>
      <c r="MP31" s="178"/>
      <c r="MQ31" s="180"/>
      <c r="MR31" s="180"/>
      <c r="MS31" s="165" t="s">
        <v>1873</v>
      </c>
      <c r="MT31" s="59" t="s">
        <v>953</v>
      </c>
      <c r="MU31" s="59" t="s">
        <v>1874</v>
      </c>
      <c r="MV31" s="59" t="s">
        <v>954</v>
      </c>
      <c r="MW31" s="59" t="s">
        <v>1875</v>
      </c>
      <c r="MX31" s="59" t="s">
        <v>955</v>
      </c>
      <c r="MY31" s="178"/>
      <c r="MZ31" s="178"/>
      <c r="NA31" s="165"/>
      <c r="NB31" s="166"/>
      <c r="NC31" s="166"/>
      <c r="ND31" s="178" t="s">
        <v>1868</v>
      </c>
      <c r="NE31" s="178" t="s">
        <v>1869</v>
      </c>
      <c r="NF31" s="178" t="s">
        <v>1870</v>
      </c>
      <c r="NG31" s="58" t="s">
        <v>1871</v>
      </c>
      <c r="NH31" s="58" t="s">
        <v>1872</v>
      </c>
      <c r="NI31" s="176"/>
      <c r="NJ31" s="176"/>
      <c r="NK31" s="177"/>
      <c r="NL31" s="177"/>
      <c r="NM31" s="177"/>
      <c r="NN31" s="178"/>
      <c r="NO31" s="179"/>
      <c r="NP31" s="179"/>
      <c r="NQ31" s="179"/>
      <c r="NR31" s="178"/>
      <c r="NS31" s="180"/>
      <c r="NT31" s="180"/>
      <c r="NU31" s="165" t="s">
        <v>1873</v>
      </c>
      <c r="NV31" s="59" t="s">
        <v>953</v>
      </c>
      <c r="NW31" s="59" t="s">
        <v>1874</v>
      </c>
      <c r="NX31" s="59" t="s">
        <v>954</v>
      </c>
      <c r="NY31" s="59" t="s">
        <v>1875</v>
      </c>
      <c r="NZ31" s="59" t="s">
        <v>955</v>
      </c>
      <c r="OA31" s="178"/>
      <c r="OB31" s="178"/>
      <c r="OC31" s="165"/>
      <c r="OD31" s="166"/>
      <c r="OE31" s="166"/>
      <c r="OF31" s="178" t="s">
        <v>1868</v>
      </c>
      <c r="OG31" s="178" t="s">
        <v>1869</v>
      </c>
      <c r="OH31" s="178" t="s">
        <v>1870</v>
      </c>
      <c r="OI31" s="58" t="s">
        <v>1871</v>
      </c>
      <c r="OJ31" s="58" t="s">
        <v>1872</v>
      </c>
      <c r="OK31" s="194"/>
      <c r="OL31" s="194"/>
      <c r="OM31" s="195"/>
      <c r="ON31" s="195"/>
      <c r="OO31" s="195"/>
      <c r="OP31" s="193"/>
      <c r="OQ31" s="196"/>
      <c r="OR31" s="179"/>
      <c r="OS31" s="179"/>
      <c r="OT31" s="178"/>
      <c r="OU31" s="180"/>
      <c r="OV31" s="180"/>
      <c r="OW31" s="165" t="s">
        <v>1873</v>
      </c>
      <c r="OX31" s="59" t="s">
        <v>953</v>
      </c>
      <c r="OY31" s="59" t="s">
        <v>1874</v>
      </c>
      <c r="OZ31" s="59" t="s">
        <v>954</v>
      </c>
      <c r="PA31" s="59" t="s">
        <v>1875</v>
      </c>
      <c r="PB31" s="59" t="s">
        <v>955</v>
      </c>
      <c r="PC31" s="178"/>
      <c r="PD31" s="178"/>
      <c r="PE31" s="57"/>
    </row>
    <row r="32" spans="1:422" s="64" customFormat="1" ht="18" customHeight="1">
      <c r="A32" s="34"/>
      <c r="B32" s="34"/>
      <c r="C32" s="34"/>
      <c r="D32" s="60"/>
      <c r="E32" s="60"/>
      <c r="F32" s="60"/>
      <c r="G32" s="60"/>
      <c r="H32" s="60"/>
      <c r="I32" s="35" t="s">
        <v>2096</v>
      </c>
      <c r="J32" s="35" t="s">
        <v>956</v>
      </c>
      <c r="K32" s="35"/>
      <c r="L32" s="35" t="s">
        <v>974</v>
      </c>
      <c r="M32" s="35" t="s">
        <v>2097</v>
      </c>
      <c r="N32" s="35"/>
      <c r="O32" s="81"/>
      <c r="P32" s="34"/>
      <c r="Q32" s="34"/>
      <c r="R32" s="34"/>
      <c r="S32" s="62"/>
      <c r="T32" s="62"/>
      <c r="U32" s="34"/>
      <c r="V32" s="34"/>
      <c r="W32" s="34"/>
      <c r="X32" s="34"/>
      <c r="Y32" s="34"/>
      <c r="Z32" s="35"/>
      <c r="AA32" s="34"/>
      <c r="AB32" s="60"/>
      <c r="AC32" s="34"/>
      <c r="AD32" s="34"/>
      <c r="AE32" s="34"/>
      <c r="AF32" s="60"/>
      <c r="AG32" s="60"/>
      <c r="AH32" s="60"/>
      <c r="AI32" s="60"/>
      <c r="AJ32" s="60"/>
      <c r="AK32" s="35"/>
      <c r="AL32" s="35"/>
      <c r="AM32" s="35"/>
      <c r="AN32" s="35"/>
      <c r="AO32" s="35"/>
      <c r="AP32" s="35"/>
      <c r="AQ32" s="35"/>
      <c r="AR32" s="34"/>
      <c r="AS32" s="34"/>
      <c r="AT32" s="34"/>
      <c r="AU32" s="62"/>
      <c r="AV32" s="62"/>
      <c r="AW32" s="34"/>
      <c r="AX32" s="34"/>
      <c r="AY32" s="34"/>
      <c r="AZ32" s="34"/>
      <c r="BA32" s="34"/>
      <c r="BB32" s="61"/>
      <c r="BC32" s="34"/>
      <c r="BD32" s="60"/>
      <c r="BE32" s="34"/>
      <c r="BF32" s="34"/>
      <c r="BG32" s="34"/>
      <c r="BH32" s="60"/>
      <c r="BI32" s="60"/>
      <c r="BJ32" s="60"/>
      <c r="BK32" s="60"/>
      <c r="BL32" s="60"/>
      <c r="BM32" s="35">
        <v>11569421</v>
      </c>
      <c r="BN32" s="35">
        <v>200201367</v>
      </c>
      <c r="BO32" s="35" t="s">
        <v>1431</v>
      </c>
      <c r="BP32" s="35"/>
      <c r="BQ32" s="35">
        <v>150</v>
      </c>
      <c r="BR32" s="35"/>
      <c r="BS32" s="36"/>
      <c r="BT32" s="34"/>
      <c r="BU32" s="34"/>
      <c r="BV32" s="34"/>
      <c r="BW32" s="62"/>
      <c r="BX32" s="62"/>
      <c r="BY32" s="34"/>
      <c r="BZ32" s="34"/>
      <c r="CA32" s="34"/>
      <c r="CB32" s="34"/>
      <c r="CC32" s="34"/>
      <c r="CD32" s="61"/>
      <c r="CE32" s="34"/>
      <c r="CF32" s="60"/>
      <c r="CG32" s="34"/>
      <c r="CH32" s="34"/>
      <c r="CI32" s="34"/>
      <c r="CJ32" s="60"/>
      <c r="CK32" s="60"/>
      <c r="CL32" s="60"/>
      <c r="CM32" s="60"/>
      <c r="CN32" s="60"/>
      <c r="CO32" s="35" t="s">
        <v>2098</v>
      </c>
      <c r="CP32" s="35" t="s">
        <v>956</v>
      </c>
      <c r="CQ32" s="35"/>
      <c r="CR32" s="35" t="s">
        <v>2042</v>
      </c>
      <c r="CS32" s="35">
        <v>12</v>
      </c>
      <c r="CT32" s="35"/>
      <c r="CU32" s="81"/>
      <c r="CV32" s="34"/>
      <c r="CW32" s="35"/>
      <c r="CX32" s="35"/>
      <c r="CY32" s="35"/>
      <c r="CZ32" s="35"/>
      <c r="DA32" s="35"/>
      <c r="DB32" s="35"/>
      <c r="DC32" s="35"/>
      <c r="DD32" s="35"/>
      <c r="DE32" s="35"/>
      <c r="DF32" s="35"/>
      <c r="DG32" s="34"/>
      <c r="DH32" s="60"/>
      <c r="DI32" s="34"/>
      <c r="DJ32" s="34"/>
      <c r="DK32" s="34"/>
      <c r="DL32" s="60"/>
      <c r="DM32" s="60"/>
      <c r="DN32" s="60"/>
      <c r="DO32" s="60"/>
      <c r="DP32" s="60"/>
      <c r="DQ32" s="60">
        <v>11569688</v>
      </c>
      <c r="DR32" s="60">
        <v>200201369</v>
      </c>
      <c r="DS32" s="60" t="s">
        <v>1568</v>
      </c>
      <c r="DT32" s="60" t="s">
        <v>2099</v>
      </c>
      <c r="DU32" s="60">
        <v>36</v>
      </c>
      <c r="DV32" s="60"/>
      <c r="DW32" s="60"/>
      <c r="DX32" s="34"/>
      <c r="DY32" s="34"/>
      <c r="DZ32" s="34"/>
      <c r="EA32" s="62"/>
      <c r="EB32" s="62"/>
      <c r="EC32" s="34"/>
      <c r="ED32" s="34"/>
      <c r="EE32" s="34"/>
      <c r="EF32" s="34"/>
      <c r="EG32" s="34"/>
      <c r="EH32" s="34"/>
      <c r="EI32" s="34"/>
      <c r="EJ32" s="60"/>
      <c r="EK32" s="34"/>
      <c r="EL32" s="34"/>
      <c r="EM32" s="34"/>
      <c r="EN32" s="60"/>
      <c r="EO32" s="60"/>
      <c r="EP32" s="60"/>
      <c r="EQ32" s="60"/>
      <c r="ER32" s="60"/>
      <c r="ES32" s="35" t="s">
        <v>2087</v>
      </c>
      <c r="ET32" s="35" t="s">
        <v>956</v>
      </c>
      <c r="EU32" s="35"/>
      <c r="EV32" s="35" t="s">
        <v>2042</v>
      </c>
      <c r="EW32" s="35" t="s">
        <v>2088</v>
      </c>
      <c r="EX32" s="35"/>
      <c r="EY32" s="81"/>
      <c r="EZ32" s="34"/>
      <c r="FA32" s="34"/>
      <c r="FB32" s="34"/>
      <c r="FC32" s="62"/>
      <c r="FD32" s="62"/>
      <c r="FE32" s="34"/>
      <c r="FF32" s="34"/>
      <c r="FG32" s="34"/>
      <c r="FH32" s="34"/>
      <c r="FI32" s="34"/>
      <c r="FJ32" s="106"/>
      <c r="FK32" s="78"/>
      <c r="FL32" s="60"/>
      <c r="FM32" s="34"/>
      <c r="FN32" s="34"/>
      <c r="FO32" s="34"/>
      <c r="FP32" s="60"/>
      <c r="FQ32" s="60"/>
      <c r="FR32" s="60"/>
      <c r="FS32" s="60"/>
      <c r="FT32" s="60"/>
      <c r="FU32" s="35" t="s">
        <v>2087</v>
      </c>
      <c r="FV32" s="35" t="s">
        <v>956</v>
      </c>
      <c r="FW32" s="35"/>
      <c r="FX32" s="35" t="s">
        <v>2042</v>
      </c>
      <c r="FY32" s="35" t="s">
        <v>2088</v>
      </c>
      <c r="FZ32" s="35"/>
      <c r="GA32" s="81"/>
      <c r="GB32" s="34"/>
      <c r="GC32" s="34"/>
      <c r="GD32" s="34"/>
      <c r="GE32" s="62"/>
      <c r="GF32" s="62"/>
      <c r="GG32" s="34"/>
      <c r="GH32" s="34"/>
      <c r="GI32" s="34"/>
      <c r="GJ32" s="34"/>
      <c r="GK32" s="34"/>
      <c r="GL32" s="106"/>
      <c r="GM32" s="34"/>
      <c r="GN32" s="60"/>
      <c r="GO32" s="34"/>
      <c r="GP32" s="34"/>
      <c r="GQ32" s="34"/>
      <c r="GR32" s="60"/>
      <c r="GS32" s="60"/>
      <c r="GT32" s="60"/>
      <c r="GU32" s="60"/>
      <c r="GV32" s="60"/>
      <c r="GW32" s="35"/>
      <c r="GX32" s="35"/>
      <c r="GY32" s="35"/>
      <c r="GZ32" s="35"/>
      <c r="HA32" s="35"/>
      <c r="HB32" s="35"/>
      <c r="HC32" s="36"/>
      <c r="HD32" s="34"/>
      <c r="HE32" s="34"/>
      <c r="HF32" s="34"/>
      <c r="HG32" s="62"/>
      <c r="HH32" s="62"/>
      <c r="HI32" s="34"/>
      <c r="HJ32" s="34"/>
      <c r="HK32" s="34"/>
      <c r="HL32" s="34"/>
      <c r="HM32" s="34"/>
      <c r="HN32" s="106"/>
      <c r="HO32" s="34"/>
      <c r="HP32" s="60"/>
      <c r="HQ32" s="34"/>
      <c r="HR32" s="34"/>
      <c r="HS32" s="34"/>
      <c r="HT32" s="60"/>
      <c r="HU32" s="60"/>
      <c r="HV32" s="60"/>
      <c r="HW32" s="60"/>
      <c r="HX32" s="60"/>
      <c r="HY32" s="35"/>
      <c r="HZ32" s="35"/>
      <c r="IA32" s="35" t="s">
        <v>2100</v>
      </c>
      <c r="IB32" s="35"/>
      <c r="IC32" s="35"/>
      <c r="ID32" s="35"/>
      <c r="IE32" s="35"/>
      <c r="IF32" s="34"/>
      <c r="IG32" s="34"/>
      <c r="IH32" s="34"/>
      <c r="II32" s="62"/>
      <c r="IJ32" s="62"/>
      <c r="IK32" s="34"/>
      <c r="IL32" s="34"/>
      <c r="IM32" s="34"/>
      <c r="IN32" s="34"/>
      <c r="IO32" s="34"/>
      <c r="IP32" s="61"/>
      <c r="IQ32" s="34"/>
      <c r="IR32" s="60"/>
      <c r="IS32" s="34"/>
      <c r="IT32" s="34"/>
      <c r="IU32" s="34"/>
      <c r="IV32" s="60"/>
      <c r="IW32" s="60"/>
      <c r="IX32" s="60"/>
      <c r="IY32" s="60"/>
      <c r="IZ32" s="60"/>
      <c r="JA32" s="34"/>
      <c r="JB32" s="34"/>
      <c r="JC32" s="34"/>
      <c r="JD32" s="61"/>
      <c r="JE32" s="34"/>
      <c r="JF32" s="34"/>
      <c r="JG32" s="34"/>
      <c r="JH32" s="34"/>
      <c r="JI32" s="34"/>
      <c r="JJ32" s="34"/>
      <c r="JK32" s="62"/>
      <c r="JL32" s="62"/>
      <c r="JM32" s="34"/>
      <c r="JN32" s="34"/>
      <c r="JO32" s="34"/>
      <c r="JP32" s="34"/>
      <c r="JQ32" s="34"/>
      <c r="JR32" s="61"/>
      <c r="JS32" s="34"/>
      <c r="JT32" s="60"/>
      <c r="JU32" s="34"/>
      <c r="JV32" s="34"/>
      <c r="JW32" s="34"/>
      <c r="JX32" s="60"/>
      <c r="JY32" s="60"/>
      <c r="JZ32" s="60"/>
      <c r="KA32" s="60"/>
      <c r="KB32" s="60"/>
      <c r="KC32" s="35"/>
      <c r="KD32" s="35"/>
      <c r="KE32" s="35"/>
      <c r="KF32" s="61"/>
      <c r="KG32" s="34"/>
      <c r="KH32" s="34"/>
      <c r="KI32" s="81"/>
      <c r="KJ32" s="34"/>
      <c r="KK32" s="34"/>
      <c r="KL32" s="34"/>
      <c r="KM32" s="62"/>
      <c r="KN32" s="62"/>
      <c r="KO32" s="34"/>
      <c r="KP32" s="34"/>
      <c r="KQ32" s="34"/>
      <c r="KR32" s="34"/>
      <c r="KS32" s="34"/>
      <c r="KT32" s="61"/>
      <c r="KU32" s="34"/>
      <c r="KV32" s="60"/>
      <c r="KW32" s="34"/>
      <c r="KX32" s="34"/>
      <c r="KY32" s="34"/>
      <c r="KZ32" s="60"/>
      <c r="LA32" s="60"/>
      <c r="LB32" s="60"/>
      <c r="LC32" s="60"/>
      <c r="LD32" s="60"/>
      <c r="LE32" s="34"/>
      <c r="LF32" s="34">
        <v>200274696</v>
      </c>
      <c r="LG32" s="34" t="s">
        <v>958</v>
      </c>
      <c r="LH32" s="34"/>
      <c r="LI32" s="34"/>
      <c r="LJ32" s="34"/>
      <c r="LK32" s="34"/>
      <c r="LL32" s="34"/>
      <c r="LM32" s="34"/>
      <c r="LN32" s="34"/>
      <c r="LO32" s="62"/>
      <c r="LP32" s="62"/>
      <c r="LQ32" s="34"/>
      <c r="LR32" s="34"/>
      <c r="LS32" s="34"/>
      <c r="LT32" s="34"/>
      <c r="LU32" s="34"/>
      <c r="LV32" s="61"/>
      <c r="LW32" s="34"/>
      <c r="LX32" s="60"/>
      <c r="LY32" s="34"/>
      <c r="LZ32" s="34"/>
      <c r="MA32" s="34"/>
      <c r="MB32" s="60"/>
      <c r="MC32" s="60"/>
      <c r="MD32" s="60"/>
      <c r="ME32" s="60"/>
      <c r="MF32" s="60"/>
      <c r="MG32" s="35"/>
      <c r="MH32" s="35">
        <v>200274696</v>
      </c>
      <c r="MI32" s="35" t="s">
        <v>958</v>
      </c>
      <c r="MJ32" s="35"/>
      <c r="MK32" s="35"/>
      <c r="ML32" s="35"/>
      <c r="MM32" s="35"/>
      <c r="MN32" s="34"/>
      <c r="MO32" s="34"/>
      <c r="MP32" s="34"/>
      <c r="MQ32" s="62"/>
      <c r="MR32" s="62"/>
      <c r="MS32" s="34"/>
      <c r="MT32" s="34"/>
      <c r="MU32" s="34"/>
      <c r="MV32" s="34"/>
      <c r="MW32" s="34"/>
      <c r="MX32" s="34"/>
      <c r="MY32" s="34"/>
      <c r="MZ32" s="60"/>
      <c r="NA32" s="34"/>
      <c r="NB32" s="34"/>
      <c r="NC32" s="34"/>
      <c r="ND32" s="60"/>
      <c r="NE32" s="60"/>
      <c r="NF32" s="60"/>
      <c r="NG32" s="60"/>
      <c r="NH32" s="60"/>
      <c r="NI32" s="35"/>
      <c r="NJ32" s="35"/>
      <c r="NK32" s="35"/>
      <c r="NL32" s="35"/>
      <c r="NM32" s="35"/>
      <c r="NN32" s="35"/>
      <c r="NO32" s="109"/>
      <c r="NP32" s="109"/>
      <c r="NQ32" s="35"/>
      <c r="NR32" s="35"/>
      <c r="NS32" s="35"/>
      <c r="NT32" s="35"/>
      <c r="NU32" s="35"/>
      <c r="NV32" s="35"/>
      <c r="NW32" s="35"/>
      <c r="NX32" s="35"/>
      <c r="NY32" s="35"/>
      <c r="NZ32" s="35"/>
      <c r="OA32" s="34"/>
      <c r="OB32" s="60"/>
      <c r="OC32" s="34"/>
      <c r="OD32" s="34"/>
      <c r="OE32" s="34"/>
      <c r="OF32" s="60"/>
      <c r="OG32" s="60"/>
      <c r="OH32" s="60"/>
      <c r="OI32" s="60"/>
      <c r="OJ32" s="66"/>
      <c r="OK32" s="35">
        <v>11567246</v>
      </c>
      <c r="OL32" s="35">
        <v>200201361</v>
      </c>
      <c r="OM32" s="35" t="s">
        <v>1667</v>
      </c>
      <c r="ON32" s="35"/>
      <c r="OO32" s="35">
        <v>20</v>
      </c>
      <c r="OP32" s="35"/>
      <c r="OQ32" s="35"/>
      <c r="OR32" s="90"/>
      <c r="OS32" s="34"/>
      <c r="OT32" s="34"/>
      <c r="OU32" s="62"/>
      <c r="OV32" s="62"/>
      <c r="OW32" s="34"/>
      <c r="OX32" s="34"/>
      <c r="OY32" s="34"/>
      <c r="OZ32" s="34"/>
      <c r="PA32" s="34"/>
      <c r="PB32" s="61"/>
      <c r="PC32" s="34"/>
      <c r="PD32" s="60"/>
      <c r="PE32" s="63"/>
    </row>
    <row r="33" spans="1:421" s="64" customFormat="1" ht="20.2" customHeight="1">
      <c r="A33" s="34"/>
      <c r="B33" s="34"/>
      <c r="C33" s="34"/>
      <c r="D33" s="60"/>
      <c r="E33" s="60"/>
      <c r="F33" s="60"/>
      <c r="G33" s="60"/>
      <c r="H33" s="60"/>
      <c r="I33" s="35" t="s">
        <v>2096</v>
      </c>
      <c r="J33" s="35" t="s">
        <v>956</v>
      </c>
      <c r="K33" s="35"/>
      <c r="L33" s="35" t="s">
        <v>968</v>
      </c>
      <c r="M33" s="35" t="s">
        <v>2097</v>
      </c>
      <c r="N33" s="35"/>
      <c r="O33" s="35"/>
      <c r="P33" s="34"/>
      <c r="Q33" s="34"/>
      <c r="R33" s="34"/>
      <c r="S33" s="62"/>
      <c r="T33" s="62"/>
      <c r="U33" s="34"/>
      <c r="V33" s="34"/>
      <c r="W33" s="34"/>
      <c r="X33" s="34"/>
      <c r="Y33" s="34"/>
      <c r="Z33" s="35"/>
      <c r="AA33" s="34"/>
      <c r="AB33" s="60"/>
      <c r="AC33" s="34"/>
      <c r="AD33" s="34"/>
      <c r="AE33" s="34"/>
      <c r="AF33" s="60"/>
      <c r="AG33" s="60"/>
      <c r="AH33" s="60"/>
      <c r="AI33" s="60"/>
      <c r="AJ33" s="60"/>
      <c r="AK33" s="35"/>
      <c r="AL33" s="35"/>
      <c r="AM33" s="35"/>
      <c r="AN33" s="35"/>
      <c r="AO33" s="35"/>
      <c r="AP33" s="35"/>
      <c r="AQ33" s="35"/>
      <c r="AR33" s="34"/>
      <c r="AS33" s="34"/>
      <c r="AT33" s="34"/>
      <c r="AU33" s="62"/>
      <c r="AV33" s="62"/>
      <c r="AW33" s="34"/>
      <c r="AX33" s="34"/>
      <c r="AY33" s="34"/>
      <c r="AZ33" s="34"/>
      <c r="BA33" s="34"/>
      <c r="BB33" s="34"/>
      <c r="BC33" s="34"/>
      <c r="BD33" s="60"/>
      <c r="BE33" s="34"/>
      <c r="BF33" s="34"/>
      <c r="BG33" s="34"/>
      <c r="BH33" s="60"/>
      <c r="BI33" s="60"/>
      <c r="BJ33" s="60"/>
      <c r="BK33" s="60"/>
      <c r="BL33" s="60"/>
      <c r="BM33" s="34">
        <v>11569420</v>
      </c>
      <c r="BN33" s="34">
        <v>200201347</v>
      </c>
      <c r="BO33" s="35" t="s">
        <v>1432</v>
      </c>
      <c r="BP33" s="34"/>
      <c r="BQ33" s="34">
        <v>150</v>
      </c>
      <c r="BR33" s="34"/>
      <c r="BS33" s="34"/>
      <c r="BT33" s="34"/>
      <c r="BU33" s="34"/>
      <c r="BV33" s="34"/>
      <c r="BW33" s="62"/>
      <c r="BX33" s="62"/>
      <c r="BY33" s="34"/>
      <c r="BZ33" s="34"/>
      <c r="CA33" s="34"/>
      <c r="CB33" s="34"/>
      <c r="CC33" s="34"/>
      <c r="CD33" s="34"/>
      <c r="CE33" s="34"/>
      <c r="CF33" s="60"/>
      <c r="CG33" s="34"/>
      <c r="CH33" s="34"/>
      <c r="CI33" s="34"/>
      <c r="CJ33" s="60"/>
      <c r="CK33" s="60"/>
      <c r="CL33" s="60"/>
      <c r="CM33" s="60"/>
      <c r="CN33" s="60"/>
      <c r="CO33" s="35" t="s">
        <v>2098</v>
      </c>
      <c r="CP33" s="35" t="s">
        <v>956</v>
      </c>
      <c r="CQ33" s="34"/>
      <c r="CR33" s="35" t="s">
        <v>2043</v>
      </c>
      <c r="CS33" s="35">
        <v>12</v>
      </c>
      <c r="CT33" s="35"/>
      <c r="CU33" s="81"/>
      <c r="CV33" s="34"/>
      <c r="CW33" s="35"/>
      <c r="CX33" s="35"/>
      <c r="CY33" s="35"/>
      <c r="CZ33" s="35"/>
      <c r="DA33" s="35"/>
      <c r="DB33" s="35"/>
      <c r="DC33" s="35"/>
      <c r="DD33" s="35"/>
      <c r="DE33" s="35"/>
      <c r="DF33" s="35"/>
      <c r="DG33" s="34"/>
      <c r="DH33" s="60"/>
      <c r="DI33" s="34"/>
      <c r="DJ33" s="34"/>
      <c r="DK33" s="34"/>
      <c r="DL33" s="60"/>
      <c r="DM33" s="60"/>
      <c r="DN33" s="60"/>
      <c r="DO33" s="60"/>
      <c r="DP33" s="60"/>
      <c r="DQ33" s="34">
        <v>11569690</v>
      </c>
      <c r="DR33" s="34">
        <v>200204442</v>
      </c>
      <c r="DS33" s="35" t="s">
        <v>1569</v>
      </c>
      <c r="DT33" s="34" t="s">
        <v>2099</v>
      </c>
      <c r="DU33" s="34">
        <v>36</v>
      </c>
      <c r="DV33" s="34"/>
      <c r="DW33" s="34"/>
      <c r="DX33" s="34"/>
      <c r="DY33" s="34"/>
      <c r="DZ33" s="34"/>
      <c r="EA33" s="62"/>
      <c r="EB33" s="62"/>
      <c r="EC33" s="34"/>
      <c r="ED33" s="34"/>
      <c r="EE33" s="34"/>
      <c r="EF33" s="34"/>
      <c r="EG33" s="34"/>
      <c r="EH33" s="34"/>
      <c r="EI33" s="34"/>
      <c r="EJ33" s="60"/>
      <c r="EK33" s="34"/>
      <c r="EL33" s="34"/>
      <c r="EM33" s="34"/>
      <c r="EN33" s="60"/>
      <c r="EO33" s="60"/>
      <c r="EP33" s="60"/>
      <c r="EQ33" s="60"/>
      <c r="ER33" s="60"/>
      <c r="ES33" s="35" t="s">
        <v>2087</v>
      </c>
      <c r="ET33" s="35" t="s">
        <v>956</v>
      </c>
      <c r="EU33" s="34"/>
      <c r="EV33" s="35" t="s">
        <v>2043</v>
      </c>
      <c r="EW33" s="35" t="s">
        <v>2088</v>
      </c>
      <c r="EX33" s="35"/>
      <c r="EY33" s="81"/>
      <c r="EZ33" s="34"/>
      <c r="FA33" s="34"/>
      <c r="FB33" s="34"/>
      <c r="FC33" s="62"/>
      <c r="FD33" s="62"/>
      <c r="FE33" s="34"/>
      <c r="FF33" s="34"/>
      <c r="FG33" s="34"/>
      <c r="FH33" s="34"/>
      <c r="FI33" s="34"/>
      <c r="FJ33" s="106"/>
      <c r="FK33" s="78"/>
      <c r="FL33" s="60"/>
      <c r="FM33" s="34"/>
      <c r="FN33" s="34"/>
      <c r="FO33" s="34"/>
      <c r="FP33" s="60"/>
      <c r="FQ33" s="60"/>
      <c r="FR33" s="60"/>
      <c r="FS33" s="60"/>
      <c r="FT33" s="60"/>
      <c r="FU33" s="35" t="s">
        <v>2087</v>
      </c>
      <c r="FV33" s="35" t="s">
        <v>956</v>
      </c>
      <c r="FW33" s="34"/>
      <c r="FX33" s="35" t="s">
        <v>2043</v>
      </c>
      <c r="FY33" s="35" t="s">
        <v>2088</v>
      </c>
      <c r="FZ33" s="35"/>
      <c r="GA33" s="81"/>
      <c r="GB33" s="34"/>
      <c r="GC33" s="34"/>
      <c r="GD33" s="34"/>
      <c r="GE33" s="62"/>
      <c r="GF33" s="62"/>
      <c r="GG33" s="34"/>
      <c r="GH33" s="34"/>
      <c r="GI33" s="34"/>
      <c r="GJ33" s="34"/>
      <c r="GK33" s="34"/>
      <c r="GL33" s="106"/>
      <c r="GM33" s="34"/>
      <c r="GN33" s="60"/>
      <c r="GO33" s="34"/>
      <c r="GP33" s="34"/>
      <c r="GQ33" s="34"/>
      <c r="GR33" s="60"/>
      <c r="GS33" s="60"/>
      <c r="GT33" s="60"/>
      <c r="GU33" s="60"/>
      <c r="GV33" s="60"/>
      <c r="GW33" s="35"/>
      <c r="GX33" s="35"/>
      <c r="GY33" s="34" t="s">
        <v>969</v>
      </c>
      <c r="GZ33" s="35" t="s">
        <v>558</v>
      </c>
      <c r="HA33" s="35"/>
      <c r="HB33" s="35"/>
      <c r="HC33" s="36">
        <v>300</v>
      </c>
      <c r="HD33" s="34"/>
      <c r="HE33" s="34"/>
      <c r="HF33" s="34"/>
      <c r="HG33" s="62"/>
      <c r="HH33" s="62"/>
      <c r="HI33" s="34"/>
      <c r="HJ33" s="34"/>
      <c r="HK33" s="34"/>
      <c r="HL33" s="34"/>
      <c r="HM33" s="34"/>
      <c r="HN33" s="106"/>
      <c r="HO33" s="34"/>
      <c r="HP33" s="60"/>
      <c r="HQ33" s="34"/>
      <c r="HR33" s="34"/>
      <c r="HS33" s="34"/>
      <c r="HT33" s="60"/>
      <c r="HU33" s="60"/>
      <c r="HV33" s="60"/>
      <c r="HW33" s="60"/>
      <c r="HX33" s="60"/>
      <c r="HY33" s="35"/>
      <c r="HZ33" s="35"/>
      <c r="IA33" s="35"/>
      <c r="IB33" s="35"/>
      <c r="IC33" s="35"/>
      <c r="ID33" s="35"/>
      <c r="IE33" s="35"/>
      <c r="IF33" s="34"/>
      <c r="IG33" s="34"/>
      <c r="IH33" s="34"/>
      <c r="II33" s="62"/>
      <c r="IJ33" s="62"/>
      <c r="IK33" s="34"/>
      <c r="IL33" s="34"/>
      <c r="IM33" s="34"/>
      <c r="IN33" s="34"/>
      <c r="IO33" s="34"/>
      <c r="IP33" s="34"/>
      <c r="IQ33" s="34"/>
      <c r="IR33" s="60"/>
      <c r="IS33" s="34"/>
      <c r="IT33" s="34"/>
      <c r="IU33" s="34"/>
      <c r="IV33" s="60"/>
      <c r="IW33" s="60"/>
      <c r="IX33" s="60"/>
      <c r="IY33" s="60"/>
      <c r="IZ33" s="60"/>
      <c r="JA33" s="35"/>
      <c r="JB33" s="35"/>
      <c r="JC33" s="35"/>
      <c r="JD33" s="61"/>
      <c r="JE33" s="35"/>
      <c r="JF33" s="35"/>
      <c r="JG33" s="35"/>
      <c r="JH33" s="34"/>
      <c r="JI33" s="34"/>
      <c r="JJ33" s="34"/>
      <c r="JK33" s="62"/>
      <c r="JL33" s="62"/>
      <c r="JM33" s="34"/>
      <c r="JN33" s="34"/>
      <c r="JO33" s="34"/>
      <c r="JP33" s="34"/>
      <c r="JQ33" s="34"/>
      <c r="JR33" s="61"/>
      <c r="JS33" s="34"/>
      <c r="JT33" s="60"/>
      <c r="JU33" s="34"/>
      <c r="JV33" s="34"/>
      <c r="JW33" s="34"/>
      <c r="JX33" s="60"/>
      <c r="JY33" s="60"/>
      <c r="JZ33" s="60"/>
      <c r="KA33" s="60"/>
      <c r="KB33" s="60"/>
      <c r="KC33" s="35"/>
      <c r="KD33" s="35"/>
      <c r="KE33" s="35"/>
      <c r="KF33" s="61"/>
      <c r="KG33" s="35"/>
      <c r="KH33" s="35"/>
      <c r="KI33" s="81"/>
      <c r="KJ33" s="34"/>
      <c r="KK33" s="34"/>
      <c r="KL33" s="34"/>
      <c r="KM33" s="62"/>
      <c r="KN33" s="62"/>
      <c r="KO33" s="34"/>
      <c r="KP33" s="34"/>
      <c r="KQ33" s="34"/>
      <c r="KR33" s="34"/>
      <c r="KS33" s="34"/>
      <c r="KT33" s="34"/>
      <c r="KU33" s="34"/>
      <c r="KV33" s="60"/>
      <c r="KW33" s="34"/>
      <c r="KX33" s="34"/>
      <c r="KY33" s="34"/>
      <c r="KZ33" s="60"/>
      <c r="LA33" s="60"/>
      <c r="LB33" s="60"/>
      <c r="LC33" s="60"/>
      <c r="LD33" s="60"/>
      <c r="LE33" s="35"/>
      <c r="LF33" s="34"/>
      <c r="LG33" s="34"/>
      <c r="LH33" s="35"/>
      <c r="LI33" s="35"/>
      <c r="LJ33" s="35"/>
      <c r="LK33" s="35"/>
      <c r="LL33" s="34"/>
      <c r="LM33" s="34"/>
      <c r="LN33" s="34"/>
      <c r="LO33" s="62"/>
      <c r="LP33" s="62"/>
      <c r="LQ33" s="34"/>
      <c r="LR33" s="34"/>
      <c r="LS33" s="34"/>
      <c r="LT33" s="34"/>
      <c r="LU33" s="34"/>
      <c r="LV33" s="34"/>
      <c r="LW33" s="34"/>
      <c r="LX33" s="60"/>
      <c r="LY33" s="34"/>
      <c r="LZ33" s="34"/>
      <c r="MA33" s="34"/>
      <c r="MB33" s="60"/>
      <c r="MC33" s="60"/>
      <c r="MD33" s="60"/>
      <c r="ME33" s="60"/>
      <c r="MF33" s="60"/>
      <c r="MG33" s="35"/>
      <c r="MH33" s="35"/>
      <c r="MI33" s="35"/>
      <c r="MJ33" s="35"/>
      <c r="MK33" s="35"/>
      <c r="ML33" s="35"/>
      <c r="MM33" s="35"/>
      <c r="MN33" s="35"/>
      <c r="MO33" s="34"/>
      <c r="MP33" s="34"/>
      <c r="MQ33" s="62"/>
      <c r="MR33" s="62"/>
      <c r="MS33" s="34"/>
      <c r="MT33" s="34"/>
      <c r="MU33" s="34"/>
      <c r="MV33" s="34"/>
      <c r="MW33" s="34"/>
      <c r="MX33" s="34"/>
      <c r="MY33" s="34"/>
      <c r="MZ33" s="60"/>
      <c r="NA33" s="34"/>
      <c r="NB33" s="34"/>
      <c r="NC33" s="34"/>
      <c r="ND33" s="60"/>
      <c r="NE33" s="60"/>
      <c r="NF33" s="60"/>
      <c r="NG33" s="60"/>
      <c r="NH33" s="60"/>
      <c r="NI33" s="35" t="s">
        <v>2087</v>
      </c>
      <c r="NJ33" s="35" t="s">
        <v>956</v>
      </c>
      <c r="NK33" s="35"/>
      <c r="NL33" s="35" t="s">
        <v>254</v>
      </c>
      <c r="NM33" s="35"/>
      <c r="NN33" s="35"/>
      <c r="NO33" s="107"/>
      <c r="NP33" s="107"/>
      <c r="NQ33" s="36"/>
      <c r="NR33" s="36"/>
      <c r="NS33" s="36"/>
      <c r="NT33" s="36"/>
      <c r="NU33" s="36"/>
      <c r="NV33" s="36"/>
      <c r="NW33" s="36"/>
      <c r="NX33" s="36"/>
      <c r="NY33" s="36"/>
      <c r="NZ33" s="36"/>
      <c r="OA33" s="34"/>
      <c r="OB33" s="60"/>
      <c r="OC33" s="34"/>
      <c r="OD33" s="34"/>
      <c r="OE33" s="34"/>
      <c r="OF33" s="60"/>
      <c r="OG33" s="60"/>
      <c r="OH33" s="60"/>
      <c r="OI33" s="60"/>
      <c r="OJ33" s="66"/>
      <c r="OK33" s="35">
        <v>11567244</v>
      </c>
      <c r="OL33" s="35">
        <v>200201341</v>
      </c>
      <c r="OM33" s="35" t="s">
        <v>1668</v>
      </c>
      <c r="ON33" s="35"/>
      <c r="OO33" s="35">
        <v>20</v>
      </c>
      <c r="OP33" s="35"/>
      <c r="OQ33" s="34"/>
      <c r="OR33" s="66"/>
      <c r="OS33" s="66"/>
      <c r="OT33" s="66"/>
      <c r="OU33" s="66"/>
      <c r="OV33" s="66"/>
      <c r="OW33" s="34"/>
      <c r="OX33" s="34"/>
      <c r="OY33" s="34"/>
      <c r="OZ33" s="34"/>
      <c r="PA33" s="34"/>
      <c r="PB33" s="61"/>
      <c r="PC33" s="34"/>
      <c r="PD33" s="60"/>
      <c r="PE33" s="63"/>
    </row>
    <row r="34" spans="1:421" s="64" customFormat="1" ht="20.2" customHeight="1">
      <c r="A34" s="34"/>
      <c r="B34" s="34"/>
      <c r="C34" s="34"/>
      <c r="D34" s="60"/>
      <c r="E34" s="60"/>
      <c r="F34" s="60"/>
      <c r="G34" s="60"/>
      <c r="H34" s="60"/>
      <c r="I34" s="35" t="s">
        <v>2096</v>
      </c>
      <c r="J34" s="35" t="s">
        <v>956</v>
      </c>
      <c r="K34" s="35"/>
      <c r="L34" s="35" t="s">
        <v>970</v>
      </c>
      <c r="M34" s="35" t="s">
        <v>2097</v>
      </c>
      <c r="N34" s="35"/>
      <c r="O34" s="35"/>
      <c r="P34" s="34"/>
      <c r="Q34" s="34"/>
      <c r="R34" s="34"/>
      <c r="S34" s="62"/>
      <c r="T34" s="62"/>
      <c r="U34" s="34"/>
      <c r="V34" s="34"/>
      <c r="W34" s="34"/>
      <c r="X34" s="34"/>
      <c r="Y34" s="34"/>
      <c r="Z34" s="34"/>
      <c r="AA34" s="34"/>
      <c r="AB34" s="60"/>
      <c r="AC34" s="34"/>
      <c r="AD34" s="34"/>
      <c r="AE34" s="34"/>
      <c r="AF34" s="60"/>
      <c r="AG34" s="60"/>
      <c r="AH34" s="60"/>
      <c r="AI34" s="60"/>
      <c r="AJ34" s="60"/>
      <c r="AK34" s="35"/>
      <c r="AL34" s="35"/>
      <c r="AM34" s="35"/>
      <c r="AN34" s="35"/>
      <c r="AO34" s="35"/>
      <c r="AP34" s="35"/>
      <c r="AQ34" s="35"/>
      <c r="AR34" s="34"/>
      <c r="AS34" s="34"/>
      <c r="AT34" s="34"/>
      <c r="AU34" s="62"/>
      <c r="AV34" s="62"/>
      <c r="AW34" s="34"/>
      <c r="AX34" s="34"/>
      <c r="AY34" s="34"/>
      <c r="AZ34" s="34"/>
      <c r="BA34" s="34"/>
      <c r="BB34" s="34"/>
      <c r="BC34" s="34"/>
      <c r="BD34" s="60"/>
      <c r="BE34" s="34"/>
      <c r="BF34" s="34"/>
      <c r="BG34" s="34"/>
      <c r="BH34" s="60"/>
      <c r="BI34" s="60"/>
      <c r="BJ34" s="60"/>
      <c r="BK34" s="60"/>
      <c r="BL34" s="60"/>
      <c r="BM34" s="34">
        <v>11569413</v>
      </c>
      <c r="BN34" s="34">
        <v>200030869</v>
      </c>
      <c r="BO34" s="35" t="s">
        <v>1437</v>
      </c>
      <c r="BP34" s="34"/>
      <c r="BQ34" s="34">
        <v>154</v>
      </c>
      <c r="BR34" s="34"/>
      <c r="BS34" s="34"/>
      <c r="BT34" s="34"/>
      <c r="BU34" s="34"/>
      <c r="BV34" s="34"/>
      <c r="BW34" s="62"/>
      <c r="BX34" s="62"/>
      <c r="BY34" s="34"/>
      <c r="BZ34" s="34"/>
      <c r="CA34" s="34"/>
      <c r="CB34" s="34"/>
      <c r="CC34" s="34"/>
      <c r="CD34" s="61"/>
      <c r="CE34" s="34"/>
      <c r="CF34" s="60"/>
      <c r="CG34" s="34"/>
      <c r="CH34" s="34"/>
      <c r="CI34" s="34"/>
      <c r="CJ34" s="60"/>
      <c r="CK34" s="60"/>
      <c r="CL34" s="60"/>
      <c r="CM34" s="60"/>
      <c r="CN34" s="60"/>
      <c r="CO34" s="35" t="s">
        <v>2098</v>
      </c>
      <c r="CP34" s="35" t="s">
        <v>956</v>
      </c>
      <c r="CQ34" s="34"/>
      <c r="CR34" s="35" t="s">
        <v>2044</v>
      </c>
      <c r="CS34" s="35">
        <v>12</v>
      </c>
      <c r="CT34" s="35"/>
      <c r="CU34" s="81"/>
      <c r="CV34" s="35"/>
      <c r="CW34" s="35"/>
      <c r="CX34" s="35"/>
      <c r="CY34" s="35"/>
      <c r="CZ34" s="35"/>
      <c r="DA34" s="35"/>
      <c r="DB34" s="35"/>
      <c r="DC34" s="35"/>
      <c r="DD34" s="35"/>
      <c r="DE34" s="35"/>
      <c r="DF34" s="35"/>
      <c r="DG34" s="34"/>
      <c r="DH34" s="60"/>
      <c r="DI34" s="34"/>
      <c r="DJ34" s="34"/>
      <c r="DK34" s="34"/>
      <c r="DL34" s="60"/>
      <c r="DM34" s="60"/>
      <c r="DN34" s="60"/>
      <c r="DO34" s="60"/>
      <c r="DP34" s="60"/>
      <c r="DQ34" s="34"/>
      <c r="DR34" s="34"/>
      <c r="DS34" s="35" t="s">
        <v>2101</v>
      </c>
      <c r="DT34" s="34"/>
      <c r="DU34" s="34"/>
      <c r="DV34" s="34"/>
      <c r="DW34" s="34"/>
      <c r="DX34" s="34"/>
      <c r="DY34" s="34"/>
      <c r="DZ34" s="34"/>
      <c r="EA34" s="62"/>
      <c r="EB34" s="62"/>
      <c r="EC34" s="34"/>
      <c r="ED34" s="34"/>
      <c r="EE34" s="34"/>
      <c r="EF34" s="34"/>
      <c r="EG34" s="34"/>
      <c r="EH34" s="108"/>
      <c r="EI34" s="34"/>
      <c r="EJ34" s="60"/>
      <c r="EK34" s="34"/>
      <c r="EL34" s="34"/>
      <c r="EM34" s="34"/>
      <c r="EN34" s="60"/>
      <c r="EO34" s="60"/>
      <c r="EP34" s="60"/>
      <c r="EQ34" s="60"/>
      <c r="ER34" s="60"/>
      <c r="ES34" s="35" t="s">
        <v>2087</v>
      </c>
      <c r="ET34" s="34" t="s">
        <v>956</v>
      </c>
      <c r="EU34" s="61"/>
      <c r="EV34" s="34" t="s">
        <v>2044</v>
      </c>
      <c r="EW34" s="34" t="s">
        <v>2088</v>
      </c>
      <c r="EX34" s="34"/>
      <c r="EY34" s="81"/>
      <c r="EZ34" s="34"/>
      <c r="FA34" s="34"/>
      <c r="FB34" s="34"/>
      <c r="FC34" s="62"/>
      <c r="FD34" s="62"/>
      <c r="FE34" s="34"/>
      <c r="FF34" s="34"/>
      <c r="FG34" s="34"/>
      <c r="FH34" s="34"/>
      <c r="FI34" s="34"/>
      <c r="FJ34" s="34"/>
      <c r="FK34" s="78"/>
      <c r="FL34" s="60"/>
      <c r="FM34" s="60"/>
      <c r="FN34" s="34"/>
      <c r="FO34" s="34"/>
      <c r="FP34" s="60"/>
      <c r="FQ34" s="60"/>
      <c r="FR34" s="60"/>
      <c r="FS34" s="60"/>
      <c r="FT34" s="60"/>
      <c r="FU34" s="35" t="s">
        <v>2087</v>
      </c>
      <c r="FV34" s="34" t="s">
        <v>956</v>
      </c>
      <c r="FW34" s="61"/>
      <c r="FX34" s="34" t="s">
        <v>2044</v>
      </c>
      <c r="FY34" s="34" t="s">
        <v>2088</v>
      </c>
      <c r="FZ34" s="34"/>
      <c r="GA34" s="81"/>
      <c r="GB34" s="34"/>
      <c r="GC34" s="34"/>
      <c r="GD34" s="34"/>
      <c r="GE34" s="62"/>
      <c r="GF34" s="62"/>
      <c r="GG34" s="34"/>
      <c r="GH34" s="34"/>
      <c r="GI34" s="34"/>
      <c r="GJ34" s="34"/>
      <c r="GK34" s="34"/>
      <c r="GL34" s="34"/>
      <c r="GM34" s="34"/>
      <c r="GN34" s="60"/>
      <c r="GO34" s="60"/>
      <c r="GP34" s="34"/>
      <c r="GQ34" s="34"/>
      <c r="GR34" s="60"/>
      <c r="GS34" s="60"/>
      <c r="GT34" s="60"/>
      <c r="GU34" s="60"/>
      <c r="GV34" s="60"/>
      <c r="GW34" s="35"/>
      <c r="GX34" s="34"/>
      <c r="GY34" s="35"/>
      <c r="GZ34" s="35"/>
      <c r="HA34" s="35"/>
      <c r="HB34" s="35"/>
      <c r="HC34" s="35"/>
      <c r="HD34" s="34"/>
      <c r="HE34" s="34"/>
      <c r="HF34" s="34"/>
      <c r="HG34" s="62"/>
      <c r="HH34" s="62"/>
      <c r="HI34" s="34"/>
      <c r="HJ34" s="34"/>
      <c r="HK34" s="34"/>
      <c r="HL34" s="34"/>
      <c r="HM34" s="34"/>
      <c r="HN34" s="34"/>
      <c r="HO34" s="34"/>
      <c r="HP34" s="60"/>
      <c r="HQ34" s="34"/>
      <c r="HR34" s="34"/>
      <c r="HS34" s="34"/>
      <c r="HT34" s="60"/>
      <c r="HU34" s="60"/>
      <c r="HV34" s="60"/>
      <c r="HW34" s="60"/>
      <c r="HX34" s="60"/>
      <c r="HY34" s="35"/>
      <c r="HZ34" s="35"/>
      <c r="IA34" s="35"/>
      <c r="IB34" s="35"/>
      <c r="IC34" s="35"/>
      <c r="ID34" s="35"/>
      <c r="IE34" s="35"/>
      <c r="IF34" s="34"/>
      <c r="IG34" s="34"/>
      <c r="IH34" s="34"/>
      <c r="II34" s="62"/>
      <c r="IJ34" s="62"/>
      <c r="IK34" s="34"/>
      <c r="IL34" s="34"/>
      <c r="IM34" s="34"/>
      <c r="IN34" s="34"/>
      <c r="IO34" s="34"/>
      <c r="IP34" s="61"/>
      <c r="IQ34" s="34"/>
      <c r="IR34" s="60"/>
      <c r="IS34" s="34"/>
      <c r="IT34" s="34"/>
      <c r="IU34" s="34"/>
      <c r="IV34" s="60"/>
      <c r="IW34" s="60"/>
      <c r="IX34" s="60"/>
      <c r="IY34" s="60"/>
      <c r="IZ34" s="60"/>
      <c r="JA34" s="35"/>
      <c r="JB34" s="35"/>
      <c r="JC34" s="35"/>
      <c r="JD34" s="35"/>
      <c r="JE34" s="35"/>
      <c r="JF34" s="35"/>
      <c r="JG34" s="35"/>
      <c r="JH34" s="34"/>
      <c r="JI34" s="34"/>
      <c r="JJ34" s="34"/>
      <c r="JK34" s="62"/>
      <c r="JL34" s="62"/>
      <c r="JM34" s="34"/>
      <c r="JN34" s="34"/>
      <c r="JO34" s="34"/>
      <c r="JP34" s="34"/>
      <c r="JQ34" s="34"/>
      <c r="JR34" s="61"/>
      <c r="JS34" s="34"/>
      <c r="JT34" s="60"/>
      <c r="JU34" s="34"/>
      <c r="JV34" s="34"/>
      <c r="JW34" s="34"/>
      <c r="JX34" s="60"/>
      <c r="JY34" s="60"/>
      <c r="JZ34" s="60"/>
      <c r="KA34" s="60"/>
      <c r="KB34" s="60"/>
      <c r="KC34" s="35"/>
      <c r="KD34" s="35"/>
      <c r="KE34" s="35"/>
      <c r="KF34" s="35"/>
      <c r="KG34" s="35"/>
      <c r="KH34" s="35"/>
      <c r="KI34" s="35"/>
      <c r="KJ34" s="34"/>
      <c r="KK34" s="34"/>
      <c r="KL34" s="34"/>
      <c r="KM34" s="62"/>
      <c r="KN34" s="62"/>
      <c r="KO34" s="34"/>
      <c r="KP34" s="34"/>
      <c r="KQ34" s="34"/>
      <c r="KR34" s="34"/>
      <c r="KS34" s="34"/>
      <c r="KT34" s="61"/>
      <c r="KU34" s="34"/>
      <c r="KV34" s="60"/>
      <c r="KW34" s="34"/>
      <c r="KX34" s="34"/>
      <c r="KY34" s="34"/>
      <c r="KZ34" s="60"/>
      <c r="LA34" s="60"/>
      <c r="LB34" s="60"/>
      <c r="LC34" s="60"/>
      <c r="LD34" s="60"/>
      <c r="LE34" s="34"/>
      <c r="LF34" s="34"/>
      <c r="LG34" s="34"/>
      <c r="LH34" s="34"/>
      <c r="LI34" s="34"/>
      <c r="LJ34" s="34"/>
      <c r="LK34" s="34"/>
      <c r="LL34" s="34"/>
      <c r="LM34" s="34"/>
      <c r="LN34" s="34"/>
      <c r="LO34" s="62"/>
      <c r="LP34" s="62"/>
      <c r="LQ34" s="34"/>
      <c r="LR34" s="34"/>
      <c r="LS34" s="34"/>
      <c r="LT34" s="34"/>
      <c r="LU34" s="34"/>
      <c r="LV34" s="34"/>
      <c r="LW34" s="34"/>
      <c r="LX34" s="60"/>
      <c r="LY34" s="34"/>
      <c r="LZ34" s="34"/>
      <c r="MA34" s="34"/>
      <c r="MB34" s="60"/>
      <c r="MC34" s="60"/>
      <c r="MD34" s="60"/>
      <c r="ME34" s="60"/>
      <c r="MF34" s="60"/>
      <c r="MG34" s="34"/>
      <c r="MH34" s="34"/>
      <c r="MI34" s="34"/>
      <c r="MJ34" s="34"/>
      <c r="MK34" s="34"/>
      <c r="ML34" s="34"/>
      <c r="MM34" s="34"/>
      <c r="MN34" s="34"/>
      <c r="MO34" s="34"/>
      <c r="MP34" s="34"/>
      <c r="MQ34" s="62"/>
      <c r="MR34" s="62"/>
      <c r="MS34" s="34"/>
      <c r="MT34" s="34"/>
      <c r="MU34" s="34"/>
      <c r="MV34" s="34"/>
      <c r="MW34" s="34"/>
      <c r="MX34" s="34"/>
      <c r="MY34" s="34"/>
      <c r="MZ34" s="60"/>
      <c r="NA34" s="34"/>
      <c r="NB34" s="34"/>
      <c r="NC34" s="34"/>
      <c r="ND34" s="60"/>
      <c r="NE34" s="60"/>
      <c r="NF34" s="60"/>
      <c r="NG34" s="60"/>
      <c r="NH34" s="60"/>
      <c r="NI34" s="35" t="s">
        <v>2087</v>
      </c>
      <c r="NJ34" s="35" t="s">
        <v>956</v>
      </c>
      <c r="NK34" s="34"/>
      <c r="NL34" s="35" t="s">
        <v>2047</v>
      </c>
      <c r="NM34" s="35"/>
      <c r="NN34" s="35"/>
      <c r="NO34" s="109"/>
      <c r="NP34" s="109"/>
      <c r="NQ34" s="35"/>
      <c r="NR34" s="35"/>
      <c r="NS34" s="35"/>
      <c r="NT34" s="35"/>
      <c r="NU34" s="35"/>
      <c r="NV34" s="35"/>
      <c r="NW34" s="35"/>
      <c r="NX34" s="35"/>
      <c r="NY34" s="35"/>
      <c r="NZ34" s="35"/>
      <c r="OA34" s="34"/>
      <c r="OB34" s="60"/>
      <c r="OC34" s="34"/>
      <c r="OD34" s="34"/>
      <c r="OE34" s="34"/>
      <c r="OF34" s="60"/>
      <c r="OG34" s="60"/>
      <c r="OH34" s="60"/>
      <c r="OI34" s="60"/>
      <c r="OJ34" s="60"/>
      <c r="OK34" s="35">
        <v>11567090</v>
      </c>
      <c r="OL34" s="35">
        <v>200076510</v>
      </c>
      <c r="OM34" s="35" t="s">
        <v>1683</v>
      </c>
      <c r="ON34" s="35"/>
      <c r="OO34" s="35">
        <v>142</v>
      </c>
      <c r="OP34" s="35"/>
      <c r="OQ34" s="34"/>
      <c r="OR34" s="60"/>
      <c r="OS34" s="60"/>
      <c r="OT34" s="60"/>
      <c r="OU34" s="60"/>
      <c r="OV34" s="60"/>
      <c r="OW34" s="34"/>
      <c r="OX34" s="34"/>
      <c r="OY34" s="34"/>
      <c r="OZ34" s="34"/>
      <c r="PA34" s="34"/>
      <c r="PB34" s="61"/>
      <c r="PC34" s="34"/>
      <c r="PD34" s="60"/>
      <c r="PE34" s="63"/>
    </row>
    <row r="35" spans="1:421" s="64" customFormat="1" ht="20.2" customHeight="1">
      <c r="A35" s="34"/>
      <c r="B35" s="34"/>
      <c r="C35" s="34"/>
      <c r="D35" s="60"/>
      <c r="E35" s="60"/>
      <c r="F35" s="60"/>
      <c r="G35" s="60"/>
      <c r="H35" s="60"/>
      <c r="I35" s="35" t="s">
        <v>2096</v>
      </c>
      <c r="J35" s="34" t="s">
        <v>956</v>
      </c>
      <c r="K35" s="34"/>
      <c r="L35" s="34" t="s">
        <v>2032</v>
      </c>
      <c r="M35" s="34" t="s">
        <v>2097</v>
      </c>
      <c r="N35" s="34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  <c r="AA35" s="34"/>
      <c r="AB35" s="60"/>
      <c r="AC35" s="34"/>
      <c r="AD35" s="34"/>
      <c r="AE35" s="34"/>
      <c r="AF35" s="60"/>
      <c r="AG35" s="60"/>
      <c r="AH35" s="60"/>
      <c r="AI35" s="60"/>
      <c r="AJ35" s="60"/>
      <c r="AK35" s="35"/>
      <c r="AL35" s="35"/>
      <c r="AM35" s="35"/>
      <c r="AN35" s="35"/>
      <c r="AO35" s="35"/>
      <c r="AP35" s="35"/>
      <c r="AQ35" s="35"/>
      <c r="AR35" s="34"/>
      <c r="AS35" s="34"/>
      <c r="AT35" s="34"/>
      <c r="AU35" s="62"/>
      <c r="AV35" s="62"/>
      <c r="AW35" s="34"/>
      <c r="AX35" s="34"/>
      <c r="AY35" s="34"/>
      <c r="AZ35" s="34"/>
      <c r="BA35" s="34"/>
      <c r="BB35" s="34"/>
      <c r="BC35" s="34"/>
      <c r="BD35" s="60"/>
      <c r="BE35" s="34"/>
      <c r="BF35" s="34"/>
      <c r="BG35" s="34"/>
      <c r="BH35" s="60"/>
      <c r="BI35" s="60"/>
      <c r="BJ35" s="60"/>
      <c r="BK35" s="60"/>
      <c r="BL35" s="60"/>
      <c r="BM35" s="34"/>
      <c r="BN35" s="35"/>
      <c r="BO35" s="35"/>
      <c r="BP35" s="35"/>
      <c r="BQ35" s="35"/>
      <c r="BR35" s="35"/>
      <c r="BS35" s="35"/>
      <c r="BT35" s="60"/>
      <c r="BU35" s="60"/>
      <c r="BV35" s="34"/>
      <c r="BW35" s="62"/>
      <c r="BX35" s="62"/>
      <c r="BY35" s="34"/>
      <c r="BZ35" s="34"/>
      <c r="CA35" s="34"/>
      <c r="CB35" s="34"/>
      <c r="CC35" s="34"/>
      <c r="CD35" s="61"/>
      <c r="CE35" s="34"/>
      <c r="CF35" s="60"/>
      <c r="CG35" s="34"/>
      <c r="CH35" s="34"/>
      <c r="CI35" s="34"/>
      <c r="CJ35" s="60"/>
      <c r="CK35" s="60"/>
      <c r="CL35" s="60"/>
      <c r="CM35" s="60"/>
      <c r="CN35" s="60"/>
      <c r="CO35" s="35" t="s">
        <v>2098</v>
      </c>
      <c r="CP35" s="35" t="s">
        <v>956</v>
      </c>
      <c r="CQ35" s="61"/>
      <c r="CR35" s="35" t="s">
        <v>2045</v>
      </c>
      <c r="CS35" s="35">
        <v>12</v>
      </c>
      <c r="CT35" s="35"/>
      <c r="CU35" s="81"/>
      <c r="CV35" s="34"/>
      <c r="CW35" s="34"/>
      <c r="CX35" s="34"/>
      <c r="CY35" s="62"/>
      <c r="CZ35" s="62"/>
      <c r="DA35" s="34"/>
      <c r="DB35" s="34"/>
      <c r="DC35" s="34"/>
      <c r="DD35" s="34"/>
      <c r="DE35" s="34"/>
      <c r="DF35" s="34"/>
      <c r="DG35" s="34"/>
      <c r="DH35" s="60"/>
      <c r="DI35" s="34"/>
      <c r="DJ35" s="34"/>
      <c r="DK35" s="34"/>
      <c r="DL35" s="60"/>
      <c r="DM35" s="60"/>
      <c r="DN35" s="60"/>
      <c r="DO35" s="60"/>
      <c r="DP35" s="60"/>
      <c r="DQ35" s="35"/>
      <c r="DR35" s="35"/>
      <c r="DS35" s="35"/>
      <c r="DT35" s="35"/>
      <c r="DU35" s="35"/>
      <c r="DV35" s="35"/>
      <c r="DW35" s="35"/>
      <c r="DX35" s="34"/>
      <c r="DY35" s="35"/>
      <c r="DZ35" s="35"/>
      <c r="EA35" s="35"/>
      <c r="EB35" s="35"/>
      <c r="EC35" s="35"/>
      <c r="ED35" s="35"/>
      <c r="EE35" s="35"/>
      <c r="EF35" s="35"/>
      <c r="EG35" s="35"/>
      <c r="EH35" s="35"/>
      <c r="EI35" s="34"/>
      <c r="EJ35" s="60"/>
      <c r="EK35" s="34"/>
      <c r="EL35" s="34"/>
      <c r="EM35" s="34"/>
      <c r="EN35" s="60"/>
      <c r="EO35" s="60"/>
      <c r="EP35" s="60"/>
      <c r="EQ35" s="60"/>
      <c r="ER35" s="60"/>
      <c r="ES35" s="35" t="s">
        <v>2087</v>
      </c>
      <c r="ET35" s="35" t="s">
        <v>956</v>
      </c>
      <c r="EU35" s="61"/>
      <c r="EV35" s="35" t="s">
        <v>2045</v>
      </c>
      <c r="EW35" s="35" t="s">
        <v>2088</v>
      </c>
      <c r="EX35" s="35"/>
      <c r="EY35" s="81"/>
      <c r="EZ35" s="34"/>
      <c r="FA35" s="34"/>
      <c r="FB35" s="34"/>
      <c r="FC35" s="62"/>
      <c r="FD35" s="62"/>
      <c r="FE35" s="34"/>
      <c r="FF35" s="34"/>
      <c r="FG35" s="34"/>
      <c r="FH35" s="34"/>
      <c r="FI35" s="34"/>
      <c r="FJ35" s="34"/>
      <c r="FK35" s="161"/>
      <c r="FL35" s="60"/>
      <c r="FM35" s="34"/>
      <c r="FN35" s="34"/>
      <c r="FO35" s="34"/>
      <c r="FP35" s="60"/>
      <c r="FQ35" s="60"/>
      <c r="FR35" s="60"/>
      <c r="FS35" s="60"/>
      <c r="FT35" s="60"/>
      <c r="FU35" s="35" t="s">
        <v>2087</v>
      </c>
      <c r="FV35" s="35" t="s">
        <v>956</v>
      </c>
      <c r="FW35" s="61"/>
      <c r="FX35" s="35" t="s">
        <v>2045</v>
      </c>
      <c r="FY35" s="35" t="s">
        <v>2088</v>
      </c>
      <c r="FZ35" s="35"/>
      <c r="GA35" s="81"/>
      <c r="GB35" s="34"/>
      <c r="GC35" s="34"/>
      <c r="GD35" s="34"/>
      <c r="GE35" s="62"/>
      <c r="GF35" s="62"/>
      <c r="GG35" s="34"/>
      <c r="GH35" s="34"/>
      <c r="GI35" s="34"/>
      <c r="GJ35" s="34"/>
      <c r="GK35" s="34"/>
      <c r="GL35" s="34"/>
      <c r="GM35" s="34"/>
      <c r="GN35" s="60"/>
      <c r="GO35" s="34"/>
      <c r="GP35" s="34"/>
      <c r="GQ35" s="34"/>
      <c r="GR35" s="60"/>
      <c r="GS35" s="60"/>
      <c r="GT35" s="60"/>
      <c r="GU35" s="60"/>
      <c r="GV35" s="60"/>
      <c r="GW35" s="35"/>
      <c r="GX35" s="35"/>
      <c r="GY35" s="61"/>
      <c r="GZ35" s="35"/>
      <c r="HA35" s="35"/>
      <c r="HB35" s="35"/>
      <c r="HC35" s="36"/>
      <c r="HD35" s="34"/>
      <c r="HE35" s="34"/>
      <c r="HF35" s="34"/>
      <c r="HG35" s="62"/>
      <c r="HH35" s="62"/>
      <c r="HI35" s="34"/>
      <c r="HJ35" s="34"/>
      <c r="HK35" s="34"/>
      <c r="HL35" s="34"/>
      <c r="HM35" s="34"/>
      <c r="HN35" s="34"/>
      <c r="HO35" s="34"/>
      <c r="HP35" s="60"/>
      <c r="HQ35" s="34"/>
      <c r="HR35" s="34"/>
      <c r="HS35" s="34"/>
      <c r="HT35" s="60"/>
      <c r="HU35" s="60"/>
      <c r="HV35" s="60"/>
      <c r="HW35" s="60"/>
      <c r="HX35" s="60"/>
      <c r="HY35" s="35"/>
      <c r="HZ35" s="35"/>
      <c r="IA35" s="35"/>
      <c r="IB35" s="35"/>
      <c r="IC35" s="35"/>
      <c r="ID35" s="35"/>
      <c r="IE35" s="35"/>
      <c r="IF35" s="34"/>
      <c r="IG35" s="34"/>
      <c r="IH35" s="34"/>
      <c r="II35" s="62"/>
      <c r="IJ35" s="62"/>
      <c r="IK35" s="34"/>
      <c r="IL35" s="34"/>
      <c r="IM35" s="34"/>
      <c r="IN35" s="34"/>
      <c r="IO35" s="34"/>
      <c r="IP35" s="61"/>
      <c r="IQ35" s="34"/>
      <c r="IR35" s="60"/>
      <c r="IS35" s="34"/>
      <c r="IT35" s="34"/>
      <c r="IU35" s="34"/>
      <c r="IV35" s="60"/>
      <c r="IW35" s="60"/>
      <c r="IX35" s="60"/>
      <c r="IY35" s="60"/>
      <c r="IZ35" s="60"/>
      <c r="JA35" s="93"/>
      <c r="JB35" s="80"/>
      <c r="JC35" s="80"/>
      <c r="JD35" s="80"/>
      <c r="JE35" s="80"/>
      <c r="JF35" s="80"/>
      <c r="JG35" s="80"/>
      <c r="JH35" s="34"/>
      <c r="JI35" s="34"/>
      <c r="JJ35" s="34"/>
      <c r="JK35" s="62"/>
      <c r="JL35" s="62"/>
      <c r="JM35" s="34"/>
      <c r="JN35" s="34"/>
      <c r="JO35" s="34"/>
      <c r="JP35" s="34"/>
      <c r="JQ35" s="34"/>
      <c r="JR35" s="61"/>
      <c r="JS35" s="34"/>
      <c r="JT35" s="60"/>
      <c r="JU35" s="34"/>
      <c r="JV35" s="34"/>
      <c r="JW35" s="34"/>
      <c r="JX35" s="60"/>
      <c r="JY35" s="60"/>
      <c r="JZ35" s="60"/>
      <c r="KA35" s="60"/>
      <c r="KB35" s="60"/>
      <c r="KC35" s="35"/>
      <c r="KD35" s="35"/>
      <c r="KE35" s="34"/>
      <c r="KF35" s="61"/>
      <c r="KG35" s="34"/>
      <c r="KH35" s="34"/>
      <c r="KI35" s="35"/>
      <c r="KJ35" s="34"/>
      <c r="KK35" s="34"/>
      <c r="KL35" s="34"/>
      <c r="KM35" s="62"/>
      <c r="KN35" s="62"/>
      <c r="KO35" s="34"/>
      <c r="KP35" s="34"/>
      <c r="KQ35" s="34"/>
      <c r="KR35" s="34"/>
      <c r="KS35" s="34"/>
      <c r="KT35" s="61"/>
      <c r="KU35" s="34"/>
      <c r="KV35" s="60"/>
      <c r="KW35" s="34"/>
      <c r="KX35" s="34"/>
      <c r="KY35" s="34"/>
      <c r="KZ35" s="60"/>
      <c r="LA35" s="60"/>
      <c r="LB35" s="60"/>
      <c r="LC35" s="60"/>
      <c r="LD35" s="60"/>
      <c r="LE35" s="35"/>
      <c r="LF35" s="35"/>
      <c r="LG35" s="35"/>
      <c r="LH35" s="35"/>
      <c r="LI35" s="35"/>
      <c r="LJ35" s="35"/>
      <c r="LK35" s="34"/>
      <c r="LL35" s="34"/>
      <c r="LM35" s="34"/>
      <c r="LN35" s="34"/>
      <c r="LO35" s="62"/>
      <c r="LP35" s="62"/>
      <c r="LQ35" s="34"/>
      <c r="LR35" s="34"/>
      <c r="LS35" s="34"/>
      <c r="LT35" s="34"/>
      <c r="LU35" s="34"/>
      <c r="LV35" s="34"/>
      <c r="LW35" s="34"/>
      <c r="LX35" s="60"/>
      <c r="LY35" s="34"/>
      <c r="LZ35" s="34"/>
      <c r="MA35" s="34"/>
      <c r="MB35" s="60"/>
      <c r="MC35" s="60"/>
      <c r="MD35" s="60"/>
      <c r="ME35" s="60"/>
      <c r="MF35" s="60"/>
      <c r="MG35" s="35"/>
      <c r="MH35" s="35"/>
      <c r="MI35" s="35"/>
      <c r="MJ35" s="35"/>
      <c r="MK35" s="35"/>
      <c r="ML35" s="35"/>
      <c r="MM35" s="34"/>
      <c r="MN35" s="34"/>
      <c r="MO35" s="34"/>
      <c r="MP35" s="34"/>
      <c r="MQ35" s="62"/>
      <c r="MR35" s="62"/>
      <c r="MS35" s="34"/>
      <c r="MT35" s="34"/>
      <c r="MU35" s="34"/>
      <c r="MV35" s="34"/>
      <c r="MW35" s="34"/>
      <c r="MX35" s="34"/>
      <c r="MY35" s="34"/>
      <c r="MZ35" s="60"/>
      <c r="NA35" s="34"/>
      <c r="NB35" s="34"/>
      <c r="NC35" s="34"/>
      <c r="ND35" s="60"/>
      <c r="NE35" s="60"/>
      <c r="NF35" s="60"/>
      <c r="NG35" s="60"/>
      <c r="NH35" s="60"/>
      <c r="NI35" s="35" t="s">
        <v>2087</v>
      </c>
      <c r="NJ35" s="35" t="s">
        <v>956</v>
      </c>
      <c r="NK35" s="35"/>
      <c r="NL35" s="35" t="s">
        <v>2048</v>
      </c>
      <c r="NM35" s="35"/>
      <c r="NN35" s="35"/>
      <c r="NO35" s="109"/>
      <c r="NP35" s="109"/>
      <c r="NQ35" s="35"/>
      <c r="NR35" s="35"/>
      <c r="NS35" s="35"/>
      <c r="NT35" s="35"/>
      <c r="NU35" s="35"/>
      <c r="NV35" s="35"/>
      <c r="NW35" s="35"/>
      <c r="NX35" s="35"/>
      <c r="NY35" s="35"/>
      <c r="NZ35" s="35"/>
      <c r="OA35" s="34"/>
      <c r="OB35" s="60"/>
      <c r="OC35" s="34"/>
      <c r="OD35" s="34"/>
      <c r="OE35" s="34"/>
      <c r="OF35" s="60"/>
      <c r="OG35" s="60"/>
      <c r="OH35" s="60"/>
      <c r="OI35" s="60"/>
      <c r="OJ35" s="60"/>
      <c r="OK35" s="35">
        <v>11569700</v>
      </c>
      <c r="OL35" s="35">
        <v>200201360</v>
      </c>
      <c r="OM35" s="35" t="s">
        <v>2071</v>
      </c>
      <c r="ON35" s="35"/>
      <c r="OO35" s="35">
        <v>4</v>
      </c>
      <c r="OP35" s="35"/>
      <c r="OQ35" s="35"/>
      <c r="OR35" s="35"/>
      <c r="OS35" s="35"/>
      <c r="OT35" s="35"/>
      <c r="OU35" s="35"/>
      <c r="OV35" s="35"/>
      <c r="OW35" s="35"/>
      <c r="OX35" s="35"/>
      <c r="OY35" s="35"/>
      <c r="OZ35" s="35"/>
      <c r="PA35" s="35"/>
      <c r="PB35" s="35"/>
      <c r="PC35" s="34"/>
      <c r="PD35" s="60"/>
      <c r="PE35" s="63"/>
    </row>
    <row r="36" spans="1:421" s="64" customFormat="1" ht="20.2" customHeight="1">
      <c r="A36" s="34"/>
      <c r="B36" s="34"/>
      <c r="C36" s="34"/>
      <c r="D36" s="60"/>
      <c r="E36" s="60"/>
      <c r="F36" s="60"/>
      <c r="G36" s="60"/>
      <c r="H36" s="60"/>
      <c r="I36" s="35" t="s">
        <v>2096</v>
      </c>
      <c r="J36" s="35" t="s">
        <v>956</v>
      </c>
      <c r="K36" s="35"/>
      <c r="L36" s="35" t="s">
        <v>2033</v>
      </c>
      <c r="M36" s="35" t="s">
        <v>2097</v>
      </c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Z36" s="35"/>
      <c r="AA36" s="34"/>
      <c r="AB36" s="60"/>
      <c r="AC36" s="34"/>
      <c r="AD36" s="34"/>
      <c r="AE36" s="34"/>
      <c r="AF36" s="60"/>
      <c r="AG36" s="60"/>
      <c r="AH36" s="60"/>
      <c r="AI36" s="60"/>
      <c r="AJ36" s="60"/>
      <c r="AK36" s="35"/>
      <c r="AL36" s="35"/>
      <c r="AM36" s="35"/>
      <c r="AN36" s="35"/>
      <c r="AO36" s="35"/>
      <c r="AP36" s="35"/>
      <c r="AQ36" s="35"/>
      <c r="AR36" s="34"/>
      <c r="AS36" s="34"/>
      <c r="AT36" s="34"/>
      <c r="AU36" s="62"/>
      <c r="AV36" s="62"/>
      <c r="AW36" s="34"/>
      <c r="AX36" s="34"/>
      <c r="AY36" s="34"/>
      <c r="AZ36" s="34"/>
      <c r="BA36" s="34"/>
      <c r="BB36" s="34"/>
      <c r="BC36" s="34"/>
      <c r="BD36" s="60"/>
      <c r="BE36" s="34"/>
      <c r="BF36" s="34"/>
      <c r="BG36" s="34"/>
      <c r="BH36" s="60"/>
      <c r="BI36" s="60"/>
      <c r="BJ36" s="60"/>
      <c r="BK36" s="60"/>
      <c r="BL36" s="60"/>
      <c r="BM36" s="34"/>
      <c r="BN36" s="35"/>
      <c r="BO36" s="35"/>
      <c r="BP36" s="35"/>
      <c r="BQ36" s="35"/>
      <c r="BR36" s="35"/>
      <c r="BS36" s="81"/>
      <c r="BT36" s="60"/>
      <c r="BU36" s="60"/>
      <c r="BV36" s="34"/>
      <c r="BW36" s="62"/>
      <c r="BX36" s="62"/>
      <c r="BY36" s="34"/>
      <c r="BZ36" s="34"/>
      <c r="CA36" s="34"/>
      <c r="CB36" s="34"/>
      <c r="CC36" s="34"/>
      <c r="CD36" s="34"/>
      <c r="CE36" s="34"/>
      <c r="CF36" s="60"/>
      <c r="CG36" s="34"/>
      <c r="CH36" s="34"/>
      <c r="CI36" s="34"/>
      <c r="CJ36" s="60"/>
      <c r="CK36" s="60"/>
      <c r="CL36" s="60"/>
      <c r="CM36" s="60"/>
      <c r="CN36" s="60"/>
      <c r="CO36" s="35" t="s">
        <v>2098</v>
      </c>
      <c r="CP36" s="35" t="s">
        <v>956</v>
      </c>
      <c r="CQ36" s="35"/>
      <c r="CR36" s="35" t="s">
        <v>2046</v>
      </c>
      <c r="CS36" s="35">
        <v>12</v>
      </c>
      <c r="CT36" s="35"/>
      <c r="CU36" s="81"/>
      <c r="CV36" s="34"/>
      <c r="CW36" s="34"/>
      <c r="CX36" s="34"/>
      <c r="CY36" s="62"/>
      <c r="CZ36" s="62"/>
      <c r="DA36" s="34"/>
      <c r="DB36" s="34"/>
      <c r="DC36" s="34"/>
      <c r="DD36" s="34"/>
      <c r="DE36" s="34"/>
      <c r="DF36" s="61"/>
      <c r="DG36" s="34"/>
      <c r="DH36" s="60"/>
      <c r="DI36" s="34"/>
      <c r="DJ36" s="34"/>
      <c r="DK36" s="34"/>
      <c r="DL36" s="60"/>
      <c r="DM36" s="60"/>
      <c r="DN36" s="60"/>
      <c r="DO36" s="60"/>
      <c r="DP36" s="60"/>
      <c r="DQ36" s="35">
        <v>11567255</v>
      </c>
      <c r="DR36" s="35">
        <v>200204438</v>
      </c>
      <c r="DS36" s="35" t="s">
        <v>1412</v>
      </c>
      <c r="DT36" s="35"/>
      <c r="DU36" s="35">
        <v>220</v>
      </c>
      <c r="DV36" s="35"/>
      <c r="DW36" s="36"/>
      <c r="DX36" s="34"/>
      <c r="DY36" s="34"/>
      <c r="DZ36" s="34"/>
      <c r="EA36" s="62"/>
      <c r="EB36" s="62"/>
      <c r="EC36" s="34"/>
      <c r="ED36" s="34"/>
      <c r="EE36" s="34"/>
      <c r="EF36" s="34"/>
      <c r="EG36" s="34"/>
      <c r="EH36" s="34"/>
      <c r="EI36" s="34"/>
      <c r="EJ36" s="60"/>
      <c r="EK36" s="34"/>
      <c r="EL36" s="34"/>
      <c r="EM36" s="34"/>
      <c r="EN36" s="60"/>
      <c r="EO36" s="60"/>
      <c r="EP36" s="60"/>
      <c r="EQ36" s="60"/>
      <c r="ER36" s="60"/>
      <c r="ES36" s="35" t="s">
        <v>2087</v>
      </c>
      <c r="ET36" s="35" t="s">
        <v>956</v>
      </c>
      <c r="EU36" s="35"/>
      <c r="EV36" s="35" t="s">
        <v>2046</v>
      </c>
      <c r="EW36" s="35" t="s">
        <v>2088</v>
      </c>
      <c r="EX36" s="35"/>
      <c r="EY36" s="81"/>
      <c r="EZ36" s="34"/>
      <c r="FA36" s="34"/>
      <c r="FB36" s="34"/>
      <c r="FC36" s="62"/>
      <c r="FD36" s="62"/>
      <c r="FE36" s="34"/>
      <c r="FF36" s="34"/>
      <c r="FG36" s="34"/>
      <c r="FH36" s="34"/>
      <c r="FI36" s="34"/>
      <c r="FJ36" s="61"/>
      <c r="FK36" s="161"/>
      <c r="FL36" s="60"/>
      <c r="FM36" s="34"/>
      <c r="FN36" s="34"/>
      <c r="FO36" s="34"/>
      <c r="FP36" s="60"/>
      <c r="FQ36" s="60"/>
      <c r="FR36" s="60"/>
      <c r="FS36" s="60"/>
      <c r="FT36" s="60"/>
      <c r="FU36" s="35" t="s">
        <v>2087</v>
      </c>
      <c r="FV36" s="35" t="s">
        <v>956</v>
      </c>
      <c r="FW36" s="35"/>
      <c r="FX36" s="35" t="s">
        <v>2046</v>
      </c>
      <c r="FY36" s="35" t="s">
        <v>2088</v>
      </c>
      <c r="FZ36" s="35"/>
      <c r="GA36" s="81"/>
      <c r="GB36" s="34"/>
      <c r="GC36" s="34"/>
      <c r="GD36" s="34"/>
      <c r="GE36" s="62"/>
      <c r="GF36" s="62"/>
      <c r="GG36" s="34"/>
      <c r="GH36" s="34"/>
      <c r="GI36" s="34"/>
      <c r="GJ36" s="34"/>
      <c r="GK36" s="34"/>
      <c r="GL36" s="61"/>
      <c r="GM36" s="34"/>
      <c r="GN36" s="60"/>
      <c r="GO36" s="34"/>
      <c r="GP36" s="34"/>
      <c r="GQ36" s="34"/>
      <c r="GR36" s="60"/>
      <c r="GS36" s="60"/>
      <c r="GT36" s="60"/>
      <c r="GU36" s="60"/>
      <c r="GV36" s="60"/>
      <c r="GW36" s="35"/>
      <c r="GX36" s="35"/>
      <c r="GY36" s="35"/>
      <c r="GZ36" s="35"/>
      <c r="HA36" s="35"/>
      <c r="HB36" s="35"/>
      <c r="HC36" s="36"/>
      <c r="HD36" s="34"/>
      <c r="HE36" s="34"/>
      <c r="HF36" s="34"/>
      <c r="HG36" s="62"/>
      <c r="HH36" s="62"/>
      <c r="HI36" s="34"/>
      <c r="HJ36" s="34"/>
      <c r="HK36" s="34"/>
      <c r="HL36" s="34"/>
      <c r="HM36" s="34"/>
      <c r="HN36" s="61"/>
      <c r="HO36" s="34"/>
      <c r="HP36" s="60"/>
      <c r="HQ36" s="34"/>
      <c r="HR36" s="34"/>
      <c r="HS36" s="34"/>
      <c r="HT36" s="60"/>
      <c r="HU36" s="60"/>
      <c r="HV36" s="60"/>
      <c r="HW36" s="60"/>
      <c r="HX36" s="60"/>
      <c r="HY36" s="35">
        <v>11560130</v>
      </c>
      <c r="HZ36" s="35">
        <v>330098980</v>
      </c>
      <c r="IA36" s="35" t="s">
        <v>2075</v>
      </c>
      <c r="IB36" s="35"/>
      <c r="IC36" s="35">
        <v>54</v>
      </c>
      <c r="ID36" s="35"/>
      <c r="IE36" s="35"/>
      <c r="IF36" s="34"/>
      <c r="IG36" s="34"/>
      <c r="IH36" s="34"/>
      <c r="II36" s="62"/>
      <c r="IJ36" s="62"/>
      <c r="IK36" s="34"/>
      <c r="IL36" s="34"/>
      <c r="IM36" s="34"/>
      <c r="IN36" s="34"/>
      <c r="IO36" s="34"/>
      <c r="IP36" s="61" t="s">
        <v>2102</v>
      </c>
      <c r="IQ36" s="34"/>
      <c r="IR36" s="60"/>
      <c r="IS36" s="34"/>
      <c r="IT36" s="34"/>
      <c r="IU36" s="34"/>
      <c r="IV36" s="60"/>
      <c r="IW36" s="60"/>
      <c r="IX36" s="60"/>
      <c r="IY36" s="60"/>
      <c r="IZ36" s="60"/>
      <c r="JA36" s="35"/>
      <c r="JB36" s="35"/>
      <c r="JC36" s="35"/>
      <c r="JD36" s="61"/>
      <c r="JE36" s="35"/>
      <c r="JF36" s="35"/>
      <c r="JG36" s="35"/>
      <c r="JH36" s="34"/>
      <c r="JI36" s="34"/>
      <c r="JJ36" s="34"/>
      <c r="JK36" s="62"/>
      <c r="JL36" s="62"/>
      <c r="JM36" s="34"/>
      <c r="JN36" s="34"/>
      <c r="JO36" s="34"/>
      <c r="JP36" s="34"/>
      <c r="JQ36" s="34"/>
      <c r="JR36" s="34"/>
      <c r="JS36" s="34"/>
      <c r="JT36" s="60"/>
      <c r="JU36" s="34"/>
      <c r="JV36" s="34"/>
      <c r="JW36" s="34"/>
      <c r="JX36" s="60"/>
      <c r="JY36" s="60"/>
      <c r="JZ36" s="60"/>
      <c r="KA36" s="60"/>
      <c r="KB36" s="60"/>
      <c r="KC36" s="35"/>
      <c r="KD36" s="35"/>
      <c r="KE36" s="35"/>
      <c r="KF36" s="35"/>
      <c r="KG36" s="35"/>
      <c r="KH36" s="35"/>
      <c r="KI36" s="36"/>
      <c r="KJ36" s="34"/>
      <c r="KK36" s="34"/>
      <c r="KL36" s="34"/>
      <c r="KM36" s="62"/>
      <c r="KN36" s="62"/>
      <c r="KO36" s="34"/>
      <c r="KP36" s="34"/>
      <c r="KQ36" s="34"/>
      <c r="KR36" s="34"/>
      <c r="KS36" s="34"/>
      <c r="KT36" s="34"/>
      <c r="KU36" s="34"/>
      <c r="KV36" s="60"/>
      <c r="KW36" s="34"/>
      <c r="KX36" s="34"/>
      <c r="KY36" s="34"/>
      <c r="KZ36" s="60"/>
      <c r="LA36" s="60"/>
      <c r="LB36" s="60"/>
      <c r="LC36" s="60"/>
      <c r="LD36" s="60"/>
      <c r="LE36" s="34"/>
      <c r="LF36" s="34"/>
      <c r="LG36" s="34"/>
      <c r="LH36" s="34"/>
      <c r="LI36" s="34"/>
      <c r="LJ36" s="34"/>
      <c r="LK36" s="34"/>
      <c r="LL36" s="34"/>
      <c r="LM36" s="34"/>
      <c r="LN36" s="34"/>
      <c r="LO36" s="62"/>
      <c r="LP36" s="62"/>
      <c r="LQ36" s="34"/>
      <c r="LR36" s="34"/>
      <c r="LS36" s="34"/>
      <c r="LT36" s="34"/>
      <c r="LU36" s="34"/>
      <c r="LV36" s="34"/>
      <c r="LW36" s="34"/>
      <c r="LX36" s="60"/>
      <c r="LY36" s="34"/>
      <c r="LZ36" s="34"/>
      <c r="MA36" s="34"/>
      <c r="MB36" s="60"/>
      <c r="MC36" s="60"/>
      <c r="MD36" s="60"/>
      <c r="ME36" s="60"/>
      <c r="MF36" s="60"/>
      <c r="MG36" s="34"/>
      <c r="MH36" s="34"/>
      <c r="MI36" s="34"/>
      <c r="MJ36" s="34"/>
      <c r="MK36" s="34"/>
      <c r="ML36" s="34"/>
      <c r="MM36" s="34"/>
      <c r="MN36" s="34"/>
      <c r="MO36" s="34"/>
      <c r="MP36" s="34"/>
      <c r="MQ36" s="62"/>
      <c r="MR36" s="62"/>
      <c r="MS36" s="34"/>
      <c r="MT36" s="34"/>
      <c r="MU36" s="34"/>
      <c r="MV36" s="34"/>
      <c r="MW36" s="34"/>
      <c r="MX36" s="34"/>
      <c r="MY36" s="34"/>
      <c r="MZ36" s="60"/>
      <c r="NA36" s="34"/>
      <c r="NB36" s="34"/>
      <c r="NC36" s="34"/>
      <c r="ND36" s="60"/>
      <c r="NE36" s="60"/>
      <c r="NF36" s="60"/>
      <c r="NG36" s="60"/>
      <c r="NH36" s="60"/>
      <c r="NI36" s="35" t="s">
        <v>2087</v>
      </c>
      <c r="NJ36" s="35" t="s">
        <v>956</v>
      </c>
      <c r="NK36" s="35"/>
      <c r="NL36" s="35" t="s">
        <v>2049</v>
      </c>
      <c r="NM36" s="35"/>
      <c r="NN36" s="35"/>
      <c r="NO36" s="109"/>
      <c r="NP36" s="109"/>
      <c r="NQ36" s="35"/>
      <c r="NR36" s="35"/>
      <c r="NS36" s="35"/>
      <c r="NT36" s="35"/>
      <c r="NU36" s="35"/>
      <c r="NV36" s="35"/>
      <c r="NW36" s="35"/>
      <c r="NX36" s="35"/>
      <c r="NY36" s="35"/>
      <c r="NZ36" s="35"/>
      <c r="OA36" s="34"/>
      <c r="OB36" s="60"/>
      <c r="OC36" s="34"/>
      <c r="OD36" s="34"/>
      <c r="OE36" s="34"/>
      <c r="OF36" s="60"/>
      <c r="OG36" s="60"/>
      <c r="OH36" s="60"/>
      <c r="OI36" s="60"/>
      <c r="OJ36" s="60"/>
      <c r="OK36" s="35">
        <v>11569691</v>
      </c>
      <c r="OL36" s="35">
        <v>200201340</v>
      </c>
      <c r="OM36" s="35" t="s">
        <v>2072</v>
      </c>
      <c r="ON36" s="35"/>
      <c r="OO36" s="35">
        <v>4</v>
      </c>
      <c r="OP36" s="35"/>
      <c r="OQ36" s="34"/>
      <c r="OR36" s="35"/>
      <c r="OS36" s="35"/>
      <c r="OT36" s="35"/>
      <c r="OU36" s="35"/>
      <c r="OV36" s="35"/>
      <c r="OW36" s="35"/>
      <c r="OX36" s="35"/>
      <c r="OY36" s="35"/>
      <c r="OZ36" s="35"/>
      <c r="PA36" s="35"/>
      <c r="PB36" s="35"/>
      <c r="PC36" s="34"/>
      <c r="PD36" s="60"/>
      <c r="PE36" s="63"/>
    </row>
    <row r="37" spans="1:421" s="64" customFormat="1" ht="20.2" customHeight="1">
      <c r="A37" s="34"/>
      <c r="B37" s="34"/>
      <c r="C37" s="34"/>
      <c r="D37" s="60"/>
      <c r="E37" s="60"/>
      <c r="F37" s="60"/>
      <c r="G37" s="60"/>
      <c r="H37" s="66"/>
      <c r="I37" s="35"/>
      <c r="J37" s="35"/>
      <c r="K37" s="35"/>
      <c r="L37" s="35"/>
      <c r="M37" s="35"/>
      <c r="N37" s="35"/>
      <c r="O37" s="35"/>
      <c r="P37" s="34"/>
      <c r="Q37" s="34"/>
      <c r="R37" s="34"/>
      <c r="S37" s="62"/>
      <c r="T37" s="62"/>
      <c r="U37" s="34"/>
      <c r="V37" s="34"/>
      <c r="W37" s="34"/>
      <c r="X37" s="34"/>
      <c r="Y37" s="34"/>
      <c r="Z37" s="34"/>
      <c r="AA37" s="34"/>
      <c r="AB37" s="60"/>
      <c r="AC37" s="34"/>
      <c r="AD37" s="34"/>
      <c r="AE37" s="34"/>
      <c r="AF37" s="60"/>
      <c r="AG37" s="60"/>
      <c r="AH37" s="60"/>
      <c r="AI37" s="60"/>
      <c r="AJ37" s="60"/>
      <c r="AK37" s="35"/>
      <c r="AL37" s="35"/>
      <c r="AM37" s="35"/>
      <c r="AN37" s="35"/>
      <c r="AO37" s="35"/>
      <c r="AP37" s="35"/>
      <c r="AQ37" s="35"/>
      <c r="AR37" s="34"/>
      <c r="AS37" s="34"/>
      <c r="AT37" s="34"/>
      <c r="AU37" s="62"/>
      <c r="AV37" s="62"/>
      <c r="AW37" s="34"/>
      <c r="AX37" s="34"/>
      <c r="AY37" s="34"/>
      <c r="AZ37" s="34"/>
      <c r="BA37" s="34"/>
      <c r="BB37" s="34"/>
      <c r="BC37" s="34"/>
      <c r="BD37" s="60"/>
      <c r="BE37" s="34"/>
      <c r="BF37" s="34"/>
      <c r="BG37" s="34"/>
      <c r="BH37" s="60"/>
      <c r="BI37" s="60"/>
      <c r="BJ37" s="60"/>
      <c r="BK37" s="60"/>
      <c r="BL37" s="60"/>
      <c r="BM37" s="35">
        <v>11569404</v>
      </c>
      <c r="BN37" s="35">
        <v>200201325</v>
      </c>
      <c r="BO37" s="35" t="s">
        <v>1825</v>
      </c>
      <c r="BP37" s="35"/>
      <c r="BQ37" s="35">
        <v>185</v>
      </c>
      <c r="BR37" s="35"/>
      <c r="BS37" s="35"/>
      <c r="BT37" s="60"/>
      <c r="BU37" s="60"/>
      <c r="BV37" s="34"/>
      <c r="BW37" s="62"/>
      <c r="BX37" s="62"/>
      <c r="BY37" s="34"/>
      <c r="BZ37" s="34"/>
      <c r="CA37" s="34"/>
      <c r="CB37" s="34"/>
      <c r="CC37" s="34"/>
      <c r="CD37" s="34"/>
      <c r="CE37" s="34"/>
      <c r="CF37" s="60"/>
      <c r="CG37" s="34"/>
      <c r="CH37" s="34"/>
      <c r="CI37" s="34"/>
      <c r="CJ37" s="60"/>
      <c r="CK37" s="60"/>
      <c r="CL37" s="60"/>
      <c r="CM37" s="60"/>
      <c r="CN37" s="60"/>
      <c r="CO37" s="35"/>
      <c r="CP37" s="35"/>
      <c r="CQ37" s="35"/>
      <c r="CR37" s="35"/>
      <c r="CS37" s="35"/>
      <c r="CT37" s="35"/>
      <c r="CU37" s="35"/>
      <c r="CV37" s="34"/>
      <c r="CW37" s="34"/>
      <c r="CX37" s="34"/>
      <c r="CY37" s="62"/>
      <c r="CZ37" s="62"/>
      <c r="DA37" s="34"/>
      <c r="DB37" s="34"/>
      <c r="DC37" s="34"/>
      <c r="DD37" s="34"/>
      <c r="DE37" s="34"/>
      <c r="DF37" s="61"/>
      <c r="DG37" s="34"/>
      <c r="DH37" s="60"/>
      <c r="DI37" s="34"/>
      <c r="DJ37" s="34"/>
      <c r="DK37" s="34"/>
      <c r="DL37" s="60"/>
      <c r="DM37" s="60"/>
      <c r="DN37" s="60"/>
      <c r="DO37" s="60"/>
      <c r="DP37" s="60"/>
      <c r="DQ37" s="35"/>
      <c r="DR37" s="35"/>
      <c r="DS37" s="35"/>
      <c r="DT37" s="35"/>
      <c r="DU37" s="35"/>
      <c r="DV37" s="35"/>
      <c r="DW37" s="35"/>
      <c r="DX37" s="34"/>
      <c r="DY37" s="34"/>
      <c r="DZ37" s="34"/>
      <c r="EA37" s="62"/>
      <c r="EB37" s="62"/>
      <c r="EC37" s="34"/>
      <c r="ED37" s="34"/>
      <c r="EE37" s="34"/>
      <c r="EF37" s="34"/>
      <c r="EG37" s="34"/>
      <c r="EH37" s="61"/>
      <c r="EI37" s="34"/>
      <c r="EJ37" s="60"/>
      <c r="EK37" s="34"/>
      <c r="EL37" s="34"/>
      <c r="EM37" s="34"/>
      <c r="EN37" s="60"/>
      <c r="EO37" s="60"/>
      <c r="EP37" s="60"/>
      <c r="EQ37" s="60"/>
      <c r="ER37" s="60"/>
      <c r="ES37" s="35"/>
      <c r="ET37" s="35"/>
      <c r="EU37" s="35"/>
      <c r="EV37" s="35"/>
      <c r="EW37" s="35"/>
      <c r="EX37" s="35"/>
      <c r="EY37" s="35"/>
      <c r="EZ37" s="34"/>
      <c r="FA37" s="34"/>
      <c r="FB37" s="34"/>
      <c r="FC37" s="62"/>
      <c r="FD37" s="62"/>
      <c r="FE37" s="34"/>
      <c r="FF37" s="34"/>
      <c r="FG37" s="34"/>
      <c r="FH37" s="34"/>
      <c r="FI37" s="34"/>
      <c r="FJ37" s="34"/>
      <c r="FK37" s="78"/>
      <c r="FL37" s="60"/>
      <c r="FM37" s="34"/>
      <c r="FN37" s="34"/>
      <c r="FO37" s="34"/>
      <c r="FP37" s="60"/>
      <c r="FQ37" s="60"/>
      <c r="FR37" s="60"/>
      <c r="FS37" s="60"/>
      <c r="FT37" s="60"/>
      <c r="FU37" s="35"/>
      <c r="FV37" s="35"/>
      <c r="FW37" s="35"/>
      <c r="FX37" s="35"/>
      <c r="FY37" s="35"/>
      <c r="FZ37" s="35"/>
      <c r="GA37" s="35"/>
      <c r="GB37" s="35"/>
      <c r="GC37" s="35"/>
      <c r="GD37" s="35"/>
      <c r="GE37" s="34"/>
      <c r="GF37" s="62"/>
      <c r="GG37" s="34"/>
      <c r="GH37" s="34"/>
      <c r="GI37" s="34"/>
      <c r="GJ37" s="34"/>
      <c r="GK37" s="34"/>
      <c r="GL37" s="61"/>
      <c r="GM37" s="34"/>
      <c r="GN37" s="60"/>
      <c r="GO37" s="34"/>
      <c r="GP37" s="34"/>
      <c r="GQ37" s="34"/>
      <c r="GR37" s="60"/>
      <c r="GS37" s="60"/>
      <c r="GT37" s="60"/>
      <c r="GU37" s="60"/>
      <c r="GV37" s="60"/>
      <c r="GW37" s="35"/>
      <c r="GX37" s="35"/>
      <c r="GY37" s="35"/>
      <c r="GZ37" s="35"/>
      <c r="HA37" s="35"/>
      <c r="HB37" s="35"/>
      <c r="HC37" s="35"/>
      <c r="HD37" s="35"/>
      <c r="HE37" s="35"/>
      <c r="HF37" s="35"/>
      <c r="HG37" s="34"/>
      <c r="HH37" s="62"/>
      <c r="HI37" s="34"/>
      <c r="HJ37" s="34"/>
      <c r="HK37" s="34"/>
      <c r="HL37" s="34"/>
      <c r="HM37" s="34"/>
      <c r="HN37" s="61"/>
      <c r="HO37" s="34"/>
      <c r="HP37" s="60"/>
      <c r="HQ37" s="34"/>
      <c r="HR37" s="34"/>
      <c r="HS37" s="34"/>
      <c r="HT37" s="60"/>
      <c r="HU37" s="60"/>
      <c r="HV37" s="60"/>
      <c r="HW37" s="60"/>
      <c r="HX37" s="60"/>
      <c r="HY37" s="35">
        <v>11560131</v>
      </c>
      <c r="HZ37" s="35">
        <v>330098983</v>
      </c>
      <c r="IA37" s="35" t="s">
        <v>2076</v>
      </c>
      <c r="IB37" s="35"/>
      <c r="IC37" s="35">
        <v>54</v>
      </c>
      <c r="ID37" s="35"/>
      <c r="IE37" s="35"/>
      <c r="IF37" s="34"/>
      <c r="IG37" s="34"/>
      <c r="IH37" s="34"/>
      <c r="II37" s="62"/>
      <c r="IJ37" s="62"/>
      <c r="IK37" s="34"/>
      <c r="IL37" s="34"/>
      <c r="IM37" s="34"/>
      <c r="IN37" s="34"/>
      <c r="IO37" s="34"/>
      <c r="IP37" s="61"/>
      <c r="IQ37" s="34"/>
      <c r="IR37" s="60"/>
      <c r="IS37" s="34"/>
      <c r="IT37" s="34"/>
      <c r="IU37" s="34"/>
      <c r="IV37" s="60"/>
      <c r="IW37" s="60"/>
      <c r="IX37" s="60"/>
      <c r="IY37" s="60"/>
      <c r="IZ37" s="60"/>
      <c r="JA37" s="34"/>
      <c r="JB37" s="34"/>
      <c r="JC37" s="34"/>
      <c r="JD37" s="34"/>
      <c r="JE37" s="34"/>
      <c r="JF37" s="34"/>
      <c r="JG37" s="34"/>
      <c r="JH37" s="34"/>
      <c r="JI37" s="34"/>
      <c r="JJ37" s="34"/>
      <c r="JK37" s="62"/>
      <c r="JL37" s="62"/>
      <c r="JM37" s="34"/>
      <c r="JN37" s="34"/>
      <c r="JO37" s="34"/>
      <c r="JP37" s="34"/>
      <c r="JQ37" s="34"/>
      <c r="JR37" s="34"/>
      <c r="JS37" s="34"/>
      <c r="JT37" s="60"/>
      <c r="JU37" s="34"/>
      <c r="JV37" s="34"/>
      <c r="JW37" s="34"/>
      <c r="JX37" s="60"/>
      <c r="JY37" s="60"/>
      <c r="JZ37" s="60"/>
      <c r="KA37" s="60"/>
      <c r="KB37" s="60"/>
      <c r="KC37" s="35"/>
      <c r="KD37" s="34"/>
      <c r="KE37" s="61"/>
      <c r="KF37" s="34"/>
      <c r="KG37" s="34"/>
      <c r="KH37" s="34"/>
      <c r="KI37" s="36"/>
      <c r="KJ37" s="34"/>
      <c r="KK37" s="34"/>
      <c r="KL37" s="34"/>
      <c r="KM37" s="62"/>
      <c r="KN37" s="62"/>
      <c r="KO37" s="34"/>
      <c r="KP37" s="34"/>
      <c r="KQ37" s="34"/>
      <c r="KR37" s="34"/>
      <c r="KS37" s="34"/>
      <c r="KT37" s="34"/>
      <c r="KU37" s="34"/>
      <c r="KV37" s="60"/>
      <c r="KW37" s="34"/>
      <c r="KX37" s="34"/>
      <c r="KY37" s="34"/>
      <c r="KZ37" s="60"/>
      <c r="LA37" s="60"/>
      <c r="LB37" s="60"/>
      <c r="LC37" s="60"/>
      <c r="LD37" s="60"/>
      <c r="LE37" s="34"/>
      <c r="LF37" s="34"/>
      <c r="LG37" s="35"/>
      <c r="LH37" s="35"/>
      <c r="LI37" s="35"/>
      <c r="LJ37" s="35"/>
      <c r="LK37" s="34"/>
      <c r="LL37" s="34"/>
      <c r="LM37" s="34"/>
      <c r="LN37" s="34"/>
      <c r="LO37" s="62"/>
      <c r="LP37" s="62"/>
      <c r="LQ37" s="34"/>
      <c r="LR37" s="34"/>
      <c r="LS37" s="34"/>
      <c r="LT37" s="34"/>
      <c r="LU37" s="34"/>
      <c r="LV37" s="34"/>
      <c r="LW37" s="34"/>
      <c r="LX37" s="60"/>
      <c r="LY37" s="34"/>
      <c r="LZ37" s="34"/>
      <c r="MA37" s="34"/>
      <c r="MB37" s="60"/>
      <c r="MC37" s="60"/>
      <c r="MD37" s="60"/>
      <c r="ME37" s="60"/>
      <c r="MF37" s="60"/>
      <c r="MG37" s="34"/>
      <c r="MH37" s="34"/>
      <c r="MI37" s="35"/>
      <c r="MJ37" s="35"/>
      <c r="MK37" s="35"/>
      <c r="ML37" s="35"/>
      <c r="MM37" s="34"/>
      <c r="MN37" s="34"/>
      <c r="MO37" s="34"/>
      <c r="MP37" s="34"/>
      <c r="MQ37" s="62"/>
      <c r="MR37" s="62"/>
      <c r="MS37" s="34"/>
      <c r="MT37" s="34"/>
      <c r="MU37" s="34"/>
      <c r="MV37" s="34"/>
      <c r="MW37" s="34"/>
      <c r="MX37" s="34"/>
      <c r="MY37" s="34"/>
      <c r="MZ37" s="60"/>
      <c r="NA37" s="34"/>
      <c r="NB37" s="34"/>
      <c r="NC37" s="34"/>
      <c r="ND37" s="60"/>
      <c r="NE37" s="60"/>
      <c r="NF37" s="60"/>
      <c r="NG37" s="60"/>
      <c r="NH37" s="60"/>
      <c r="NI37" s="34" t="s">
        <v>2087</v>
      </c>
      <c r="NJ37" s="34" t="s">
        <v>956</v>
      </c>
      <c r="NK37" s="34"/>
      <c r="NL37" s="34" t="s">
        <v>2050</v>
      </c>
      <c r="NM37" s="34"/>
      <c r="NN37" s="34"/>
      <c r="NO37" s="34"/>
      <c r="NP37" s="34"/>
      <c r="NQ37" s="34"/>
      <c r="NR37" s="34"/>
      <c r="NS37" s="62"/>
      <c r="NT37" s="62"/>
      <c r="NU37" s="34"/>
      <c r="NV37" s="34"/>
      <c r="NW37" s="34"/>
      <c r="NX37" s="34"/>
      <c r="NY37" s="34"/>
      <c r="NZ37" s="34"/>
      <c r="OA37" s="34"/>
      <c r="OB37" s="60"/>
      <c r="OC37" s="34"/>
      <c r="OD37" s="34"/>
      <c r="OE37" s="34"/>
      <c r="OF37" s="60"/>
      <c r="OG37" s="60"/>
      <c r="OH37" s="60"/>
      <c r="OI37" s="60"/>
      <c r="OJ37" s="60"/>
      <c r="OK37" s="35"/>
      <c r="OL37" s="35"/>
      <c r="OM37" s="35" t="s">
        <v>1998</v>
      </c>
      <c r="ON37" s="35"/>
      <c r="OO37" s="35"/>
      <c r="OP37" s="35"/>
      <c r="OQ37" s="34"/>
      <c r="OR37" s="35"/>
      <c r="OS37" s="35"/>
      <c r="OT37" s="35"/>
      <c r="OU37" s="35"/>
      <c r="OV37" s="35"/>
      <c r="OW37" s="35"/>
      <c r="OX37" s="35"/>
      <c r="OY37" s="35"/>
      <c r="OZ37" s="35"/>
      <c r="PA37" s="35"/>
      <c r="PB37" s="35"/>
      <c r="PC37" s="34"/>
      <c r="PD37" s="60"/>
      <c r="PE37" s="63"/>
    </row>
    <row r="38" spans="1:421" s="64" customFormat="1" ht="20.2" customHeight="1">
      <c r="A38" s="34"/>
      <c r="B38" s="34"/>
      <c r="C38" s="34"/>
      <c r="D38" s="60"/>
      <c r="E38" s="60"/>
      <c r="F38" s="60"/>
      <c r="G38" s="60"/>
      <c r="H38" s="66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4"/>
      <c r="AB38" s="60"/>
      <c r="AC38" s="34"/>
      <c r="AD38" s="34"/>
      <c r="AE38" s="34"/>
      <c r="AF38" s="60"/>
      <c r="AG38" s="60"/>
      <c r="AH38" s="60"/>
      <c r="AI38" s="60"/>
      <c r="AJ38" s="60"/>
      <c r="AK38" s="35"/>
      <c r="AL38" s="35"/>
      <c r="AM38" s="35"/>
      <c r="AN38" s="35"/>
      <c r="AO38" s="35"/>
      <c r="AP38" s="35"/>
      <c r="AQ38" s="35"/>
      <c r="AR38" s="34"/>
      <c r="AS38" s="34"/>
      <c r="AT38" s="34"/>
      <c r="AU38" s="62"/>
      <c r="AV38" s="62"/>
      <c r="AW38" s="34"/>
      <c r="AX38" s="34"/>
      <c r="AY38" s="34"/>
      <c r="AZ38" s="34"/>
      <c r="BA38" s="34"/>
      <c r="BB38" s="34"/>
      <c r="BC38" s="34"/>
      <c r="BD38" s="60"/>
      <c r="BE38" s="34"/>
      <c r="BF38" s="34"/>
      <c r="BG38" s="34"/>
      <c r="BH38" s="60"/>
      <c r="BI38" s="60"/>
      <c r="BJ38" s="60"/>
      <c r="BK38" s="60"/>
      <c r="BL38" s="60"/>
      <c r="BM38" s="35">
        <v>11569393</v>
      </c>
      <c r="BN38" s="35">
        <v>200201326</v>
      </c>
      <c r="BO38" s="35" t="s">
        <v>1827</v>
      </c>
      <c r="BP38" s="35"/>
      <c r="BQ38" s="35">
        <v>243</v>
      </c>
      <c r="BR38" s="35"/>
      <c r="BS38" s="35"/>
      <c r="BT38" s="34"/>
      <c r="BU38" s="34"/>
      <c r="BV38" s="34"/>
      <c r="BW38" s="62"/>
      <c r="BX38" s="62"/>
      <c r="BY38" s="34"/>
      <c r="BZ38" s="34"/>
      <c r="CA38" s="34"/>
      <c r="CB38" s="34"/>
      <c r="CC38" s="34"/>
      <c r="CD38" s="61"/>
      <c r="CE38" s="34"/>
      <c r="CF38" s="60"/>
      <c r="CG38" s="34"/>
      <c r="CH38" s="34"/>
      <c r="CI38" s="34"/>
      <c r="CJ38" s="60"/>
      <c r="CK38" s="60"/>
      <c r="CL38" s="60"/>
      <c r="CM38" s="60"/>
      <c r="CN38" s="60"/>
      <c r="CO38" s="35" t="s">
        <v>2096</v>
      </c>
      <c r="CP38" s="35" t="s">
        <v>956</v>
      </c>
      <c r="CQ38" s="35"/>
      <c r="CR38" s="35" t="s">
        <v>974</v>
      </c>
      <c r="CS38" s="35" t="s">
        <v>2097</v>
      </c>
      <c r="CT38" s="35"/>
      <c r="CU38" s="81"/>
      <c r="CV38" s="34"/>
      <c r="CW38" s="34"/>
      <c r="CX38" s="34"/>
      <c r="CY38" s="62"/>
      <c r="CZ38" s="62"/>
      <c r="DA38" s="34"/>
      <c r="DB38" s="34"/>
      <c r="DC38" s="34"/>
      <c r="DD38" s="34"/>
      <c r="DE38" s="34"/>
      <c r="DF38" s="61"/>
      <c r="DG38" s="34"/>
      <c r="DH38" s="60"/>
      <c r="DI38" s="34"/>
      <c r="DJ38" s="34"/>
      <c r="DK38" s="34"/>
      <c r="DL38" s="60"/>
      <c r="DM38" s="60"/>
      <c r="DN38" s="60"/>
      <c r="DO38" s="60"/>
      <c r="DP38" s="60"/>
      <c r="DQ38" s="35">
        <v>11567258</v>
      </c>
      <c r="DR38" s="35">
        <v>200201367</v>
      </c>
      <c r="DS38" s="35" t="s">
        <v>1431</v>
      </c>
      <c r="DT38" s="35"/>
      <c r="DU38" s="35">
        <v>80</v>
      </c>
      <c r="DV38" s="35"/>
      <c r="DW38" s="36"/>
      <c r="DX38" s="34"/>
      <c r="DY38" s="34"/>
      <c r="DZ38" s="34"/>
      <c r="EA38" s="62"/>
      <c r="EB38" s="62"/>
      <c r="EC38" s="34"/>
      <c r="ED38" s="34"/>
      <c r="EE38" s="34"/>
      <c r="EF38" s="34"/>
      <c r="EG38" s="34"/>
      <c r="EH38" s="34"/>
      <c r="EI38" s="34"/>
      <c r="EJ38" s="60"/>
      <c r="EK38" s="34"/>
      <c r="EL38" s="34"/>
      <c r="EM38" s="34"/>
      <c r="EN38" s="60"/>
      <c r="EO38" s="60"/>
      <c r="EP38" s="60"/>
      <c r="EQ38" s="60"/>
      <c r="ER38" s="60"/>
      <c r="ES38" s="35"/>
      <c r="ET38" s="35"/>
      <c r="EU38" s="35"/>
      <c r="EV38" s="35"/>
      <c r="EW38" s="35"/>
      <c r="EX38" s="35"/>
      <c r="EY38" s="35"/>
      <c r="EZ38" s="34"/>
      <c r="FA38" s="34"/>
      <c r="FB38" s="34"/>
      <c r="FC38" s="62"/>
      <c r="FD38" s="62"/>
      <c r="FE38" s="34"/>
      <c r="FF38" s="34"/>
      <c r="FG38" s="34"/>
      <c r="FH38" s="34"/>
      <c r="FI38" s="34"/>
      <c r="FJ38" s="34"/>
      <c r="FK38" s="78"/>
      <c r="FL38" s="60"/>
      <c r="FM38" s="34"/>
      <c r="FN38" s="34"/>
      <c r="FO38" s="34"/>
      <c r="FP38" s="60"/>
      <c r="FQ38" s="60"/>
      <c r="FR38" s="60"/>
      <c r="FS38" s="60"/>
      <c r="FT38" s="60"/>
      <c r="FU38" s="35"/>
      <c r="FV38" s="35"/>
      <c r="FW38" s="35"/>
      <c r="FX38" s="35"/>
      <c r="FY38" s="35"/>
      <c r="FZ38" s="35"/>
      <c r="GA38" s="35"/>
      <c r="GB38" s="34"/>
      <c r="GC38" s="34"/>
      <c r="GD38" s="34"/>
      <c r="GE38" s="62"/>
      <c r="GF38" s="62"/>
      <c r="GG38" s="34"/>
      <c r="GH38" s="34"/>
      <c r="GI38" s="34"/>
      <c r="GJ38" s="34"/>
      <c r="GK38" s="34"/>
      <c r="GL38" s="61"/>
      <c r="GM38" s="34"/>
      <c r="GN38" s="60"/>
      <c r="GO38" s="34"/>
      <c r="GP38" s="34"/>
      <c r="GQ38" s="34"/>
      <c r="GR38" s="60"/>
      <c r="GS38" s="60"/>
      <c r="GT38" s="60"/>
      <c r="GU38" s="60"/>
      <c r="GV38" s="60"/>
      <c r="GW38" s="35"/>
      <c r="GX38" s="35"/>
      <c r="GY38" s="35"/>
      <c r="GZ38" s="35"/>
      <c r="HA38" s="34"/>
      <c r="HB38" s="34"/>
      <c r="HC38" s="35"/>
      <c r="HD38" s="34"/>
      <c r="HE38" s="34"/>
      <c r="HF38" s="34"/>
      <c r="HG38" s="62"/>
      <c r="HH38" s="62"/>
      <c r="HI38" s="34"/>
      <c r="HJ38" s="34"/>
      <c r="HK38" s="34"/>
      <c r="HL38" s="34"/>
      <c r="HM38" s="34"/>
      <c r="HN38" s="61"/>
      <c r="HO38" s="34"/>
      <c r="HP38" s="60"/>
      <c r="HQ38" s="34"/>
      <c r="HR38" s="34"/>
      <c r="HS38" s="34"/>
      <c r="HT38" s="60"/>
      <c r="HU38" s="60"/>
      <c r="HV38" s="60"/>
      <c r="HW38" s="60"/>
      <c r="HX38" s="60"/>
      <c r="HY38" s="35">
        <v>11560132</v>
      </c>
      <c r="HZ38" s="35">
        <v>330098986</v>
      </c>
      <c r="IA38" s="35" t="s">
        <v>2077</v>
      </c>
      <c r="IB38" s="35"/>
      <c r="IC38" s="35">
        <v>54</v>
      </c>
      <c r="ID38" s="35"/>
      <c r="IE38" s="36"/>
      <c r="IF38" s="34"/>
      <c r="IG38" s="34"/>
      <c r="IH38" s="34"/>
      <c r="II38" s="62"/>
      <c r="IJ38" s="62"/>
      <c r="IK38" s="34"/>
      <c r="IL38" s="34"/>
      <c r="IM38" s="34"/>
      <c r="IN38" s="34"/>
      <c r="IO38" s="34"/>
      <c r="IP38" s="34"/>
      <c r="IQ38" s="34"/>
      <c r="IR38" s="60"/>
      <c r="IS38" s="34"/>
      <c r="IT38" s="34"/>
      <c r="IU38" s="34"/>
      <c r="IV38" s="60"/>
      <c r="IW38" s="60"/>
      <c r="IX38" s="60"/>
      <c r="IY38" s="60"/>
      <c r="IZ38" s="60"/>
      <c r="JA38" s="34"/>
      <c r="JB38" s="34"/>
      <c r="JC38" s="34"/>
      <c r="JD38" s="34"/>
      <c r="JE38" s="34"/>
      <c r="JF38" s="34"/>
      <c r="JG38" s="34"/>
      <c r="JH38" s="34"/>
      <c r="JI38" s="34"/>
      <c r="JJ38" s="34"/>
      <c r="JK38" s="62"/>
      <c r="JL38" s="62"/>
      <c r="JM38" s="34"/>
      <c r="JN38" s="34"/>
      <c r="JO38" s="34"/>
      <c r="JP38" s="34"/>
      <c r="JQ38" s="34"/>
      <c r="JR38" s="34"/>
      <c r="JS38" s="34"/>
      <c r="JT38" s="60"/>
      <c r="JU38" s="34"/>
      <c r="JV38" s="34"/>
      <c r="JW38" s="34"/>
      <c r="JX38" s="60"/>
      <c r="JY38" s="60"/>
      <c r="JZ38" s="60"/>
      <c r="KA38" s="60"/>
      <c r="KB38" s="60"/>
      <c r="KC38" s="35"/>
      <c r="KD38" s="35"/>
      <c r="KE38" s="93"/>
      <c r="KF38" s="93"/>
      <c r="KG38" s="93"/>
      <c r="KH38" s="93"/>
      <c r="KI38" s="36"/>
      <c r="KJ38" s="34"/>
      <c r="KK38" s="34"/>
      <c r="KL38" s="34"/>
      <c r="KM38" s="62"/>
      <c r="KN38" s="62"/>
      <c r="KO38" s="34"/>
      <c r="KP38" s="34"/>
      <c r="KQ38" s="34"/>
      <c r="KR38" s="34"/>
      <c r="KS38" s="61"/>
      <c r="KT38" s="61"/>
      <c r="KU38" s="34"/>
      <c r="KV38" s="60"/>
      <c r="KW38" s="34"/>
      <c r="KX38" s="34"/>
      <c r="KY38" s="34"/>
      <c r="KZ38" s="60"/>
      <c r="LA38" s="60"/>
      <c r="LB38" s="60"/>
      <c r="LC38" s="60"/>
      <c r="LD38" s="60"/>
      <c r="LE38" s="34"/>
      <c r="LF38" s="34"/>
      <c r="LG38" s="35"/>
      <c r="LH38" s="35"/>
      <c r="LI38" s="35"/>
      <c r="LJ38" s="35"/>
      <c r="LK38" s="34"/>
      <c r="LL38" s="34"/>
      <c r="LM38" s="34"/>
      <c r="LN38" s="34"/>
      <c r="LO38" s="62"/>
      <c r="LP38" s="62"/>
      <c r="LQ38" s="34"/>
      <c r="LR38" s="34"/>
      <c r="LS38" s="34"/>
      <c r="LT38" s="34"/>
      <c r="LU38" s="34"/>
      <c r="LV38" s="34"/>
      <c r="LW38" s="34"/>
      <c r="LX38" s="60"/>
      <c r="LY38" s="34"/>
      <c r="LZ38" s="34"/>
      <c r="MA38" s="34"/>
      <c r="MB38" s="60"/>
      <c r="MC38" s="60"/>
      <c r="MD38" s="60"/>
      <c r="ME38" s="60"/>
      <c r="MF38" s="60"/>
      <c r="MG38" s="34"/>
      <c r="MH38" s="34"/>
      <c r="MI38" s="35"/>
      <c r="MJ38" s="35"/>
      <c r="MK38" s="35"/>
      <c r="ML38" s="35"/>
      <c r="MM38" s="34"/>
      <c r="MN38" s="34"/>
      <c r="MO38" s="34"/>
      <c r="MP38" s="34"/>
      <c r="MQ38" s="62"/>
      <c r="MR38" s="62"/>
      <c r="MS38" s="34"/>
      <c r="MT38" s="34"/>
      <c r="MU38" s="34"/>
      <c r="MV38" s="34"/>
      <c r="MW38" s="34"/>
      <c r="MX38" s="34"/>
      <c r="MY38" s="34"/>
      <c r="MZ38" s="60"/>
      <c r="NA38" s="34"/>
      <c r="NB38" s="34"/>
      <c r="NC38" s="34"/>
      <c r="ND38" s="60"/>
      <c r="NE38" s="60"/>
      <c r="NF38" s="60"/>
      <c r="NG38" s="60"/>
      <c r="NH38" s="60"/>
      <c r="NI38" s="34"/>
      <c r="NJ38" s="34"/>
      <c r="NK38" s="35"/>
      <c r="NL38" s="34"/>
      <c r="NM38" s="34"/>
      <c r="NN38" s="34"/>
      <c r="NO38" s="34"/>
      <c r="NP38" s="34"/>
      <c r="NQ38" s="34"/>
      <c r="NR38" s="34"/>
      <c r="NS38" s="62"/>
      <c r="NT38" s="62"/>
      <c r="NU38" s="34"/>
      <c r="NV38" s="34"/>
      <c r="NW38" s="34"/>
      <c r="NX38" s="34"/>
      <c r="NY38" s="34"/>
      <c r="NZ38" s="34"/>
      <c r="OA38" s="34"/>
      <c r="OB38" s="60"/>
      <c r="OC38" s="34"/>
      <c r="OD38" s="34"/>
      <c r="OE38" s="34"/>
      <c r="OF38" s="60"/>
      <c r="OG38" s="60"/>
      <c r="OH38" s="60"/>
      <c r="OI38" s="60"/>
      <c r="OJ38" s="60"/>
      <c r="OK38" s="35"/>
      <c r="OL38" s="35"/>
      <c r="OM38" s="35"/>
      <c r="ON38" s="35"/>
      <c r="OO38" s="35"/>
      <c r="OP38" s="35"/>
      <c r="OQ38" s="35"/>
      <c r="OR38" s="35"/>
      <c r="OS38" s="35"/>
      <c r="OT38" s="35"/>
      <c r="OU38" s="35"/>
      <c r="OV38" s="35"/>
      <c r="OW38" s="35"/>
      <c r="OX38" s="35"/>
      <c r="OY38" s="35"/>
      <c r="OZ38" s="35"/>
      <c r="PA38" s="35"/>
      <c r="PB38" s="35"/>
      <c r="PC38" s="34"/>
      <c r="PD38" s="60"/>
      <c r="PE38" s="63"/>
    </row>
    <row r="39" spans="1:421" s="64" customFormat="1" ht="20.2" customHeight="1">
      <c r="A39" s="34"/>
      <c r="B39" s="34"/>
      <c r="C39" s="34"/>
      <c r="D39" s="60"/>
      <c r="E39" s="60"/>
      <c r="F39" s="60"/>
      <c r="G39" s="60"/>
      <c r="H39" s="66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4"/>
      <c r="AB39" s="60"/>
      <c r="AC39" s="34"/>
      <c r="AD39" s="34"/>
      <c r="AE39" s="34"/>
      <c r="AF39" s="60"/>
      <c r="AG39" s="60"/>
      <c r="AH39" s="60"/>
      <c r="AI39" s="60"/>
      <c r="AJ39" s="60"/>
      <c r="AK39" s="34"/>
      <c r="AL39" s="34"/>
      <c r="AM39" s="34"/>
      <c r="AN39" s="34"/>
      <c r="AO39" s="34"/>
      <c r="AP39" s="69"/>
      <c r="AQ39" s="34"/>
      <c r="AR39" s="34"/>
      <c r="AS39" s="34"/>
      <c r="AT39" s="34"/>
      <c r="AU39" s="62"/>
      <c r="AV39" s="62"/>
      <c r="AW39" s="34"/>
      <c r="AX39" s="34"/>
      <c r="AY39" s="34"/>
      <c r="AZ39" s="34"/>
      <c r="BA39" s="34"/>
      <c r="BB39" s="34"/>
      <c r="BC39" s="34"/>
      <c r="BD39" s="60"/>
      <c r="BE39" s="34"/>
      <c r="BF39" s="34"/>
      <c r="BG39" s="34"/>
      <c r="BH39" s="60"/>
      <c r="BI39" s="60"/>
      <c r="BJ39" s="60"/>
      <c r="BK39" s="60"/>
      <c r="BL39" s="60"/>
      <c r="BM39" s="35"/>
      <c r="BN39" s="35"/>
      <c r="BO39" s="35"/>
      <c r="BP39" s="35"/>
      <c r="BQ39" s="35"/>
      <c r="BR39" s="35"/>
      <c r="BS39" s="35"/>
      <c r="BT39" s="34"/>
      <c r="BU39" s="34"/>
      <c r="BV39" s="34"/>
      <c r="BW39" s="62"/>
      <c r="BX39" s="62"/>
      <c r="BY39" s="34"/>
      <c r="BZ39" s="34"/>
      <c r="CA39" s="34"/>
      <c r="CB39" s="34"/>
      <c r="CC39" s="34"/>
      <c r="CD39" s="34"/>
      <c r="CE39" s="34"/>
      <c r="CF39" s="60"/>
      <c r="CG39" s="34"/>
      <c r="CH39" s="34"/>
      <c r="CI39" s="34"/>
      <c r="CJ39" s="60"/>
      <c r="CK39" s="60"/>
      <c r="CL39" s="60"/>
      <c r="CM39" s="60"/>
      <c r="CN39" s="60"/>
      <c r="CO39" s="35" t="s">
        <v>2096</v>
      </c>
      <c r="CP39" s="35" t="s">
        <v>956</v>
      </c>
      <c r="CQ39" s="35"/>
      <c r="CR39" s="35" t="s">
        <v>968</v>
      </c>
      <c r="CS39" s="35" t="s">
        <v>2097</v>
      </c>
      <c r="CT39" s="35"/>
      <c r="CU39" s="35"/>
      <c r="CV39" s="35"/>
      <c r="CW39" s="35"/>
      <c r="CX39" s="35"/>
      <c r="CY39" s="35"/>
      <c r="CZ39" s="35"/>
      <c r="DA39" s="35"/>
      <c r="DB39" s="35"/>
      <c r="DC39" s="35"/>
      <c r="DD39" s="35"/>
      <c r="DE39" s="35"/>
      <c r="DF39" s="35"/>
      <c r="DG39" s="34"/>
      <c r="DH39" s="60"/>
      <c r="DI39" s="34"/>
      <c r="DJ39" s="34"/>
      <c r="DK39" s="34"/>
      <c r="DL39" s="60"/>
      <c r="DM39" s="60"/>
      <c r="DN39" s="60"/>
      <c r="DO39" s="60"/>
      <c r="DP39" s="60"/>
      <c r="DQ39" s="34">
        <v>11567257</v>
      </c>
      <c r="DR39" s="34">
        <v>200201347</v>
      </c>
      <c r="DS39" s="34" t="s">
        <v>1432</v>
      </c>
      <c r="DT39" s="34"/>
      <c r="DU39" s="34">
        <v>80</v>
      </c>
      <c r="DV39" s="69"/>
      <c r="DW39" s="34"/>
      <c r="DX39" s="34"/>
      <c r="DY39" s="34"/>
      <c r="DZ39" s="34"/>
      <c r="EA39" s="62"/>
      <c r="EB39" s="62"/>
      <c r="EC39" s="34"/>
      <c r="ED39" s="34"/>
      <c r="EE39" s="34"/>
      <c r="EF39" s="34"/>
      <c r="EG39" s="34"/>
      <c r="EH39" s="34"/>
      <c r="EI39" s="34"/>
      <c r="EJ39" s="60"/>
      <c r="EK39" s="34"/>
      <c r="EL39" s="34"/>
      <c r="EM39" s="34"/>
      <c r="EN39" s="60"/>
      <c r="EO39" s="60"/>
      <c r="EP39" s="60"/>
      <c r="EQ39" s="60"/>
      <c r="ER39" s="60"/>
      <c r="ES39" s="35"/>
      <c r="ET39" s="35"/>
      <c r="EU39" s="35"/>
      <c r="EV39" s="35"/>
      <c r="EW39" s="35"/>
      <c r="EX39" s="35"/>
      <c r="EY39" s="35"/>
      <c r="EZ39" s="34"/>
      <c r="FA39" s="34"/>
      <c r="FB39" s="34"/>
      <c r="FC39" s="62"/>
      <c r="FD39" s="62"/>
      <c r="FE39" s="34"/>
      <c r="FF39" s="34"/>
      <c r="FG39" s="34"/>
      <c r="FH39" s="34"/>
      <c r="FI39" s="34"/>
      <c r="FJ39" s="61"/>
      <c r="FK39" s="34"/>
      <c r="FL39" s="60"/>
      <c r="FM39" s="34"/>
      <c r="FN39" s="34"/>
      <c r="FO39" s="34"/>
      <c r="FP39" s="60"/>
      <c r="FQ39" s="60"/>
      <c r="FR39" s="60"/>
      <c r="FS39" s="60"/>
      <c r="FT39" s="60"/>
      <c r="FU39" s="35"/>
      <c r="FV39" s="34"/>
      <c r="FW39" s="61"/>
      <c r="FX39" s="35"/>
      <c r="FY39" s="35"/>
      <c r="FZ39" s="35"/>
      <c r="GA39" s="36"/>
      <c r="GB39" s="35"/>
      <c r="GC39" s="35"/>
      <c r="GD39" s="35"/>
      <c r="GE39" s="34"/>
      <c r="GF39" s="62"/>
      <c r="GG39" s="34"/>
      <c r="GH39" s="34"/>
      <c r="GI39" s="34"/>
      <c r="GJ39" s="34"/>
      <c r="GK39" s="34"/>
      <c r="GM39" s="34"/>
      <c r="GN39" s="60"/>
      <c r="GO39" s="34"/>
      <c r="GP39" s="34"/>
      <c r="GQ39" s="34"/>
      <c r="GR39" s="60"/>
      <c r="GS39" s="60"/>
      <c r="GT39" s="60"/>
      <c r="GU39" s="60"/>
      <c r="GV39" s="60"/>
      <c r="GW39" s="35"/>
      <c r="GX39" s="35"/>
      <c r="GY39" s="35"/>
      <c r="GZ39" s="35"/>
      <c r="HA39" s="35"/>
      <c r="HB39" s="35"/>
      <c r="HC39" s="35"/>
      <c r="HD39" s="35"/>
      <c r="HE39" s="35"/>
      <c r="HF39" s="35"/>
      <c r="HG39" s="34"/>
      <c r="HH39" s="62"/>
      <c r="HI39" s="34"/>
      <c r="HJ39" s="34"/>
      <c r="HK39" s="34"/>
      <c r="HL39" s="34"/>
      <c r="HM39" s="34"/>
      <c r="HO39" s="34"/>
      <c r="HP39" s="60"/>
      <c r="HQ39" s="34"/>
      <c r="HR39" s="34"/>
      <c r="HS39" s="34"/>
      <c r="HT39" s="60"/>
      <c r="HU39" s="60"/>
      <c r="HV39" s="60"/>
      <c r="HW39" s="60"/>
      <c r="HX39" s="60"/>
      <c r="HY39" s="35">
        <v>11560133</v>
      </c>
      <c r="HZ39" s="35">
        <v>330098987</v>
      </c>
      <c r="IA39" s="35" t="s">
        <v>2077</v>
      </c>
      <c r="IB39" s="35"/>
      <c r="IC39" s="34">
        <v>108</v>
      </c>
      <c r="ID39" s="34"/>
      <c r="IE39" s="36"/>
      <c r="IF39" s="34"/>
      <c r="IG39" s="34"/>
      <c r="IH39" s="34"/>
      <c r="II39" s="62"/>
      <c r="IJ39" s="62"/>
      <c r="IK39" s="34"/>
      <c r="IL39" s="34"/>
      <c r="IM39" s="34"/>
      <c r="IN39" s="34"/>
      <c r="IO39" s="34"/>
      <c r="IP39" s="34"/>
      <c r="IQ39" s="34"/>
      <c r="IR39" s="60"/>
      <c r="IS39" s="34"/>
      <c r="IT39" s="34"/>
      <c r="IU39" s="34"/>
      <c r="IV39" s="60"/>
      <c r="IW39" s="60"/>
      <c r="IX39" s="60"/>
      <c r="IY39" s="60"/>
      <c r="IZ39" s="60"/>
      <c r="JA39" s="34"/>
      <c r="JB39" s="34"/>
      <c r="JC39" s="34"/>
      <c r="JD39" s="34"/>
      <c r="JE39" s="34"/>
      <c r="JF39" s="34"/>
      <c r="JG39" s="34"/>
      <c r="JH39" s="34"/>
      <c r="JI39" s="34"/>
      <c r="JJ39" s="34"/>
      <c r="JK39" s="62"/>
      <c r="JL39" s="62"/>
      <c r="JM39" s="34"/>
      <c r="JN39" s="34"/>
      <c r="JO39" s="34"/>
      <c r="JP39" s="34"/>
      <c r="JQ39" s="34"/>
      <c r="JR39" s="34"/>
      <c r="JS39" s="34"/>
      <c r="JT39" s="60"/>
      <c r="JU39" s="34"/>
      <c r="JV39" s="34"/>
      <c r="JW39" s="34"/>
      <c r="JX39" s="60"/>
      <c r="JY39" s="60"/>
      <c r="JZ39" s="60"/>
      <c r="KA39" s="60"/>
      <c r="KB39" s="60"/>
      <c r="KC39" s="35"/>
      <c r="KD39" s="35"/>
      <c r="KE39" s="35"/>
      <c r="KF39" s="35"/>
      <c r="KG39" s="35"/>
      <c r="KH39" s="35"/>
      <c r="KI39" s="67"/>
      <c r="KJ39" s="34"/>
      <c r="KK39" s="34"/>
      <c r="KL39" s="34"/>
      <c r="KM39" s="62"/>
      <c r="KN39" s="62"/>
      <c r="KO39" s="34"/>
      <c r="KP39" s="34"/>
      <c r="KQ39" s="34"/>
      <c r="KR39" s="34"/>
      <c r="KS39" s="34"/>
      <c r="KT39" s="34"/>
      <c r="KU39" s="34"/>
      <c r="KV39" s="60"/>
      <c r="KW39" s="34"/>
      <c r="KX39" s="34"/>
      <c r="KY39" s="34"/>
      <c r="KZ39" s="60"/>
      <c r="LA39" s="60"/>
      <c r="LB39" s="60"/>
      <c r="LC39" s="60"/>
      <c r="LD39" s="60"/>
      <c r="LE39" s="34"/>
      <c r="LF39" s="34"/>
      <c r="LG39" s="35"/>
      <c r="LH39" s="35"/>
      <c r="LI39" s="35"/>
      <c r="LJ39" s="35"/>
      <c r="LK39" s="34"/>
      <c r="LL39" s="34"/>
      <c r="LM39" s="34"/>
      <c r="LN39" s="34"/>
      <c r="LO39" s="62"/>
      <c r="LP39" s="62"/>
      <c r="LQ39" s="34"/>
      <c r="LR39" s="34"/>
      <c r="LS39" s="34"/>
      <c r="LT39" s="34"/>
      <c r="LU39" s="34"/>
      <c r="LV39" s="34"/>
      <c r="LW39" s="34"/>
      <c r="LX39" s="60"/>
      <c r="LY39" s="34"/>
      <c r="LZ39" s="34"/>
      <c r="MA39" s="34"/>
      <c r="MB39" s="60"/>
      <c r="MC39" s="60"/>
      <c r="MD39" s="60"/>
      <c r="ME39" s="60"/>
      <c r="MF39" s="60"/>
      <c r="MG39" s="34"/>
      <c r="MH39" s="34"/>
      <c r="MI39" s="35"/>
      <c r="MJ39" s="35"/>
      <c r="MK39" s="35"/>
      <c r="ML39" s="35"/>
      <c r="MM39" s="34"/>
      <c r="MN39" s="34"/>
      <c r="MO39" s="34"/>
      <c r="MP39" s="34"/>
      <c r="MQ39" s="62"/>
      <c r="MR39" s="62"/>
      <c r="MS39" s="34"/>
      <c r="MT39" s="34"/>
      <c r="MU39" s="34"/>
      <c r="MV39" s="34"/>
      <c r="MW39" s="34"/>
      <c r="MX39" s="34"/>
      <c r="MY39" s="34"/>
      <c r="MZ39" s="60"/>
      <c r="NA39" s="34"/>
      <c r="NB39" s="34"/>
      <c r="NC39" s="34"/>
      <c r="ND39" s="60"/>
      <c r="NE39" s="60"/>
      <c r="NF39" s="60"/>
      <c r="NG39" s="60"/>
      <c r="NH39" s="60"/>
      <c r="NI39" s="35"/>
      <c r="NJ39" s="35"/>
      <c r="NK39" s="35"/>
      <c r="NL39" s="35"/>
      <c r="NM39" s="35"/>
      <c r="NN39" s="35"/>
      <c r="NO39" s="35"/>
      <c r="NP39" s="34"/>
      <c r="NQ39" s="34"/>
      <c r="NR39" s="34"/>
      <c r="NS39" s="62"/>
      <c r="NT39" s="62"/>
      <c r="NU39" s="34"/>
      <c r="NV39" s="34"/>
      <c r="NW39" s="34"/>
      <c r="NX39" s="34"/>
      <c r="NY39" s="34"/>
      <c r="NZ39" s="35"/>
      <c r="OA39" s="34"/>
      <c r="OB39" s="60"/>
      <c r="OC39" s="34"/>
      <c r="OD39" s="34"/>
      <c r="OE39" s="34"/>
      <c r="OF39" s="60"/>
      <c r="OG39" s="60"/>
      <c r="OH39" s="60"/>
      <c r="OI39" s="60"/>
      <c r="OJ39" s="60"/>
      <c r="OK39" s="35"/>
      <c r="OL39" s="35"/>
      <c r="OM39" s="35"/>
      <c r="ON39" s="35"/>
      <c r="OO39" s="35"/>
      <c r="OP39" s="35"/>
      <c r="OQ39" s="35"/>
      <c r="OR39" s="35"/>
      <c r="OS39" s="35"/>
      <c r="OT39" s="35"/>
      <c r="OU39" s="35"/>
      <c r="OV39" s="35"/>
      <c r="OW39" s="35"/>
      <c r="OX39" s="35"/>
      <c r="OY39" s="35"/>
      <c r="OZ39" s="35"/>
      <c r="PA39" s="35"/>
      <c r="PB39" s="35"/>
      <c r="PC39" s="34"/>
      <c r="PD39" s="60"/>
      <c r="PE39" s="63"/>
    </row>
    <row r="40" spans="1:421" s="64" customFormat="1" ht="20.2" customHeight="1">
      <c r="A40" s="34"/>
      <c r="B40" s="34"/>
      <c r="C40" s="34"/>
      <c r="D40" s="60"/>
      <c r="E40" s="60"/>
      <c r="F40" s="60"/>
      <c r="G40" s="60"/>
      <c r="H40" s="110"/>
      <c r="I40" s="35">
        <v>11569406</v>
      </c>
      <c r="J40" s="35">
        <v>200201361</v>
      </c>
      <c r="K40" s="35" t="s">
        <v>1667</v>
      </c>
      <c r="L40" s="35"/>
      <c r="M40" s="35">
        <v>428</v>
      </c>
      <c r="N40" s="35"/>
      <c r="O40" s="36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4"/>
      <c r="AB40" s="60"/>
      <c r="AC40" s="34"/>
      <c r="AD40" s="34"/>
      <c r="AE40" s="34"/>
      <c r="AF40" s="60"/>
      <c r="AG40" s="60"/>
      <c r="AH40" s="60"/>
      <c r="AI40" s="60"/>
      <c r="AJ40" s="60"/>
      <c r="AK40" s="34"/>
      <c r="AL40" s="34"/>
      <c r="AM40" s="34"/>
      <c r="AN40" s="34"/>
      <c r="AO40" s="34"/>
      <c r="AP40" s="69"/>
      <c r="AQ40" s="34"/>
      <c r="AR40" s="34"/>
      <c r="AS40" s="34"/>
      <c r="AT40" s="34"/>
      <c r="AU40" s="62"/>
      <c r="AV40" s="62"/>
      <c r="AW40" s="34"/>
      <c r="AX40" s="34"/>
      <c r="AY40" s="34"/>
      <c r="AZ40" s="34"/>
      <c r="BA40" s="34"/>
      <c r="BB40" s="34"/>
      <c r="BC40" s="34"/>
      <c r="BD40" s="60"/>
      <c r="BE40" s="34"/>
      <c r="BF40" s="34"/>
      <c r="BG40" s="34"/>
      <c r="BH40" s="60"/>
      <c r="BI40" s="60"/>
      <c r="BJ40" s="60"/>
      <c r="BK40" s="60"/>
      <c r="BL40" s="60"/>
      <c r="BM40" s="35"/>
      <c r="BN40" s="35"/>
      <c r="BO40" s="35"/>
      <c r="BP40" s="35"/>
      <c r="BQ40" s="35"/>
      <c r="BR40" s="35"/>
      <c r="BS40" s="35"/>
      <c r="BT40" s="34"/>
      <c r="BU40" s="34"/>
      <c r="BV40" s="34"/>
      <c r="BW40" s="62"/>
      <c r="BX40" s="62"/>
      <c r="BY40" s="34"/>
      <c r="BZ40" s="34"/>
      <c r="CA40" s="34"/>
      <c r="CB40" s="34"/>
      <c r="CC40" s="34"/>
      <c r="CD40" s="34"/>
      <c r="CE40" s="34"/>
      <c r="CF40" s="60"/>
      <c r="CG40" s="34"/>
      <c r="CH40" s="34"/>
      <c r="CI40" s="34"/>
      <c r="CJ40" s="60"/>
      <c r="CK40" s="111"/>
      <c r="CL40" s="60"/>
      <c r="CM40" s="60"/>
      <c r="CN40" s="60"/>
      <c r="CO40" s="35" t="s">
        <v>2096</v>
      </c>
      <c r="CP40" s="35" t="s">
        <v>956</v>
      </c>
      <c r="CQ40" s="35"/>
      <c r="CR40" s="35" t="s">
        <v>970</v>
      </c>
      <c r="CS40" s="35" t="s">
        <v>2097</v>
      </c>
      <c r="CT40" s="35"/>
      <c r="CU40" s="35"/>
      <c r="CV40" s="35"/>
      <c r="CW40" s="35"/>
      <c r="CX40" s="35"/>
      <c r="CY40" s="35"/>
      <c r="CZ40" s="35"/>
      <c r="DA40" s="35"/>
      <c r="DB40" s="35"/>
      <c r="DC40" s="35"/>
      <c r="DD40" s="35"/>
      <c r="DE40" s="35"/>
      <c r="DF40" s="35"/>
      <c r="DG40" s="34"/>
      <c r="DH40" s="60"/>
      <c r="DI40" s="34"/>
      <c r="DJ40" s="34"/>
      <c r="DK40" s="34"/>
      <c r="DL40" s="60"/>
      <c r="DM40" s="60"/>
      <c r="DN40" s="60"/>
      <c r="DO40" s="60"/>
      <c r="DP40" s="60"/>
      <c r="DQ40" s="35">
        <v>11569421</v>
      </c>
      <c r="DR40" s="35">
        <v>200201367</v>
      </c>
      <c r="DS40" s="35" t="s">
        <v>1431</v>
      </c>
      <c r="DT40" s="35"/>
      <c r="DU40" s="35">
        <v>80</v>
      </c>
      <c r="DV40" s="35"/>
      <c r="DW40" s="35"/>
      <c r="DX40" s="34"/>
      <c r="DY40" s="34"/>
      <c r="DZ40" s="34"/>
      <c r="EA40" s="62"/>
      <c r="EB40" s="62"/>
      <c r="EC40" s="34"/>
      <c r="ED40" s="34"/>
      <c r="EE40" s="34"/>
      <c r="EF40" s="34"/>
      <c r="EG40" s="34"/>
      <c r="EH40" s="34"/>
      <c r="EI40" s="34"/>
      <c r="EJ40" s="60"/>
      <c r="EK40" s="34"/>
      <c r="EL40" s="34"/>
      <c r="EM40" s="34"/>
      <c r="EN40" s="60"/>
      <c r="EO40" s="60"/>
      <c r="EP40" s="60"/>
      <c r="EQ40" s="60"/>
      <c r="ER40" s="60"/>
      <c r="ES40" s="35"/>
      <c r="ET40" s="35"/>
      <c r="EU40" s="35"/>
      <c r="EV40" s="35"/>
      <c r="EW40" s="35"/>
      <c r="EX40" s="35"/>
      <c r="EY40" s="35"/>
      <c r="EZ40" s="34"/>
      <c r="FA40" s="34"/>
      <c r="FB40" s="34"/>
      <c r="FC40" s="62"/>
      <c r="FD40" s="62"/>
      <c r="FE40" s="34"/>
      <c r="FF40" s="34"/>
      <c r="FG40" s="34"/>
      <c r="FH40" s="34"/>
      <c r="FI40" s="34"/>
      <c r="FJ40" s="61"/>
      <c r="FK40" s="34"/>
      <c r="FL40" s="60"/>
      <c r="FM40" s="34"/>
      <c r="FN40" s="34"/>
      <c r="FO40" s="34"/>
      <c r="FP40" s="60"/>
      <c r="FQ40" s="60"/>
      <c r="FR40" s="60"/>
      <c r="FS40" s="60"/>
      <c r="FT40" s="60"/>
      <c r="FU40" s="61"/>
      <c r="FV40" s="34"/>
      <c r="FW40" s="35"/>
      <c r="FX40" s="35"/>
      <c r="FY40" s="35"/>
      <c r="FZ40" s="35"/>
      <c r="GA40" s="35"/>
      <c r="GB40" s="34"/>
      <c r="GC40" s="34"/>
      <c r="GD40" s="34"/>
      <c r="GE40" s="62"/>
      <c r="GF40" s="62"/>
      <c r="GG40" s="34"/>
      <c r="GH40" s="34"/>
      <c r="GI40" s="34"/>
      <c r="GJ40" s="34"/>
      <c r="GK40" s="34"/>
      <c r="GL40" s="61"/>
      <c r="GM40" s="34"/>
      <c r="GN40" s="60"/>
      <c r="GO40" s="34"/>
      <c r="GP40" s="34"/>
      <c r="GQ40" s="34"/>
      <c r="GR40" s="60"/>
      <c r="GS40" s="60"/>
      <c r="GT40" s="60"/>
      <c r="GU40" s="60"/>
      <c r="GV40" s="60"/>
      <c r="GW40" s="61"/>
      <c r="GX40" s="34"/>
      <c r="GY40" s="35"/>
      <c r="GZ40" s="35"/>
      <c r="HA40" s="35"/>
      <c r="HB40" s="35"/>
      <c r="HC40" s="35"/>
      <c r="HD40" s="34"/>
      <c r="HE40" s="34"/>
      <c r="HF40" s="34"/>
      <c r="HG40" s="62"/>
      <c r="HH40" s="62"/>
      <c r="HI40" s="34"/>
      <c r="HJ40" s="34"/>
      <c r="HK40" s="34"/>
      <c r="HL40" s="34"/>
      <c r="HM40" s="34"/>
      <c r="HN40" s="61"/>
      <c r="HO40" s="34"/>
      <c r="HP40" s="60"/>
      <c r="HQ40" s="34"/>
      <c r="HR40" s="34"/>
      <c r="HS40" s="34"/>
      <c r="HT40" s="60"/>
      <c r="HU40" s="60"/>
      <c r="HV40" s="60"/>
      <c r="HW40" s="60"/>
      <c r="HX40" s="60"/>
      <c r="HY40" s="35">
        <v>11560134</v>
      </c>
      <c r="HZ40" s="35">
        <v>330098988</v>
      </c>
      <c r="IA40" s="35" t="s">
        <v>2078</v>
      </c>
      <c r="IB40" s="35"/>
      <c r="IC40" s="35">
        <v>54</v>
      </c>
      <c r="ID40" s="35"/>
      <c r="IE40" s="35"/>
      <c r="IF40" s="34"/>
      <c r="IG40" s="34"/>
      <c r="IH40" s="34"/>
      <c r="II40" s="62"/>
      <c r="IJ40" s="62"/>
      <c r="IK40" s="34"/>
      <c r="IL40" s="34"/>
      <c r="IM40" s="34"/>
      <c r="IN40" s="34"/>
      <c r="IO40" s="34"/>
      <c r="IP40" s="34"/>
      <c r="IQ40" s="34"/>
      <c r="IR40" s="60"/>
      <c r="IS40" s="34"/>
      <c r="IT40" s="34"/>
      <c r="IU40" s="34"/>
      <c r="IV40" s="60"/>
      <c r="IW40" s="60"/>
      <c r="IX40" s="60"/>
      <c r="IY40" s="60"/>
      <c r="IZ40" s="60"/>
      <c r="JA40" s="34"/>
      <c r="JB40" s="34"/>
      <c r="JC40" s="34"/>
      <c r="JD40" s="34"/>
      <c r="JE40" s="34"/>
      <c r="JF40" s="34"/>
      <c r="JG40" s="34"/>
      <c r="JH40" s="34"/>
      <c r="JI40" s="34"/>
      <c r="JJ40" s="34"/>
      <c r="JK40" s="62"/>
      <c r="JL40" s="62"/>
      <c r="JM40" s="34"/>
      <c r="JN40" s="34"/>
      <c r="JO40" s="34"/>
      <c r="JP40" s="34"/>
      <c r="JQ40" s="34"/>
      <c r="JR40" s="34"/>
      <c r="JS40" s="34"/>
      <c r="JT40" s="60"/>
      <c r="JU40" s="34"/>
      <c r="JV40" s="34"/>
      <c r="JW40" s="34"/>
      <c r="JX40" s="60"/>
      <c r="JY40" s="60"/>
      <c r="JZ40" s="60"/>
      <c r="KA40" s="60"/>
      <c r="KB40" s="60"/>
      <c r="KC40" s="35"/>
      <c r="KD40" s="35"/>
      <c r="KE40" s="35"/>
      <c r="KF40" s="35"/>
      <c r="KG40" s="35"/>
      <c r="KH40" s="35"/>
      <c r="KI40" s="67"/>
      <c r="KJ40" s="34"/>
      <c r="KK40" s="34"/>
      <c r="KL40" s="34"/>
      <c r="KM40" s="62"/>
      <c r="KN40" s="62"/>
      <c r="KO40" s="34"/>
      <c r="KP40" s="34"/>
      <c r="KQ40" s="34"/>
      <c r="KR40" s="34"/>
      <c r="KS40" s="34"/>
      <c r="KT40" s="34"/>
      <c r="KU40" s="34"/>
      <c r="KV40" s="60"/>
      <c r="KW40" s="34"/>
      <c r="KX40" s="34"/>
      <c r="KY40" s="34"/>
      <c r="KZ40" s="60"/>
      <c r="LA40" s="60"/>
      <c r="LB40" s="60"/>
      <c r="LC40" s="60"/>
      <c r="LD40" s="60"/>
      <c r="LE40" s="34"/>
      <c r="LF40" s="34"/>
      <c r="LG40" s="35"/>
      <c r="LH40" s="35"/>
      <c r="LI40" s="35"/>
      <c r="LJ40" s="35"/>
      <c r="LK40" s="34"/>
      <c r="LL40" s="34"/>
      <c r="LM40" s="34"/>
      <c r="LN40" s="34"/>
      <c r="LO40" s="62"/>
      <c r="LP40" s="62"/>
      <c r="LQ40" s="34"/>
      <c r="LR40" s="34"/>
      <c r="LS40" s="34"/>
      <c r="LT40" s="34"/>
      <c r="LU40" s="34"/>
      <c r="LV40" s="34"/>
      <c r="LW40" s="34"/>
      <c r="LX40" s="60"/>
      <c r="LY40" s="34"/>
      <c r="LZ40" s="34"/>
      <c r="MA40" s="34"/>
      <c r="MB40" s="60"/>
      <c r="MC40" s="60"/>
      <c r="MD40" s="60"/>
      <c r="ME40" s="60"/>
      <c r="MF40" s="60"/>
      <c r="MG40" s="34"/>
      <c r="MH40" s="34"/>
      <c r="MI40" s="35"/>
      <c r="MJ40" s="35"/>
      <c r="MK40" s="35"/>
      <c r="ML40" s="35"/>
      <c r="MM40" s="34"/>
      <c r="MN40" s="34"/>
      <c r="MO40" s="34"/>
      <c r="MP40" s="34"/>
      <c r="MQ40" s="62"/>
      <c r="MR40" s="62"/>
      <c r="MS40" s="34"/>
      <c r="MT40" s="34"/>
      <c r="MU40" s="34"/>
      <c r="MV40" s="34"/>
      <c r="MW40" s="34"/>
      <c r="MX40" s="34"/>
      <c r="MY40" s="34"/>
      <c r="MZ40" s="60"/>
      <c r="NA40" s="34"/>
      <c r="NB40" s="34"/>
      <c r="NC40" s="34"/>
      <c r="ND40" s="60"/>
      <c r="NE40" s="60"/>
      <c r="NF40" s="60"/>
      <c r="NG40" s="60"/>
      <c r="NH40" s="60"/>
      <c r="NI40" s="35"/>
      <c r="NJ40" s="35"/>
      <c r="NK40" s="35"/>
      <c r="NL40" s="35"/>
      <c r="NM40" s="35"/>
      <c r="NN40" s="35"/>
      <c r="NO40" s="35"/>
      <c r="NP40" s="34"/>
      <c r="NQ40" s="34"/>
      <c r="NR40" s="34"/>
      <c r="NS40" s="62"/>
      <c r="NT40" s="62"/>
      <c r="NU40" s="34"/>
      <c r="NV40" s="34"/>
      <c r="NW40" s="34"/>
      <c r="NX40" s="34"/>
      <c r="NY40" s="34"/>
      <c r="NZ40" s="34"/>
      <c r="OA40" s="34"/>
      <c r="OB40" s="60"/>
      <c r="OC40" s="34"/>
      <c r="OD40" s="34"/>
      <c r="OE40" s="34"/>
      <c r="OF40" s="60"/>
      <c r="OG40" s="60"/>
      <c r="OH40" s="60"/>
      <c r="OI40" s="60"/>
      <c r="OJ40" s="60"/>
      <c r="OK40" s="35"/>
      <c r="OL40" s="35"/>
      <c r="OM40" s="35"/>
      <c r="ON40" s="35"/>
      <c r="OO40" s="35"/>
      <c r="OP40" s="35"/>
      <c r="OQ40" s="35"/>
      <c r="OR40" s="35"/>
      <c r="OS40" s="35"/>
      <c r="OT40" s="35"/>
      <c r="OU40" s="35"/>
      <c r="OV40" s="35"/>
      <c r="OW40" s="35"/>
      <c r="OX40" s="35"/>
      <c r="OY40" s="35"/>
      <c r="OZ40" s="35"/>
      <c r="PA40" s="35"/>
      <c r="PB40" s="35"/>
      <c r="PC40" s="34"/>
      <c r="PD40" s="60"/>
      <c r="PE40" s="63"/>
    </row>
    <row r="41" spans="1:421" s="64" customFormat="1" ht="20.2" customHeight="1">
      <c r="A41" s="34"/>
      <c r="B41" s="34"/>
      <c r="C41" s="34"/>
      <c r="D41" s="60"/>
      <c r="E41" s="60"/>
      <c r="F41" s="60"/>
      <c r="G41" s="60"/>
      <c r="H41" s="66"/>
      <c r="I41" s="35">
        <v>11569405</v>
      </c>
      <c r="J41" s="35">
        <v>200201341</v>
      </c>
      <c r="K41" s="35" t="s">
        <v>1668</v>
      </c>
      <c r="L41" s="35"/>
      <c r="M41" s="35">
        <v>428</v>
      </c>
      <c r="N41" s="35"/>
      <c r="O41" s="35"/>
      <c r="P41" s="34"/>
      <c r="Q41" s="35"/>
      <c r="R41" s="35"/>
      <c r="S41" s="35"/>
      <c r="T41" s="35"/>
      <c r="U41" s="35"/>
      <c r="V41" s="35"/>
      <c r="W41" s="35"/>
      <c r="X41" s="35"/>
      <c r="Y41" s="34"/>
      <c r="Z41" s="35"/>
      <c r="AA41" s="34"/>
      <c r="AB41" s="60"/>
      <c r="AC41" s="34"/>
      <c r="AD41" s="34"/>
      <c r="AE41" s="34"/>
      <c r="AF41" s="60"/>
      <c r="AG41" s="60"/>
      <c r="AH41" s="60"/>
      <c r="AI41" s="60"/>
      <c r="AJ41" s="60"/>
      <c r="AK41" s="34"/>
      <c r="AL41" s="34"/>
      <c r="AM41" s="34"/>
      <c r="AN41" s="34"/>
      <c r="AO41" s="34"/>
      <c r="AP41" s="34"/>
      <c r="AQ41" s="34"/>
      <c r="AR41" s="34"/>
      <c r="AS41" s="34"/>
      <c r="AT41" s="34"/>
      <c r="AU41" s="62"/>
      <c r="AV41" s="62"/>
      <c r="AW41" s="34"/>
      <c r="AX41" s="34"/>
      <c r="AY41" s="34"/>
      <c r="AZ41" s="34"/>
      <c r="BA41" s="34"/>
      <c r="BB41" s="34"/>
      <c r="BC41" s="34"/>
      <c r="BD41" s="60"/>
      <c r="BE41" s="34"/>
      <c r="BF41" s="34"/>
      <c r="BG41" s="34"/>
      <c r="BH41" s="60"/>
      <c r="BI41" s="60"/>
      <c r="BJ41" s="60"/>
      <c r="BK41" s="60"/>
      <c r="BL41" s="60"/>
      <c r="BM41" s="35"/>
      <c r="BN41" s="35"/>
      <c r="BO41" s="35"/>
      <c r="BP41" s="35"/>
      <c r="BQ41" s="35"/>
      <c r="BR41" s="35"/>
      <c r="BS41" s="35"/>
      <c r="BT41" s="34"/>
      <c r="BU41" s="34"/>
      <c r="BV41" s="34"/>
      <c r="BW41" s="62"/>
      <c r="BX41" s="62"/>
      <c r="BY41" s="34"/>
      <c r="BZ41" s="34"/>
      <c r="CA41" s="34"/>
      <c r="CB41" s="34"/>
      <c r="CC41" s="34"/>
      <c r="CD41" s="34"/>
      <c r="CE41" s="34"/>
      <c r="CF41" s="60"/>
      <c r="CG41" s="34"/>
      <c r="CH41" s="34"/>
      <c r="CI41" s="34"/>
      <c r="CJ41" s="60"/>
      <c r="CK41" s="60"/>
      <c r="CL41" s="60"/>
      <c r="CM41" s="60"/>
      <c r="CN41" s="60"/>
      <c r="CO41" s="35" t="s">
        <v>2096</v>
      </c>
      <c r="CP41" s="34" t="s">
        <v>956</v>
      </c>
      <c r="CQ41" s="34"/>
      <c r="CR41" s="34" t="s">
        <v>2032</v>
      </c>
      <c r="CS41" s="34" t="s">
        <v>2097</v>
      </c>
      <c r="CT41" s="34"/>
      <c r="CU41" s="35"/>
      <c r="CV41" s="35"/>
      <c r="CW41" s="35"/>
      <c r="CX41" s="35"/>
      <c r="CY41" s="35"/>
      <c r="CZ41" s="35"/>
      <c r="DA41" s="35"/>
      <c r="DB41" s="35"/>
      <c r="DC41" s="35"/>
      <c r="DD41" s="35"/>
      <c r="DE41" s="35"/>
      <c r="DF41" s="35"/>
      <c r="DG41" s="34"/>
      <c r="DH41" s="60"/>
      <c r="DI41" s="34"/>
      <c r="DJ41" s="34"/>
      <c r="DK41" s="34"/>
      <c r="DL41" s="60"/>
      <c r="DM41" s="60"/>
      <c r="DN41" s="60"/>
      <c r="DO41" s="60"/>
      <c r="DP41" s="60"/>
      <c r="DQ41" s="35">
        <v>11569420</v>
      </c>
      <c r="DR41" s="35">
        <v>200201347</v>
      </c>
      <c r="DS41" s="35" t="s">
        <v>1432</v>
      </c>
      <c r="DT41" s="35"/>
      <c r="DU41" s="35">
        <v>80</v>
      </c>
      <c r="DV41" s="35"/>
      <c r="DW41" s="35"/>
      <c r="DX41" s="34"/>
      <c r="DY41" s="34"/>
      <c r="DZ41" s="34"/>
      <c r="EA41" s="62"/>
      <c r="EB41" s="62"/>
      <c r="EC41" s="34"/>
      <c r="ED41" s="34"/>
      <c r="EE41" s="34"/>
      <c r="EF41" s="34"/>
      <c r="EG41" s="34"/>
      <c r="EH41" s="34"/>
      <c r="EI41" s="34"/>
      <c r="EJ41" s="60"/>
      <c r="EK41" s="34"/>
      <c r="EL41" s="34"/>
      <c r="EM41" s="34"/>
      <c r="EN41" s="60"/>
      <c r="EO41" s="60"/>
      <c r="EP41" s="60"/>
      <c r="EQ41" s="60"/>
      <c r="ER41" s="60"/>
      <c r="ES41" s="34"/>
      <c r="ET41" s="34"/>
      <c r="EU41" s="34"/>
      <c r="EV41" s="34"/>
      <c r="EW41" s="34"/>
      <c r="EX41" s="34"/>
      <c r="EY41" s="34"/>
      <c r="EZ41" s="34"/>
      <c r="FA41" s="34"/>
      <c r="FB41" s="34"/>
      <c r="FC41" s="62"/>
      <c r="FD41" s="62"/>
      <c r="FE41" s="34"/>
      <c r="FF41" s="34"/>
      <c r="FG41" s="34"/>
      <c r="FH41" s="34"/>
      <c r="FI41" s="34"/>
      <c r="FJ41" s="61"/>
      <c r="FK41" s="34"/>
      <c r="FL41" s="60"/>
      <c r="FM41" s="34"/>
      <c r="FN41" s="34"/>
      <c r="FO41" s="34"/>
      <c r="FP41" s="60"/>
      <c r="FQ41" s="60"/>
      <c r="FR41" s="60"/>
      <c r="FS41" s="60"/>
      <c r="FT41" s="60"/>
      <c r="FU41" s="35"/>
      <c r="FV41" s="93"/>
      <c r="FW41" s="35"/>
      <c r="FX41" s="35"/>
      <c r="FY41" s="35"/>
      <c r="FZ41" s="35"/>
      <c r="GA41" s="35"/>
      <c r="GB41" s="34"/>
      <c r="GC41" s="34"/>
      <c r="GD41" s="34"/>
      <c r="GE41" s="62"/>
      <c r="GF41" s="62"/>
      <c r="GG41" s="34"/>
      <c r="GH41" s="34"/>
      <c r="GI41" s="34"/>
      <c r="GJ41" s="34"/>
      <c r="GK41" s="34"/>
      <c r="GL41" s="61"/>
      <c r="GM41" s="34"/>
      <c r="GN41" s="60"/>
      <c r="GO41" s="34"/>
      <c r="GP41" s="34"/>
      <c r="GQ41" s="34"/>
      <c r="GR41" s="60"/>
      <c r="GS41" s="60"/>
      <c r="GT41" s="60"/>
      <c r="GU41" s="60"/>
      <c r="GV41" s="60"/>
      <c r="GW41" s="35"/>
      <c r="GX41" s="93"/>
      <c r="GY41" s="35"/>
      <c r="GZ41" s="35"/>
      <c r="HA41" s="35"/>
      <c r="HB41" s="35"/>
      <c r="HC41" s="35"/>
      <c r="HD41" s="34"/>
      <c r="HE41" s="34"/>
      <c r="HF41" s="34"/>
      <c r="HG41" s="62"/>
      <c r="HH41" s="62"/>
      <c r="HI41" s="34"/>
      <c r="HJ41" s="34"/>
      <c r="HK41" s="34"/>
      <c r="HL41" s="34"/>
      <c r="HM41" s="34"/>
      <c r="HN41" s="61"/>
      <c r="HO41" s="34"/>
      <c r="HP41" s="60"/>
      <c r="HQ41" s="34"/>
      <c r="HR41" s="34"/>
      <c r="HS41" s="34"/>
      <c r="HT41" s="66"/>
      <c r="HU41" s="60"/>
      <c r="HV41" s="60"/>
      <c r="HW41" s="60"/>
      <c r="HX41" s="60"/>
      <c r="HY41" s="35">
        <v>11560135</v>
      </c>
      <c r="HZ41" s="35">
        <v>330098975</v>
      </c>
      <c r="IA41" s="35" t="s">
        <v>2079</v>
      </c>
      <c r="IB41" s="35"/>
      <c r="IC41" s="35">
        <v>108</v>
      </c>
      <c r="ID41" s="35"/>
      <c r="IE41" s="35"/>
      <c r="IF41" s="34"/>
      <c r="IG41" s="34"/>
      <c r="IH41" s="34"/>
      <c r="II41" s="62"/>
      <c r="IJ41" s="85"/>
      <c r="IK41" s="34"/>
      <c r="IL41" s="34"/>
      <c r="IM41" s="34"/>
      <c r="IN41" s="34"/>
      <c r="IO41" s="34"/>
      <c r="IP41" s="34"/>
      <c r="IQ41" s="34"/>
      <c r="IR41" s="60"/>
      <c r="IS41" s="34"/>
      <c r="IT41" s="34"/>
      <c r="IU41" s="34"/>
      <c r="IV41" s="60"/>
      <c r="IW41" s="60"/>
      <c r="IX41" s="60"/>
      <c r="IY41" s="60"/>
      <c r="IZ41" s="60"/>
      <c r="JA41" s="34"/>
      <c r="JB41" s="34"/>
      <c r="JC41" s="34"/>
      <c r="JD41" s="34"/>
      <c r="JE41" s="34"/>
      <c r="JF41" s="34"/>
      <c r="JG41" s="34"/>
      <c r="JH41" s="34"/>
      <c r="JI41" s="34"/>
      <c r="JJ41" s="34"/>
      <c r="JK41" s="62"/>
      <c r="JL41" s="62"/>
      <c r="JM41" s="34"/>
      <c r="JN41" s="34"/>
      <c r="JO41" s="34"/>
      <c r="JP41" s="34"/>
      <c r="JQ41" s="34"/>
      <c r="JR41" s="34"/>
      <c r="JS41" s="34"/>
      <c r="JT41" s="60"/>
      <c r="JU41" s="34"/>
      <c r="JV41" s="34"/>
      <c r="JW41" s="34"/>
      <c r="JX41" s="60"/>
      <c r="JY41" s="60"/>
      <c r="JZ41" s="60"/>
      <c r="KA41" s="60"/>
      <c r="KB41" s="60"/>
      <c r="KC41" s="34"/>
      <c r="KD41" s="34"/>
      <c r="KE41" s="34"/>
      <c r="KF41" s="34"/>
      <c r="KG41" s="34"/>
      <c r="KH41" s="34"/>
      <c r="KI41" s="34"/>
      <c r="KJ41" s="34"/>
      <c r="KK41" s="34"/>
      <c r="KL41" s="34"/>
      <c r="KM41" s="62"/>
      <c r="KN41" s="62"/>
      <c r="KO41" s="34"/>
      <c r="KP41" s="34"/>
      <c r="KQ41" s="34"/>
      <c r="KR41" s="34"/>
      <c r="KS41" s="34"/>
      <c r="KT41" s="34"/>
      <c r="KU41" s="34"/>
      <c r="KV41" s="60"/>
      <c r="KW41" s="34"/>
      <c r="KX41" s="34"/>
      <c r="KY41" s="34"/>
      <c r="KZ41" s="60"/>
      <c r="LA41" s="60"/>
      <c r="LB41" s="60"/>
      <c r="LC41" s="60"/>
      <c r="LD41" s="60"/>
      <c r="LE41" s="34"/>
      <c r="LF41" s="34"/>
      <c r="LG41" s="35"/>
      <c r="LH41" s="35"/>
      <c r="LI41" s="35"/>
      <c r="LJ41" s="35"/>
      <c r="LK41" s="34"/>
      <c r="LL41" s="34"/>
      <c r="LM41" s="34"/>
      <c r="LN41" s="34"/>
      <c r="LO41" s="62"/>
      <c r="LP41" s="62"/>
      <c r="LQ41" s="34"/>
      <c r="LR41" s="34"/>
      <c r="LS41" s="34"/>
      <c r="LT41" s="34"/>
      <c r="LU41" s="34"/>
      <c r="LV41" s="34"/>
      <c r="LW41" s="34"/>
      <c r="LX41" s="60"/>
      <c r="LY41" s="34"/>
      <c r="LZ41" s="34"/>
      <c r="MA41" s="34"/>
      <c r="MB41" s="60"/>
      <c r="MC41" s="60"/>
      <c r="MD41" s="60"/>
      <c r="ME41" s="60"/>
      <c r="MF41" s="60"/>
      <c r="MG41" s="34"/>
      <c r="MH41" s="34"/>
      <c r="MI41" s="35"/>
      <c r="MJ41" s="35"/>
      <c r="MK41" s="35"/>
      <c r="ML41" s="35"/>
      <c r="MM41" s="34"/>
      <c r="MN41" s="34"/>
      <c r="MO41" s="34"/>
      <c r="MP41" s="34"/>
      <c r="MQ41" s="62"/>
      <c r="MR41" s="62"/>
      <c r="MS41" s="34"/>
      <c r="MT41" s="34"/>
      <c r="MU41" s="34"/>
      <c r="MV41" s="34"/>
      <c r="MW41" s="34"/>
      <c r="MX41" s="34"/>
      <c r="MY41" s="34"/>
      <c r="MZ41" s="60"/>
      <c r="NA41" s="34"/>
      <c r="NB41" s="34"/>
      <c r="NC41" s="34"/>
      <c r="ND41" s="60"/>
      <c r="NE41" s="60"/>
      <c r="NF41" s="60"/>
      <c r="NG41" s="60"/>
      <c r="NH41" s="60"/>
      <c r="NI41" s="35">
        <v>11569416</v>
      </c>
      <c r="NJ41" s="35">
        <v>200204438</v>
      </c>
      <c r="NK41" s="35" t="s">
        <v>1412</v>
      </c>
      <c r="NL41" s="35"/>
      <c r="NM41" s="35">
        <v>450</v>
      </c>
      <c r="NN41" s="35"/>
      <c r="NO41" s="35"/>
      <c r="NP41" s="34"/>
      <c r="NQ41" s="34"/>
      <c r="NR41" s="34"/>
      <c r="NS41" s="62"/>
      <c r="NT41" s="62"/>
      <c r="NU41" s="34"/>
      <c r="NV41" s="34"/>
      <c r="NW41" s="34"/>
      <c r="NX41" s="34"/>
      <c r="NY41" s="34"/>
      <c r="NZ41" s="34"/>
      <c r="OA41" s="34"/>
      <c r="OB41" s="60"/>
      <c r="OC41" s="34"/>
      <c r="OD41" s="34"/>
      <c r="OE41" s="34"/>
      <c r="OF41" s="60"/>
      <c r="OG41" s="60"/>
      <c r="OH41" s="60"/>
      <c r="OI41" s="60"/>
      <c r="OJ41" s="60"/>
      <c r="OK41" s="35"/>
      <c r="OL41" s="35"/>
      <c r="OM41" s="35"/>
      <c r="ON41" s="35"/>
      <c r="OO41" s="35"/>
      <c r="OP41" s="35"/>
      <c r="OQ41" s="35"/>
      <c r="OR41" s="34"/>
      <c r="OS41" s="34"/>
      <c r="OT41" s="34"/>
      <c r="OU41" s="62"/>
      <c r="OV41" s="62"/>
      <c r="OW41" s="34"/>
      <c r="OX41" s="34"/>
      <c r="OY41" s="34"/>
      <c r="OZ41" s="34"/>
      <c r="PA41" s="34"/>
      <c r="PB41" s="34"/>
      <c r="PC41" s="34"/>
      <c r="PD41" s="60"/>
      <c r="PE41" s="63"/>
    </row>
    <row r="42" spans="1:421" s="64" customFormat="1" ht="20.2" customHeight="1">
      <c r="A42" s="34"/>
      <c r="B42" s="34"/>
      <c r="C42" s="34"/>
      <c r="D42" s="60"/>
      <c r="E42" s="60"/>
      <c r="F42" s="60"/>
      <c r="G42" s="60"/>
      <c r="H42" s="66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4"/>
      <c r="AB42" s="60"/>
      <c r="AC42" s="34"/>
      <c r="AD42" s="34"/>
      <c r="AE42" s="34"/>
      <c r="AF42" s="60"/>
      <c r="AG42" s="60"/>
      <c r="AH42" s="60"/>
      <c r="AI42" s="60"/>
      <c r="AJ42" s="60"/>
      <c r="AK42" s="34"/>
      <c r="AL42" s="34"/>
      <c r="AM42" s="34"/>
      <c r="AN42" s="34"/>
      <c r="AO42" s="34"/>
      <c r="AP42" s="34"/>
      <c r="AQ42" s="34"/>
      <c r="AR42" s="34"/>
      <c r="AS42" s="34"/>
      <c r="AT42" s="34"/>
      <c r="AU42" s="62"/>
      <c r="AV42" s="62"/>
      <c r="AW42" s="34"/>
      <c r="AX42" s="34"/>
      <c r="AY42" s="34"/>
      <c r="AZ42" s="34"/>
      <c r="BA42" s="34"/>
      <c r="BB42" s="34"/>
      <c r="BC42" s="34"/>
      <c r="BD42" s="60"/>
      <c r="BE42" s="34"/>
      <c r="BF42" s="34"/>
      <c r="BG42" s="34"/>
      <c r="BH42" s="60"/>
      <c r="BI42" s="60"/>
      <c r="BJ42" s="60"/>
      <c r="BK42" s="60"/>
      <c r="BL42" s="60"/>
      <c r="BM42" s="35"/>
      <c r="BN42" s="35"/>
      <c r="BO42" s="35"/>
      <c r="BP42" s="35"/>
      <c r="BQ42" s="35"/>
      <c r="BR42" s="35"/>
      <c r="BS42" s="35"/>
      <c r="BT42" s="60"/>
      <c r="BU42" s="60"/>
      <c r="BV42" s="34"/>
      <c r="BW42" s="62"/>
      <c r="BX42" s="62"/>
      <c r="BY42" s="34"/>
      <c r="BZ42" s="34"/>
      <c r="CA42" s="34"/>
      <c r="CB42" s="34"/>
      <c r="CC42" s="34"/>
      <c r="CD42" s="34"/>
      <c r="CE42" s="34"/>
      <c r="CF42" s="60"/>
      <c r="CG42" s="34"/>
      <c r="CH42" s="34"/>
      <c r="CI42" s="34"/>
      <c r="CJ42" s="60"/>
      <c r="CK42" s="60"/>
      <c r="CL42" s="60"/>
      <c r="CM42" s="60"/>
      <c r="CN42" s="60"/>
      <c r="CO42" s="35" t="s">
        <v>2096</v>
      </c>
      <c r="CP42" s="35" t="s">
        <v>956</v>
      </c>
      <c r="CQ42" s="35"/>
      <c r="CR42" s="35" t="s">
        <v>2033</v>
      </c>
      <c r="CS42" s="35" t="s">
        <v>2097</v>
      </c>
      <c r="CT42" s="35"/>
      <c r="CU42" s="35"/>
      <c r="CV42" s="112"/>
      <c r="CW42" s="112"/>
      <c r="CX42" s="112"/>
      <c r="CY42" s="113"/>
      <c r="CZ42" s="113"/>
      <c r="DA42" s="114"/>
      <c r="DB42" s="112"/>
      <c r="DC42" s="112"/>
      <c r="DD42" s="112"/>
      <c r="DE42" s="112"/>
      <c r="DF42" s="115"/>
      <c r="DG42" s="34"/>
      <c r="DH42" s="60"/>
      <c r="DI42" s="34"/>
      <c r="DJ42" s="34"/>
      <c r="DK42" s="34"/>
      <c r="DL42" s="60"/>
      <c r="DM42" s="60"/>
      <c r="DN42" s="60"/>
      <c r="DO42" s="60"/>
      <c r="DP42" s="60"/>
      <c r="DQ42" s="35"/>
      <c r="DR42" s="35"/>
      <c r="DS42" s="35"/>
      <c r="DT42" s="35"/>
      <c r="DU42" s="35"/>
      <c r="DV42" s="35"/>
      <c r="DW42" s="35"/>
      <c r="DX42" s="34"/>
      <c r="DY42" s="34"/>
      <c r="DZ42" s="34"/>
      <c r="EA42" s="62"/>
      <c r="EB42" s="62"/>
      <c r="EC42" s="34"/>
      <c r="ED42" s="34"/>
      <c r="EE42" s="34"/>
      <c r="EF42" s="34"/>
      <c r="EG42" s="34"/>
      <c r="EH42" s="34"/>
      <c r="EI42" s="34"/>
      <c r="EJ42" s="60"/>
      <c r="EK42" s="34"/>
      <c r="EL42" s="34"/>
      <c r="EM42" s="34"/>
      <c r="EN42" s="60"/>
      <c r="EO42" s="60"/>
      <c r="EP42" s="60"/>
      <c r="EQ42" s="60"/>
      <c r="ER42" s="60"/>
      <c r="ES42" s="34"/>
      <c r="ET42" s="98"/>
      <c r="EU42" s="98"/>
      <c r="EV42" s="98"/>
      <c r="EW42" s="98"/>
      <c r="EX42" s="98"/>
      <c r="EY42" s="34"/>
      <c r="EZ42" s="34"/>
      <c r="FA42" s="34"/>
      <c r="FB42" s="34"/>
      <c r="FC42" s="62"/>
      <c r="FD42" s="62"/>
      <c r="FE42" s="34"/>
      <c r="FF42" s="34"/>
      <c r="FG42" s="34"/>
      <c r="FH42" s="34"/>
      <c r="FI42" s="34"/>
      <c r="FJ42" s="61"/>
      <c r="FK42" s="34"/>
      <c r="FL42" s="60"/>
      <c r="FM42" s="34"/>
      <c r="FN42" s="34"/>
      <c r="FO42" s="34"/>
      <c r="FP42" s="60"/>
      <c r="FQ42" s="60"/>
      <c r="FR42" s="60"/>
      <c r="FS42" s="60"/>
      <c r="FT42" s="60"/>
      <c r="FU42" s="35"/>
      <c r="FV42" s="35"/>
      <c r="FW42" s="35"/>
      <c r="FX42" s="35"/>
      <c r="FY42" s="35"/>
      <c r="FZ42" s="35"/>
      <c r="GA42" s="35"/>
      <c r="GB42" s="34"/>
      <c r="GC42" s="34"/>
      <c r="GD42" s="34"/>
      <c r="GE42" s="62"/>
      <c r="GF42" s="62"/>
      <c r="GG42" s="34"/>
      <c r="GH42" s="34"/>
      <c r="GI42" s="34"/>
      <c r="GJ42" s="34"/>
      <c r="GK42" s="34"/>
      <c r="GL42" s="61"/>
      <c r="GM42" s="34"/>
      <c r="GN42" s="60"/>
      <c r="GO42" s="34"/>
      <c r="GP42" s="34"/>
      <c r="GQ42" s="34"/>
      <c r="GR42" s="60"/>
      <c r="GS42" s="60"/>
      <c r="GT42" s="60"/>
      <c r="GU42" s="60"/>
      <c r="GV42" s="60"/>
      <c r="GW42" s="35"/>
      <c r="GX42" s="35"/>
      <c r="GY42" s="35"/>
      <c r="GZ42" s="35"/>
      <c r="HA42" s="35"/>
      <c r="HB42" s="35"/>
      <c r="HC42" s="35"/>
      <c r="HD42" s="34"/>
      <c r="HE42" s="34"/>
      <c r="HF42" s="34"/>
      <c r="HG42" s="62"/>
      <c r="HH42" s="62"/>
      <c r="HI42" s="34"/>
      <c r="HJ42" s="34"/>
      <c r="HK42" s="34"/>
      <c r="HL42" s="34"/>
      <c r="HM42" s="34"/>
      <c r="HN42" s="61"/>
      <c r="HO42" s="34"/>
      <c r="HP42" s="60"/>
      <c r="HQ42" s="34"/>
      <c r="HR42" s="34"/>
      <c r="HS42" s="34"/>
      <c r="HT42" s="66"/>
      <c r="HU42" s="60"/>
      <c r="HV42" s="60"/>
      <c r="HW42" s="60"/>
      <c r="HX42" s="60"/>
      <c r="HY42" s="35">
        <v>11560136</v>
      </c>
      <c r="HZ42" s="35">
        <v>330098978</v>
      </c>
      <c r="IA42" s="35" t="s">
        <v>2080</v>
      </c>
      <c r="IB42" s="35"/>
      <c r="IC42" s="35">
        <v>54</v>
      </c>
      <c r="ID42" s="35"/>
      <c r="IE42" s="35"/>
      <c r="IF42" s="34"/>
      <c r="IG42" s="34"/>
      <c r="IH42" s="34"/>
      <c r="II42" s="62"/>
      <c r="IJ42" s="85"/>
      <c r="IK42" s="34"/>
      <c r="IL42" s="34"/>
      <c r="IM42" s="34"/>
      <c r="IN42" s="34"/>
      <c r="IO42" s="34"/>
      <c r="IP42" s="61"/>
      <c r="IQ42" s="34"/>
      <c r="IR42" s="60"/>
      <c r="IS42" s="34"/>
      <c r="IT42" s="34"/>
      <c r="IU42" s="34"/>
      <c r="IV42" s="60"/>
      <c r="IW42" s="60"/>
      <c r="IX42" s="60"/>
      <c r="IY42" s="60"/>
      <c r="IZ42" s="60"/>
      <c r="JA42" s="34"/>
      <c r="JB42" s="34"/>
      <c r="JC42" s="34"/>
      <c r="JD42" s="34"/>
      <c r="JE42" s="34"/>
      <c r="JF42" s="34"/>
      <c r="JG42" s="34"/>
      <c r="JH42" s="34"/>
      <c r="JI42" s="34"/>
      <c r="JJ42" s="34"/>
      <c r="JK42" s="62"/>
      <c r="JL42" s="62"/>
      <c r="JM42" s="34"/>
      <c r="JN42" s="34"/>
      <c r="JO42" s="34"/>
      <c r="JP42" s="34"/>
      <c r="JQ42" s="34"/>
      <c r="JR42" s="34"/>
      <c r="JS42" s="34"/>
      <c r="JT42" s="60"/>
      <c r="JU42" s="34"/>
      <c r="JV42" s="34"/>
      <c r="JW42" s="34"/>
      <c r="JX42" s="60"/>
      <c r="JY42" s="60"/>
      <c r="JZ42" s="60"/>
      <c r="KA42" s="60"/>
      <c r="KB42" s="60"/>
      <c r="KC42" s="97"/>
      <c r="KD42" s="98"/>
      <c r="KE42" s="98"/>
      <c r="KF42" s="98"/>
      <c r="KG42" s="34"/>
      <c r="KH42" s="34"/>
      <c r="KI42" s="34"/>
      <c r="KJ42" s="34"/>
      <c r="KK42" s="34"/>
      <c r="KL42" s="34"/>
      <c r="KM42" s="62"/>
      <c r="KN42" s="62"/>
      <c r="KO42" s="34"/>
      <c r="KP42" s="34"/>
      <c r="KQ42" s="34"/>
      <c r="KR42" s="34"/>
      <c r="KS42" s="34"/>
      <c r="KT42" s="34"/>
      <c r="KU42" s="34"/>
      <c r="KV42" s="60"/>
      <c r="KW42" s="34"/>
      <c r="KX42" s="34"/>
      <c r="KY42" s="34"/>
      <c r="KZ42" s="60"/>
      <c r="LA42" s="60"/>
      <c r="LB42" s="60"/>
      <c r="LC42" s="60"/>
      <c r="LD42" s="60"/>
      <c r="LE42" s="34"/>
      <c r="LF42" s="34"/>
      <c r="LG42" s="35"/>
      <c r="LH42" s="35"/>
      <c r="LI42" s="35"/>
      <c r="LJ42" s="35"/>
      <c r="LK42" s="34"/>
      <c r="LL42" s="34"/>
      <c r="LM42" s="34"/>
      <c r="LN42" s="34"/>
      <c r="LO42" s="62"/>
      <c r="LP42" s="62"/>
      <c r="LQ42" s="34"/>
      <c r="LR42" s="34"/>
      <c r="LS42" s="34"/>
      <c r="LT42" s="34"/>
      <c r="LU42" s="34"/>
      <c r="LV42" s="34"/>
      <c r="LW42" s="34"/>
      <c r="LX42" s="60"/>
      <c r="LY42" s="34"/>
      <c r="LZ42" s="34"/>
      <c r="MA42" s="34"/>
      <c r="MB42" s="60"/>
      <c r="MC42" s="60"/>
      <c r="MD42" s="60"/>
      <c r="ME42" s="60"/>
      <c r="MF42" s="60"/>
      <c r="MG42" s="34"/>
      <c r="MH42" s="34"/>
      <c r="MI42" s="35"/>
      <c r="MJ42" s="35"/>
      <c r="MK42" s="35"/>
      <c r="ML42" s="35"/>
      <c r="MM42" s="34"/>
      <c r="MN42" s="34"/>
      <c r="MO42" s="34"/>
      <c r="MP42" s="34"/>
      <c r="MQ42" s="62"/>
      <c r="MR42" s="62"/>
      <c r="MS42" s="34"/>
      <c r="MT42" s="34"/>
      <c r="MU42" s="34"/>
      <c r="MV42" s="34"/>
      <c r="MW42" s="34"/>
      <c r="MX42" s="34"/>
      <c r="MY42" s="34"/>
      <c r="MZ42" s="60"/>
      <c r="NA42" s="34"/>
      <c r="NB42" s="34"/>
      <c r="NC42" s="34"/>
      <c r="ND42" s="60"/>
      <c r="NE42" s="60"/>
      <c r="NF42" s="60"/>
      <c r="NG42" s="60"/>
      <c r="NH42" s="60"/>
      <c r="NI42" s="35"/>
      <c r="NJ42" s="35"/>
      <c r="NK42" s="35"/>
      <c r="NL42" s="35"/>
      <c r="NM42" s="35"/>
      <c r="NN42" s="35"/>
      <c r="NO42" s="35"/>
      <c r="NP42" s="34"/>
      <c r="NQ42" s="34"/>
      <c r="NR42" s="34"/>
      <c r="NS42" s="62"/>
      <c r="NT42" s="62"/>
      <c r="NU42" s="34"/>
      <c r="NV42" s="34"/>
      <c r="NW42" s="34"/>
      <c r="NX42" s="34"/>
      <c r="NY42" s="34"/>
      <c r="NZ42" s="34"/>
      <c r="OA42" s="34"/>
      <c r="OB42" s="60"/>
      <c r="OC42" s="34"/>
      <c r="OD42" s="34"/>
      <c r="OE42" s="34"/>
      <c r="OF42" s="60"/>
      <c r="OG42" s="60"/>
      <c r="OH42" s="60"/>
      <c r="OI42" s="60"/>
      <c r="OJ42" s="60"/>
      <c r="OK42" s="35"/>
      <c r="OL42" s="35"/>
      <c r="OM42" s="35"/>
      <c r="ON42" s="35"/>
      <c r="OO42" s="35"/>
      <c r="OP42" s="35"/>
      <c r="OQ42" s="35"/>
      <c r="OR42" s="34"/>
      <c r="OS42" s="34"/>
      <c r="OT42" s="34"/>
      <c r="OU42" s="62"/>
      <c r="OV42" s="62"/>
      <c r="OW42" s="34"/>
      <c r="OX42" s="34"/>
      <c r="OY42" s="34"/>
      <c r="OZ42" s="34"/>
      <c r="PA42" s="34"/>
      <c r="PB42" s="34"/>
      <c r="PC42" s="34"/>
      <c r="PD42" s="60"/>
      <c r="PE42" s="63"/>
    </row>
    <row r="43" spans="1:421" s="64" customFormat="1" ht="20.2" customHeight="1">
      <c r="A43" s="34"/>
      <c r="B43" s="34"/>
      <c r="C43" s="34"/>
      <c r="D43" s="60"/>
      <c r="E43" s="60"/>
      <c r="F43" s="60"/>
      <c r="G43" s="60"/>
      <c r="H43" s="66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  <c r="AA43" s="34"/>
      <c r="AB43" s="60"/>
      <c r="AC43" s="34"/>
      <c r="AD43" s="34"/>
      <c r="AE43" s="34"/>
      <c r="AF43" s="60"/>
      <c r="AG43" s="60"/>
      <c r="AH43" s="60"/>
      <c r="AI43" s="60"/>
      <c r="AJ43" s="60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62"/>
      <c r="AV43" s="62"/>
      <c r="AW43" s="34"/>
      <c r="AX43" s="34"/>
      <c r="AY43" s="34"/>
      <c r="AZ43" s="34"/>
      <c r="BA43" s="34"/>
      <c r="BB43" s="34"/>
      <c r="BC43" s="34"/>
      <c r="BD43" s="60"/>
      <c r="BE43" s="34"/>
      <c r="BF43" s="34"/>
      <c r="BG43" s="34"/>
      <c r="BH43" s="60"/>
      <c r="BI43" s="60"/>
      <c r="BJ43" s="60"/>
      <c r="BK43" s="60"/>
      <c r="BL43" s="60"/>
      <c r="BM43" s="35"/>
      <c r="BN43" s="35"/>
      <c r="BO43" s="35"/>
      <c r="BP43" s="35"/>
      <c r="BQ43" s="35"/>
      <c r="BR43" s="35"/>
      <c r="BS43" s="35"/>
      <c r="BT43" s="60"/>
      <c r="BU43" s="60"/>
      <c r="BV43" s="34"/>
      <c r="BW43" s="62"/>
      <c r="BX43" s="62"/>
      <c r="BY43" s="34"/>
      <c r="BZ43" s="34"/>
      <c r="CA43" s="34"/>
      <c r="CB43" s="34"/>
      <c r="CC43" s="34"/>
      <c r="CD43" s="34"/>
      <c r="CE43" s="34"/>
      <c r="CF43" s="60"/>
      <c r="CG43" s="34"/>
      <c r="CH43" s="34"/>
      <c r="CI43" s="34"/>
      <c r="CJ43" s="60"/>
      <c r="CK43" s="60"/>
      <c r="CL43" s="60"/>
      <c r="CM43" s="60"/>
      <c r="CN43" s="60"/>
      <c r="CO43" s="34"/>
      <c r="CP43" s="34"/>
      <c r="CQ43" s="34"/>
      <c r="CR43" s="34"/>
      <c r="CS43" s="34"/>
      <c r="CT43" s="34"/>
      <c r="CU43" s="34"/>
      <c r="CV43" s="34"/>
      <c r="CW43" s="34"/>
      <c r="CX43" s="34"/>
      <c r="CY43" s="62"/>
      <c r="CZ43" s="62"/>
      <c r="DA43" s="34"/>
      <c r="DB43" s="34"/>
      <c r="DC43" s="34"/>
      <c r="DD43" s="34"/>
      <c r="DE43" s="34"/>
      <c r="DF43" s="61"/>
      <c r="DG43" s="34"/>
      <c r="DH43" s="60"/>
      <c r="DI43" s="34"/>
      <c r="DJ43" s="34"/>
      <c r="DK43" s="34"/>
      <c r="DL43" s="60"/>
      <c r="DM43" s="60"/>
      <c r="DN43" s="60"/>
      <c r="DO43" s="60"/>
      <c r="DP43" s="60"/>
      <c r="DQ43" s="35"/>
      <c r="DR43" s="35"/>
      <c r="DS43" s="35"/>
      <c r="DT43" s="35"/>
      <c r="DU43" s="35"/>
      <c r="DV43" s="35"/>
      <c r="DW43" s="35"/>
      <c r="DX43" s="34"/>
      <c r="DY43" s="34"/>
      <c r="DZ43" s="34"/>
      <c r="EA43" s="62"/>
      <c r="EB43" s="62"/>
      <c r="EC43" s="34"/>
      <c r="ED43" s="34"/>
      <c r="EE43" s="34"/>
      <c r="EF43" s="34"/>
      <c r="EG43" s="34"/>
      <c r="EH43" s="34"/>
      <c r="EI43" s="34"/>
      <c r="EJ43" s="60"/>
      <c r="EK43" s="34"/>
      <c r="EL43" s="34"/>
      <c r="EM43" s="34"/>
      <c r="EN43" s="60"/>
      <c r="EO43" s="60"/>
      <c r="EP43" s="60"/>
      <c r="EQ43" s="60"/>
      <c r="ER43" s="60"/>
      <c r="ES43" s="34"/>
      <c r="ET43" s="34"/>
      <c r="EU43" s="34"/>
      <c r="EV43" s="34"/>
      <c r="EW43" s="34"/>
      <c r="EX43" s="34"/>
      <c r="EY43" s="34"/>
      <c r="EZ43" s="34"/>
      <c r="FA43" s="34"/>
      <c r="FB43" s="34"/>
      <c r="FC43" s="62"/>
      <c r="FD43" s="62"/>
      <c r="FE43" s="34"/>
      <c r="FF43" s="34"/>
      <c r="FG43" s="34"/>
      <c r="FH43" s="34"/>
      <c r="FI43" s="34"/>
      <c r="FJ43" s="34"/>
      <c r="FK43" s="34"/>
      <c r="FL43" s="60"/>
      <c r="FM43" s="34"/>
      <c r="FN43" s="34"/>
      <c r="FO43" s="34"/>
      <c r="FP43" s="60"/>
      <c r="FQ43" s="60"/>
      <c r="FR43" s="60"/>
      <c r="FS43" s="60"/>
      <c r="FT43" s="60"/>
      <c r="FU43" s="35"/>
      <c r="FV43" s="35"/>
      <c r="FW43" s="35"/>
      <c r="FX43" s="35"/>
      <c r="FY43" s="35"/>
      <c r="FZ43" s="35"/>
      <c r="GA43" s="35"/>
      <c r="GB43" s="34"/>
      <c r="GC43" s="34"/>
      <c r="GD43" s="34"/>
      <c r="GE43" s="62"/>
      <c r="GF43" s="62"/>
      <c r="GG43" s="34"/>
      <c r="GH43" s="34"/>
      <c r="GI43" s="34"/>
      <c r="GJ43" s="34"/>
      <c r="GK43" s="34"/>
      <c r="GL43" s="61"/>
      <c r="GM43" s="34"/>
      <c r="GN43" s="60"/>
      <c r="GO43" s="34"/>
      <c r="GP43" s="34"/>
      <c r="GQ43" s="34"/>
      <c r="GR43" s="60"/>
      <c r="GS43" s="60"/>
      <c r="GT43" s="60"/>
      <c r="GU43" s="60"/>
      <c r="GV43" s="60"/>
      <c r="GW43" s="35"/>
      <c r="GX43" s="35"/>
      <c r="GY43" s="35"/>
      <c r="GZ43" s="35"/>
      <c r="HA43" s="35"/>
      <c r="HB43" s="35"/>
      <c r="HC43" s="35"/>
      <c r="HD43" s="34"/>
      <c r="HE43" s="34"/>
      <c r="HF43" s="34"/>
      <c r="HG43" s="62"/>
      <c r="HH43" s="62"/>
      <c r="HI43" s="34"/>
      <c r="HJ43" s="34"/>
      <c r="HK43" s="34"/>
      <c r="HL43" s="34"/>
      <c r="HM43" s="34"/>
      <c r="HN43" s="61"/>
      <c r="HO43" s="34"/>
      <c r="HP43" s="60"/>
      <c r="HQ43" s="34"/>
      <c r="HR43" s="34"/>
      <c r="HS43" s="34"/>
      <c r="HT43" s="66"/>
      <c r="HU43" s="60"/>
      <c r="HV43" s="60"/>
      <c r="HW43" s="60"/>
      <c r="HX43" s="60"/>
      <c r="HY43" s="35"/>
      <c r="HZ43" s="35"/>
      <c r="IA43" s="35"/>
      <c r="IB43" s="61"/>
      <c r="IC43" s="35"/>
      <c r="ID43" s="35"/>
      <c r="IE43" s="35"/>
      <c r="IF43" s="35"/>
      <c r="IG43" s="35"/>
      <c r="IH43" s="35"/>
      <c r="II43" s="35"/>
      <c r="IJ43" s="95"/>
      <c r="IK43" s="35"/>
      <c r="IL43" s="35"/>
      <c r="IM43" s="35"/>
      <c r="IN43" s="35"/>
      <c r="IO43" s="35"/>
      <c r="IP43" s="35"/>
      <c r="IQ43" s="34"/>
      <c r="IR43" s="60"/>
      <c r="IS43" s="34"/>
      <c r="IT43" s="34"/>
      <c r="IU43" s="34"/>
      <c r="IV43" s="60"/>
      <c r="IW43" s="60"/>
      <c r="IX43" s="60"/>
      <c r="IY43" s="60"/>
      <c r="IZ43" s="60"/>
      <c r="JA43" s="34"/>
      <c r="JB43" s="34"/>
      <c r="JC43" s="34"/>
      <c r="JD43" s="34"/>
      <c r="JE43" s="34"/>
      <c r="JF43" s="34"/>
      <c r="JG43" s="34"/>
      <c r="JH43" s="34"/>
      <c r="JI43" s="34"/>
      <c r="JJ43" s="34"/>
      <c r="JK43" s="62"/>
      <c r="JL43" s="62"/>
      <c r="JM43" s="34"/>
      <c r="JN43" s="34"/>
      <c r="JO43" s="34"/>
      <c r="JP43" s="34"/>
      <c r="JQ43" s="34"/>
      <c r="JR43" s="34"/>
      <c r="JS43" s="34"/>
      <c r="JT43" s="60"/>
      <c r="JU43" s="34"/>
      <c r="JV43" s="34"/>
      <c r="JW43" s="34"/>
      <c r="JX43" s="60"/>
      <c r="JY43" s="60"/>
      <c r="JZ43" s="60"/>
      <c r="KA43" s="60"/>
      <c r="KB43" s="60"/>
      <c r="KC43" s="34"/>
      <c r="KD43" s="34"/>
      <c r="KE43" s="34"/>
      <c r="KF43" s="34"/>
      <c r="KG43" s="34"/>
      <c r="KH43" s="34"/>
      <c r="KI43" s="34"/>
      <c r="KJ43" s="34"/>
      <c r="KK43" s="34"/>
      <c r="KL43" s="34"/>
      <c r="KM43" s="62"/>
      <c r="KN43" s="62"/>
      <c r="KO43" s="34"/>
      <c r="KP43" s="34"/>
      <c r="KQ43" s="34"/>
      <c r="KR43" s="34"/>
      <c r="KS43" s="34"/>
      <c r="KT43" s="34"/>
      <c r="KU43" s="34"/>
      <c r="KV43" s="60"/>
      <c r="KW43" s="34"/>
      <c r="KX43" s="34"/>
      <c r="KY43" s="34"/>
      <c r="KZ43" s="60"/>
      <c r="LA43" s="60"/>
      <c r="LB43" s="60"/>
      <c r="LC43" s="60"/>
      <c r="LD43" s="60"/>
      <c r="LE43" s="34"/>
      <c r="LF43" s="34"/>
      <c r="LG43" s="35"/>
      <c r="LH43" s="35"/>
      <c r="LI43" s="35"/>
      <c r="LJ43" s="35"/>
      <c r="LK43" s="34"/>
      <c r="LL43" s="34"/>
      <c r="LM43" s="34"/>
      <c r="LN43" s="34"/>
      <c r="LO43" s="62"/>
      <c r="LP43" s="62"/>
      <c r="LQ43" s="34"/>
      <c r="LR43" s="34"/>
      <c r="LS43" s="34"/>
      <c r="LT43" s="34"/>
      <c r="LU43" s="34"/>
      <c r="LV43" s="34"/>
      <c r="LW43" s="34"/>
      <c r="LX43" s="60"/>
      <c r="LY43" s="34"/>
      <c r="LZ43" s="34"/>
      <c r="MA43" s="34"/>
      <c r="MB43" s="60"/>
      <c r="MC43" s="60"/>
      <c r="MD43" s="60"/>
      <c r="ME43" s="60"/>
      <c r="MF43" s="60"/>
      <c r="MG43" s="34"/>
      <c r="MH43" s="34"/>
      <c r="MI43" s="35"/>
      <c r="MJ43" s="35"/>
      <c r="MK43" s="35"/>
      <c r="ML43" s="35"/>
      <c r="MM43" s="34"/>
      <c r="MN43" s="34"/>
      <c r="MO43" s="34"/>
      <c r="MP43" s="34"/>
      <c r="MQ43" s="62"/>
      <c r="MR43" s="62"/>
      <c r="MS43" s="34"/>
      <c r="MT43" s="34"/>
      <c r="MU43" s="34"/>
      <c r="MV43" s="34"/>
      <c r="MW43" s="34"/>
      <c r="MX43" s="34"/>
      <c r="MY43" s="34"/>
      <c r="MZ43" s="60"/>
      <c r="NA43" s="34"/>
      <c r="NB43" s="34"/>
      <c r="NC43" s="34"/>
      <c r="ND43" s="60"/>
      <c r="NE43" s="60"/>
      <c r="NF43" s="60"/>
      <c r="NG43" s="60"/>
      <c r="NH43" s="60"/>
      <c r="NI43" s="35"/>
      <c r="NJ43" s="35"/>
      <c r="NK43" s="35"/>
      <c r="NL43" s="35"/>
      <c r="NM43" s="35"/>
      <c r="NN43" s="35"/>
      <c r="NO43" s="35"/>
      <c r="NP43" s="34"/>
      <c r="NQ43" s="34"/>
      <c r="NR43" s="34"/>
      <c r="NS43" s="62"/>
      <c r="NT43" s="62"/>
      <c r="NU43" s="34"/>
      <c r="NV43" s="34"/>
      <c r="NW43" s="34"/>
      <c r="NX43" s="34"/>
      <c r="NY43" s="34"/>
      <c r="NZ43" s="34"/>
      <c r="OA43" s="34"/>
      <c r="OB43" s="60"/>
      <c r="OC43" s="34"/>
      <c r="OD43" s="34"/>
      <c r="OE43" s="34"/>
      <c r="OF43" s="60"/>
      <c r="OG43" s="60"/>
      <c r="OH43" s="60"/>
      <c r="OI43" s="60"/>
      <c r="OJ43" s="60"/>
      <c r="OK43" s="35"/>
      <c r="OL43" s="35"/>
      <c r="OM43" s="35"/>
      <c r="ON43" s="35"/>
      <c r="OO43" s="35"/>
      <c r="OP43" s="35"/>
      <c r="OQ43" s="35"/>
      <c r="OR43" s="34"/>
      <c r="OS43" s="34"/>
      <c r="OT43" s="34"/>
      <c r="OU43" s="62"/>
      <c r="OV43" s="62"/>
      <c r="OW43" s="34"/>
      <c r="OX43" s="34"/>
      <c r="OY43" s="34"/>
      <c r="OZ43" s="34"/>
      <c r="PA43" s="34"/>
      <c r="PB43" s="34"/>
      <c r="PC43" s="34"/>
      <c r="PD43" s="60"/>
      <c r="PE43" s="63"/>
    </row>
    <row r="44" spans="1:421" s="64" customFormat="1" ht="20.2" customHeight="1">
      <c r="A44" s="34"/>
      <c r="B44" s="34"/>
      <c r="C44" s="34"/>
      <c r="D44" s="60"/>
      <c r="E44" s="60"/>
      <c r="F44" s="60"/>
      <c r="G44" s="60"/>
      <c r="H44" s="66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4"/>
      <c r="AB44" s="60"/>
      <c r="AC44" s="34"/>
      <c r="AD44" s="34"/>
      <c r="AE44" s="34"/>
      <c r="AF44" s="60"/>
      <c r="AG44" s="60"/>
      <c r="AH44" s="60"/>
      <c r="AI44" s="60"/>
      <c r="AJ44" s="60"/>
      <c r="AK44" s="34"/>
      <c r="AL44" s="34"/>
      <c r="AM44" s="34"/>
      <c r="AN44" s="34"/>
      <c r="AO44" s="34"/>
      <c r="AP44" s="34"/>
      <c r="AQ44" s="34"/>
      <c r="AR44" s="34"/>
      <c r="AS44" s="34"/>
      <c r="AT44" s="34"/>
      <c r="AU44" s="62"/>
      <c r="AV44" s="62"/>
      <c r="AW44" s="34"/>
      <c r="AX44" s="34"/>
      <c r="AY44" s="34"/>
      <c r="AZ44" s="34"/>
      <c r="BA44" s="34"/>
      <c r="BB44" s="34"/>
      <c r="BC44" s="34"/>
      <c r="BD44" s="60"/>
      <c r="BE44" s="34"/>
      <c r="BF44" s="34"/>
      <c r="BG44" s="34"/>
      <c r="BH44" s="60"/>
      <c r="BI44" s="60"/>
      <c r="BJ44" s="60"/>
      <c r="BK44" s="60"/>
      <c r="BL44" s="60"/>
      <c r="BM44" s="35"/>
      <c r="BN44" s="35"/>
      <c r="BO44" s="35"/>
      <c r="BP44" s="35"/>
      <c r="BQ44" s="35"/>
      <c r="BR44" s="35"/>
      <c r="BS44" s="35"/>
      <c r="BT44" s="34"/>
      <c r="BU44" s="34"/>
      <c r="BV44" s="34"/>
      <c r="BW44" s="34"/>
      <c r="BX44" s="34"/>
      <c r="BY44" s="34"/>
      <c r="BZ44" s="34"/>
      <c r="CA44" s="34"/>
      <c r="CB44" s="34"/>
      <c r="CC44" s="34"/>
      <c r="CD44" s="34"/>
      <c r="CE44" s="34"/>
      <c r="CF44" s="60"/>
      <c r="CG44" s="34"/>
      <c r="CH44" s="34"/>
      <c r="CI44" s="34"/>
      <c r="CJ44" s="60"/>
      <c r="CK44" s="60"/>
      <c r="CL44" s="60"/>
      <c r="CM44" s="60"/>
      <c r="CN44" s="60"/>
      <c r="CO44" s="35">
        <v>11569406</v>
      </c>
      <c r="CP44" s="35">
        <v>200201361</v>
      </c>
      <c r="CQ44" s="35" t="s">
        <v>1667</v>
      </c>
      <c r="CR44" s="35"/>
      <c r="CS44" s="35">
        <v>50</v>
      </c>
      <c r="CT44" s="35"/>
      <c r="CU44" s="36"/>
      <c r="CV44" s="34"/>
      <c r="CW44" s="34"/>
      <c r="CX44" s="34"/>
      <c r="CY44" s="62"/>
      <c r="CZ44" s="62"/>
      <c r="DA44" s="34"/>
      <c r="DB44" s="34"/>
      <c r="DC44" s="34"/>
      <c r="DD44" s="34"/>
      <c r="DE44" s="34"/>
      <c r="DF44" s="61"/>
      <c r="DG44" s="34"/>
      <c r="DH44" s="60"/>
      <c r="DI44" s="34"/>
      <c r="DJ44" s="34"/>
      <c r="DK44" s="34"/>
      <c r="DL44" s="60"/>
      <c r="DM44" s="60"/>
      <c r="DN44" s="60"/>
      <c r="DO44" s="60"/>
      <c r="DP44" s="60"/>
      <c r="DQ44" s="35"/>
      <c r="DR44" s="35"/>
      <c r="DS44" s="34"/>
      <c r="DT44" s="35"/>
      <c r="DU44" s="35"/>
      <c r="DV44" s="35"/>
      <c r="DW44" s="35"/>
      <c r="DX44" s="34"/>
      <c r="DY44" s="34"/>
      <c r="DZ44" s="34"/>
      <c r="EA44" s="62"/>
      <c r="EB44" s="62"/>
      <c r="EC44" s="34"/>
      <c r="ED44" s="152"/>
      <c r="EE44" s="34"/>
      <c r="EF44" s="34"/>
      <c r="EG44" s="34"/>
      <c r="EH44" s="34"/>
      <c r="EI44" s="34"/>
      <c r="EJ44" s="60"/>
      <c r="EK44" s="34"/>
      <c r="EL44" s="34"/>
      <c r="EM44" s="34"/>
      <c r="EN44" s="60"/>
      <c r="EO44" s="60"/>
      <c r="EP44" s="60"/>
      <c r="EQ44" s="60"/>
      <c r="ER44" s="60"/>
      <c r="ES44" s="34"/>
      <c r="ET44" s="34"/>
      <c r="EU44" s="34"/>
      <c r="EV44" s="34"/>
      <c r="EW44" s="34"/>
      <c r="EX44" s="34"/>
      <c r="EY44" s="34"/>
      <c r="EZ44" s="34"/>
      <c r="FA44" s="34"/>
      <c r="FB44" s="34"/>
      <c r="FC44" s="62"/>
      <c r="FD44" s="62"/>
      <c r="FE44" s="34"/>
      <c r="FF44" s="34"/>
      <c r="FG44" s="34"/>
      <c r="FH44" s="34"/>
      <c r="FI44" s="34"/>
      <c r="FJ44" s="34"/>
      <c r="FK44" s="34"/>
      <c r="FL44" s="60"/>
      <c r="FM44" s="34"/>
      <c r="FN44" s="34"/>
      <c r="FO44" s="34"/>
      <c r="FP44" s="60"/>
      <c r="FQ44" s="60"/>
      <c r="FR44" s="60"/>
      <c r="FS44" s="60"/>
      <c r="FT44" s="60"/>
      <c r="FU44" s="35"/>
      <c r="FV44" s="35"/>
      <c r="FW44" s="35"/>
      <c r="FX44" s="35"/>
      <c r="FY44" s="35"/>
      <c r="FZ44" s="35"/>
      <c r="GA44" s="35"/>
      <c r="GB44" s="34"/>
      <c r="GC44" s="34"/>
      <c r="GD44" s="34"/>
      <c r="GE44" s="62"/>
      <c r="GF44" s="62"/>
      <c r="GG44" s="34"/>
      <c r="GH44" s="34"/>
      <c r="GI44" s="34"/>
      <c r="GJ44" s="34"/>
      <c r="GK44" s="34"/>
      <c r="GL44" s="61"/>
      <c r="GM44" s="34"/>
      <c r="GN44" s="60"/>
      <c r="GO44" s="34"/>
      <c r="GP44" s="34"/>
      <c r="GQ44" s="34"/>
      <c r="GR44" s="60"/>
      <c r="GS44" s="60"/>
      <c r="GT44" s="60"/>
      <c r="GU44" s="60"/>
      <c r="GV44" s="60"/>
      <c r="GW44" s="35"/>
      <c r="GX44" s="35"/>
      <c r="GY44" s="35"/>
      <c r="GZ44" s="35"/>
      <c r="HA44" s="35"/>
      <c r="HB44" s="35"/>
      <c r="HC44" s="35"/>
      <c r="HD44" s="34"/>
      <c r="HE44" s="34"/>
      <c r="HF44" s="34"/>
      <c r="HG44" s="62"/>
      <c r="HH44" s="62"/>
      <c r="HI44" s="34"/>
      <c r="HJ44" s="34"/>
      <c r="HK44" s="34"/>
      <c r="HL44" s="34"/>
      <c r="HM44" s="34"/>
      <c r="HN44" s="61"/>
      <c r="HO44" s="34"/>
      <c r="HP44" s="60"/>
      <c r="HQ44" s="34"/>
      <c r="HR44" s="34"/>
      <c r="HS44" s="34"/>
      <c r="HT44" s="66"/>
      <c r="HU44" s="60"/>
      <c r="HV44" s="60"/>
      <c r="HW44" s="60"/>
      <c r="HX44" s="60"/>
      <c r="HY44" s="35"/>
      <c r="HZ44" s="35"/>
      <c r="IA44" s="35"/>
      <c r="IB44" s="61"/>
      <c r="IC44" s="35"/>
      <c r="ID44" s="35"/>
      <c r="IE44" s="35"/>
      <c r="IF44" s="35"/>
      <c r="IG44" s="35"/>
      <c r="IH44" s="35"/>
      <c r="II44" s="35"/>
      <c r="IJ44" s="95"/>
      <c r="IK44" s="35"/>
      <c r="IL44" s="35"/>
      <c r="IM44" s="35"/>
      <c r="IN44" s="35"/>
      <c r="IO44" s="35"/>
      <c r="IP44" s="35"/>
      <c r="IQ44" s="34"/>
      <c r="IR44" s="60"/>
      <c r="IS44" s="34"/>
      <c r="IT44" s="34"/>
      <c r="IU44" s="34"/>
      <c r="IV44" s="60"/>
      <c r="IW44" s="60"/>
      <c r="IX44" s="60"/>
      <c r="IY44" s="60"/>
      <c r="IZ44" s="60"/>
      <c r="JA44" s="34"/>
      <c r="JB44" s="34"/>
      <c r="JC44" s="34"/>
      <c r="JD44" s="34"/>
      <c r="JE44" s="34"/>
      <c r="JF44" s="34"/>
      <c r="JG44" s="34"/>
      <c r="JH44" s="34"/>
      <c r="JI44" s="34"/>
      <c r="JJ44" s="34"/>
      <c r="JK44" s="62"/>
      <c r="JL44" s="62"/>
      <c r="JM44" s="34"/>
      <c r="JN44" s="34"/>
      <c r="JO44" s="34"/>
      <c r="JP44" s="34"/>
      <c r="JQ44" s="34"/>
      <c r="JR44" s="34"/>
      <c r="JS44" s="34"/>
      <c r="JT44" s="60"/>
      <c r="JU44" s="34"/>
      <c r="JV44" s="34"/>
      <c r="JW44" s="34"/>
      <c r="JX44" s="60"/>
      <c r="JY44" s="60"/>
      <c r="JZ44" s="60"/>
      <c r="KA44" s="60"/>
      <c r="KB44" s="60"/>
      <c r="KC44" s="34"/>
      <c r="KD44" s="34"/>
      <c r="KE44" s="34"/>
      <c r="KF44" s="34"/>
      <c r="KG44" s="34"/>
      <c r="KH44" s="34"/>
      <c r="KI44" s="34"/>
      <c r="KJ44" s="34"/>
      <c r="KK44" s="34"/>
      <c r="KL44" s="34"/>
      <c r="KM44" s="62"/>
      <c r="KN44" s="62"/>
      <c r="KO44" s="34"/>
      <c r="KP44" s="34"/>
      <c r="KQ44" s="34"/>
      <c r="KR44" s="34"/>
      <c r="KS44" s="34"/>
      <c r="KT44" s="34"/>
      <c r="KU44" s="34"/>
      <c r="KV44" s="60"/>
      <c r="KW44" s="34"/>
      <c r="KX44" s="34"/>
      <c r="KY44" s="34"/>
      <c r="KZ44" s="60"/>
      <c r="LA44" s="60"/>
      <c r="LB44" s="60"/>
      <c r="LC44" s="60"/>
      <c r="LD44" s="60"/>
      <c r="LE44" s="34"/>
      <c r="LF44" s="34"/>
      <c r="LG44" s="35"/>
      <c r="LH44" s="35"/>
      <c r="LI44" s="35"/>
      <c r="LJ44" s="35"/>
      <c r="LK44" s="34"/>
      <c r="LL44" s="34"/>
      <c r="LM44" s="34"/>
      <c r="LN44" s="34"/>
      <c r="LO44" s="62"/>
      <c r="LP44" s="62"/>
      <c r="LQ44" s="34"/>
      <c r="LR44" s="34"/>
      <c r="LS44" s="34"/>
      <c r="LT44" s="34"/>
      <c r="LU44" s="34"/>
      <c r="LV44" s="34"/>
      <c r="LW44" s="34"/>
      <c r="LX44" s="60"/>
      <c r="LY44" s="34"/>
      <c r="LZ44" s="34"/>
      <c r="MA44" s="34"/>
      <c r="MB44" s="60"/>
      <c r="MC44" s="60"/>
      <c r="MD44" s="60"/>
      <c r="ME44" s="60"/>
      <c r="MF44" s="60"/>
      <c r="MG44" s="34"/>
      <c r="MH44" s="34"/>
      <c r="MI44" s="35"/>
      <c r="MJ44" s="35"/>
      <c r="MK44" s="35"/>
      <c r="ML44" s="35"/>
      <c r="MM44" s="34"/>
      <c r="MN44" s="34"/>
      <c r="MO44" s="34"/>
      <c r="MP44" s="34"/>
      <c r="MQ44" s="62"/>
      <c r="MR44" s="62"/>
      <c r="MS44" s="34"/>
      <c r="MT44" s="34"/>
      <c r="MU44" s="34"/>
      <c r="MV44" s="34"/>
      <c r="MW44" s="34"/>
      <c r="MX44" s="34"/>
      <c r="MY44" s="34"/>
      <c r="MZ44" s="60"/>
      <c r="NA44" s="34"/>
      <c r="NB44" s="34"/>
      <c r="NC44" s="34"/>
      <c r="ND44" s="60"/>
      <c r="NE44" s="60"/>
      <c r="NF44" s="60"/>
      <c r="NG44" s="60"/>
      <c r="NH44" s="60"/>
      <c r="NI44" s="35"/>
      <c r="NJ44" s="35"/>
      <c r="NK44" s="35"/>
      <c r="NL44" s="35"/>
      <c r="NM44" s="35"/>
      <c r="NN44" s="35"/>
      <c r="NO44" s="35"/>
      <c r="NP44" s="34"/>
      <c r="NQ44" s="34"/>
      <c r="NR44" s="34"/>
      <c r="NS44" s="62"/>
      <c r="NT44" s="62"/>
      <c r="NU44" s="34"/>
      <c r="NV44" s="34"/>
      <c r="NW44" s="34"/>
      <c r="NX44" s="34"/>
      <c r="NY44" s="34"/>
      <c r="NZ44" s="34"/>
      <c r="OA44" s="34"/>
      <c r="OB44" s="60"/>
      <c r="OC44" s="34"/>
      <c r="OD44" s="34"/>
      <c r="OE44" s="34"/>
      <c r="OF44" s="60"/>
      <c r="OG44" s="60"/>
      <c r="OH44" s="60"/>
      <c r="OI44" s="60"/>
      <c r="OJ44" s="60"/>
      <c r="OK44" s="35"/>
      <c r="OL44" s="35"/>
      <c r="OM44" s="35"/>
      <c r="ON44" s="35"/>
      <c r="OO44" s="35"/>
      <c r="OP44" s="35"/>
      <c r="OQ44" s="35"/>
      <c r="OR44" s="34"/>
      <c r="OS44" s="34"/>
      <c r="OT44" s="34"/>
      <c r="OU44" s="62"/>
      <c r="OV44" s="62"/>
      <c r="OW44" s="34"/>
      <c r="OX44" s="34"/>
      <c r="OY44" s="34"/>
      <c r="OZ44" s="34"/>
      <c r="PA44" s="34"/>
      <c r="PB44" s="34"/>
      <c r="PC44" s="34"/>
      <c r="PD44" s="60"/>
      <c r="PE44" s="63"/>
    </row>
    <row r="45" spans="1:421" s="64" customFormat="1" ht="20.2" customHeight="1">
      <c r="A45" s="34"/>
      <c r="B45" s="34"/>
      <c r="C45" s="34"/>
      <c r="D45" s="60"/>
      <c r="E45" s="60"/>
      <c r="F45" s="60"/>
      <c r="G45" s="60"/>
      <c r="H45" s="66"/>
      <c r="I45" s="34">
        <v>11569416</v>
      </c>
      <c r="J45" s="34">
        <v>200204438</v>
      </c>
      <c r="K45" s="35" t="s">
        <v>1412</v>
      </c>
      <c r="L45" s="34"/>
      <c r="M45" s="34">
        <v>200</v>
      </c>
      <c r="N45" s="34"/>
      <c r="O45" s="34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  <c r="AA45" s="34"/>
      <c r="AB45" s="60"/>
      <c r="AC45" s="34"/>
      <c r="AD45" s="34"/>
      <c r="AE45" s="34"/>
      <c r="AF45" s="60"/>
      <c r="AG45" s="60"/>
      <c r="AH45" s="60"/>
      <c r="AI45" s="60"/>
      <c r="AJ45" s="60"/>
      <c r="AK45" s="34"/>
      <c r="AL45" s="34"/>
      <c r="AM45" s="34"/>
      <c r="AN45" s="34"/>
      <c r="AO45" s="34"/>
      <c r="AP45" s="34"/>
      <c r="AQ45" s="34"/>
      <c r="AR45" s="34"/>
      <c r="AS45" s="34"/>
      <c r="AT45" s="34"/>
      <c r="AU45" s="62"/>
      <c r="AV45" s="62"/>
      <c r="AW45" s="34"/>
      <c r="AX45" s="34"/>
      <c r="AY45" s="34"/>
      <c r="AZ45" s="34"/>
      <c r="BA45" s="34"/>
      <c r="BB45" s="34"/>
      <c r="BC45" s="34"/>
      <c r="BD45" s="60"/>
      <c r="BE45" s="34"/>
      <c r="BF45" s="34"/>
      <c r="BG45" s="34"/>
      <c r="BH45" s="60"/>
      <c r="BI45" s="60"/>
      <c r="BJ45" s="60"/>
      <c r="BK45" s="60"/>
      <c r="BL45" s="60"/>
      <c r="BM45" s="35"/>
      <c r="BN45" s="35"/>
      <c r="BO45" s="35"/>
      <c r="BP45" s="35"/>
      <c r="BQ45" s="35"/>
      <c r="BR45" s="35"/>
      <c r="BS45" s="35"/>
      <c r="BT45" s="60"/>
      <c r="BU45" s="60"/>
      <c r="BV45" s="34"/>
      <c r="BW45" s="62"/>
      <c r="BX45" s="62"/>
      <c r="BY45" s="34"/>
      <c r="BZ45" s="34"/>
      <c r="CA45" s="34"/>
      <c r="CB45" s="34"/>
      <c r="CC45" s="34"/>
      <c r="CD45" s="34"/>
      <c r="CE45" s="34"/>
      <c r="CF45" s="60"/>
      <c r="CG45" s="34"/>
      <c r="CH45" s="34"/>
      <c r="CI45" s="34"/>
      <c r="CJ45" s="60"/>
      <c r="CK45" s="60"/>
      <c r="CL45" s="60"/>
      <c r="CM45" s="60"/>
      <c r="CN45" s="60"/>
      <c r="CO45" s="35">
        <v>11569405</v>
      </c>
      <c r="CP45" s="35">
        <v>200201341</v>
      </c>
      <c r="CQ45" s="35" t="s">
        <v>1668</v>
      </c>
      <c r="CR45" s="35"/>
      <c r="CS45" s="35">
        <v>50</v>
      </c>
      <c r="CT45" s="35"/>
      <c r="CU45" s="35"/>
      <c r="CV45" s="34"/>
      <c r="CW45" s="34"/>
      <c r="CX45" s="34"/>
      <c r="CY45" s="62"/>
      <c r="CZ45" s="62"/>
      <c r="DA45" s="34"/>
      <c r="DB45" s="34"/>
      <c r="DC45" s="34"/>
      <c r="DD45" s="34"/>
      <c r="DE45" s="34"/>
      <c r="DF45" s="61"/>
      <c r="DG45" s="34"/>
      <c r="DH45" s="60"/>
      <c r="DI45" s="34"/>
      <c r="DJ45" s="34"/>
      <c r="DK45" s="34"/>
      <c r="DL45" s="60"/>
      <c r="DM45" s="60"/>
      <c r="DN45" s="60"/>
      <c r="DO45" s="60"/>
      <c r="DP45" s="60"/>
      <c r="DQ45" s="35"/>
      <c r="DR45" s="35"/>
      <c r="DS45" s="34"/>
      <c r="DT45" s="35"/>
      <c r="DU45" s="35"/>
      <c r="DV45" s="35"/>
      <c r="DW45" s="35"/>
      <c r="DX45" s="34"/>
      <c r="DY45" s="34"/>
      <c r="DZ45" s="34"/>
      <c r="EA45" s="62"/>
      <c r="EB45" s="62"/>
      <c r="EC45" s="34"/>
      <c r="ED45" s="152"/>
      <c r="EE45" s="34"/>
      <c r="EF45" s="34"/>
      <c r="EG45" s="34"/>
      <c r="EH45" s="34"/>
      <c r="EI45" s="34"/>
      <c r="EJ45" s="60"/>
      <c r="EK45" s="34"/>
      <c r="EL45" s="34"/>
      <c r="EM45" s="34"/>
      <c r="EN45" s="60"/>
      <c r="EO45" s="60"/>
      <c r="EP45" s="60"/>
      <c r="EQ45" s="60"/>
      <c r="ER45" s="60"/>
      <c r="ES45" s="34"/>
      <c r="ET45" s="34"/>
      <c r="EU45" s="34"/>
      <c r="EV45" s="34"/>
      <c r="EW45" s="34"/>
      <c r="EX45" s="34"/>
      <c r="EY45" s="34"/>
      <c r="EZ45" s="34"/>
      <c r="FA45" s="34"/>
      <c r="FB45" s="34"/>
      <c r="FC45" s="62"/>
      <c r="FD45" s="62"/>
      <c r="FE45" s="34"/>
      <c r="FF45" s="34"/>
      <c r="FG45" s="34"/>
      <c r="FH45" s="34"/>
      <c r="FI45" s="34"/>
      <c r="FJ45" s="34"/>
      <c r="FK45" s="34"/>
      <c r="FL45" s="60"/>
      <c r="FM45" s="34"/>
      <c r="FN45" s="34"/>
      <c r="FO45" s="34"/>
      <c r="FP45" s="60"/>
      <c r="FQ45" s="60"/>
      <c r="FR45" s="60"/>
      <c r="FS45" s="60"/>
      <c r="FT45" s="60"/>
      <c r="FU45" s="35"/>
      <c r="FV45" s="35"/>
      <c r="FW45" s="35"/>
      <c r="FX45" s="35"/>
      <c r="FY45" s="35"/>
      <c r="FZ45" s="35"/>
      <c r="GA45" s="35"/>
      <c r="GB45" s="34"/>
      <c r="GC45" s="34"/>
      <c r="GD45" s="34"/>
      <c r="GE45" s="62"/>
      <c r="GF45" s="62"/>
      <c r="GG45" s="34"/>
      <c r="GH45" s="34"/>
      <c r="GI45" s="34"/>
      <c r="GJ45" s="34"/>
      <c r="GK45" s="34"/>
      <c r="GL45" s="61"/>
      <c r="GM45" s="34"/>
      <c r="GN45" s="60"/>
      <c r="GO45" s="34"/>
      <c r="GP45" s="34"/>
      <c r="GQ45" s="34"/>
      <c r="GR45" s="60"/>
      <c r="GS45" s="60"/>
      <c r="GT45" s="60"/>
      <c r="GU45" s="60"/>
      <c r="GV45" s="60"/>
      <c r="GW45" s="35"/>
      <c r="GX45" s="35"/>
      <c r="GY45" s="35"/>
      <c r="GZ45" s="35"/>
      <c r="HA45" s="35"/>
      <c r="HB45" s="35"/>
      <c r="HC45" s="35"/>
      <c r="HD45" s="34"/>
      <c r="HE45" s="34"/>
      <c r="HF45" s="34"/>
      <c r="HG45" s="62"/>
      <c r="HH45" s="62"/>
      <c r="HI45" s="34"/>
      <c r="HJ45" s="34"/>
      <c r="HK45" s="34"/>
      <c r="HL45" s="34"/>
      <c r="HM45" s="34"/>
      <c r="HN45" s="61"/>
      <c r="HO45" s="34"/>
      <c r="HP45" s="60"/>
      <c r="HQ45" s="34"/>
      <c r="HR45" s="34"/>
      <c r="HS45" s="34"/>
      <c r="HT45" s="66"/>
      <c r="HU45" s="60"/>
      <c r="HV45" s="60"/>
      <c r="HW45" s="60"/>
      <c r="HX45" s="60"/>
      <c r="HY45" s="35"/>
      <c r="HZ45" s="35"/>
      <c r="IA45" s="35"/>
      <c r="IB45" s="61"/>
      <c r="IC45" s="35"/>
      <c r="ID45" s="35"/>
      <c r="IE45" s="35"/>
      <c r="IF45" s="35"/>
      <c r="IG45" s="35"/>
      <c r="IH45" s="35"/>
      <c r="II45" s="35"/>
      <c r="IJ45" s="95"/>
      <c r="IK45" s="35"/>
      <c r="IL45" s="35"/>
      <c r="IM45" s="35"/>
      <c r="IN45" s="35"/>
      <c r="IO45" s="35"/>
      <c r="IP45" s="35"/>
      <c r="IQ45" s="34"/>
      <c r="IR45" s="60"/>
      <c r="IS45" s="34"/>
      <c r="IT45" s="34"/>
      <c r="IU45" s="34"/>
      <c r="IV45" s="60"/>
      <c r="IW45" s="60"/>
      <c r="IX45" s="60"/>
      <c r="IY45" s="60"/>
      <c r="IZ45" s="60"/>
      <c r="JA45" s="34"/>
      <c r="JB45" s="34"/>
      <c r="JC45" s="34"/>
      <c r="JD45" s="34"/>
      <c r="JE45" s="34"/>
      <c r="JF45" s="34"/>
      <c r="JG45" s="34"/>
      <c r="JH45" s="34"/>
      <c r="JI45" s="34"/>
      <c r="JJ45" s="34"/>
      <c r="JK45" s="62"/>
      <c r="JL45" s="62"/>
      <c r="JM45" s="34"/>
      <c r="JN45" s="34"/>
      <c r="JO45" s="34"/>
      <c r="JP45" s="34"/>
      <c r="JQ45" s="34"/>
      <c r="JR45" s="34"/>
      <c r="JS45" s="34"/>
      <c r="JT45" s="60"/>
      <c r="JU45" s="34"/>
      <c r="JV45" s="34"/>
      <c r="JW45" s="34"/>
      <c r="JX45" s="60"/>
      <c r="JY45" s="60"/>
      <c r="JZ45" s="60"/>
      <c r="KA45" s="60"/>
      <c r="KB45" s="60"/>
      <c r="KC45" s="34"/>
      <c r="KD45" s="34"/>
      <c r="KE45" s="34"/>
      <c r="KF45" s="34"/>
      <c r="KG45" s="34"/>
      <c r="KH45" s="34"/>
      <c r="KI45" s="34"/>
      <c r="KJ45" s="34"/>
      <c r="KK45" s="34"/>
      <c r="KL45" s="34"/>
      <c r="KM45" s="62"/>
      <c r="KN45" s="62"/>
      <c r="KO45" s="34"/>
      <c r="KP45" s="34"/>
      <c r="KQ45" s="34"/>
      <c r="KR45" s="34"/>
      <c r="KS45" s="34"/>
      <c r="KT45" s="34"/>
      <c r="KU45" s="34"/>
      <c r="KV45" s="60"/>
      <c r="KW45" s="34"/>
      <c r="KX45" s="34"/>
      <c r="KY45" s="34"/>
      <c r="KZ45" s="60"/>
      <c r="LA45" s="60"/>
      <c r="LB45" s="60"/>
      <c r="LC45" s="60"/>
      <c r="LD45" s="60"/>
      <c r="LE45" s="34"/>
      <c r="LF45" s="34"/>
      <c r="LG45" s="35"/>
      <c r="LH45" s="35"/>
      <c r="LI45" s="35"/>
      <c r="LJ45" s="35"/>
      <c r="LK45" s="34"/>
      <c r="LL45" s="34"/>
      <c r="LM45" s="34"/>
      <c r="LN45" s="34"/>
      <c r="LO45" s="62"/>
      <c r="LP45" s="62"/>
      <c r="LQ45" s="34"/>
      <c r="LR45" s="34"/>
      <c r="LS45" s="34"/>
      <c r="LT45" s="34"/>
      <c r="LU45" s="34"/>
      <c r="LV45" s="34"/>
      <c r="LW45" s="34"/>
      <c r="LX45" s="60"/>
      <c r="LY45" s="34"/>
      <c r="LZ45" s="34"/>
      <c r="MA45" s="34"/>
      <c r="MB45" s="60"/>
      <c r="MC45" s="60"/>
      <c r="MD45" s="60"/>
      <c r="ME45" s="60"/>
      <c r="MF45" s="60"/>
      <c r="MG45" s="34"/>
      <c r="MH45" s="34"/>
      <c r="MI45" s="35"/>
      <c r="MJ45" s="35"/>
      <c r="MK45" s="35"/>
      <c r="ML45" s="35"/>
      <c r="MM45" s="34"/>
      <c r="MN45" s="34"/>
      <c r="MO45" s="34"/>
      <c r="MP45" s="34"/>
      <c r="MQ45" s="62"/>
      <c r="MR45" s="62"/>
      <c r="MS45" s="34"/>
      <c r="MT45" s="34"/>
      <c r="MU45" s="34"/>
      <c r="MV45" s="34"/>
      <c r="MW45" s="34"/>
      <c r="MX45" s="34"/>
      <c r="MY45" s="34"/>
      <c r="MZ45" s="60"/>
      <c r="NA45" s="34"/>
      <c r="NB45" s="34"/>
      <c r="NC45" s="34"/>
      <c r="ND45" s="60"/>
      <c r="NE45" s="60"/>
      <c r="NF45" s="60"/>
      <c r="NG45" s="60"/>
      <c r="NH45" s="60"/>
      <c r="NI45" s="35"/>
      <c r="NJ45" s="35"/>
      <c r="NK45" s="35"/>
      <c r="NL45" s="35"/>
      <c r="NM45" s="35"/>
      <c r="NN45" s="35"/>
      <c r="NO45" s="35"/>
      <c r="NP45" s="34"/>
      <c r="NQ45" s="34"/>
      <c r="NR45" s="34"/>
      <c r="NS45" s="62"/>
      <c r="NT45" s="62"/>
      <c r="NU45" s="34"/>
      <c r="NV45" s="34"/>
      <c r="NW45" s="34"/>
      <c r="NX45" s="34"/>
      <c r="NY45" s="34"/>
      <c r="NZ45" s="34"/>
      <c r="OA45" s="34"/>
      <c r="OB45" s="60"/>
      <c r="OC45" s="34"/>
      <c r="OD45" s="34"/>
      <c r="OE45" s="34"/>
      <c r="OF45" s="60"/>
      <c r="OG45" s="60"/>
      <c r="OH45" s="60"/>
      <c r="OI45" s="60"/>
      <c r="OJ45" s="60"/>
      <c r="OK45" s="35"/>
      <c r="OL45" s="35"/>
      <c r="OM45" s="35"/>
      <c r="ON45" s="35"/>
      <c r="OO45" s="35"/>
      <c r="OP45" s="35"/>
      <c r="OQ45" s="35"/>
      <c r="OR45" s="34"/>
      <c r="OS45" s="34"/>
      <c r="OT45" s="34"/>
      <c r="OU45" s="62"/>
      <c r="OV45" s="62"/>
      <c r="OW45" s="34"/>
      <c r="OX45" s="34"/>
      <c r="OY45" s="34"/>
      <c r="OZ45" s="34"/>
      <c r="PA45" s="34"/>
      <c r="PB45" s="34"/>
      <c r="PC45" s="34"/>
      <c r="PD45" s="60"/>
      <c r="PE45" s="63"/>
    </row>
    <row r="46" spans="1:421" s="64" customFormat="1" ht="20.2" customHeight="1">
      <c r="A46" s="34"/>
      <c r="B46" s="34"/>
      <c r="C46" s="34"/>
      <c r="D46" s="60"/>
      <c r="E46" s="60"/>
      <c r="F46" s="60"/>
      <c r="G46" s="60"/>
      <c r="H46" s="66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4"/>
      <c r="AB46" s="60"/>
      <c r="AC46" s="34"/>
      <c r="AD46" s="34"/>
      <c r="AE46" s="34"/>
      <c r="AF46" s="60"/>
      <c r="AG46" s="60"/>
      <c r="AH46" s="60"/>
      <c r="AI46" s="60"/>
      <c r="AJ46" s="60"/>
      <c r="AK46" s="34"/>
      <c r="AL46" s="34"/>
      <c r="AM46" s="34"/>
      <c r="AN46" s="34"/>
      <c r="AO46" s="34"/>
      <c r="AP46" s="34"/>
      <c r="AQ46" s="34"/>
      <c r="AR46" s="34"/>
      <c r="AS46" s="34"/>
      <c r="AT46" s="34"/>
      <c r="AU46" s="62"/>
      <c r="AV46" s="62"/>
      <c r="AW46" s="34"/>
      <c r="AX46" s="34"/>
      <c r="AY46" s="34"/>
      <c r="AZ46" s="34"/>
      <c r="BA46" s="34"/>
      <c r="BB46" s="34"/>
      <c r="BC46" s="34"/>
      <c r="BD46" s="60"/>
      <c r="BE46" s="34"/>
      <c r="BF46" s="34"/>
      <c r="BG46" s="34"/>
      <c r="BH46" s="60"/>
      <c r="BI46" s="60"/>
      <c r="BJ46" s="60"/>
      <c r="BK46" s="60"/>
      <c r="BL46" s="60"/>
      <c r="BM46" s="35"/>
      <c r="BN46" s="35"/>
      <c r="BO46" s="35"/>
      <c r="BP46" s="35"/>
      <c r="BQ46" s="35"/>
      <c r="BR46" s="35"/>
      <c r="BS46" s="35"/>
      <c r="BT46" s="60"/>
      <c r="BU46" s="60"/>
      <c r="BV46" s="34"/>
      <c r="BW46" s="62"/>
      <c r="BX46" s="62"/>
      <c r="BY46" s="34"/>
      <c r="BZ46" s="34"/>
      <c r="CA46" s="34"/>
      <c r="CB46" s="34"/>
      <c r="CC46" s="34"/>
      <c r="CD46" s="34"/>
      <c r="CE46" s="34"/>
      <c r="CF46" s="60"/>
      <c r="CG46" s="34"/>
      <c r="CH46" s="34"/>
      <c r="CI46" s="34"/>
      <c r="CJ46" s="60"/>
      <c r="CK46" s="60"/>
      <c r="CL46" s="60"/>
      <c r="CM46" s="60"/>
      <c r="CN46" s="60"/>
      <c r="CO46" s="35"/>
      <c r="CP46" s="35"/>
      <c r="CQ46" s="35"/>
      <c r="CR46" s="35"/>
      <c r="CS46" s="35"/>
      <c r="CT46" s="35"/>
      <c r="CU46" s="35"/>
      <c r="CV46" s="34"/>
      <c r="CW46" s="34"/>
      <c r="CX46" s="34"/>
      <c r="CY46" s="62"/>
      <c r="CZ46" s="62"/>
      <c r="DA46" s="34"/>
      <c r="DB46" s="34"/>
      <c r="DC46" s="34"/>
      <c r="DD46" s="34"/>
      <c r="DE46" s="34"/>
      <c r="DF46" s="84"/>
      <c r="DG46" s="34"/>
      <c r="DH46" s="60"/>
      <c r="DI46" s="34"/>
      <c r="DJ46" s="34"/>
      <c r="DK46" s="34"/>
      <c r="DL46" s="60"/>
      <c r="DM46" s="60"/>
      <c r="DN46" s="60"/>
      <c r="DO46" s="60"/>
      <c r="DP46" s="60"/>
      <c r="DQ46" s="35"/>
      <c r="DR46" s="35"/>
      <c r="DS46" s="93"/>
      <c r="DT46" s="93"/>
      <c r="DU46" s="93"/>
      <c r="DV46" s="93"/>
      <c r="DW46" s="35"/>
      <c r="DX46" s="34"/>
      <c r="DY46" s="34"/>
      <c r="DZ46" s="34"/>
      <c r="EA46" s="62"/>
      <c r="EB46" s="62"/>
      <c r="EC46" s="34"/>
      <c r="EE46" s="34"/>
      <c r="EF46" s="34"/>
      <c r="EG46" s="34"/>
      <c r="EH46" s="34"/>
      <c r="EI46" s="34"/>
      <c r="EJ46" s="60"/>
      <c r="EK46" s="34"/>
      <c r="EL46" s="34"/>
      <c r="EM46" s="34"/>
      <c r="EN46" s="60"/>
      <c r="EO46" s="60"/>
      <c r="EP46" s="60"/>
      <c r="EQ46" s="60"/>
      <c r="ER46" s="60"/>
      <c r="ES46" s="34"/>
      <c r="ET46" s="34"/>
      <c r="EU46" s="35"/>
      <c r="EV46" s="35"/>
      <c r="EW46" s="35"/>
      <c r="EX46" s="35"/>
      <c r="EY46" s="34"/>
      <c r="EZ46" s="34"/>
      <c r="FA46" s="34"/>
      <c r="FB46" s="34"/>
      <c r="FC46" s="62"/>
      <c r="FD46" s="62"/>
      <c r="FE46" s="34"/>
      <c r="FF46" s="34"/>
      <c r="FG46" s="34"/>
      <c r="FH46" s="34"/>
      <c r="FI46" s="34"/>
      <c r="FJ46" s="34"/>
      <c r="FK46" s="34"/>
      <c r="FL46" s="60"/>
      <c r="FM46" s="34"/>
      <c r="FN46" s="34"/>
      <c r="FO46" s="34"/>
      <c r="FP46" s="60"/>
      <c r="FQ46" s="60"/>
      <c r="FR46" s="60"/>
      <c r="FS46" s="60"/>
      <c r="FT46" s="60"/>
      <c r="FU46" s="35"/>
      <c r="FV46" s="35"/>
      <c r="FW46" s="35"/>
      <c r="FX46" s="35"/>
      <c r="FY46" s="35"/>
      <c r="FZ46" s="35"/>
      <c r="GA46" s="35"/>
      <c r="GB46" s="34"/>
      <c r="GC46" s="34"/>
      <c r="GD46" s="34"/>
      <c r="GE46" s="62"/>
      <c r="GF46" s="62"/>
      <c r="GG46" s="34"/>
      <c r="GH46" s="34"/>
      <c r="GI46" s="34"/>
      <c r="GJ46" s="34"/>
      <c r="GK46" s="34"/>
      <c r="GL46" s="61"/>
      <c r="GM46" s="34"/>
      <c r="GN46" s="60"/>
      <c r="GO46" s="34"/>
      <c r="GP46" s="34"/>
      <c r="GQ46" s="34"/>
      <c r="GR46" s="60"/>
      <c r="GS46" s="60"/>
      <c r="GT46" s="60"/>
      <c r="GU46" s="60"/>
      <c r="GV46" s="60"/>
      <c r="GW46" s="35"/>
      <c r="GX46" s="35"/>
      <c r="GY46" s="35"/>
      <c r="GZ46" s="35"/>
      <c r="HA46" s="35"/>
      <c r="HB46" s="35"/>
      <c r="HC46" s="35"/>
      <c r="HD46" s="34"/>
      <c r="HE46" s="34"/>
      <c r="HF46" s="34"/>
      <c r="HG46" s="62"/>
      <c r="HH46" s="62"/>
      <c r="HI46" s="34"/>
      <c r="HJ46" s="34"/>
      <c r="HK46" s="34"/>
      <c r="HL46" s="34"/>
      <c r="HM46" s="34"/>
      <c r="HN46" s="61"/>
      <c r="HO46" s="34"/>
      <c r="HP46" s="60"/>
      <c r="HQ46" s="34"/>
      <c r="HR46" s="34"/>
      <c r="HS46" s="34"/>
      <c r="HT46" s="66"/>
      <c r="HU46" s="60"/>
      <c r="HV46" s="60"/>
      <c r="HW46" s="60"/>
      <c r="HX46" s="60"/>
      <c r="HY46" s="35"/>
      <c r="HZ46" s="35"/>
      <c r="IA46" s="35"/>
      <c r="IB46" s="35"/>
      <c r="IC46" s="35"/>
      <c r="ID46" s="35"/>
      <c r="IE46" s="35"/>
      <c r="IF46" s="34"/>
      <c r="IG46" s="34"/>
      <c r="IH46" s="34"/>
      <c r="II46" s="62"/>
      <c r="IJ46" s="85"/>
      <c r="IK46" s="34"/>
      <c r="IL46" s="34"/>
      <c r="IM46" s="34"/>
      <c r="IN46" s="34"/>
      <c r="IO46" s="34"/>
      <c r="IP46" s="61"/>
      <c r="IQ46" s="34"/>
      <c r="IR46" s="60"/>
      <c r="IS46" s="34"/>
      <c r="IT46" s="34"/>
      <c r="IU46" s="34"/>
      <c r="IV46" s="60"/>
      <c r="IW46" s="60"/>
      <c r="IX46" s="60"/>
      <c r="IY46" s="60"/>
      <c r="IZ46" s="60"/>
      <c r="JA46" s="34"/>
      <c r="JB46" s="34"/>
      <c r="JC46" s="34"/>
      <c r="JD46" s="34"/>
      <c r="JE46" s="34"/>
      <c r="JF46" s="34"/>
      <c r="JG46" s="34"/>
      <c r="JH46" s="34"/>
      <c r="JI46" s="34"/>
      <c r="JJ46" s="34"/>
      <c r="JK46" s="62"/>
      <c r="JL46" s="62"/>
      <c r="JM46" s="34"/>
      <c r="JN46" s="34"/>
      <c r="JO46" s="34"/>
      <c r="JP46" s="34"/>
      <c r="JQ46" s="34"/>
      <c r="JR46" s="34"/>
      <c r="JS46" s="34"/>
      <c r="JT46" s="60"/>
      <c r="JU46" s="34"/>
      <c r="JV46" s="34"/>
      <c r="JW46" s="34"/>
      <c r="JX46" s="60"/>
      <c r="JY46" s="60"/>
      <c r="JZ46" s="60"/>
      <c r="KA46" s="60"/>
      <c r="KB46" s="60"/>
      <c r="KC46" s="34"/>
      <c r="KD46" s="34"/>
      <c r="KE46" s="34"/>
      <c r="KF46" s="34"/>
      <c r="KG46" s="34"/>
      <c r="KH46" s="34"/>
      <c r="KI46" s="34"/>
      <c r="KJ46" s="34"/>
      <c r="KK46" s="34"/>
      <c r="KL46" s="34"/>
      <c r="KM46" s="62"/>
      <c r="KN46" s="62"/>
      <c r="KO46" s="34"/>
      <c r="KP46" s="34"/>
      <c r="KQ46" s="34"/>
      <c r="KR46" s="34"/>
      <c r="KS46" s="34"/>
      <c r="KT46" s="34"/>
      <c r="KU46" s="34"/>
      <c r="KV46" s="60"/>
      <c r="KW46" s="34"/>
      <c r="KX46" s="34"/>
      <c r="KY46" s="34"/>
      <c r="KZ46" s="60"/>
      <c r="LA46" s="60"/>
      <c r="LB46" s="60"/>
      <c r="LC46" s="60"/>
      <c r="LD46" s="60"/>
      <c r="LE46" s="34"/>
      <c r="LF46" s="34"/>
      <c r="LG46" s="35"/>
      <c r="LH46" s="35"/>
      <c r="LI46" s="35"/>
      <c r="LJ46" s="35"/>
      <c r="LK46" s="34"/>
      <c r="LL46" s="34"/>
      <c r="LM46" s="34"/>
      <c r="LN46" s="34"/>
      <c r="LO46" s="62"/>
      <c r="LP46" s="62"/>
      <c r="LQ46" s="34"/>
      <c r="LR46" s="34"/>
      <c r="LS46" s="34"/>
      <c r="LT46" s="34"/>
      <c r="LU46" s="34"/>
      <c r="LV46" s="34"/>
      <c r="LW46" s="34"/>
      <c r="LX46" s="60"/>
      <c r="LY46" s="34"/>
      <c r="LZ46" s="34"/>
      <c r="MA46" s="34"/>
      <c r="MB46" s="60"/>
      <c r="MC46" s="60"/>
      <c r="MD46" s="60"/>
      <c r="ME46" s="60"/>
      <c r="MF46" s="60"/>
      <c r="MG46" s="34"/>
      <c r="MH46" s="34"/>
      <c r="MI46" s="35"/>
      <c r="MJ46" s="35"/>
      <c r="MK46" s="35"/>
      <c r="ML46" s="35"/>
      <c r="MM46" s="34"/>
      <c r="MN46" s="34"/>
      <c r="MO46" s="34"/>
      <c r="MP46" s="34"/>
      <c r="MQ46" s="62"/>
      <c r="MR46" s="62"/>
      <c r="MS46" s="34"/>
      <c r="MT46" s="34"/>
      <c r="MU46" s="34"/>
      <c r="MV46" s="34"/>
      <c r="MW46" s="34"/>
      <c r="MX46" s="34"/>
      <c r="MY46" s="34"/>
      <c r="MZ46" s="60"/>
      <c r="NA46" s="34"/>
      <c r="NB46" s="34"/>
      <c r="NC46" s="34"/>
      <c r="ND46" s="60"/>
      <c r="NE46" s="60"/>
      <c r="NF46" s="60"/>
      <c r="NG46" s="60"/>
      <c r="NH46" s="60"/>
      <c r="NI46" s="35"/>
      <c r="NJ46" s="35"/>
      <c r="NK46" s="35"/>
      <c r="NL46" s="35"/>
      <c r="NM46" s="35"/>
      <c r="NN46" s="35"/>
      <c r="NO46" s="35"/>
      <c r="NP46" s="34"/>
      <c r="NQ46" s="34"/>
      <c r="NR46" s="34"/>
      <c r="NS46" s="62"/>
      <c r="NT46" s="62"/>
      <c r="NU46" s="34"/>
      <c r="NV46" s="34"/>
      <c r="NW46" s="34"/>
      <c r="NX46" s="34"/>
      <c r="NY46" s="34"/>
      <c r="NZ46" s="34"/>
      <c r="OA46" s="34"/>
      <c r="OB46" s="60"/>
      <c r="OC46" s="34"/>
      <c r="OD46" s="34"/>
      <c r="OE46" s="34"/>
      <c r="OF46" s="60"/>
      <c r="OG46" s="60"/>
      <c r="OH46" s="60"/>
      <c r="OI46" s="60"/>
      <c r="OJ46" s="60"/>
      <c r="OK46" s="35"/>
      <c r="OL46" s="35"/>
      <c r="OM46" s="35"/>
      <c r="ON46" s="35"/>
      <c r="OO46" s="35"/>
      <c r="OP46" s="35"/>
      <c r="OQ46" s="35"/>
      <c r="OR46" s="34"/>
      <c r="OS46" s="34"/>
      <c r="OT46" s="34"/>
      <c r="OU46" s="62"/>
      <c r="OV46" s="62"/>
      <c r="OW46" s="34"/>
      <c r="OX46" s="34"/>
      <c r="OY46" s="34"/>
      <c r="OZ46" s="34"/>
      <c r="PA46" s="34"/>
      <c r="PB46" s="34"/>
      <c r="PC46" s="34"/>
      <c r="PD46" s="60"/>
      <c r="PE46" s="63"/>
    </row>
    <row r="47" spans="1:421" s="64" customFormat="1" ht="20.2" customHeight="1">
      <c r="A47" s="34"/>
      <c r="B47" s="34"/>
      <c r="C47" s="34"/>
      <c r="D47" s="60"/>
      <c r="E47" s="60"/>
      <c r="F47" s="60"/>
      <c r="G47" s="66"/>
      <c r="H47" s="60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4"/>
      <c r="AB47" s="60"/>
      <c r="AC47" s="34"/>
      <c r="AD47" s="34"/>
      <c r="AE47" s="34"/>
      <c r="AF47" s="60"/>
      <c r="AG47" s="60"/>
      <c r="AH47" s="60"/>
      <c r="AI47" s="60"/>
      <c r="AJ47" s="60"/>
      <c r="AK47" s="34"/>
      <c r="AL47" s="34"/>
      <c r="AM47" s="34"/>
      <c r="AN47" s="34"/>
      <c r="AO47" s="34"/>
      <c r="AP47" s="34"/>
      <c r="AQ47" s="34"/>
      <c r="AR47" s="34"/>
      <c r="AS47" s="34"/>
      <c r="AT47" s="34"/>
      <c r="AU47" s="62"/>
      <c r="AV47" s="62"/>
      <c r="AW47" s="34"/>
      <c r="AX47" s="34"/>
      <c r="AY47" s="34"/>
      <c r="AZ47" s="34"/>
      <c r="BA47" s="34"/>
      <c r="BB47" s="34"/>
      <c r="BC47" s="34"/>
      <c r="BD47" s="60"/>
      <c r="BE47" s="34"/>
      <c r="BF47" s="34"/>
      <c r="BG47" s="34"/>
      <c r="BH47" s="60"/>
      <c r="BI47" s="60"/>
      <c r="BJ47" s="60"/>
      <c r="BK47" s="60"/>
      <c r="BL47" s="60"/>
      <c r="BM47" s="60"/>
      <c r="BN47" s="60"/>
      <c r="BO47" s="60"/>
      <c r="BP47" s="60"/>
      <c r="BQ47" s="60"/>
      <c r="BR47" s="60"/>
      <c r="BS47" s="60"/>
      <c r="BT47" s="60"/>
      <c r="BU47" s="60"/>
      <c r="BV47" s="34"/>
      <c r="BW47" s="62"/>
      <c r="BX47" s="62"/>
      <c r="BY47" s="34"/>
      <c r="BZ47" s="34"/>
      <c r="CA47" s="34"/>
      <c r="CB47" s="34"/>
      <c r="CC47" s="34"/>
      <c r="CD47" s="34"/>
      <c r="CE47" s="34"/>
      <c r="CF47" s="60"/>
      <c r="CG47" s="34"/>
      <c r="CH47" s="34"/>
      <c r="CI47" s="34"/>
      <c r="CJ47" s="60"/>
      <c r="CK47" s="60"/>
      <c r="CL47" s="60"/>
      <c r="CM47" s="60"/>
      <c r="CN47" s="60"/>
      <c r="CO47" s="35"/>
      <c r="CP47" s="35"/>
      <c r="CQ47" s="35"/>
      <c r="CR47" s="35"/>
      <c r="CS47" s="35"/>
      <c r="CT47" s="35"/>
      <c r="CU47" s="35"/>
      <c r="CV47" s="34"/>
      <c r="CW47" s="34"/>
      <c r="CX47" s="34"/>
      <c r="CY47" s="62"/>
      <c r="CZ47" s="62"/>
      <c r="DA47" s="34"/>
      <c r="DB47" s="34"/>
      <c r="DC47" s="34"/>
      <c r="DD47" s="34"/>
      <c r="DE47" s="34"/>
      <c r="DF47" s="84"/>
      <c r="DG47" s="34"/>
      <c r="DH47" s="60"/>
      <c r="DI47" s="34"/>
      <c r="DJ47" s="34"/>
      <c r="DK47" s="34"/>
      <c r="DL47" s="60"/>
      <c r="DM47" s="60"/>
      <c r="DN47" s="60"/>
      <c r="DO47" s="60"/>
      <c r="DP47" s="60"/>
      <c r="DQ47" s="35"/>
      <c r="DR47" s="35"/>
      <c r="DS47" s="93"/>
      <c r="DT47" s="93"/>
      <c r="DU47" s="93"/>
      <c r="DV47" s="93"/>
      <c r="DW47" s="35"/>
      <c r="DX47" s="34"/>
      <c r="DY47" s="34"/>
      <c r="DZ47" s="34"/>
      <c r="EA47" s="62"/>
      <c r="EB47" s="62"/>
      <c r="EC47" s="34"/>
      <c r="EE47" s="34"/>
      <c r="EF47" s="34"/>
      <c r="EG47" s="34"/>
      <c r="EH47" s="34"/>
      <c r="EI47" s="34"/>
      <c r="EJ47" s="60"/>
      <c r="EK47" s="34"/>
      <c r="EL47" s="34"/>
      <c r="EM47" s="34"/>
      <c r="EN47" s="60"/>
      <c r="EO47" s="60"/>
      <c r="EP47" s="60"/>
      <c r="EQ47" s="60"/>
      <c r="ER47" s="60"/>
      <c r="ES47" s="34"/>
      <c r="ET47" s="34"/>
      <c r="EU47" s="35"/>
      <c r="EV47" s="35"/>
      <c r="EW47" s="35"/>
      <c r="EX47" s="35"/>
      <c r="EY47" s="34"/>
      <c r="EZ47" s="34"/>
      <c r="FA47" s="34"/>
      <c r="FB47" s="34"/>
      <c r="FC47" s="62"/>
      <c r="FD47" s="62"/>
      <c r="FE47" s="34"/>
      <c r="FF47" s="34"/>
      <c r="FG47" s="34"/>
      <c r="FH47" s="34"/>
      <c r="FI47" s="34"/>
      <c r="FJ47" s="34"/>
      <c r="FK47" s="34"/>
      <c r="FL47" s="60"/>
      <c r="FM47" s="34"/>
      <c r="FN47" s="34"/>
      <c r="FO47" s="34"/>
      <c r="FP47" s="60"/>
      <c r="FQ47" s="60"/>
      <c r="FR47" s="60"/>
      <c r="FS47" s="60"/>
      <c r="FT47" s="60"/>
      <c r="FU47" s="35"/>
      <c r="FV47" s="35"/>
      <c r="FW47" s="35"/>
      <c r="FX47" s="35"/>
      <c r="FY47" s="35"/>
      <c r="FZ47" s="35"/>
      <c r="GA47" s="35"/>
      <c r="GB47" s="34"/>
      <c r="GC47" s="34"/>
      <c r="GD47" s="34"/>
      <c r="GE47" s="62"/>
      <c r="GF47" s="62"/>
      <c r="GG47" s="34"/>
      <c r="GH47" s="34"/>
      <c r="GI47" s="34"/>
      <c r="GJ47" s="34"/>
      <c r="GK47" s="34"/>
      <c r="GL47" s="61"/>
      <c r="GM47" s="34"/>
      <c r="GN47" s="60"/>
      <c r="GO47" s="34"/>
      <c r="GP47" s="34"/>
      <c r="GQ47" s="34"/>
      <c r="GR47" s="60"/>
      <c r="GS47" s="60"/>
      <c r="GT47" s="60"/>
      <c r="GU47" s="60"/>
      <c r="GV47" s="60"/>
      <c r="GW47" s="35"/>
      <c r="GX47" s="35"/>
      <c r="GY47" s="35"/>
      <c r="GZ47" s="35"/>
      <c r="HA47" s="35"/>
      <c r="HB47" s="35"/>
      <c r="HC47" s="35"/>
      <c r="HD47" s="34"/>
      <c r="HE47" s="34"/>
      <c r="HF47" s="34"/>
      <c r="HG47" s="62"/>
      <c r="HH47" s="62"/>
      <c r="HI47" s="34"/>
      <c r="HJ47" s="34"/>
      <c r="HK47" s="34"/>
      <c r="HL47" s="34"/>
      <c r="HM47" s="34"/>
      <c r="HN47" s="61"/>
      <c r="HO47" s="34"/>
      <c r="HP47" s="60"/>
      <c r="HQ47" s="34"/>
      <c r="HR47" s="34"/>
      <c r="HS47" s="34"/>
      <c r="HT47" s="66"/>
      <c r="HU47" s="60"/>
      <c r="HV47" s="60"/>
      <c r="HW47" s="60"/>
      <c r="HX47" s="60"/>
      <c r="HY47" s="35"/>
      <c r="HZ47" s="35"/>
      <c r="IA47" s="35"/>
      <c r="IB47" s="35"/>
      <c r="IC47" s="35"/>
      <c r="ID47" s="35"/>
      <c r="IE47" s="35"/>
      <c r="IF47" s="34"/>
      <c r="IG47" s="34"/>
      <c r="IH47" s="34"/>
      <c r="II47" s="62"/>
      <c r="IJ47" s="85"/>
      <c r="IK47" s="34"/>
      <c r="IL47" s="34"/>
      <c r="IM47" s="34"/>
      <c r="IN47" s="34"/>
      <c r="IO47" s="34"/>
      <c r="IP47" s="61"/>
      <c r="IQ47" s="34"/>
      <c r="IR47" s="60"/>
      <c r="IS47" s="34"/>
      <c r="IT47" s="34"/>
      <c r="IU47" s="34"/>
      <c r="IV47" s="60"/>
      <c r="IW47" s="60"/>
      <c r="IX47" s="60"/>
      <c r="IY47" s="60"/>
      <c r="IZ47" s="60"/>
      <c r="JA47" s="34"/>
      <c r="JB47" s="34"/>
      <c r="JC47" s="34"/>
      <c r="JD47" s="34"/>
      <c r="JE47" s="34"/>
      <c r="JF47" s="34"/>
      <c r="JG47" s="34"/>
      <c r="JH47" s="34"/>
      <c r="JI47" s="34"/>
      <c r="JJ47" s="34"/>
      <c r="JK47" s="62"/>
      <c r="JL47" s="62"/>
      <c r="JM47" s="34"/>
      <c r="JN47" s="34"/>
      <c r="JO47" s="34"/>
      <c r="JP47" s="34"/>
      <c r="JQ47" s="34"/>
      <c r="JR47" s="34"/>
      <c r="JS47" s="34"/>
      <c r="JT47" s="60"/>
      <c r="JU47" s="34"/>
      <c r="JV47" s="34"/>
      <c r="JW47" s="34"/>
      <c r="JX47" s="60"/>
      <c r="JY47" s="60"/>
      <c r="JZ47" s="60"/>
      <c r="KA47" s="60"/>
      <c r="KB47" s="60"/>
      <c r="KC47" s="34"/>
      <c r="KD47" s="34"/>
      <c r="KE47" s="34"/>
      <c r="KF47" s="34"/>
      <c r="KG47" s="34"/>
      <c r="KH47" s="34"/>
      <c r="KI47" s="34"/>
      <c r="KJ47" s="34"/>
      <c r="KK47" s="34"/>
      <c r="KL47" s="34"/>
      <c r="KM47" s="62"/>
      <c r="KN47" s="62"/>
      <c r="KO47" s="34"/>
      <c r="KP47" s="34"/>
      <c r="KQ47" s="34"/>
      <c r="KR47" s="34"/>
      <c r="KS47" s="34"/>
      <c r="KT47" s="34"/>
      <c r="KU47" s="34"/>
      <c r="KV47" s="60"/>
      <c r="KW47" s="34"/>
      <c r="KX47" s="34"/>
      <c r="KY47" s="34"/>
      <c r="KZ47" s="60"/>
      <c r="LA47" s="60"/>
      <c r="LB47" s="60"/>
      <c r="LC47" s="60"/>
      <c r="LD47" s="60"/>
      <c r="LE47" s="34"/>
      <c r="LF47" s="34"/>
      <c r="LG47" s="35"/>
      <c r="LH47" s="35"/>
      <c r="LI47" s="35"/>
      <c r="LJ47" s="35"/>
      <c r="LK47" s="34"/>
      <c r="LL47" s="34"/>
      <c r="LM47" s="34"/>
      <c r="LN47" s="34"/>
      <c r="LO47" s="62"/>
      <c r="LP47" s="62"/>
      <c r="LQ47" s="34"/>
      <c r="LR47" s="34"/>
      <c r="LS47" s="34"/>
      <c r="LT47" s="34"/>
      <c r="LU47" s="34"/>
      <c r="LV47" s="34"/>
      <c r="LW47" s="34"/>
      <c r="LX47" s="60"/>
      <c r="LY47" s="34"/>
      <c r="LZ47" s="34"/>
      <c r="MA47" s="34"/>
      <c r="MB47" s="60"/>
      <c r="MC47" s="60"/>
      <c r="MD47" s="60"/>
      <c r="ME47" s="60"/>
      <c r="MF47" s="60"/>
      <c r="MG47" s="34"/>
      <c r="MH47" s="34"/>
      <c r="MI47" s="35"/>
      <c r="MJ47" s="35"/>
      <c r="MK47" s="35"/>
      <c r="ML47" s="35"/>
      <c r="MM47" s="34"/>
      <c r="MN47" s="34"/>
      <c r="MO47" s="34"/>
      <c r="MP47" s="34"/>
      <c r="MQ47" s="62"/>
      <c r="MR47" s="62"/>
      <c r="MS47" s="34"/>
      <c r="MT47" s="34"/>
      <c r="MU47" s="34"/>
      <c r="MV47" s="34"/>
      <c r="MW47" s="34"/>
      <c r="MX47" s="34"/>
      <c r="MY47" s="34"/>
      <c r="MZ47" s="60"/>
      <c r="NA47" s="34"/>
      <c r="NB47" s="34"/>
      <c r="NC47" s="34"/>
      <c r="ND47" s="60"/>
      <c r="NE47" s="60"/>
      <c r="NF47" s="60"/>
      <c r="NG47" s="60"/>
      <c r="NH47" s="60"/>
      <c r="NI47" s="35"/>
      <c r="NJ47" s="35"/>
      <c r="NK47" s="35"/>
      <c r="NL47" s="35"/>
      <c r="NM47" s="35"/>
      <c r="NN47" s="35"/>
      <c r="NO47" s="35"/>
      <c r="NP47" s="34"/>
      <c r="NQ47" s="34"/>
      <c r="NR47" s="34"/>
      <c r="NS47" s="62"/>
      <c r="NT47" s="62"/>
      <c r="NU47" s="34"/>
      <c r="NV47" s="34"/>
      <c r="NW47" s="34"/>
      <c r="NX47" s="34"/>
      <c r="NY47" s="34"/>
      <c r="NZ47" s="34"/>
      <c r="OA47" s="34"/>
      <c r="OB47" s="60"/>
      <c r="OC47" s="34"/>
      <c r="OD47" s="34"/>
      <c r="OE47" s="34"/>
      <c r="OF47" s="60"/>
      <c r="OG47" s="60"/>
      <c r="OH47" s="60"/>
      <c r="OI47" s="60"/>
      <c r="OJ47" s="60"/>
      <c r="OK47" s="35"/>
      <c r="OL47" s="35"/>
      <c r="OM47" s="35"/>
      <c r="ON47" s="35"/>
      <c r="OO47" s="35"/>
      <c r="OP47" s="35"/>
      <c r="OQ47" s="35"/>
      <c r="OR47" s="34"/>
      <c r="OS47" s="34"/>
      <c r="OT47" s="34"/>
      <c r="OU47" s="62"/>
      <c r="OV47" s="62"/>
      <c r="OW47" s="34"/>
      <c r="OX47" s="34"/>
      <c r="OY47" s="34"/>
      <c r="OZ47" s="34"/>
      <c r="PA47" s="34"/>
      <c r="PB47" s="34"/>
      <c r="PC47" s="34"/>
      <c r="PD47" s="60"/>
      <c r="PE47" s="63"/>
    </row>
    <row r="48" spans="1:421" s="64" customFormat="1" ht="20.2" customHeight="1">
      <c r="A48" s="34"/>
      <c r="B48" s="34"/>
      <c r="C48" s="34"/>
      <c r="D48" s="60"/>
      <c r="E48" s="60"/>
      <c r="F48" s="60"/>
      <c r="G48" s="66"/>
      <c r="H48" s="66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  <c r="AA48" s="34"/>
      <c r="AB48" s="60"/>
      <c r="AC48" s="34"/>
      <c r="AD48" s="34"/>
      <c r="AE48" s="34"/>
      <c r="AF48" s="60"/>
      <c r="AG48" s="60"/>
      <c r="AH48" s="60"/>
      <c r="AI48" s="60"/>
      <c r="AJ48" s="60"/>
      <c r="AK48" s="34"/>
      <c r="AL48" s="34"/>
      <c r="AM48" s="34"/>
      <c r="AN48" s="34"/>
      <c r="AO48" s="34"/>
      <c r="AP48" s="34"/>
      <c r="AQ48" s="34"/>
      <c r="AR48" s="34"/>
      <c r="AS48" s="34"/>
      <c r="AT48" s="34"/>
      <c r="AU48" s="62"/>
      <c r="AV48" s="62"/>
      <c r="AW48" s="34"/>
      <c r="AX48" s="34"/>
      <c r="AY48" s="34"/>
      <c r="AZ48" s="34"/>
      <c r="BA48" s="34"/>
      <c r="BB48" s="34"/>
      <c r="BC48" s="34"/>
      <c r="BD48" s="60"/>
      <c r="BE48" s="34"/>
      <c r="BF48" s="34"/>
      <c r="BG48" s="34"/>
      <c r="BH48" s="60"/>
      <c r="BI48" s="60"/>
      <c r="BJ48" s="60"/>
      <c r="BK48" s="60"/>
      <c r="BL48" s="60"/>
      <c r="BM48" s="60"/>
      <c r="BN48" s="60"/>
      <c r="BO48" s="60"/>
      <c r="BP48" s="60"/>
      <c r="BQ48" s="60"/>
      <c r="BR48" s="60"/>
      <c r="BS48" s="60"/>
      <c r="BT48" s="60"/>
      <c r="BU48" s="60"/>
      <c r="BV48" s="34"/>
      <c r="BW48" s="62"/>
      <c r="BX48" s="62"/>
      <c r="BY48" s="34"/>
      <c r="BZ48" s="34"/>
      <c r="CA48" s="34"/>
      <c r="CB48" s="34"/>
      <c r="CC48" s="34"/>
      <c r="CD48" s="34"/>
      <c r="CE48" s="34"/>
      <c r="CF48" s="60"/>
      <c r="CG48" s="34"/>
      <c r="CH48" s="34"/>
      <c r="CI48" s="34"/>
      <c r="CJ48" s="60"/>
      <c r="CK48" s="60"/>
      <c r="CL48" s="60"/>
      <c r="CM48" s="60"/>
      <c r="CN48" s="60"/>
      <c r="CO48" s="35"/>
      <c r="CP48" s="35"/>
      <c r="CQ48" s="35"/>
      <c r="CR48" s="35"/>
      <c r="CS48" s="35"/>
      <c r="CT48" s="35"/>
      <c r="CU48" s="35"/>
      <c r="CV48" s="34"/>
      <c r="CW48" s="34"/>
      <c r="CX48" s="34"/>
      <c r="CY48" s="62"/>
      <c r="CZ48" s="62"/>
      <c r="DA48" s="34"/>
      <c r="DB48" s="34"/>
      <c r="DC48" s="34"/>
      <c r="DD48" s="34"/>
      <c r="DE48" s="34"/>
      <c r="DF48" s="34"/>
      <c r="DG48" s="34"/>
      <c r="DH48" s="60"/>
      <c r="DI48" s="34"/>
      <c r="DJ48" s="34"/>
      <c r="DK48" s="34"/>
      <c r="DL48" s="60"/>
      <c r="DM48" s="60"/>
      <c r="DN48" s="60"/>
      <c r="DO48" s="60"/>
      <c r="DP48" s="60"/>
      <c r="DQ48" s="35"/>
      <c r="DR48" s="35"/>
      <c r="DS48" s="35"/>
      <c r="DT48" s="35"/>
      <c r="DU48" s="35"/>
      <c r="DV48" s="35"/>
      <c r="DW48" s="35"/>
      <c r="DX48" s="34"/>
      <c r="DY48" s="34"/>
      <c r="DZ48" s="34"/>
      <c r="EA48" s="62"/>
      <c r="EB48" s="62"/>
      <c r="EC48" s="34"/>
      <c r="ED48" s="34"/>
      <c r="EE48" s="34"/>
      <c r="EF48" s="34"/>
      <c r="EG48" s="34"/>
      <c r="EH48" s="34"/>
      <c r="EI48" s="34"/>
      <c r="EJ48" s="60"/>
      <c r="EK48" s="34"/>
      <c r="EL48" s="34"/>
      <c r="EM48" s="34"/>
      <c r="EN48" s="60"/>
      <c r="EO48" s="60"/>
      <c r="EP48" s="60"/>
      <c r="EQ48" s="60"/>
      <c r="ER48" s="60"/>
      <c r="ES48" s="34"/>
      <c r="ET48" s="34"/>
      <c r="EU48" s="34"/>
      <c r="EV48" s="34"/>
      <c r="EW48" s="34"/>
      <c r="EX48" s="34"/>
      <c r="EY48" s="34"/>
      <c r="EZ48" s="34"/>
      <c r="FA48" s="34"/>
      <c r="FB48" s="34"/>
      <c r="FC48" s="62"/>
      <c r="FD48" s="62"/>
      <c r="FE48" s="34"/>
      <c r="FF48" s="34"/>
      <c r="FG48" s="34"/>
      <c r="FH48" s="34"/>
      <c r="FI48" s="34"/>
      <c r="FJ48" s="34"/>
      <c r="FK48" s="34"/>
      <c r="FL48" s="60"/>
      <c r="FM48" s="34"/>
      <c r="FN48" s="34"/>
      <c r="FO48" s="34"/>
      <c r="FP48" s="60"/>
      <c r="FQ48" s="60"/>
      <c r="FR48" s="60"/>
      <c r="FS48" s="60"/>
      <c r="FT48" s="60"/>
      <c r="FU48" s="34"/>
      <c r="FV48" s="34"/>
      <c r="FW48" s="34"/>
      <c r="FX48" s="35"/>
      <c r="FY48" s="34"/>
      <c r="FZ48" s="34"/>
      <c r="GA48" s="34"/>
      <c r="GB48" s="34"/>
      <c r="GC48" s="34"/>
      <c r="GD48" s="34"/>
      <c r="GE48" s="62"/>
      <c r="GF48" s="62"/>
      <c r="GG48" s="34"/>
      <c r="GH48" s="34"/>
      <c r="GI48" s="34"/>
      <c r="GJ48" s="34"/>
      <c r="GK48" s="34"/>
      <c r="GL48" s="61"/>
      <c r="GM48" s="34"/>
      <c r="GN48" s="60"/>
      <c r="GO48" s="34"/>
      <c r="GP48" s="34"/>
      <c r="GQ48" s="34"/>
      <c r="GR48" s="60"/>
      <c r="GS48" s="60"/>
      <c r="GT48" s="60"/>
      <c r="GU48" s="60"/>
      <c r="GV48" s="60"/>
      <c r="GW48" s="34"/>
      <c r="GX48" s="34"/>
      <c r="GY48" s="34"/>
      <c r="GZ48" s="35"/>
      <c r="HA48" s="34"/>
      <c r="HB48" s="34"/>
      <c r="HC48" s="34"/>
      <c r="HD48" s="34"/>
      <c r="HE48" s="34"/>
      <c r="HF48" s="34"/>
      <c r="HG48" s="62"/>
      <c r="HH48" s="62"/>
      <c r="HI48" s="34"/>
      <c r="HJ48" s="34"/>
      <c r="HK48" s="34"/>
      <c r="HL48" s="34"/>
      <c r="HM48" s="34"/>
      <c r="HN48" s="61"/>
      <c r="HO48" s="34"/>
      <c r="HP48" s="60"/>
      <c r="HQ48" s="34"/>
      <c r="HR48" s="34"/>
      <c r="HS48" s="34"/>
      <c r="HT48" s="66"/>
      <c r="HU48" s="60"/>
      <c r="HV48" s="60"/>
      <c r="HW48" s="60"/>
      <c r="HX48" s="60"/>
      <c r="HY48" s="35"/>
      <c r="HZ48" s="35"/>
      <c r="IA48" s="35"/>
      <c r="IB48" s="35"/>
      <c r="IC48" s="69"/>
      <c r="ID48" s="69"/>
      <c r="IE48" s="35"/>
      <c r="IF48" s="34"/>
      <c r="IG48" s="34"/>
      <c r="IH48" s="34"/>
      <c r="II48" s="62"/>
      <c r="IJ48" s="85"/>
      <c r="IK48" s="34"/>
      <c r="IL48" s="34"/>
      <c r="IM48" s="34"/>
      <c r="IN48" s="34"/>
      <c r="IO48" s="34"/>
      <c r="IP48" s="61"/>
      <c r="IQ48" s="34"/>
      <c r="IR48" s="60"/>
      <c r="IS48" s="34"/>
      <c r="IT48" s="34"/>
      <c r="IU48" s="34"/>
      <c r="IV48" s="60"/>
      <c r="IW48" s="60"/>
      <c r="IX48" s="60"/>
      <c r="IY48" s="60"/>
      <c r="IZ48" s="60"/>
      <c r="JA48" s="34"/>
      <c r="JB48" s="34"/>
      <c r="JC48" s="34"/>
      <c r="JD48" s="34"/>
      <c r="JE48" s="34"/>
      <c r="JF48" s="34"/>
      <c r="JG48" s="34"/>
      <c r="JH48" s="34"/>
      <c r="JI48" s="34"/>
      <c r="JJ48" s="34"/>
      <c r="JK48" s="62"/>
      <c r="JL48" s="62"/>
      <c r="JM48" s="34"/>
      <c r="JN48" s="34"/>
      <c r="JO48" s="34"/>
      <c r="JP48" s="34"/>
      <c r="JQ48" s="34"/>
      <c r="JR48" s="34"/>
      <c r="JS48" s="34"/>
      <c r="JT48" s="60"/>
      <c r="JU48" s="34"/>
      <c r="JV48" s="34"/>
      <c r="JW48" s="34"/>
      <c r="JX48" s="60"/>
      <c r="JY48" s="60"/>
      <c r="JZ48" s="60"/>
      <c r="KA48" s="60"/>
      <c r="KB48" s="60"/>
      <c r="KC48" s="34"/>
      <c r="KD48" s="34"/>
      <c r="KE48" s="34"/>
      <c r="KF48" s="34"/>
      <c r="KG48" s="34"/>
      <c r="KH48" s="34"/>
      <c r="KI48" s="34"/>
      <c r="KJ48" s="34"/>
      <c r="KK48" s="34"/>
      <c r="KL48" s="34"/>
      <c r="KM48" s="62"/>
      <c r="KN48" s="62"/>
      <c r="KO48" s="34"/>
      <c r="KP48" s="34"/>
      <c r="KQ48" s="34"/>
      <c r="KR48" s="34"/>
      <c r="KS48" s="34"/>
      <c r="KT48" s="34"/>
      <c r="KU48" s="34"/>
      <c r="KV48" s="60"/>
      <c r="KW48" s="34"/>
      <c r="KX48" s="34"/>
      <c r="KY48" s="34"/>
      <c r="KZ48" s="60"/>
      <c r="LA48" s="60"/>
      <c r="LB48" s="60"/>
      <c r="LC48" s="60"/>
      <c r="LD48" s="60"/>
      <c r="LE48" s="34"/>
      <c r="LF48" s="34"/>
      <c r="LG48" s="35"/>
      <c r="LH48" s="35"/>
      <c r="LI48" s="35"/>
      <c r="LJ48" s="35"/>
      <c r="LK48" s="34"/>
      <c r="LL48" s="34"/>
      <c r="LM48" s="34"/>
      <c r="LN48" s="34"/>
      <c r="LO48" s="62"/>
      <c r="LP48" s="62"/>
      <c r="LQ48" s="34"/>
      <c r="LR48" s="34"/>
      <c r="LS48" s="34"/>
      <c r="LT48" s="34"/>
      <c r="LU48" s="34"/>
      <c r="LV48" s="34"/>
      <c r="LW48" s="34"/>
      <c r="LX48" s="60"/>
      <c r="LY48" s="34"/>
      <c r="LZ48" s="34"/>
      <c r="MA48" s="34"/>
      <c r="MB48" s="60"/>
      <c r="MC48" s="60"/>
      <c r="MD48" s="60"/>
      <c r="ME48" s="60"/>
      <c r="MF48" s="60"/>
      <c r="MG48" s="34"/>
      <c r="MH48" s="34"/>
      <c r="MI48" s="35"/>
      <c r="MJ48" s="35"/>
      <c r="MK48" s="35"/>
      <c r="ML48" s="35"/>
      <c r="MM48" s="34"/>
      <c r="MN48" s="34"/>
      <c r="MO48" s="34"/>
      <c r="MP48" s="34"/>
      <c r="MQ48" s="62"/>
      <c r="MR48" s="62"/>
      <c r="MS48" s="34"/>
      <c r="MT48" s="34"/>
      <c r="MU48" s="34"/>
      <c r="MV48" s="34"/>
      <c r="MW48" s="34"/>
      <c r="MX48" s="34"/>
      <c r="MY48" s="34"/>
      <c r="MZ48" s="60"/>
      <c r="NA48" s="34"/>
      <c r="NB48" s="34"/>
      <c r="NC48" s="34"/>
      <c r="ND48" s="60"/>
      <c r="NE48" s="60"/>
      <c r="NF48" s="60"/>
      <c r="NG48" s="60"/>
      <c r="NH48" s="60"/>
      <c r="NI48" s="35"/>
      <c r="NJ48" s="35"/>
      <c r="NK48" s="35"/>
      <c r="NL48" s="35"/>
      <c r="NM48" s="35"/>
      <c r="NN48" s="35"/>
      <c r="NO48" s="35"/>
      <c r="NP48" s="34"/>
      <c r="NQ48" s="34"/>
      <c r="NR48" s="34"/>
      <c r="NS48" s="62"/>
      <c r="NT48" s="62"/>
      <c r="NU48" s="34"/>
      <c r="NV48" s="34"/>
      <c r="NW48" s="34"/>
      <c r="NX48" s="34"/>
      <c r="NY48" s="34"/>
      <c r="NZ48" s="34"/>
      <c r="OA48" s="34"/>
      <c r="OB48" s="60"/>
      <c r="OC48" s="34"/>
      <c r="OD48" s="34"/>
      <c r="OE48" s="34"/>
      <c r="OF48" s="60"/>
      <c r="OG48" s="60"/>
      <c r="OH48" s="60"/>
      <c r="OI48" s="60"/>
      <c r="OJ48" s="60"/>
      <c r="OK48" s="35"/>
      <c r="OL48" s="35"/>
      <c r="OM48" s="35"/>
      <c r="ON48" s="35"/>
      <c r="OO48" s="35"/>
      <c r="OP48" s="35"/>
      <c r="OQ48" s="35"/>
      <c r="OR48" s="34"/>
      <c r="OS48" s="34"/>
      <c r="OT48" s="34"/>
      <c r="OU48" s="62"/>
      <c r="OV48" s="62"/>
      <c r="OW48" s="34"/>
      <c r="OX48" s="34"/>
      <c r="OY48" s="34"/>
      <c r="OZ48" s="34"/>
      <c r="PA48" s="34"/>
      <c r="PB48" s="34"/>
      <c r="PC48" s="34"/>
      <c r="PD48" s="60"/>
      <c r="PE48" s="63"/>
    </row>
    <row r="49" spans="1:421" ht="20.2" customHeight="1">
      <c r="A49" s="68" t="s">
        <v>961</v>
      </c>
      <c r="B49" s="69"/>
      <c r="C49" s="70"/>
      <c r="D49" s="71"/>
      <c r="E49" s="71"/>
      <c r="F49" s="71"/>
      <c r="G49" s="71"/>
      <c r="H49" s="71"/>
      <c r="I49" s="35"/>
      <c r="J49" s="35"/>
      <c r="K49" s="35"/>
      <c r="L49" s="35"/>
      <c r="M49" s="35"/>
      <c r="N49" s="35"/>
      <c r="O49" s="81"/>
      <c r="P49" s="34"/>
      <c r="Q49" s="82"/>
      <c r="R49" s="82"/>
      <c r="S49" s="83"/>
      <c r="T49" s="83"/>
      <c r="U49" s="82"/>
      <c r="V49" s="82"/>
      <c r="W49" s="82"/>
      <c r="X49" s="82"/>
      <c r="Y49" s="82"/>
      <c r="Z49" s="82"/>
      <c r="AA49" s="71"/>
      <c r="AB49" s="72"/>
      <c r="AC49" s="68" t="s">
        <v>961</v>
      </c>
      <c r="AD49" s="69"/>
      <c r="AE49" s="70"/>
      <c r="AF49" s="71"/>
      <c r="AG49" s="71"/>
      <c r="AH49" s="71"/>
      <c r="AI49" s="71"/>
      <c r="AJ49" s="71"/>
      <c r="AK49" s="34"/>
      <c r="AL49" s="34"/>
      <c r="AM49" s="34"/>
      <c r="AN49" s="34"/>
      <c r="AO49" s="34"/>
      <c r="AP49" s="34"/>
      <c r="AQ49" s="34"/>
      <c r="AR49" s="71"/>
      <c r="AS49" s="71"/>
      <c r="AT49" s="71"/>
      <c r="AU49" s="71"/>
      <c r="AV49" s="71"/>
      <c r="AW49" s="71"/>
      <c r="AX49" s="71"/>
      <c r="AY49" s="71"/>
      <c r="AZ49" s="71"/>
      <c r="BA49" s="71"/>
      <c r="BB49" s="71"/>
      <c r="BC49" s="71"/>
      <c r="BD49" s="72"/>
      <c r="BE49" s="68" t="s">
        <v>961</v>
      </c>
      <c r="BF49" s="69"/>
      <c r="BG49" s="70"/>
      <c r="BH49" s="71"/>
      <c r="BI49" s="71"/>
      <c r="BJ49" s="71"/>
      <c r="BK49" s="71"/>
      <c r="BL49" s="71"/>
      <c r="BM49" s="71"/>
      <c r="BN49" s="71"/>
      <c r="BO49" s="71"/>
      <c r="BP49" s="71"/>
      <c r="BQ49" s="71"/>
      <c r="BR49" s="71"/>
      <c r="BS49" s="71"/>
      <c r="BT49" s="71"/>
      <c r="BU49" s="71"/>
      <c r="BV49" s="71"/>
      <c r="BW49" s="71"/>
      <c r="BX49" s="71"/>
      <c r="BY49" s="71"/>
      <c r="BZ49" s="71"/>
      <c r="CA49" s="71"/>
      <c r="CB49" s="71"/>
      <c r="CC49" s="71"/>
      <c r="CD49" s="71"/>
      <c r="CE49" s="71"/>
      <c r="CF49" s="72"/>
      <c r="CG49" s="68" t="s">
        <v>961</v>
      </c>
      <c r="CH49" s="69"/>
      <c r="CI49" s="70"/>
      <c r="CJ49" s="71"/>
      <c r="CK49" s="71"/>
      <c r="CL49" s="71"/>
      <c r="CM49" s="71"/>
      <c r="CN49" s="71"/>
      <c r="CV49" s="34"/>
      <c r="CW49" s="34"/>
      <c r="CX49" s="34"/>
      <c r="CY49" s="62"/>
      <c r="CZ49" s="62"/>
      <c r="DA49" s="34"/>
      <c r="DB49" s="34"/>
      <c r="DC49" s="34"/>
      <c r="DD49" s="34"/>
      <c r="DE49" s="34"/>
      <c r="DF49" s="34"/>
      <c r="DG49" s="71"/>
      <c r="DH49" s="72"/>
      <c r="DI49" s="68" t="s">
        <v>961</v>
      </c>
      <c r="DJ49" s="69"/>
      <c r="DK49" s="70"/>
      <c r="DL49" s="71"/>
      <c r="DM49" s="71"/>
      <c r="DN49" s="71"/>
      <c r="DO49" s="71"/>
      <c r="DP49" s="71"/>
      <c r="DQ49" s="35"/>
      <c r="DR49" s="35"/>
      <c r="DS49" s="35"/>
      <c r="DT49" s="34"/>
      <c r="DU49" s="35"/>
      <c r="DV49" s="35"/>
      <c r="DW49" s="35"/>
      <c r="DX49" s="69"/>
      <c r="DY49" s="69"/>
      <c r="DZ49" s="69"/>
      <c r="EA49" s="69"/>
      <c r="EB49" s="69"/>
      <c r="EC49" s="69"/>
      <c r="ED49" s="69"/>
      <c r="EE49" s="69"/>
      <c r="EF49" s="69"/>
      <c r="EG49" s="69"/>
      <c r="EH49" s="69"/>
      <c r="EI49" s="69"/>
      <c r="EJ49" s="69"/>
      <c r="EK49" s="68" t="s">
        <v>961</v>
      </c>
      <c r="EL49" s="69"/>
      <c r="EM49" s="70"/>
      <c r="EN49" s="71"/>
      <c r="EO49" s="71"/>
      <c r="EP49" s="71"/>
      <c r="EQ49" s="71"/>
      <c r="ER49" s="71"/>
      <c r="ES49" s="71"/>
      <c r="ET49" s="71"/>
      <c r="EU49" s="71"/>
      <c r="EV49" s="71"/>
      <c r="EW49" s="71"/>
      <c r="EX49" s="71"/>
      <c r="EY49" s="71"/>
      <c r="EZ49" s="71"/>
      <c r="FA49" s="71"/>
      <c r="FB49" s="71"/>
      <c r="FC49" s="71"/>
      <c r="FD49" s="71"/>
      <c r="FE49" s="71"/>
      <c r="FF49" s="71"/>
      <c r="FG49" s="71"/>
      <c r="FH49" s="71"/>
      <c r="FI49" s="71"/>
      <c r="FJ49" s="71"/>
      <c r="FK49" s="71"/>
      <c r="FL49" s="72"/>
      <c r="FM49" s="68" t="s">
        <v>961</v>
      </c>
      <c r="FN49" s="69"/>
      <c r="FO49" s="70"/>
      <c r="FP49" s="71"/>
      <c r="FQ49" s="71"/>
      <c r="FR49" s="71"/>
      <c r="FS49" s="71"/>
      <c r="FT49" s="71"/>
      <c r="FU49" s="71"/>
      <c r="FV49" s="71"/>
      <c r="FW49" s="71"/>
      <c r="FX49" s="71"/>
      <c r="FY49" s="71"/>
      <c r="FZ49" s="71"/>
      <c r="GA49" s="71"/>
      <c r="GB49" s="71"/>
      <c r="GC49" s="71"/>
      <c r="GD49" s="71"/>
      <c r="GE49" s="71"/>
      <c r="GF49" s="71"/>
      <c r="GG49" s="71"/>
      <c r="GH49" s="71"/>
      <c r="GI49" s="71"/>
      <c r="GJ49" s="71"/>
      <c r="GK49" s="71"/>
      <c r="GL49" s="71"/>
      <c r="GM49" s="71"/>
      <c r="GN49" s="72"/>
      <c r="GO49" s="68" t="s">
        <v>961</v>
      </c>
      <c r="GP49" s="69"/>
      <c r="GQ49" s="70"/>
      <c r="GR49" s="71"/>
      <c r="GS49" s="71"/>
      <c r="GT49" s="71"/>
      <c r="GU49" s="71"/>
      <c r="GV49" s="71"/>
      <c r="GW49" s="71"/>
      <c r="GX49" s="71"/>
      <c r="GY49" s="71"/>
      <c r="GZ49" s="71"/>
      <c r="HA49" s="71"/>
      <c r="HB49" s="71"/>
      <c r="HC49" s="71"/>
      <c r="HD49" s="71"/>
      <c r="HE49" s="71"/>
      <c r="HF49" s="71"/>
      <c r="HG49" s="71"/>
      <c r="HH49" s="71"/>
      <c r="HI49" s="71"/>
      <c r="HJ49" s="71"/>
      <c r="HK49" s="71"/>
      <c r="HL49" s="71"/>
      <c r="HM49" s="71"/>
      <c r="HN49" s="71"/>
      <c r="HO49" s="71"/>
      <c r="HP49" s="72"/>
      <c r="HQ49" s="68" t="s">
        <v>961</v>
      </c>
      <c r="HR49" s="69"/>
      <c r="HS49" s="70"/>
      <c r="HT49" s="71"/>
      <c r="HU49" s="69"/>
      <c r="HV49" s="69"/>
      <c r="HW49" s="69"/>
      <c r="HX49" s="69"/>
      <c r="HY49" s="35"/>
      <c r="HZ49" s="103"/>
      <c r="IA49" s="103"/>
      <c r="IB49" s="103"/>
      <c r="IC49" s="103"/>
      <c r="ID49" s="103"/>
      <c r="IE49" s="103"/>
      <c r="IF49" s="69"/>
      <c r="IG49" s="69"/>
      <c r="IH49" s="69"/>
      <c r="II49" s="69"/>
      <c r="IJ49" s="71"/>
      <c r="IK49" s="71"/>
      <c r="IL49" s="71"/>
      <c r="IM49" s="71"/>
      <c r="IN49" s="71"/>
      <c r="IO49" s="71"/>
      <c r="IP49" s="71"/>
      <c r="IQ49" s="71"/>
      <c r="IR49" s="72"/>
      <c r="IS49" s="68" t="s">
        <v>961</v>
      </c>
      <c r="IT49" s="69"/>
      <c r="IU49" s="70"/>
      <c r="IV49" s="71"/>
      <c r="IW49" s="71"/>
      <c r="IX49" s="71"/>
      <c r="IY49" s="71"/>
      <c r="IZ49" s="71"/>
      <c r="JA49" s="71"/>
      <c r="JB49" s="71"/>
      <c r="JC49" s="71"/>
      <c r="JD49" s="71"/>
      <c r="JE49" s="71"/>
      <c r="JF49" s="71"/>
      <c r="JG49" s="71"/>
      <c r="JH49" s="71"/>
      <c r="JI49" s="71"/>
      <c r="JJ49" s="71"/>
      <c r="JK49" s="71"/>
      <c r="JL49" s="71"/>
      <c r="JM49" s="71"/>
      <c r="JN49" s="71"/>
      <c r="JO49" s="71"/>
      <c r="JP49" s="71"/>
      <c r="JQ49" s="71"/>
      <c r="JR49" s="71"/>
      <c r="JS49" s="71"/>
      <c r="JT49" s="72"/>
      <c r="JU49" s="68" t="s">
        <v>961</v>
      </c>
      <c r="JV49" s="69"/>
      <c r="JW49" s="70"/>
      <c r="JX49" s="71"/>
      <c r="JY49" s="71"/>
      <c r="JZ49" s="71"/>
      <c r="KA49" s="71"/>
      <c r="KB49" s="71"/>
      <c r="KC49" s="71"/>
      <c r="KD49" s="71"/>
      <c r="KE49" s="71"/>
      <c r="KF49" s="71"/>
      <c r="KG49" s="71"/>
      <c r="KH49" s="71"/>
      <c r="KI49" s="71"/>
      <c r="KJ49" s="71"/>
      <c r="KK49" s="71"/>
      <c r="KL49" s="71"/>
      <c r="KM49" s="71"/>
      <c r="KN49" s="71"/>
      <c r="KO49" s="71"/>
      <c r="KP49" s="71"/>
      <c r="KQ49" s="71"/>
      <c r="KR49" s="71"/>
      <c r="KS49" s="71"/>
      <c r="KT49" s="71"/>
      <c r="KU49" s="71"/>
      <c r="KV49" s="72"/>
      <c r="KW49" s="68" t="s">
        <v>961</v>
      </c>
      <c r="KX49" s="69"/>
      <c r="KY49" s="70"/>
      <c r="KZ49" s="71"/>
      <c r="LA49" s="71"/>
      <c r="LB49" s="71"/>
      <c r="LC49" s="71"/>
      <c r="LD49" s="71"/>
      <c r="LE49" s="71"/>
      <c r="LF49" s="71"/>
      <c r="LG49" s="71"/>
      <c r="LH49" s="71"/>
      <c r="LI49" s="71"/>
      <c r="LJ49" s="71"/>
      <c r="LK49" s="71"/>
      <c r="LL49" s="71"/>
      <c r="LM49" s="71"/>
      <c r="LN49" s="71"/>
      <c r="LO49" s="71"/>
      <c r="LP49" s="71"/>
      <c r="LQ49" s="71"/>
      <c r="LR49" s="71"/>
      <c r="LS49" s="71"/>
      <c r="LT49" s="71"/>
      <c r="LU49" s="71"/>
      <c r="LV49" s="71"/>
      <c r="LW49" s="71"/>
      <c r="LX49" s="72"/>
      <c r="LY49" s="68" t="s">
        <v>961</v>
      </c>
      <c r="LZ49" s="69"/>
      <c r="MA49" s="70"/>
      <c r="MB49" s="71"/>
      <c r="MC49" s="71"/>
      <c r="MD49" s="71"/>
      <c r="ME49" s="71"/>
      <c r="MF49" s="71"/>
      <c r="MG49" s="71"/>
      <c r="MH49" s="71"/>
      <c r="MI49" s="71"/>
      <c r="MJ49" s="71"/>
      <c r="MK49" s="71"/>
      <c r="ML49" s="71"/>
      <c r="MM49" s="71"/>
      <c r="MN49" s="71"/>
      <c r="MO49" s="71"/>
      <c r="MP49" s="71"/>
      <c r="MQ49" s="71"/>
      <c r="MR49" s="71"/>
      <c r="MS49" s="71"/>
      <c r="MT49" s="71"/>
      <c r="MU49" s="71"/>
      <c r="MV49" s="71"/>
      <c r="MW49" s="71"/>
      <c r="MX49" s="71"/>
      <c r="MY49" s="71"/>
      <c r="MZ49" s="72"/>
      <c r="NA49" s="68" t="s">
        <v>961</v>
      </c>
      <c r="NB49" s="69"/>
      <c r="NC49" s="70"/>
      <c r="ND49" s="71"/>
      <c r="NE49" s="71"/>
      <c r="NF49" s="71"/>
      <c r="NG49" s="71"/>
      <c r="NH49" s="71"/>
      <c r="NI49" s="71"/>
      <c r="NJ49" s="71"/>
      <c r="NK49" s="71"/>
      <c r="NL49" s="71"/>
      <c r="NM49" s="71"/>
      <c r="NN49" s="71"/>
      <c r="NO49" s="71"/>
      <c r="NP49" s="71"/>
      <c r="NQ49" s="71"/>
      <c r="NR49" s="71"/>
      <c r="NS49" s="71"/>
      <c r="NT49" s="71"/>
      <c r="NU49" s="71"/>
      <c r="NV49" s="71"/>
      <c r="NW49" s="71"/>
      <c r="NX49" s="71"/>
      <c r="NY49" s="71"/>
      <c r="NZ49" s="71"/>
      <c r="OA49" s="71"/>
      <c r="OB49" s="72"/>
      <c r="OC49" s="68" t="s">
        <v>961</v>
      </c>
      <c r="OD49" s="69"/>
      <c r="OE49" s="70"/>
      <c r="OF49" s="71"/>
      <c r="OG49" s="71"/>
      <c r="OH49" s="71"/>
      <c r="OI49" s="71"/>
      <c r="OJ49" s="71"/>
      <c r="OK49" s="71"/>
      <c r="OL49" s="71"/>
      <c r="OM49" s="71"/>
      <c r="ON49" s="71"/>
      <c r="OO49" s="71"/>
      <c r="OP49" s="71"/>
      <c r="OQ49" s="71"/>
      <c r="OR49" s="71"/>
      <c r="OS49" s="71"/>
      <c r="OT49" s="71"/>
      <c r="OU49" s="71"/>
      <c r="OV49" s="71"/>
      <c r="OW49" s="71"/>
      <c r="OX49" s="71"/>
      <c r="OY49" s="71"/>
      <c r="OZ49" s="71"/>
      <c r="PA49" s="71"/>
      <c r="PB49" s="71"/>
      <c r="PC49" s="71"/>
      <c r="PD49" s="72"/>
      <c r="PE49" s="73"/>
    </row>
    <row r="50" spans="1:421">
      <c r="A50" s="68" t="s">
        <v>962</v>
      </c>
      <c r="B50" s="69"/>
      <c r="C50" s="69"/>
      <c r="D50" s="184"/>
      <c r="E50" s="181"/>
      <c r="F50" s="182"/>
      <c r="G50" s="182"/>
      <c r="H50" s="183"/>
      <c r="I50" s="116"/>
      <c r="J50" s="184"/>
      <c r="K50" s="184"/>
      <c r="L50" s="184"/>
      <c r="M50" s="184"/>
      <c r="N50" s="184"/>
      <c r="O50" s="184"/>
      <c r="P50" s="181"/>
      <c r="Q50" s="182"/>
      <c r="R50" s="182"/>
      <c r="S50" s="183"/>
      <c r="T50" s="181"/>
      <c r="U50" s="182"/>
      <c r="V50" s="182"/>
      <c r="W50" s="182"/>
      <c r="X50" s="182"/>
      <c r="Y50" s="183"/>
      <c r="Z50" s="184"/>
      <c r="AA50" s="184"/>
      <c r="AB50" s="184"/>
      <c r="AC50" s="68" t="s">
        <v>962</v>
      </c>
      <c r="AD50" s="69"/>
      <c r="AE50" s="69"/>
      <c r="AF50" s="184"/>
      <c r="AG50" s="181"/>
      <c r="AH50" s="182"/>
      <c r="AI50" s="182"/>
      <c r="AJ50" s="183"/>
      <c r="AK50" s="34"/>
      <c r="AL50" s="34"/>
      <c r="AM50" s="34"/>
      <c r="AN50" s="34"/>
      <c r="AO50" s="34"/>
      <c r="AP50" s="34"/>
      <c r="AQ50" s="34"/>
      <c r="AR50" s="34"/>
      <c r="AS50" s="34"/>
      <c r="AT50" s="34"/>
      <c r="AU50" s="62"/>
      <c r="AV50" s="62"/>
      <c r="AW50" s="34"/>
      <c r="AX50" s="34"/>
      <c r="AY50" s="34"/>
      <c r="AZ50" s="34"/>
      <c r="BA50" s="34"/>
      <c r="BB50" s="34"/>
      <c r="BC50" s="184"/>
      <c r="BD50" s="184"/>
      <c r="BE50" s="68" t="s">
        <v>962</v>
      </c>
      <c r="BF50" s="69"/>
      <c r="BG50" s="69"/>
      <c r="BH50" s="184"/>
      <c r="BI50" s="181"/>
      <c r="BJ50" s="182"/>
      <c r="BK50" s="182"/>
      <c r="BL50" s="183"/>
      <c r="BM50" s="184"/>
      <c r="BN50" s="184"/>
      <c r="BO50" s="184"/>
      <c r="BP50" s="184"/>
      <c r="BQ50" s="184"/>
      <c r="BR50" s="184"/>
      <c r="BS50" s="184"/>
      <c r="BT50" s="181"/>
      <c r="BU50" s="182"/>
      <c r="BV50" s="182"/>
      <c r="BW50" s="183"/>
      <c r="BX50" s="181"/>
      <c r="BY50" s="182"/>
      <c r="BZ50" s="182"/>
      <c r="CA50" s="182"/>
      <c r="CB50" s="182"/>
      <c r="CC50" s="183"/>
      <c r="CD50" s="184"/>
      <c r="CE50" s="184"/>
      <c r="CF50" s="184"/>
      <c r="CG50" s="68" t="s">
        <v>962</v>
      </c>
      <c r="CH50" s="69"/>
      <c r="CI50" s="69"/>
      <c r="CJ50" s="184"/>
      <c r="CK50" s="181"/>
      <c r="CL50" s="182"/>
      <c r="CM50" s="182"/>
      <c r="CN50" s="183"/>
      <c r="CO50" s="184"/>
      <c r="CP50" s="184"/>
      <c r="CQ50" s="184"/>
      <c r="CR50" s="184"/>
      <c r="CS50" s="184"/>
      <c r="CT50" s="184"/>
      <c r="CU50" s="184"/>
      <c r="CV50" s="181"/>
      <c r="CW50" s="182"/>
      <c r="CX50" s="182"/>
      <c r="CY50" s="183"/>
      <c r="CZ50" s="181"/>
      <c r="DA50" s="182"/>
      <c r="DB50" s="182"/>
      <c r="DC50" s="182"/>
      <c r="DD50" s="182"/>
      <c r="DE50" s="183"/>
      <c r="DF50" s="184"/>
      <c r="DG50" s="184"/>
      <c r="DH50" s="184"/>
      <c r="DI50" s="68" t="s">
        <v>962</v>
      </c>
      <c r="DJ50" s="69"/>
      <c r="DK50" s="69"/>
      <c r="DL50" s="184"/>
      <c r="DM50" s="181"/>
      <c r="DN50" s="182"/>
      <c r="DO50" s="182"/>
      <c r="DP50" s="183"/>
      <c r="DQ50" s="34"/>
      <c r="DR50" s="34"/>
      <c r="DS50" s="34"/>
      <c r="DT50" s="34"/>
      <c r="DU50" s="34"/>
      <c r="DV50" s="34"/>
      <c r="DW50" s="34"/>
      <c r="DX50" s="181"/>
      <c r="DY50" s="182"/>
      <c r="DZ50" s="182"/>
      <c r="EA50" s="183"/>
      <c r="EB50" s="181"/>
      <c r="EC50" s="182"/>
      <c r="ED50" s="182"/>
      <c r="EE50" s="182"/>
      <c r="EF50" s="182"/>
      <c r="EG50" s="183"/>
      <c r="EH50" s="184"/>
      <c r="EI50" s="184"/>
      <c r="EJ50" s="184"/>
      <c r="EK50" s="68" t="s">
        <v>962</v>
      </c>
      <c r="EL50" s="69"/>
      <c r="EM50" s="69"/>
      <c r="EN50" s="184"/>
      <c r="EO50" s="181"/>
      <c r="EP50" s="182"/>
      <c r="EQ50" s="182"/>
      <c r="ER50" s="183"/>
      <c r="ES50" s="184"/>
      <c r="ET50" s="184"/>
      <c r="EU50" s="184"/>
      <c r="EV50" s="184"/>
      <c r="EW50" s="184"/>
      <c r="EX50" s="184"/>
      <c r="EY50" s="184"/>
      <c r="EZ50" s="181"/>
      <c r="FA50" s="182"/>
      <c r="FB50" s="182"/>
      <c r="FC50" s="183"/>
      <c r="FD50" s="181"/>
      <c r="FE50" s="182"/>
      <c r="FF50" s="182"/>
      <c r="FG50" s="182"/>
      <c r="FH50" s="182"/>
      <c r="FI50" s="183"/>
      <c r="FJ50" s="184"/>
      <c r="FK50" s="184"/>
      <c r="FL50" s="184"/>
      <c r="FM50" s="68" t="s">
        <v>962</v>
      </c>
      <c r="FN50" s="69"/>
      <c r="FO50" s="69"/>
      <c r="FP50" s="184"/>
      <c r="FQ50" s="181"/>
      <c r="FR50" s="182"/>
      <c r="FS50" s="182"/>
      <c r="FT50" s="183"/>
      <c r="FU50" s="184"/>
      <c r="FV50" s="184"/>
      <c r="FW50" s="184"/>
      <c r="FX50" s="184"/>
      <c r="FY50" s="184"/>
      <c r="FZ50" s="184"/>
      <c r="GA50" s="184"/>
      <c r="GB50" s="181"/>
      <c r="GC50" s="182"/>
      <c r="GD50" s="182"/>
      <c r="GE50" s="183"/>
      <c r="GF50" s="181"/>
      <c r="GG50" s="182"/>
      <c r="GH50" s="182"/>
      <c r="GI50" s="182"/>
      <c r="GJ50" s="182"/>
      <c r="GK50" s="183"/>
      <c r="GL50" s="184"/>
      <c r="GM50" s="184"/>
      <c r="GN50" s="184"/>
      <c r="GO50" s="68" t="s">
        <v>962</v>
      </c>
      <c r="GP50" s="69"/>
      <c r="GQ50" s="69"/>
      <c r="GR50" s="184"/>
      <c r="GS50" s="181"/>
      <c r="GT50" s="182"/>
      <c r="GU50" s="182"/>
      <c r="GV50" s="183"/>
      <c r="GW50" s="184"/>
      <c r="GX50" s="184"/>
      <c r="GY50" s="184"/>
      <c r="GZ50" s="184"/>
      <c r="HA50" s="184"/>
      <c r="HB50" s="184"/>
      <c r="HC50" s="184"/>
      <c r="HD50" s="181"/>
      <c r="HE50" s="182"/>
      <c r="HF50" s="182"/>
      <c r="HG50" s="183"/>
      <c r="HH50" s="181"/>
      <c r="HI50" s="182"/>
      <c r="HJ50" s="182"/>
      <c r="HK50" s="182"/>
      <c r="HL50" s="182"/>
      <c r="HM50" s="183"/>
      <c r="HN50" s="184"/>
      <c r="HO50" s="184"/>
      <c r="HP50" s="184"/>
      <c r="HQ50" s="68" t="s">
        <v>962</v>
      </c>
      <c r="HR50" s="69"/>
      <c r="HS50" s="69"/>
      <c r="HT50" s="181"/>
      <c r="HU50" s="184"/>
      <c r="HV50" s="184"/>
      <c r="HW50" s="184"/>
      <c r="HX50" s="184"/>
      <c r="HY50" s="184"/>
      <c r="HZ50" s="184"/>
      <c r="IA50" s="184"/>
      <c r="IB50" s="184"/>
      <c r="IC50" s="184"/>
      <c r="ID50" s="184"/>
      <c r="IE50" s="184"/>
      <c r="IF50" s="184"/>
      <c r="IG50" s="184"/>
      <c r="IH50" s="184"/>
      <c r="II50" s="184"/>
      <c r="IJ50" s="182"/>
      <c r="IK50" s="182"/>
      <c r="IL50" s="182"/>
      <c r="IM50" s="182"/>
      <c r="IN50" s="182"/>
      <c r="IO50" s="183"/>
      <c r="IP50" s="184"/>
      <c r="IQ50" s="184"/>
      <c r="IR50" s="184"/>
      <c r="IS50" s="68" t="s">
        <v>962</v>
      </c>
      <c r="IT50" s="69"/>
      <c r="IU50" s="69"/>
      <c r="IV50" s="184"/>
      <c r="IW50" s="181"/>
      <c r="IX50" s="182"/>
      <c r="IY50" s="182"/>
      <c r="IZ50" s="183"/>
      <c r="JA50" s="184"/>
      <c r="JB50" s="184"/>
      <c r="JC50" s="184"/>
      <c r="JD50" s="184"/>
      <c r="JE50" s="184"/>
      <c r="JF50" s="184"/>
      <c r="JG50" s="184"/>
      <c r="JH50" s="181"/>
      <c r="JI50" s="182"/>
      <c r="JJ50" s="182"/>
      <c r="JK50" s="183"/>
      <c r="JL50" s="181"/>
      <c r="JM50" s="182"/>
      <c r="JN50" s="182"/>
      <c r="JO50" s="182"/>
      <c r="JP50" s="182"/>
      <c r="JQ50" s="183"/>
      <c r="JR50" s="184"/>
      <c r="JS50" s="184"/>
      <c r="JT50" s="184"/>
      <c r="JU50" s="68" t="s">
        <v>962</v>
      </c>
      <c r="JV50" s="69"/>
      <c r="JW50" s="69"/>
      <c r="JX50" s="184"/>
      <c r="JY50" s="181"/>
      <c r="JZ50" s="182"/>
      <c r="KA50" s="182"/>
      <c r="KB50" s="183"/>
      <c r="KC50" s="184"/>
      <c r="KD50" s="184"/>
      <c r="KE50" s="184"/>
      <c r="KF50" s="184"/>
      <c r="KG50" s="184"/>
      <c r="KH50" s="184"/>
      <c r="KI50" s="184"/>
      <c r="KJ50" s="181"/>
      <c r="KK50" s="182"/>
      <c r="KL50" s="182"/>
      <c r="KM50" s="183"/>
      <c r="KN50" s="181"/>
      <c r="KO50" s="182"/>
      <c r="KP50" s="182"/>
      <c r="KQ50" s="182"/>
      <c r="KR50" s="182"/>
      <c r="KS50" s="183"/>
      <c r="KT50" s="184"/>
      <c r="KU50" s="184"/>
      <c r="KV50" s="184"/>
      <c r="KW50" s="68" t="s">
        <v>962</v>
      </c>
      <c r="KX50" s="69"/>
      <c r="KY50" s="69"/>
      <c r="KZ50" s="184"/>
      <c r="LA50" s="181"/>
      <c r="LB50" s="182"/>
      <c r="LC50" s="182"/>
      <c r="LD50" s="183"/>
      <c r="LE50" s="184"/>
      <c r="LF50" s="184"/>
      <c r="LG50" s="184"/>
      <c r="LH50" s="184"/>
      <c r="LI50" s="184"/>
      <c r="LJ50" s="184"/>
      <c r="LK50" s="184"/>
      <c r="LL50" s="181"/>
      <c r="LM50" s="182"/>
      <c r="LN50" s="182"/>
      <c r="LO50" s="183"/>
      <c r="LP50" s="181"/>
      <c r="LQ50" s="182"/>
      <c r="LR50" s="182"/>
      <c r="LS50" s="182"/>
      <c r="LT50" s="182"/>
      <c r="LU50" s="183"/>
      <c r="LV50" s="184"/>
      <c r="LW50" s="184"/>
      <c r="LX50" s="184"/>
      <c r="LY50" s="68" t="s">
        <v>962</v>
      </c>
      <c r="LZ50" s="69"/>
      <c r="MA50" s="69"/>
      <c r="MB50" s="184"/>
      <c r="MC50" s="181"/>
      <c r="MD50" s="182"/>
      <c r="ME50" s="182"/>
      <c r="MF50" s="183"/>
      <c r="MG50" s="184"/>
      <c r="MH50" s="184"/>
      <c r="MI50" s="184"/>
      <c r="MJ50" s="184"/>
      <c r="MK50" s="184"/>
      <c r="ML50" s="184"/>
      <c r="MM50" s="184"/>
      <c r="MN50" s="181"/>
      <c r="MO50" s="182"/>
      <c r="MP50" s="182"/>
      <c r="MQ50" s="183"/>
      <c r="MR50" s="181"/>
      <c r="MS50" s="182"/>
      <c r="MT50" s="182"/>
      <c r="MU50" s="182"/>
      <c r="MV50" s="182"/>
      <c r="MW50" s="183"/>
      <c r="MX50" s="184"/>
      <c r="MY50" s="184"/>
      <c r="MZ50" s="184"/>
      <c r="NA50" s="68" t="s">
        <v>962</v>
      </c>
      <c r="NB50" s="69"/>
      <c r="NC50" s="69"/>
      <c r="ND50" s="184"/>
      <c r="NE50" s="181"/>
      <c r="NF50" s="182"/>
      <c r="NG50" s="182"/>
      <c r="NH50" s="183"/>
      <c r="NI50" s="184"/>
      <c r="NJ50" s="184"/>
      <c r="NK50" s="184"/>
      <c r="NL50" s="184"/>
      <c r="NM50" s="184"/>
      <c r="NN50" s="184"/>
      <c r="NO50" s="184"/>
      <c r="NP50" s="181"/>
      <c r="NQ50" s="182"/>
      <c r="NR50" s="182"/>
      <c r="NS50" s="183"/>
      <c r="NT50" s="181"/>
      <c r="NU50" s="182"/>
      <c r="NV50" s="182"/>
      <c r="NW50" s="182"/>
      <c r="NX50" s="182"/>
      <c r="NY50" s="183"/>
      <c r="NZ50" s="184"/>
      <c r="OA50" s="184"/>
      <c r="OB50" s="184"/>
      <c r="OC50" s="68" t="s">
        <v>962</v>
      </c>
      <c r="OD50" s="69"/>
      <c r="OE50" s="69"/>
      <c r="OF50" s="184"/>
      <c r="OG50" s="181"/>
      <c r="OH50" s="182"/>
      <c r="OI50" s="182"/>
      <c r="OJ50" s="183"/>
      <c r="OK50" s="184"/>
      <c r="OL50" s="184"/>
      <c r="OM50" s="184"/>
      <c r="ON50" s="184"/>
      <c r="OO50" s="184"/>
      <c r="OP50" s="184"/>
      <c r="OQ50" s="184"/>
      <c r="OR50" s="181"/>
      <c r="OS50" s="182"/>
      <c r="OT50" s="182"/>
      <c r="OU50" s="183"/>
      <c r="OV50" s="181"/>
      <c r="OW50" s="182"/>
      <c r="OX50" s="182"/>
      <c r="OY50" s="182"/>
      <c r="OZ50" s="182"/>
      <c r="PA50" s="183"/>
      <c r="PB50" s="184"/>
      <c r="PC50" s="184"/>
      <c r="PD50" s="184"/>
      <c r="PE50" s="74"/>
    </row>
    <row r="51" spans="1:421">
      <c r="A51" s="68" t="s">
        <v>963</v>
      </c>
      <c r="B51" s="69"/>
      <c r="C51" s="69"/>
      <c r="D51" s="184"/>
      <c r="E51" s="181"/>
      <c r="F51" s="182"/>
      <c r="G51" s="182"/>
      <c r="H51" s="182"/>
      <c r="I51" s="182"/>
      <c r="J51" s="182"/>
      <c r="K51" s="182"/>
      <c r="L51" s="182"/>
      <c r="M51" s="182"/>
      <c r="N51" s="182"/>
      <c r="O51" s="182"/>
      <c r="P51" s="182"/>
      <c r="Q51" s="182"/>
      <c r="R51" s="182"/>
      <c r="S51" s="182"/>
      <c r="T51" s="182"/>
      <c r="U51" s="182"/>
      <c r="V51" s="182"/>
      <c r="W51" s="182"/>
      <c r="X51" s="182"/>
      <c r="Y51" s="182"/>
      <c r="Z51" s="182"/>
      <c r="AA51" s="182"/>
      <c r="AB51" s="183"/>
      <c r="AC51" s="68" t="s">
        <v>963</v>
      </c>
      <c r="AD51" s="69"/>
      <c r="AE51" s="69"/>
      <c r="AF51" s="184"/>
      <c r="AG51" s="181"/>
      <c r="AH51" s="182"/>
      <c r="AI51" s="182"/>
      <c r="AJ51" s="182"/>
      <c r="AK51" s="182"/>
      <c r="AL51" s="182"/>
      <c r="AM51" s="182"/>
      <c r="AN51" s="182"/>
      <c r="AO51" s="182"/>
      <c r="AP51" s="182"/>
      <c r="AQ51" s="182"/>
      <c r="AR51" s="182"/>
      <c r="AS51" s="182"/>
      <c r="AT51" s="182"/>
      <c r="AU51" s="182"/>
      <c r="AV51" s="182"/>
      <c r="AW51" s="182"/>
      <c r="AX51" s="182"/>
      <c r="AY51" s="182"/>
      <c r="AZ51" s="182"/>
      <c r="BA51" s="182"/>
      <c r="BB51" s="182"/>
      <c r="BC51" s="182"/>
      <c r="BD51" s="183"/>
      <c r="BE51" s="68" t="s">
        <v>963</v>
      </c>
      <c r="BF51" s="69"/>
      <c r="BG51" s="69"/>
      <c r="BH51" s="184"/>
      <c r="BI51" s="181"/>
      <c r="BJ51" s="182"/>
      <c r="BK51" s="182"/>
      <c r="BL51" s="182"/>
      <c r="BM51" s="182"/>
      <c r="BN51" s="182"/>
      <c r="BO51" s="182"/>
      <c r="BP51" s="182"/>
      <c r="BQ51" s="182"/>
      <c r="BR51" s="182"/>
      <c r="BS51" s="182"/>
      <c r="BT51" s="182"/>
      <c r="BU51" s="182"/>
      <c r="BV51" s="182"/>
      <c r="BW51" s="182"/>
      <c r="BX51" s="182"/>
      <c r="BY51" s="182"/>
      <c r="BZ51" s="182"/>
      <c r="CA51" s="182"/>
      <c r="CB51" s="182"/>
      <c r="CC51" s="182"/>
      <c r="CD51" s="182"/>
      <c r="CE51" s="182"/>
      <c r="CF51" s="183"/>
      <c r="CG51" s="68" t="s">
        <v>963</v>
      </c>
      <c r="CH51" s="69"/>
      <c r="CI51" s="69"/>
      <c r="CJ51" s="184"/>
      <c r="CK51" s="181"/>
      <c r="CL51" s="182"/>
      <c r="CM51" s="182"/>
      <c r="CN51" s="182"/>
      <c r="CO51" s="182"/>
      <c r="CP51" s="182"/>
      <c r="CQ51" s="182"/>
      <c r="CR51" s="182"/>
      <c r="CS51" s="182"/>
      <c r="CT51" s="182"/>
      <c r="CU51" s="182"/>
      <c r="CV51" s="182"/>
      <c r="CW51" s="182"/>
      <c r="CX51" s="182"/>
      <c r="CY51" s="182"/>
      <c r="CZ51" s="182"/>
      <c r="DA51" s="182"/>
      <c r="DB51" s="182"/>
      <c r="DC51" s="182"/>
      <c r="DD51" s="182"/>
      <c r="DE51" s="182"/>
      <c r="DF51" s="182"/>
      <c r="DG51" s="182"/>
      <c r="DH51" s="183"/>
      <c r="DI51" s="68" t="s">
        <v>963</v>
      </c>
      <c r="DJ51" s="69"/>
      <c r="DK51" s="69"/>
      <c r="DL51" s="184"/>
      <c r="DM51" s="181"/>
      <c r="DN51" s="182"/>
      <c r="DO51" s="182"/>
      <c r="DP51" s="182"/>
      <c r="DQ51" s="182"/>
      <c r="DR51" s="182"/>
      <c r="DS51" s="182"/>
      <c r="DT51" s="182"/>
      <c r="DU51" s="182"/>
      <c r="DV51" s="182"/>
      <c r="DW51" s="182"/>
      <c r="DX51" s="182"/>
      <c r="DY51" s="182"/>
      <c r="DZ51" s="182"/>
      <c r="EA51" s="182"/>
      <c r="EB51" s="182"/>
      <c r="EC51" s="182"/>
      <c r="ED51" s="182"/>
      <c r="EE51" s="182"/>
      <c r="EF51" s="182"/>
      <c r="EG51" s="182"/>
      <c r="EH51" s="182"/>
      <c r="EI51" s="182"/>
      <c r="EJ51" s="183"/>
      <c r="EK51" s="68" t="s">
        <v>963</v>
      </c>
      <c r="EL51" s="69"/>
      <c r="EM51" s="69"/>
      <c r="EN51" s="184"/>
      <c r="EO51" s="181"/>
      <c r="EP51" s="182"/>
      <c r="EQ51" s="182"/>
      <c r="ER51" s="182"/>
      <c r="ES51" s="182"/>
      <c r="ET51" s="182"/>
      <c r="EU51" s="182"/>
      <c r="EV51" s="182"/>
      <c r="EW51" s="182"/>
      <c r="EX51" s="182"/>
      <c r="EY51" s="182"/>
      <c r="EZ51" s="182"/>
      <c r="FA51" s="182"/>
      <c r="FB51" s="182"/>
      <c r="FC51" s="182"/>
      <c r="FD51" s="182"/>
      <c r="FE51" s="182"/>
      <c r="FF51" s="182"/>
      <c r="FG51" s="182"/>
      <c r="FH51" s="182"/>
      <c r="FI51" s="182"/>
      <c r="FJ51" s="182"/>
      <c r="FK51" s="182"/>
      <c r="FL51" s="183"/>
      <c r="FM51" s="68" t="s">
        <v>963</v>
      </c>
      <c r="FN51" s="69"/>
      <c r="FO51" s="69"/>
      <c r="FP51" s="184"/>
      <c r="FQ51" s="181"/>
      <c r="FR51" s="182"/>
      <c r="FS51" s="182"/>
      <c r="FT51" s="182"/>
      <c r="FU51" s="182"/>
      <c r="FV51" s="182"/>
      <c r="FW51" s="182"/>
      <c r="FX51" s="182"/>
      <c r="FY51" s="182"/>
      <c r="FZ51" s="182"/>
      <c r="GA51" s="182"/>
      <c r="GB51" s="182"/>
      <c r="GC51" s="182"/>
      <c r="GD51" s="182"/>
      <c r="GE51" s="182"/>
      <c r="GF51" s="182"/>
      <c r="GG51" s="182"/>
      <c r="GH51" s="182"/>
      <c r="GI51" s="182"/>
      <c r="GJ51" s="182"/>
      <c r="GK51" s="182"/>
      <c r="GL51" s="182"/>
      <c r="GM51" s="182"/>
      <c r="GN51" s="183"/>
      <c r="GO51" s="68" t="s">
        <v>963</v>
      </c>
      <c r="GP51" s="69"/>
      <c r="GQ51" s="69"/>
      <c r="GR51" s="184"/>
      <c r="GS51" s="181"/>
      <c r="GT51" s="182"/>
      <c r="GU51" s="182"/>
      <c r="GV51" s="182"/>
      <c r="GW51" s="182"/>
      <c r="GX51" s="182"/>
      <c r="GY51" s="182"/>
      <c r="GZ51" s="182"/>
      <c r="HA51" s="182"/>
      <c r="HB51" s="182"/>
      <c r="HC51" s="182"/>
      <c r="HD51" s="182"/>
      <c r="HE51" s="182"/>
      <c r="HF51" s="182"/>
      <c r="HG51" s="182"/>
      <c r="HH51" s="182"/>
      <c r="HI51" s="182"/>
      <c r="HJ51" s="182"/>
      <c r="HK51" s="182"/>
      <c r="HL51" s="182"/>
      <c r="HM51" s="182"/>
      <c r="HN51" s="182"/>
      <c r="HO51" s="182"/>
      <c r="HP51" s="183"/>
      <c r="HQ51" s="68" t="s">
        <v>963</v>
      </c>
      <c r="HR51" s="69"/>
      <c r="HS51" s="69"/>
      <c r="HT51" s="184"/>
      <c r="HU51" s="181"/>
      <c r="HV51" s="182"/>
      <c r="HW51" s="182"/>
      <c r="HX51" s="182"/>
      <c r="HY51" s="182"/>
      <c r="HZ51" s="182"/>
      <c r="IA51" s="182"/>
      <c r="IB51" s="182"/>
      <c r="IC51" s="182"/>
      <c r="ID51" s="182"/>
      <c r="IE51" s="182"/>
      <c r="IF51" s="182"/>
      <c r="IG51" s="182"/>
      <c r="IH51" s="182"/>
      <c r="II51" s="182"/>
      <c r="IJ51" s="182"/>
      <c r="IK51" s="182"/>
      <c r="IL51" s="182"/>
      <c r="IM51" s="182"/>
      <c r="IN51" s="182"/>
      <c r="IO51" s="182"/>
      <c r="IP51" s="182"/>
      <c r="IQ51" s="182"/>
      <c r="IR51" s="183"/>
      <c r="IS51" s="68" t="s">
        <v>963</v>
      </c>
      <c r="IT51" s="69"/>
      <c r="IU51" s="69"/>
      <c r="IV51" s="184"/>
      <c r="IW51" s="181"/>
      <c r="IX51" s="182"/>
      <c r="IY51" s="182"/>
      <c r="IZ51" s="182"/>
      <c r="JA51" s="182"/>
      <c r="JB51" s="182"/>
      <c r="JC51" s="182"/>
      <c r="JD51" s="182"/>
      <c r="JE51" s="182"/>
      <c r="JF51" s="182"/>
      <c r="JG51" s="182"/>
      <c r="JH51" s="182"/>
      <c r="JI51" s="182"/>
      <c r="JJ51" s="182"/>
      <c r="JK51" s="182"/>
      <c r="JL51" s="182"/>
      <c r="JM51" s="182"/>
      <c r="JN51" s="182"/>
      <c r="JO51" s="182"/>
      <c r="JP51" s="182"/>
      <c r="JQ51" s="182"/>
      <c r="JR51" s="182"/>
      <c r="JS51" s="182"/>
      <c r="JT51" s="183"/>
      <c r="JU51" s="68" t="s">
        <v>963</v>
      </c>
      <c r="JV51" s="69"/>
      <c r="JW51" s="69"/>
      <c r="JX51" s="184"/>
      <c r="JY51" s="181"/>
      <c r="JZ51" s="182"/>
      <c r="KA51" s="182"/>
      <c r="KB51" s="182"/>
      <c r="KC51" s="182"/>
      <c r="KD51" s="182"/>
      <c r="KE51" s="182"/>
      <c r="KF51" s="182"/>
      <c r="KG51" s="182"/>
      <c r="KH51" s="182"/>
      <c r="KI51" s="182"/>
      <c r="KJ51" s="182"/>
      <c r="KK51" s="182"/>
      <c r="KL51" s="182"/>
      <c r="KM51" s="182"/>
      <c r="KN51" s="182"/>
      <c r="KO51" s="182"/>
      <c r="KP51" s="182"/>
      <c r="KQ51" s="182"/>
      <c r="KR51" s="182"/>
      <c r="KS51" s="182"/>
      <c r="KT51" s="182"/>
      <c r="KU51" s="182"/>
      <c r="KV51" s="183"/>
      <c r="KW51" s="68" t="s">
        <v>963</v>
      </c>
      <c r="KX51" s="69"/>
      <c r="KY51" s="69"/>
      <c r="KZ51" s="184"/>
      <c r="LA51" s="181"/>
      <c r="LB51" s="182"/>
      <c r="LC51" s="182"/>
      <c r="LD51" s="182"/>
      <c r="LE51" s="182"/>
      <c r="LF51" s="182"/>
      <c r="LG51" s="182"/>
      <c r="LH51" s="182"/>
      <c r="LI51" s="182"/>
      <c r="LJ51" s="182"/>
      <c r="LK51" s="182"/>
      <c r="LL51" s="182"/>
      <c r="LM51" s="182"/>
      <c r="LN51" s="182"/>
      <c r="LO51" s="182"/>
      <c r="LP51" s="182"/>
      <c r="LQ51" s="182"/>
      <c r="LR51" s="182"/>
      <c r="LS51" s="182"/>
      <c r="LT51" s="182"/>
      <c r="LU51" s="182"/>
      <c r="LV51" s="182"/>
      <c r="LW51" s="182"/>
      <c r="LX51" s="183"/>
      <c r="LY51" s="68" t="s">
        <v>963</v>
      </c>
      <c r="LZ51" s="69"/>
      <c r="MA51" s="69"/>
      <c r="MB51" s="184"/>
      <c r="MC51" s="181"/>
      <c r="MD51" s="182"/>
      <c r="ME51" s="182"/>
      <c r="MF51" s="182"/>
      <c r="MG51" s="182"/>
      <c r="MH51" s="182"/>
      <c r="MI51" s="182"/>
      <c r="MJ51" s="182"/>
      <c r="MK51" s="182"/>
      <c r="ML51" s="182"/>
      <c r="MM51" s="182"/>
      <c r="MN51" s="182"/>
      <c r="MO51" s="182"/>
      <c r="MP51" s="182"/>
      <c r="MQ51" s="182"/>
      <c r="MR51" s="182"/>
      <c r="MS51" s="182"/>
      <c r="MT51" s="182"/>
      <c r="MU51" s="182"/>
      <c r="MV51" s="182"/>
      <c r="MW51" s="182"/>
      <c r="MX51" s="182"/>
      <c r="MY51" s="182"/>
      <c r="MZ51" s="183"/>
      <c r="NA51" s="68" t="s">
        <v>963</v>
      </c>
      <c r="NB51" s="69"/>
      <c r="NC51" s="69"/>
      <c r="ND51" s="184"/>
      <c r="NE51" s="181"/>
      <c r="NF51" s="182"/>
      <c r="NG51" s="182"/>
      <c r="NH51" s="182"/>
      <c r="NI51" s="182"/>
      <c r="NJ51" s="182"/>
      <c r="NK51" s="182"/>
      <c r="NL51" s="182"/>
      <c r="NM51" s="182"/>
      <c r="NN51" s="182"/>
      <c r="NO51" s="182"/>
      <c r="NP51" s="182"/>
      <c r="NQ51" s="182"/>
      <c r="NR51" s="182"/>
      <c r="NS51" s="182"/>
      <c r="NT51" s="182"/>
      <c r="NU51" s="182"/>
      <c r="NV51" s="182"/>
      <c r="NW51" s="182"/>
      <c r="NX51" s="182"/>
      <c r="NY51" s="182"/>
      <c r="NZ51" s="182"/>
      <c r="OA51" s="182"/>
      <c r="OB51" s="183"/>
      <c r="OC51" s="68" t="s">
        <v>963</v>
      </c>
      <c r="OD51" s="69"/>
      <c r="OE51" s="69"/>
      <c r="OF51" s="184"/>
      <c r="OG51" s="181"/>
      <c r="OH51" s="182"/>
      <c r="OI51" s="182"/>
      <c r="OJ51" s="182"/>
      <c r="OK51" s="182"/>
      <c r="OL51" s="182"/>
      <c r="OM51" s="182"/>
      <c r="ON51" s="182"/>
      <c r="OO51" s="182"/>
      <c r="OP51" s="182"/>
      <c r="OQ51" s="182"/>
      <c r="OR51" s="182"/>
      <c r="OS51" s="182"/>
      <c r="OT51" s="182"/>
      <c r="OU51" s="182"/>
      <c r="OV51" s="182"/>
      <c r="OW51" s="182"/>
      <c r="OX51" s="182"/>
      <c r="OY51" s="182"/>
      <c r="OZ51" s="182"/>
      <c r="PA51" s="182"/>
      <c r="PB51" s="182"/>
      <c r="PC51" s="182"/>
      <c r="PD51" s="183"/>
      <c r="PE51" s="74"/>
    </row>
    <row r="52" spans="1:421" ht="14.4">
      <c r="A52" s="75"/>
      <c r="B52" s="75"/>
      <c r="C52" s="75"/>
      <c r="D52" s="75"/>
      <c r="E52" s="75"/>
      <c r="F52" s="75"/>
      <c r="G52" s="75"/>
      <c r="H52" s="75"/>
      <c r="I52" s="75"/>
      <c r="J52" s="75"/>
      <c r="K52" s="76" t="s">
        <v>964</v>
      </c>
      <c r="L52" s="76"/>
      <c r="M52" s="75"/>
      <c r="N52" s="75"/>
      <c r="O52" s="75"/>
      <c r="P52" s="75"/>
      <c r="Q52" s="75"/>
      <c r="S52" s="75"/>
      <c r="T52" s="75"/>
      <c r="U52" s="75"/>
      <c r="V52" s="75"/>
      <c r="W52" s="75"/>
      <c r="X52" s="75"/>
      <c r="Y52" s="75" t="s">
        <v>965</v>
      </c>
      <c r="Z52" s="75"/>
      <c r="AA52" s="75"/>
      <c r="AB52" s="75"/>
      <c r="AC52" s="75"/>
      <c r="AD52" s="75"/>
      <c r="AE52" s="75"/>
      <c r="AF52" s="75"/>
      <c r="AG52" s="75"/>
      <c r="AH52" s="75"/>
      <c r="AI52" s="75"/>
      <c r="AJ52" s="75"/>
      <c r="AK52" s="75"/>
      <c r="AL52" s="75"/>
      <c r="AM52" s="76" t="s">
        <v>964</v>
      </c>
      <c r="AN52" s="76"/>
      <c r="AO52" s="75"/>
      <c r="AP52" s="75"/>
      <c r="AQ52" s="75"/>
      <c r="AR52" s="75"/>
      <c r="AS52" s="75"/>
      <c r="AU52" s="75"/>
      <c r="AV52" s="75"/>
      <c r="AW52" s="75"/>
      <c r="AX52" s="75"/>
      <c r="AY52" s="75"/>
      <c r="AZ52" s="75"/>
      <c r="BA52" s="75" t="s">
        <v>965</v>
      </c>
      <c r="BB52" s="75"/>
      <c r="BC52" s="75"/>
      <c r="BD52" s="75"/>
      <c r="BE52" s="75"/>
      <c r="BF52" s="75"/>
      <c r="BG52" s="75"/>
      <c r="BH52" s="75"/>
      <c r="BI52" s="75"/>
      <c r="BJ52" s="75"/>
      <c r="BK52" s="75"/>
      <c r="BL52" s="75"/>
      <c r="BM52" s="75"/>
      <c r="BN52" s="75"/>
      <c r="BO52" s="76" t="s">
        <v>964</v>
      </c>
      <c r="BP52" s="76"/>
      <c r="BQ52" s="75"/>
      <c r="BR52" s="75"/>
      <c r="BS52" s="75"/>
      <c r="BT52" s="75"/>
      <c r="BU52" s="75"/>
      <c r="BW52" s="75"/>
      <c r="BX52" s="75"/>
      <c r="BY52" s="75"/>
      <c r="BZ52" s="75"/>
      <c r="CA52" s="75"/>
      <c r="CB52" s="75"/>
      <c r="CC52" s="75" t="s">
        <v>965</v>
      </c>
      <c r="CD52" s="75"/>
      <c r="CE52" s="75"/>
      <c r="CF52" s="75"/>
      <c r="CG52" s="75"/>
      <c r="CH52" s="75"/>
      <c r="CI52" s="75"/>
      <c r="CJ52" s="75"/>
      <c r="CK52" s="75"/>
      <c r="CL52" s="75"/>
      <c r="CM52" s="75"/>
      <c r="CN52" s="75"/>
      <c r="CO52" s="75"/>
      <c r="CP52" s="75"/>
      <c r="CQ52" s="76" t="s">
        <v>964</v>
      </c>
      <c r="CR52" s="76"/>
      <c r="CS52" s="75"/>
      <c r="CT52" s="75"/>
      <c r="CU52" s="75"/>
      <c r="CV52" s="75"/>
      <c r="CW52" s="75"/>
      <c r="CY52" s="75"/>
      <c r="CZ52" s="75"/>
      <c r="DA52" s="75"/>
      <c r="DB52" s="75"/>
      <c r="DC52" s="75"/>
      <c r="DD52" s="75"/>
      <c r="DE52" s="75" t="s">
        <v>965</v>
      </c>
      <c r="DF52" s="75"/>
      <c r="DG52" s="75"/>
      <c r="DH52" s="75"/>
      <c r="DI52" s="75"/>
      <c r="DJ52" s="75"/>
      <c r="DK52" s="75"/>
      <c r="DL52" s="75"/>
      <c r="DM52" s="75"/>
      <c r="DN52" s="75"/>
      <c r="DO52" s="75"/>
      <c r="DP52" s="75"/>
      <c r="DQ52" s="75"/>
      <c r="DR52" s="75"/>
      <c r="DS52" s="76" t="s">
        <v>964</v>
      </c>
      <c r="DT52" s="76"/>
      <c r="DU52" s="75"/>
      <c r="DV52" s="75"/>
      <c r="DW52" s="75"/>
      <c r="DX52" s="75"/>
      <c r="DY52" s="75"/>
      <c r="EA52" s="75"/>
      <c r="EB52" s="75"/>
      <c r="EC52" s="75"/>
      <c r="ED52" s="75"/>
      <c r="EE52" s="75"/>
      <c r="EF52" s="75"/>
      <c r="EG52" s="75" t="s">
        <v>965</v>
      </c>
      <c r="EH52" s="75"/>
      <c r="EI52" s="75"/>
      <c r="EJ52" s="75"/>
      <c r="EK52" s="75"/>
      <c r="EL52" s="75"/>
      <c r="EM52" s="75"/>
      <c r="EN52" s="75"/>
      <c r="EO52" s="75"/>
      <c r="EP52" s="75"/>
      <c r="EQ52" s="75"/>
      <c r="ER52" s="75"/>
      <c r="ES52" s="75"/>
      <c r="ET52" s="75"/>
      <c r="EU52" s="76" t="s">
        <v>964</v>
      </c>
      <c r="EV52" s="76"/>
      <c r="EW52" s="75"/>
      <c r="EX52" s="75"/>
      <c r="EY52" s="75"/>
      <c r="EZ52" s="75"/>
      <c r="FA52" s="75"/>
      <c r="FC52" s="75"/>
      <c r="FD52" s="75"/>
      <c r="FE52" s="75"/>
      <c r="FF52" s="75"/>
      <c r="FG52" s="75"/>
      <c r="FH52" s="75"/>
      <c r="FI52" s="75" t="s">
        <v>965</v>
      </c>
      <c r="FJ52" s="75"/>
      <c r="FK52" s="75"/>
      <c r="FL52" s="75"/>
      <c r="FM52" s="75"/>
      <c r="FN52" s="75"/>
      <c r="FO52" s="75"/>
      <c r="FP52" s="75"/>
      <c r="FQ52" s="75"/>
      <c r="FR52" s="75"/>
      <c r="FS52" s="75"/>
      <c r="FT52" s="75"/>
      <c r="FU52" s="75"/>
      <c r="FV52" s="75"/>
      <c r="FW52" s="76" t="s">
        <v>964</v>
      </c>
      <c r="FX52" s="76"/>
      <c r="FY52" s="75"/>
      <c r="FZ52" s="75"/>
      <c r="GA52" s="75"/>
      <c r="GB52" s="75"/>
      <c r="GC52" s="75"/>
      <c r="GE52" s="75"/>
      <c r="GF52" s="75"/>
      <c r="GG52" s="75"/>
      <c r="GH52" s="75"/>
      <c r="GI52" s="75"/>
      <c r="GJ52" s="75"/>
      <c r="GK52" s="75" t="s">
        <v>965</v>
      </c>
      <c r="GL52" s="75"/>
      <c r="GM52" s="75"/>
      <c r="GN52" s="75"/>
      <c r="GO52" s="75"/>
      <c r="GP52" s="75"/>
      <c r="GQ52" s="75"/>
      <c r="GR52" s="75"/>
      <c r="GS52" s="75"/>
      <c r="GT52" s="75"/>
      <c r="GU52" s="75"/>
      <c r="GV52" s="75"/>
      <c r="GW52" s="75"/>
      <c r="GX52" s="75"/>
      <c r="GY52" s="76" t="s">
        <v>964</v>
      </c>
      <c r="GZ52" s="76"/>
      <c r="HA52" s="75"/>
      <c r="HB52" s="75"/>
      <c r="HC52" s="75"/>
      <c r="HD52" s="75"/>
      <c r="HE52" s="75"/>
      <c r="HG52" s="75"/>
      <c r="HH52" s="75"/>
      <c r="HI52" s="75"/>
      <c r="HJ52" s="75"/>
      <c r="HK52" s="75"/>
      <c r="HL52" s="75"/>
      <c r="HM52" s="75" t="s">
        <v>965</v>
      </c>
      <c r="HN52" s="75"/>
      <c r="HO52" s="75"/>
      <c r="HP52" s="75"/>
      <c r="HQ52" s="75"/>
      <c r="HR52" s="75"/>
      <c r="HS52" s="75"/>
      <c r="HT52" s="75"/>
      <c r="HU52" s="75"/>
      <c r="HV52" s="75"/>
      <c r="HW52" s="75"/>
      <c r="HX52" s="75"/>
      <c r="HY52" s="75"/>
      <c r="HZ52" s="75"/>
      <c r="IA52" s="76" t="s">
        <v>964</v>
      </c>
      <c r="IB52" s="76"/>
      <c r="IC52" s="75"/>
      <c r="ID52" s="75"/>
      <c r="IE52" s="75"/>
      <c r="IF52" s="75"/>
      <c r="IG52" s="75"/>
      <c r="II52" s="75"/>
      <c r="IJ52" s="75"/>
      <c r="IK52" s="75"/>
      <c r="IL52" s="75"/>
      <c r="IM52" s="75"/>
      <c r="IN52" s="75"/>
      <c r="IO52" s="75" t="s">
        <v>965</v>
      </c>
      <c r="IP52" s="75"/>
      <c r="IQ52" s="75"/>
      <c r="IR52" s="75"/>
      <c r="IS52" s="75"/>
      <c r="IT52" s="75"/>
      <c r="IU52" s="75"/>
      <c r="IV52" s="75"/>
      <c r="IW52" s="75"/>
      <c r="IX52" s="75"/>
      <c r="IY52" s="75"/>
      <c r="IZ52" s="75"/>
      <c r="JA52" s="75"/>
      <c r="JB52" s="75"/>
      <c r="JC52" s="76" t="s">
        <v>964</v>
      </c>
      <c r="JD52" s="76"/>
      <c r="JE52" s="75"/>
      <c r="JF52" s="75"/>
      <c r="JG52" s="75"/>
      <c r="JH52" s="75"/>
      <c r="JI52" s="75"/>
      <c r="JK52" s="75"/>
      <c r="JL52" s="75"/>
      <c r="JM52" s="75"/>
      <c r="JN52" s="75"/>
      <c r="JO52" s="75"/>
      <c r="JP52" s="75"/>
      <c r="JQ52" s="75" t="s">
        <v>965</v>
      </c>
      <c r="JR52" s="75"/>
      <c r="JS52" s="75"/>
      <c r="JT52" s="75"/>
      <c r="JU52" s="75"/>
      <c r="JV52" s="75"/>
      <c r="JW52" s="75"/>
      <c r="JX52" s="75"/>
      <c r="JY52" s="75"/>
      <c r="JZ52" s="75"/>
      <c r="KA52" s="75"/>
      <c r="KB52" s="75"/>
      <c r="KC52" s="75"/>
      <c r="KD52" s="75"/>
      <c r="KE52" s="76" t="s">
        <v>964</v>
      </c>
      <c r="KF52" s="76"/>
      <c r="KG52" s="75"/>
      <c r="KH52" s="75"/>
      <c r="KI52" s="75"/>
      <c r="KJ52" s="75"/>
      <c r="KK52" s="75"/>
      <c r="KM52" s="75"/>
      <c r="KN52" s="75"/>
      <c r="KO52" s="75"/>
      <c r="KP52" s="75"/>
      <c r="KQ52" s="75"/>
      <c r="KR52" s="75"/>
      <c r="KS52" s="75" t="s">
        <v>965</v>
      </c>
      <c r="KT52" s="75"/>
      <c r="KU52" s="75"/>
      <c r="KV52" s="75"/>
      <c r="KW52" s="75"/>
      <c r="KX52" s="75"/>
      <c r="KY52" s="75"/>
      <c r="KZ52" s="75"/>
      <c r="LA52" s="75"/>
      <c r="LB52" s="75"/>
      <c r="LC52" s="75"/>
      <c r="LD52" s="75"/>
      <c r="LE52" s="75"/>
      <c r="LF52" s="75"/>
      <c r="LG52" s="76" t="s">
        <v>964</v>
      </c>
      <c r="LH52" s="76"/>
      <c r="LI52" s="75"/>
      <c r="LJ52" s="75"/>
      <c r="LK52" s="75"/>
      <c r="LL52" s="75"/>
      <c r="LM52" s="75"/>
      <c r="LO52" s="75"/>
      <c r="LP52" s="75"/>
      <c r="LQ52" s="75"/>
      <c r="LR52" s="75"/>
      <c r="LS52" s="75"/>
      <c r="LT52" s="75"/>
      <c r="LU52" s="75" t="s">
        <v>965</v>
      </c>
      <c r="LV52" s="75"/>
      <c r="LW52" s="75"/>
      <c r="LX52" s="75"/>
      <c r="LY52" s="75"/>
      <c r="LZ52" s="75"/>
      <c r="MA52" s="75"/>
      <c r="MB52" s="75"/>
      <c r="MC52" s="75"/>
      <c r="MD52" s="75"/>
      <c r="ME52" s="75"/>
      <c r="MF52" s="75"/>
      <c r="MG52" s="75"/>
      <c r="MH52" s="75"/>
      <c r="MI52" s="76" t="s">
        <v>964</v>
      </c>
      <c r="MJ52" s="76"/>
      <c r="MK52" s="75"/>
      <c r="ML52" s="75"/>
      <c r="MM52" s="75"/>
      <c r="MN52" s="75"/>
      <c r="MO52" s="75"/>
      <c r="MQ52" s="75"/>
      <c r="MR52" s="75"/>
      <c r="MS52" s="75"/>
      <c r="MT52" s="75"/>
      <c r="MU52" s="75"/>
      <c r="MV52" s="75"/>
      <c r="MW52" s="75" t="s">
        <v>965</v>
      </c>
      <c r="MX52" s="75"/>
      <c r="MY52" s="75"/>
      <c r="MZ52" s="75"/>
      <c r="NA52" s="75"/>
      <c r="NB52" s="75"/>
      <c r="NC52" s="75"/>
      <c r="ND52" s="75"/>
      <c r="NE52" s="75"/>
      <c r="NF52" s="75"/>
      <c r="NG52" s="75"/>
      <c r="NH52" s="75"/>
      <c r="NI52" s="75"/>
      <c r="NJ52" s="75"/>
      <c r="NK52" s="76" t="s">
        <v>964</v>
      </c>
      <c r="NL52" s="76"/>
      <c r="NM52" s="75"/>
      <c r="NN52" s="75"/>
      <c r="NO52" s="75"/>
      <c r="NP52" s="75"/>
      <c r="NQ52" s="75"/>
      <c r="NS52" s="75"/>
      <c r="NT52" s="75"/>
      <c r="NU52" s="75"/>
      <c r="NV52" s="75"/>
      <c r="NW52" s="75"/>
      <c r="NX52" s="75"/>
      <c r="NY52" s="75" t="s">
        <v>965</v>
      </c>
      <c r="NZ52" s="75"/>
      <c r="OA52" s="75"/>
      <c r="OB52" s="75"/>
      <c r="OC52" s="75"/>
      <c r="OD52" s="75"/>
      <c r="OE52" s="75"/>
      <c r="OF52" s="75"/>
      <c r="OG52" s="75"/>
      <c r="OH52" s="75"/>
      <c r="OI52" s="75"/>
      <c r="OJ52" s="75"/>
      <c r="OK52" s="75"/>
      <c r="OL52" s="75"/>
      <c r="OM52" s="76" t="s">
        <v>964</v>
      </c>
      <c r="ON52" s="76"/>
      <c r="OO52" s="75"/>
      <c r="OP52" s="75"/>
      <c r="OQ52" s="75"/>
      <c r="OR52" s="75"/>
      <c r="OS52" s="75"/>
      <c r="OU52" s="75"/>
      <c r="OV52" s="75"/>
      <c r="OW52" s="75"/>
      <c r="OX52" s="75"/>
      <c r="OY52" s="75"/>
      <c r="OZ52" s="75"/>
      <c r="PA52" s="75" t="s">
        <v>965</v>
      </c>
      <c r="PB52" s="75"/>
      <c r="PC52" s="75"/>
      <c r="PD52" s="75"/>
      <c r="PE52" s="75"/>
    </row>
    <row r="55" spans="1:421" ht="30.25" customHeight="1"/>
    <row r="56" spans="1:421" ht="21.6" customHeight="1"/>
    <row r="57" spans="1:421" s="49" customFormat="1" ht="25.95" customHeight="1">
      <c r="A57" s="163" t="s">
        <v>931</v>
      </c>
      <c r="B57" s="163"/>
      <c r="C57" s="163"/>
      <c r="D57" s="163"/>
      <c r="E57" s="163"/>
      <c r="F57" s="163"/>
      <c r="G57" s="163"/>
      <c r="H57" s="163"/>
      <c r="I57" s="163"/>
      <c r="J57" s="163"/>
      <c r="K57" s="163"/>
      <c r="L57" s="163"/>
      <c r="M57" s="163"/>
      <c r="N57" s="163"/>
      <c r="O57" s="163"/>
      <c r="P57" s="163"/>
      <c r="Q57" s="163"/>
      <c r="R57" s="163"/>
      <c r="S57" s="163"/>
      <c r="T57" s="163"/>
      <c r="U57" s="163"/>
      <c r="V57" s="163"/>
      <c r="W57" s="163"/>
      <c r="X57" s="163"/>
      <c r="Y57" s="163"/>
      <c r="Z57" s="163"/>
      <c r="AA57" s="163"/>
      <c r="AB57" s="163"/>
      <c r="AC57" s="163" t="s">
        <v>931</v>
      </c>
      <c r="AD57" s="163"/>
      <c r="AE57" s="163"/>
      <c r="AF57" s="163"/>
      <c r="AG57" s="163"/>
      <c r="AH57" s="163"/>
      <c r="AI57" s="163"/>
      <c r="AJ57" s="163"/>
      <c r="AK57" s="163"/>
      <c r="AL57" s="163"/>
      <c r="AM57" s="163"/>
      <c r="AN57" s="163"/>
      <c r="AO57" s="163"/>
      <c r="AP57" s="163"/>
      <c r="AQ57" s="163"/>
      <c r="AR57" s="163"/>
      <c r="AS57" s="163"/>
      <c r="AT57" s="163"/>
      <c r="AU57" s="163"/>
      <c r="AV57" s="163"/>
      <c r="AW57" s="163"/>
      <c r="AX57" s="163"/>
      <c r="AY57" s="163"/>
      <c r="AZ57" s="163"/>
      <c r="BA57" s="163"/>
      <c r="BB57" s="163"/>
      <c r="BC57" s="163"/>
      <c r="BD57" s="163"/>
      <c r="BE57" s="163" t="s">
        <v>931</v>
      </c>
      <c r="BF57" s="163"/>
      <c r="BG57" s="163"/>
      <c r="BH57" s="163"/>
      <c r="BI57" s="163"/>
      <c r="BJ57" s="163"/>
      <c r="BK57" s="163"/>
      <c r="BL57" s="163"/>
      <c r="BM57" s="163"/>
      <c r="BN57" s="163"/>
      <c r="BO57" s="163"/>
      <c r="BP57" s="163"/>
      <c r="BQ57" s="163"/>
      <c r="BR57" s="163"/>
      <c r="BS57" s="163"/>
      <c r="BT57" s="163"/>
      <c r="BU57" s="163"/>
      <c r="BV57" s="163"/>
      <c r="BW57" s="163"/>
      <c r="BX57" s="163"/>
      <c r="BY57" s="163"/>
      <c r="BZ57" s="163"/>
      <c r="CA57" s="163"/>
      <c r="CB57" s="163"/>
      <c r="CC57" s="163"/>
      <c r="CD57" s="163"/>
      <c r="CE57" s="163"/>
      <c r="CF57" s="163"/>
      <c r="CG57" s="163" t="s">
        <v>931</v>
      </c>
      <c r="CH57" s="163"/>
      <c r="CI57" s="163"/>
      <c r="CJ57" s="163"/>
      <c r="CK57" s="163"/>
      <c r="CL57" s="163"/>
      <c r="CM57" s="163"/>
      <c r="CN57" s="163"/>
      <c r="CO57" s="163"/>
      <c r="CP57" s="163"/>
      <c r="CQ57" s="163"/>
      <c r="CR57" s="163"/>
      <c r="CS57" s="163"/>
      <c r="CT57" s="163"/>
      <c r="CU57" s="163"/>
      <c r="CV57" s="163"/>
      <c r="CW57" s="163"/>
      <c r="CX57" s="163"/>
      <c r="CY57" s="163"/>
      <c r="CZ57" s="163"/>
      <c r="DA57" s="163"/>
      <c r="DB57" s="163"/>
      <c r="DC57" s="163"/>
      <c r="DD57" s="163"/>
      <c r="DE57" s="163"/>
      <c r="DF57" s="163"/>
      <c r="DG57" s="163"/>
      <c r="DH57" s="163"/>
      <c r="DI57" s="163" t="s">
        <v>931</v>
      </c>
      <c r="DJ57" s="163"/>
      <c r="DK57" s="163"/>
      <c r="DL57" s="163"/>
      <c r="DM57" s="163"/>
      <c r="DN57" s="163"/>
      <c r="DO57" s="163"/>
      <c r="DP57" s="163"/>
      <c r="DQ57" s="163"/>
      <c r="DR57" s="163"/>
      <c r="DS57" s="163"/>
      <c r="DT57" s="163"/>
      <c r="DU57" s="163"/>
      <c r="DV57" s="163"/>
      <c r="DW57" s="163"/>
      <c r="DX57" s="163"/>
      <c r="DY57" s="163"/>
      <c r="DZ57" s="163"/>
      <c r="EA57" s="163"/>
      <c r="EB57" s="163"/>
      <c r="EC57" s="163"/>
      <c r="ED57" s="163"/>
      <c r="EE57" s="163"/>
      <c r="EF57" s="163"/>
      <c r="EG57" s="163"/>
      <c r="EH57" s="163"/>
      <c r="EI57" s="163"/>
      <c r="EJ57" s="163"/>
      <c r="EK57" s="163" t="s">
        <v>931</v>
      </c>
      <c r="EL57" s="163"/>
      <c r="EM57" s="163"/>
      <c r="EN57" s="163"/>
      <c r="EO57" s="163"/>
      <c r="EP57" s="163"/>
      <c r="EQ57" s="163"/>
      <c r="ER57" s="163"/>
      <c r="ES57" s="163"/>
      <c r="ET57" s="163"/>
      <c r="EU57" s="163"/>
      <c r="EV57" s="163"/>
      <c r="EW57" s="163"/>
      <c r="EX57" s="163"/>
      <c r="EY57" s="163"/>
      <c r="EZ57" s="163"/>
      <c r="FA57" s="163"/>
      <c r="FB57" s="163"/>
      <c r="FC57" s="163"/>
      <c r="FD57" s="163"/>
      <c r="FE57" s="163"/>
      <c r="FF57" s="163"/>
      <c r="FG57" s="163"/>
      <c r="FH57" s="163"/>
      <c r="FI57" s="163"/>
      <c r="FJ57" s="163"/>
      <c r="FK57" s="163"/>
      <c r="FL57" s="163"/>
      <c r="FM57" s="163" t="s">
        <v>931</v>
      </c>
      <c r="FN57" s="163"/>
      <c r="FO57" s="163"/>
      <c r="FP57" s="163"/>
      <c r="FQ57" s="163"/>
      <c r="FR57" s="163"/>
      <c r="FS57" s="163"/>
      <c r="FT57" s="163"/>
      <c r="FU57" s="163"/>
      <c r="FV57" s="163"/>
      <c r="FW57" s="163"/>
      <c r="FX57" s="163"/>
      <c r="FY57" s="163"/>
      <c r="FZ57" s="163"/>
      <c r="GA57" s="163"/>
      <c r="GB57" s="163"/>
      <c r="GC57" s="163"/>
      <c r="GD57" s="163"/>
      <c r="GE57" s="163"/>
      <c r="GF57" s="163"/>
      <c r="GG57" s="163"/>
      <c r="GH57" s="163"/>
      <c r="GI57" s="163"/>
      <c r="GJ57" s="163"/>
      <c r="GK57" s="163"/>
      <c r="GL57" s="163"/>
      <c r="GM57" s="163"/>
      <c r="GN57" s="163"/>
      <c r="GO57" s="163" t="s">
        <v>931</v>
      </c>
      <c r="GP57" s="163"/>
      <c r="GQ57" s="163"/>
      <c r="GR57" s="163"/>
      <c r="GS57" s="163"/>
      <c r="GT57" s="163"/>
      <c r="GU57" s="163"/>
      <c r="GV57" s="163"/>
      <c r="GW57" s="163"/>
      <c r="GX57" s="163"/>
      <c r="GY57" s="163"/>
      <c r="GZ57" s="163"/>
      <c r="HA57" s="163"/>
      <c r="HB57" s="163"/>
      <c r="HC57" s="163"/>
      <c r="HD57" s="163"/>
      <c r="HE57" s="163"/>
      <c r="HF57" s="163"/>
      <c r="HG57" s="163"/>
      <c r="HH57" s="163"/>
      <c r="HI57" s="163"/>
      <c r="HJ57" s="163"/>
      <c r="HK57" s="163"/>
      <c r="HL57" s="163"/>
      <c r="HM57" s="163"/>
      <c r="HN57" s="163"/>
      <c r="HO57" s="163"/>
      <c r="HP57" s="163"/>
      <c r="HQ57" s="163" t="s">
        <v>931</v>
      </c>
      <c r="HR57" s="163"/>
      <c r="HS57" s="163"/>
      <c r="HT57" s="163"/>
      <c r="HU57" s="163"/>
      <c r="HV57" s="163"/>
      <c r="HW57" s="163"/>
      <c r="HX57" s="163"/>
      <c r="HY57" s="163"/>
      <c r="HZ57" s="163"/>
      <c r="IA57" s="163"/>
      <c r="IB57" s="163"/>
      <c r="IC57" s="163"/>
      <c r="ID57" s="163"/>
      <c r="IE57" s="163"/>
      <c r="IF57" s="163"/>
      <c r="IG57" s="163"/>
      <c r="IH57" s="163"/>
      <c r="II57" s="163"/>
      <c r="IJ57" s="163"/>
      <c r="IK57" s="163"/>
      <c r="IL57" s="163"/>
      <c r="IM57" s="163"/>
      <c r="IN57" s="163"/>
      <c r="IO57" s="163"/>
      <c r="IP57" s="163"/>
      <c r="IQ57" s="163"/>
      <c r="IR57" s="163"/>
      <c r="IS57" s="163" t="s">
        <v>931</v>
      </c>
      <c r="IT57" s="163"/>
      <c r="IU57" s="163"/>
      <c r="IV57" s="163"/>
      <c r="IW57" s="163"/>
      <c r="IX57" s="163"/>
      <c r="IY57" s="163"/>
      <c r="IZ57" s="163"/>
      <c r="JA57" s="163"/>
      <c r="JB57" s="163"/>
      <c r="JC57" s="163"/>
      <c r="JD57" s="163"/>
      <c r="JE57" s="163"/>
      <c r="JF57" s="163"/>
      <c r="JG57" s="163"/>
      <c r="JH57" s="163"/>
      <c r="JI57" s="163"/>
      <c r="JJ57" s="163"/>
      <c r="JK57" s="163"/>
      <c r="JL57" s="163"/>
      <c r="JM57" s="163"/>
      <c r="JN57" s="163"/>
      <c r="JO57" s="163"/>
      <c r="JP57" s="163"/>
      <c r="JQ57" s="163"/>
      <c r="JR57" s="163"/>
      <c r="JS57" s="163"/>
      <c r="JT57" s="163"/>
      <c r="JU57" s="163" t="s">
        <v>931</v>
      </c>
      <c r="JV57" s="163"/>
      <c r="JW57" s="163"/>
      <c r="JX57" s="163"/>
      <c r="JY57" s="163"/>
      <c r="JZ57" s="163"/>
      <c r="KA57" s="163"/>
      <c r="KB57" s="163"/>
      <c r="KC57" s="163"/>
      <c r="KD57" s="163"/>
      <c r="KE57" s="163"/>
      <c r="KF57" s="163"/>
      <c r="KG57" s="163"/>
      <c r="KH57" s="163"/>
      <c r="KI57" s="163"/>
      <c r="KJ57" s="163"/>
      <c r="KK57" s="163"/>
      <c r="KL57" s="163"/>
      <c r="KM57" s="163"/>
      <c r="KN57" s="163"/>
      <c r="KO57" s="163"/>
      <c r="KP57" s="163"/>
      <c r="KQ57" s="163"/>
      <c r="KR57" s="163"/>
      <c r="KS57" s="163"/>
      <c r="KT57" s="163"/>
      <c r="KU57" s="163"/>
      <c r="KV57" s="163"/>
      <c r="KW57" s="163" t="s">
        <v>931</v>
      </c>
      <c r="KX57" s="163"/>
      <c r="KY57" s="163"/>
      <c r="KZ57" s="163"/>
      <c r="LA57" s="163"/>
      <c r="LB57" s="163"/>
      <c r="LC57" s="163"/>
      <c r="LD57" s="163"/>
      <c r="LE57" s="163"/>
      <c r="LF57" s="163"/>
      <c r="LG57" s="163"/>
      <c r="LH57" s="163"/>
      <c r="LI57" s="163"/>
      <c r="LJ57" s="163"/>
      <c r="LK57" s="163"/>
      <c r="LL57" s="163"/>
      <c r="LM57" s="163"/>
      <c r="LN57" s="163"/>
      <c r="LO57" s="163"/>
      <c r="LP57" s="163"/>
      <c r="LQ57" s="163"/>
      <c r="LR57" s="163"/>
      <c r="LS57" s="163"/>
      <c r="LT57" s="163"/>
      <c r="LU57" s="163"/>
      <c r="LV57" s="163"/>
      <c r="LW57" s="163"/>
      <c r="LX57" s="163"/>
      <c r="LY57" s="163" t="s">
        <v>931</v>
      </c>
      <c r="LZ57" s="163"/>
      <c r="MA57" s="163"/>
      <c r="MB57" s="163"/>
      <c r="MC57" s="163"/>
      <c r="MD57" s="163"/>
      <c r="ME57" s="163"/>
      <c r="MF57" s="163"/>
      <c r="MG57" s="163"/>
      <c r="MH57" s="163"/>
      <c r="MI57" s="163"/>
      <c r="MJ57" s="163"/>
      <c r="MK57" s="163"/>
      <c r="ML57" s="163"/>
      <c r="MM57" s="163"/>
      <c r="MN57" s="163"/>
      <c r="MO57" s="163"/>
      <c r="MP57" s="163"/>
      <c r="MQ57" s="163"/>
      <c r="MR57" s="163"/>
      <c r="MS57" s="163"/>
      <c r="MT57" s="163"/>
      <c r="MU57" s="163"/>
      <c r="MV57" s="163"/>
      <c r="MW57" s="163"/>
      <c r="MX57" s="163"/>
      <c r="MY57" s="163"/>
      <c r="MZ57" s="163"/>
      <c r="NA57" s="163" t="s">
        <v>931</v>
      </c>
      <c r="NB57" s="163"/>
      <c r="NC57" s="163"/>
      <c r="ND57" s="163"/>
      <c r="NE57" s="163"/>
      <c r="NF57" s="163"/>
      <c r="NG57" s="163"/>
      <c r="NH57" s="163"/>
      <c r="NI57" s="163"/>
      <c r="NJ57" s="163"/>
      <c r="NK57" s="163"/>
      <c r="NL57" s="163"/>
      <c r="NM57" s="163"/>
      <c r="NN57" s="163"/>
      <c r="NO57" s="163"/>
      <c r="NP57" s="163"/>
      <c r="NQ57" s="163"/>
      <c r="NR57" s="163"/>
      <c r="NS57" s="163"/>
      <c r="NT57" s="163"/>
      <c r="NU57" s="163"/>
      <c r="NV57" s="163"/>
      <c r="NW57" s="163"/>
      <c r="NX57" s="163"/>
      <c r="NY57" s="163"/>
      <c r="NZ57" s="163"/>
      <c r="OA57" s="163"/>
      <c r="OB57" s="163"/>
      <c r="OC57" s="163" t="s">
        <v>931</v>
      </c>
      <c r="OD57" s="163"/>
      <c r="OE57" s="163"/>
      <c r="OF57" s="163"/>
      <c r="OG57" s="163"/>
      <c r="OH57" s="163"/>
      <c r="OI57" s="163"/>
      <c r="OJ57" s="163"/>
      <c r="OK57" s="163"/>
      <c r="OL57" s="163"/>
      <c r="OM57" s="163"/>
      <c r="ON57" s="163"/>
      <c r="OO57" s="163"/>
      <c r="OP57" s="163"/>
      <c r="OQ57" s="163"/>
      <c r="OR57" s="163"/>
      <c r="OS57" s="163"/>
      <c r="OT57" s="163"/>
      <c r="OU57" s="163"/>
      <c r="OV57" s="163"/>
      <c r="OW57" s="163"/>
      <c r="OX57" s="163"/>
      <c r="OY57" s="163"/>
      <c r="OZ57" s="163"/>
      <c r="PA57" s="163"/>
      <c r="PB57" s="163"/>
      <c r="PC57" s="163"/>
      <c r="PD57" s="163"/>
      <c r="PE57" s="163"/>
    </row>
    <row r="58" spans="1:421" ht="28.8" customHeight="1">
      <c r="A58" s="50" t="s">
        <v>932</v>
      </c>
      <c r="B58" s="51"/>
      <c r="C58" s="52" t="s">
        <v>2057</v>
      </c>
      <c r="G58" s="53"/>
      <c r="H58" s="50" t="s">
        <v>933</v>
      </c>
      <c r="J58" s="51" t="s">
        <v>934</v>
      </c>
      <c r="M58" s="164"/>
      <c r="N58" s="117" t="s">
        <v>1898</v>
      </c>
      <c r="O58" s="164"/>
      <c r="Q58" s="164"/>
      <c r="R58" s="55"/>
      <c r="S58" s="50" t="s">
        <v>936</v>
      </c>
      <c r="T58" s="164"/>
      <c r="U58" s="164"/>
      <c r="V58" s="164"/>
      <c r="W58" s="164"/>
      <c r="X58" s="55"/>
      <c r="Y58" s="50"/>
      <c r="Z58" s="164"/>
      <c r="AA58" s="164"/>
      <c r="AB58" s="56"/>
      <c r="AC58" s="50" t="s">
        <v>932</v>
      </c>
      <c r="AD58" s="51"/>
      <c r="AE58" s="52" t="s">
        <v>2057</v>
      </c>
      <c r="AI58" s="53"/>
      <c r="AJ58" s="50" t="s">
        <v>933</v>
      </c>
      <c r="AL58" s="51" t="s">
        <v>937</v>
      </c>
      <c r="AO58" s="164"/>
      <c r="AP58" s="54" t="s">
        <v>971</v>
      </c>
      <c r="AQ58" s="164"/>
      <c r="AS58" s="164"/>
      <c r="AT58" s="55"/>
      <c r="AU58" s="50" t="s">
        <v>936</v>
      </c>
      <c r="AV58" s="164"/>
      <c r="AW58" s="164"/>
      <c r="AX58" s="164"/>
      <c r="AY58" s="164"/>
      <c r="AZ58" s="55"/>
      <c r="BA58" s="50"/>
      <c r="BB58" s="164"/>
      <c r="BC58" s="164"/>
      <c r="BD58" s="56"/>
      <c r="BE58" s="50" t="s">
        <v>932</v>
      </c>
      <c r="BF58" s="51"/>
      <c r="BG58" s="52" t="s">
        <v>2057</v>
      </c>
      <c r="BK58" s="53"/>
      <c r="BL58" s="50" t="s">
        <v>933</v>
      </c>
      <c r="BN58" s="51" t="s">
        <v>938</v>
      </c>
      <c r="BQ58" s="164"/>
      <c r="BR58" s="54" t="s">
        <v>971</v>
      </c>
      <c r="BS58" s="164"/>
      <c r="BU58" s="164"/>
      <c r="BV58" s="55"/>
      <c r="BW58" s="50" t="s">
        <v>936</v>
      </c>
      <c r="BX58" s="164"/>
      <c r="BY58" s="164"/>
      <c r="BZ58" s="164"/>
      <c r="CA58" s="164"/>
      <c r="CB58" s="55"/>
      <c r="CC58" s="50"/>
      <c r="CD58" s="164"/>
      <c r="CE58" s="164"/>
      <c r="CF58" s="56"/>
      <c r="CG58" s="50" t="s">
        <v>932</v>
      </c>
      <c r="CH58" s="51"/>
      <c r="CI58" s="52" t="s">
        <v>2057</v>
      </c>
      <c r="CM58" s="53"/>
      <c r="CN58" s="50" t="s">
        <v>933</v>
      </c>
      <c r="CP58" s="51" t="s">
        <v>939</v>
      </c>
      <c r="CS58" s="164"/>
      <c r="CT58" s="54" t="s">
        <v>971</v>
      </c>
      <c r="CU58" s="164"/>
      <c r="CW58" s="164"/>
      <c r="CX58" s="55"/>
      <c r="CY58" s="50" t="s">
        <v>936</v>
      </c>
      <c r="CZ58" s="164"/>
      <c r="DA58" s="164"/>
      <c r="DB58" s="164"/>
      <c r="DC58" s="164"/>
      <c r="DD58" s="55"/>
      <c r="DE58" s="50"/>
      <c r="DF58" s="164"/>
      <c r="DG58" s="164"/>
      <c r="DH58" s="56"/>
      <c r="DI58" s="50" t="s">
        <v>932</v>
      </c>
      <c r="DJ58" s="51"/>
      <c r="DK58" s="52" t="s">
        <v>2057</v>
      </c>
      <c r="DO58" s="53"/>
      <c r="DP58" s="50" t="s">
        <v>933</v>
      </c>
      <c r="DR58" s="51" t="s">
        <v>1877</v>
      </c>
      <c r="DU58" s="164"/>
      <c r="DV58" s="54" t="s">
        <v>971</v>
      </c>
      <c r="DW58" s="164"/>
      <c r="DY58" s="164"/>
      <c r="DZ58" s="55"/>
      <c r="EA58" s="50" t="s">
        <v>936</v>
      </c>
      <c r="EB58" s="164"/>
      <c r="EC58" s="164"/>
      <c r="ED58" s="164"/>
      <c r="EE58" s="164"/>
      <c r="EF58" s="55"/>
      <c r="EG58" s="50"/>
      <c r="EH58" s="164"/>
      <c r="EI58" s="164"/>
      <c r="EJ58" s="56"/>
      <c r="EK58" s="50" t="s">
        <v>932</v>
      </c>
      <c r="EL58" s="51"/>
      <c r="EM58" s="52" t="s">
        <v>2057</v>
      </c>
      <c r="EQ58" s="53"/>
      <c r="ER58" s="50" t="s">
        <v>933</v>
      </c>
      <c r="ET58" s="51" t="s">
        <v>1878</v>
      </c>
      <c r="EW58" s="164"/>
      <c r="EX58" s="54" t="s">
        <v>971</v>
      </c>
      <c r="EY58" s="164"/>
      <c r="FA58" s="164"/>
      <c r="FB58" s="55"/>
      <c r="FC58" s="50" t="s">
        <v>936</v>
      </c>
      <c r="FD58" s="164"/>
      <c r="FE58" s="164"/>
      <c r="FF58" s="164"/>
      <c r="FG58" s="164"/>
      <c r="FH58" s="55"/>
      <c r="FI58" s="50"/>
      <c r="FJ58" s="164"/>
      <c r="FK58" s="164"/>
      <c r="FL58" s="56"/>
      <c r="FM58" s="50" t="s">
        <v>932</v>
      </c>
      <c r="FN58" s="51"/>
      <c r="FO58" s="52" t="s">
        <v>2057</v>
      </c>
      <c r="FS58" s="53"/>
      <c r="FT58" s="50" t="s">
        <v>933</v>
      </c>
      <c r="FV58" s="51" t="s">
        <v>1879</v>
      </c>
      <c r="FY58" s="164"/>
      <c r="FZ58" s="54" t="s">
        <v>971</v>
      </c>
      <c r="GA58" s="164"/>
      <c r="GC58" s="164"/>
      <c r="GD58" s="55"/>
      <c r="GE58" s="50" t="s">
        <v>936</v>
      </c>
      <c r="GF58" s="164"/>
      <c r="GG58" s="164"/>
      <c r="GH58" s="164"/>
      <c r="GI58" s="164"/>
      <c r="GJ58" s="55"/>
      <c r="GK58" s="50"/>
      <c r="GL58" s="164"/>
      <c r="GM58" s="164"/>
      <c r="GN58" s="56"/>
      <c r="GO58" s="50" t="s">
        <v>932</v>
      </c>
      <c r="GP58" s="51"/>
      <c r="GQ58" s="52" t="s">
        <v>2057</v>
      </c>
      <c r="GU58" s="53"/>
      <c r="GV58" s="50" t="s">
        <v>933</v>
      </c>
      <c r="GX58" s="51" t="s">
        <v>1880</v>
      </c>
      <c r="HA58" s="164"/>
      <c r="HB58" s="54" t="s">
        <v>971</v>
      </c>
      <c r="HC58" s="164"/>
      <c r="HE58" s="164"/>
      <c r="HF58" s="55"/>
      <c r="HG58" s="50" t="s">
        <v>936</v>
      </c>
      <c r="HH58" s="164"/>
      <c r="HI58" s="164"/>
      <c r="HJ58" s="164"/>
      <c r="HK58" s="164"/>
      <c r="HL58" s="55"/>
      <c r="HM58" s="50"/>
      <c r="HN58" s="164"/>
      <c r="HO58" s="164"/>
      <c r="HP58" s="56"/>
      <c r="HQ58" s="50" t="s">
        <v>932</v>
      </c>
      <c r="HR58" s="51"/>
      <c r="HS58" s="52" t="s">
        <v>2057</v>
      </c>
      <c r="HW58" s="53"/>
      <c r="HX58" s="50" t="s">
        <v>933</v>
      </c>
      <c r="HZ58" s="51" t="s">
        <v>1887</v>
      </c>
      <c r="IC58" s="164"/>
      <c r="ID58" s="54" t="s">
        <v>935</v>
      </c>
      <c r="IE58" s="164"/>
      <c r="IG58" s="164"/>
      <c r="IH58" s="55"/>
      <c r="II58" s="50" t="s">
        <v>936</v>
      </c>
      <c r="IJ58" s="164"/>
      <c r="IK58" s="164"/>
      <c r="IL58" s="164"/>
      <c r="IM58" s="164"/>
      <c r="IN58" s="55"/>
      <c r="IO58" s="50"/>
      <c r="IP58" s="164"/>
      <c r="IQ58" s="164"/>
      <c r="IR58" s="56"/>
      <c r="IS58" s="50" t="s">
        <v>932</v>
      </c>
      <c r="IT58" s="51"/>
      <c r="IU58" s="52" t="s">
        <v>2057</v>
      </c>
      <c r="IY58" s="53"/>
      <c r="IZ58" s="50" t="s">
        <v>933</v>
      </c>
      <c r="JB58" s="51" t="s">
        <v>940</v>
      </c>
      <c r="JE58" s="164"/>
      <c r="JF58" s="54" t="s">
        <v>971</v>
      </c>
      <c r="JG58" s="164"/>
      <c r="JI58" s="164"/>
      <c r="JJ58" s="55"/>
      <c r="JK58" s="50" t="s">
        <v>936</v>
      </c>
      <c r="JL58" s="164"/>
      <c r="JM58" s="164"/>
      <c r="JN58" s="164"/>
      <c r="JO58" s="164"/>
      <c r="JP58" s="55"/>
      <c r="JQ58" s="50"/>
      <c r="JR58" s="164"/>
      <c r="JS58" s="164"/>
      <c r="JT58" s="56"/>
      <c r="JU58" s="50" t="s">
        <v>932</v>
      </c>
      <c r="JV58" s="51"/>
      <c r="JW58" s="52" t="s">
        <v>2057</v>
      </c>
      <c r="KA58" s="53"/>
      <c r="KB58" s="50" t="s">
        <v>933</v>
      </c>
      <c r="KD58" s="51" t="s">
        <v>1959</v>
      </c>
      <c r="KG58" s="164"/>
      <c r="KH58" s="54" t="s">
        <v>966</v>
      </c>
      <c r="KI58" s="164"/>
      <c r="KK58" s="164"/>
      <c r="KL58" s="55"/>
      <c r="KM58" s="50" t="s">
        <v>936</v>
      </c>
      <c r="KN58" s="164"/>
      <c r="KO58" s="164"/>
      <c r="KP58" s="164"/>
      <c r="KQ58" s="164"/>
      <c r="KR58" s="55"/>
      <c r="KS58" s="50"/>
      <c r="KT58" s="164"/>
      <c r="KU58" s="164"/>
      <c r="KV58" s="56"/>
      <c r="KW58" s="50" t="s">
        <v>932</v>
      </c>
      <c r="KX58" s="51"/>
      <c r="KY58" s="52" t="s">
        <v>2057</v>
      </c>
      <c r="LC58" s="53"/>
      <c r="LD58" s="50" t="s">
        <v>933</v>
      </c>
      <c r="LF58" s="51" t="s">
        <v>1883</v>
      </c>
      <c r="LI58" s="164"/>
      <c r="LJ58" s="54" t="s">
        <v>971</v>
      </c>
      <c r="LK58" s="164"/>
      <c r="LM58" s="164"/>
      <c r="LN58" s="55"/>
      <c r="LO58" s="50" t="s">
        <v>936</v>
      </c>
      <c r="LP58" s="164"/>
      <c r="LQ58" s="164"/>
      <c r="LR58" s="164"/>
      <c r="LS58" s="164"/>
      <c r="LT58" s="55"/>
      <c r="LU58" s="50"/>
      <c r="LV58" s="164"/>
      <c r="LW58" s="164"/>
      <c r="LX58" s="56"/>
      <c r="LY58" s="50" t="s">
        <v>932</v>
      </c>
      <c r="LZ58" s="51"/>
      <c r="MA58" s="52" t="s">
        <v>2057</v>
      </c>
      <c r="ME58" s="53"/>
      <c r="MF58" s="50" t="s">
        <v>933</v>
      </c>
      <c r="MH58" s="51" t="s">
        <v>1884</v>
      </c>
      <c r="MK58" s="164"/>
      <c r="ML58" s="54" t="s">
        <v>971</v>
      </c>
      <c r="MM58" s="164"/>
      <c r="MO58" s="164"/>
      <c r="MP58" s="55"/>
      <c r="MQ58" s="50" t="s">
        <v>936</v>
      </c>
      <c r="MR58" s="164"/>
      <c r="MS58" s="164"/>
      <c r="MT58" s="164"/>
      <c r="MU58" s="164"/>
      <c r="MV58" s="55"/>
      <c r="MW58" s="50"/>
      <c r="MX58" s="164"/>
      <c r="MY58" s="164"/>
      <c r="MZ58" s="56"/>
      <c r="NA58" s="50" t="s">
        <v>932</v>
      </c>
      <c r="NB58" s="51"/>
      <c r="NC58" s="52" t="s">
        <v>2057</v>
      </c>
      <c r="NG58" s="53"/>
      <c r="NH58" s="50" t="s">
        <v>933</v>
      </c>
      <c r="NJ58" s="51" t="s">
        <v>1885</v>
      </c>
      <c r="NM58" s="164"/>
      <c r="NN58" s="54" t="s">
        <v>971</v>
      </c>
      <c r="NO58" s="164"/>
      <c r="NQ58" s="164"/>
      <c r="NR58" s="55"/>
      <c r="NS58" s="50" t="s">
        <v>936</v>
      </c>
      <c r="NT58" s="164"/>
      <c r="NU58" s="164"/>
      <c r="NV58" s="164"/>
      <c r="NW58" s="164"/>
      <c r="NX58" s="55"/>
      <c r="NY58" s="50"/>
      <c r="NZ58" s="164"/>
      <c r="OA58" s="164"/>
      <c r="OB58" s="56"/>
      <c r="OC58" s="50" t="s">
        <v>932</v>
      </c>
      <c r="OD58" s="51"/>
      <c r="OE58" s="52" t="s">
        <v>2057</v>
      </c>
      <c r="OI58" s="53"/>
      <c r="OJ58" s="50" t="s">
        <v>933</v>
      </c>
      <c r="OL58" s="51" t="s">
        <v>1886</v>
      </c>
      <c r="OO58" s="164"/>
      <c r="OP58" s="54" t="s">
        <v>971</v>
      </c>
      <c r="OQ58" s="164"/>
      <c r="OS58" s="164"/>
      <c r="OT58" s="55"/>
      <c r="OU58" s="50" t="s">
        <v>936</v>
      </c>
      <c r="OV58" s="164"/>
      <c r="OW58" s="164"/>
      <c r="OX58" s="164"/>
      <c r="OY58" s="164"/>
      <c r="OZ58" s="55"/>
      <c r="PA58" s="50"/>
      <c r="PB58" s="164"/>
      <c r="PC58" s="164"/>
      <c r="PD58" s="56"/>
      <c r="PE58" s="56"/>
    </row>
    <row r="59" spans="1:421" ht="20.2" customHeight="1">
      <c r="A59" s="165" t="s">
        <v>1862</v>
      </c>
      <c r="B59" s="166" t="s">
        <v>1863</v>
      </c>
      <c r="C59" s="166" t="s">
        <v>1864</v>
      </c>
      <c r="D59" s="167" t="s">
        <v>1865</v>
      </c>
      <c r="E59" s="167"/>
      <c r="F59" s="167"/>
      <c r="G59" s="167"/>
      <c r="H59" s="167"/>
      <c r="I59" s="168" t="s">
        <v>941</v>
      </c>
      <c r="J59" s="168" t="s">
        <v>942</v>
      </c>
      <c r="K59" s="169" t="s">
        <v>943</v>
      </c>
      <c r="L59" s="169" t="s">
        <v>944</v>
      </c>
      <c r="M59" s="169" t="s">
        <v>947</v>
      </c>
      <c r="N59" s="170" t="s">
        <v>2017</v>
      </c>
      <c r="O59" s="171" t="s">
        <v>2018</v>
      </c>
      <c r="P59" s="171" t="s">
        <v>948</v>
      </c>
      <c r="Q59" s="171" t="s">
        <v>949</v>
      </c>
      <c r="R59" s="170" t="s">
        <v>950</v>
      </c>
      <c r="S59" s="172" t="s">
        <v>1866</v>
      </c>
      <c r="T59" s="172" t="s">
        <v>1867</v>
      </c>
      <c r="U59" s="173" t="s">
        <v>1150</v>
      </c>
      <c r="V59" s="174"/>
      <c r="W59" s="174"/>
      <c r="X59" s="174"/>
      <c r="Y59" s="174"/>
      <c r="Z59" s="175"/>
      <c r="AA59" s="170" t="s">
        <v>951</v>
      </c>
      <c r="AB59" s="170" t="s">
        <v>952</v>
      </c>
      <c r="AC59" s="165" t="s">
        <v>1862</v>
      </c>
      <c r="AD59" s="166" t="s">
        <v>1863</v>
      </c>
      <c r="AE59" s="166" t="s">
        <v>1864</v>
      </c>
      <c r="AF59" s="167" t="s">
        <v>1865</v>
      </c>
      <c r="AG59" s="167"/>
      <c r="AH59" s="167"/>
      <c r="AI59" s="167"/>
      <c r="AJ59" s="167"/>
      <c r="AK59" s="168" t="s">
        <v>941</v>
      </c>
      <c r="AL59" s="168" t="s">
        <v>942</v>
      </c>
      <c r="AM59" s="169" t="s">
        <v>943</v>
      </c>
      <c r="AN59" s="169" t="s">
        <v>944</v>
      </c>
      <c r="AO59" s="169" t="s">
        <v>947</v>
      </c>
      <c r="AP59" s="170" t="s">
        <v>2017</v>
      </c>
      <c r="AQ59" s="171" t="s">
        <v>2018</v>
      </c>
      <c r="AR59" s="171" t="s">
        <v>948</v>
      </c>
      <c r="AS59" s="171" t="s">
        <v>949</v>
      </c>
      <c r="AT59" s="170" t="s">
        <v>950</v>
      </c>
      <c r="AU59" s="172" t="s">
        <v>1866</v>
      </c>
      <c r="AV59" s="172" t="s">
        <v>1867</v>
      </c>
      <c r="AW59" s="173" t="s">
        <v>1150</v>
      </c>
      <c r="AX59" s="174"/>
      <c r="AY59" s="174"/>
      <c r="AZ59" s="174"/>
      <c r="BA59" s="174"/>
      <c r="BB59" s="175"/>
      <c r="BC59" s="170" t="s">
        <v>951</v>
      </c>
      <c r="BD59" s="170" t="s">
        <v>952</v>
      </c>
      <c r="BE59" s="165" t="s">
        <v>1862</v>
      </c>
      <c r="BF59" s="166" t="s">
        <v>1863</v>
      </c>
      <c r="BG59" s="166" t="s">
        <v>1864</v>
      </c>
      <c r="BH59" s="167" t="s">
        <v>1865</v>
      </c>
      <c r="BI59" s="167"/>
      <c r="BJ59" s="167"/>
      <c r="BK59" s="167"/>
      <c r="BL59" s="167"/>
      <c r="BM59" s="168" t="s">
        <v>941</v>
      </c>
      <c r="BN59" s="168" t="s">
        <v>942</v>
      </c>
      <c r="BO59" s="169" t="s">
        <v>943</v>
      </c>
      <c r="BP59" s="169" t="s">
        <v>944</v>
      </c>
      <c r="BQ59" s="169" t="s">
        <v>947</v>
      </c>
      <c r="BR59" s="170" t="s">
        <v>2017</v>
      </c>
      <c r="BS59" s="171" t="s">
        <v>2018</v>
      </c>
      <c r="BT59" s="171" t="s">
        <v>948</v>
      </c>
      <c r="BU59" s="171" t="s">
        <v>949</v>
      </c>
      <c r="BV59" s="170" t="s">
        <v>950</v>
      </c>
      <c r="BW59" s="172" t="s">
        <v>1866</v>
      </c>
      <c r="BX59" s="172" t="s">
        <v>1867</v>
      </c>
      <c r="BY59" s="173" t="s">
        <v>1150</v>
      </c>
      <c r="BZ59" s="174"/>
      <c r="CA59" s="174"/>
      <c r="CB59" s="174"/>
      <c r="CC59" s="174"/>
      <c r="CD59" s="175"/>
      <c r="CE59" s="170" t="s">
        <v>951</v>
      </c>
      <c r="CF59" s="170" t="s">
        <v>952</v>
      </c>
      <c r="CG59" s="165" t="s">
        <v>1862</v>
      </c>
      <c r="CH59" s="166" t="s">
        <v>1863</v>
      </c>
      <c r="CI59" s="166" t="s">
        <v>1864</v>
      </c>
      <c r="CJ59" s="167" t="s">
        <v>1865</v>
      </c>
      <c r="CK59" s="167"/>
      <c r="CL59" s="167"/>
      <c r="CM59" s="167"/>
      <c r="CN59" s="167"/>
      <c r="CO59" s="168" t="s">
        <v>941</v>
      </c>
      <c r="CP59" s="168" t="s">
        <v>942</v>
      </c>
      <c r="CQ59" s="169" t="s">
        <v>943</v>
      </c>
      <c r="CR59" s="169" t="s">
        <v>944</v>
      </c>
      <c r="CS59" s="169" t="s">
        <v>947</v>
      </c>
      <c r="CT59" s="170" t="s">
        <v>2017</v>
      </c>
      <c r="CU59" s="171" t="s">
        <v>2018</v>
      </c>
      <c r="CV59" s="171" t="s">
        <v>948</v>
      </c>
      <c r="CW59" s="171" t="s">
        <v>949</v>
      </c>
      <c r="CX59" s="170" t="s">
        <v>950</v>
      </c>
      <c r="CY59" s="172" t="s">
        <v>1866</v>
      </c>
      <c r="CZ59" s="172" t="s">
        <v>1867</v>
      </c>
      <c r="DA59" s="173" t="s">
        <v>1150</v>
      </c>
      <c r="DB59" s="174"/>
      <c r="DC59" s="174"/>
      <c r="DD59" s="174"/>
      <c r="DE59" s="174"/>
      <c r="DF59" s="175"/>
      <c r="DG59" s="170" t="s">
        <v>951</v>
      </c>
      <c r="DH59" s="170" t="s">
        <v>952</v>
      </c>
      <c r="DI59" s="165" t="s">
        <v>1862</v>
      </c>
      <c r="DJ59" s="166" t="s">
        <v>1863</v>
      </c>
      <c r="DK59" s="166" t="s">
        <v>1864</v>
      </c>
      <c r="DL59" s="167" t="s">
        <v>1865</v>
      </c>
      <c r="DM59" s="167"/>
      <c r="DN59" s="167"/>
      <c r="DO59" s="167"/>
      <c r="DP59" s="167"/>
      <c r="DQ59" s="168" t="s">
        <v>941</v>
      </c>
      <c r="DR59" s="168" t="s">
        <v>942</v>
      </c>
      <c r="DS59" s="169" t="s">
        <v>943</v>
      </c>
      <c r="DT59" s="169" t="s">
        <v>944</v>
      </c>
      <c r="DU59" s="169" t="s">
        <v>947</v>
      </c>
      <c r="DV59" s="170" t="s">
        <v>2017</v>
      </c>
      <c r="DW59" s="171" t="s">
        <v>2018</v>
      </c>
      <c r="DX59" s="171" t="s">
        <v>948</v>
      </c>
      <c r="DY59" s="171" t="s">
        <v>949</v>
      </c>
      <c r="DZ59" s="170" t="s">
        <v>950</v>
      </c>
      <c r="EA59" s="172" t="s">
        <v>1866</v>
      </c>
      <c r="EB59" s="172" t="s">
        <v>1867</v>
      </c>
      <c r="EC59" s="173" t="s">
        <v>1150</v>
      </c>
      <c r="ED59" s="174"/>
      <c r="EE59" s="174"/>
      <c r="EF59" s="174"/>
      <c r="EG59" s="174"/>
      <c r="EH59" s="175"/>
      <c r="EI59" s="170" t="s">
        <v>951</v>
      </c>
      <c r="EJ59" s="170" t="s">
        <v>952</v>
      </c>
      <c r="EK59" s="165" t="s">
        <v>1862</v>
      </c>
      <c r="EL59" s="166" t="s">
        <v>1863</v>
      </c>
      <c r="EM59" s="166" t="s">
        <v>1864</v>
      </c>
      <c r="EN59" s="167" t="s">
        <v>1865</v>
      </c>
      <c r="EO59" s="167"/>
      <c r="EP59" s="167"/>
      <c r="EQ59" s="167"/>
      <c r="ER59" s="167"/>
      <c r="ES59" s="186" t="s">
        <v>941</v>
      </c>
      <c r="ET59" s="186" t="s">
        <v>942</v>
      </c>
      <c r="EU59" s="187" t="s">
        <v>943</v>
      </c>
      <c r="EV59" s="187" t="s">
        <v>944</v>
      </c>
      <c r="EW59" s="187" t="s">
        <v>947</v>
      </c>
      <c r="EX59" s="165" t="s">
        <v>2017</v>
      </c>
      <c r="EY59" s="189" t="s">
        <v>2018</v>
      </c>
      <c r="EZ59" s="189" t="s">
        <v>948</v>
      </c>
      <c r="FA59" s="189" t="s">
        <v>949</v>
      </c>
      <c r="FB59" s="170" t="s">
        <v>950</v>
      </c>
      <c r="FC59" s="172" t="s">
        <v>1866</v>
      </c>
      <c r="FD59" s="172" t="s">
        <v>1867</v>
      </c>
      <c r="FE59" s="173" t="s">
        <v>1150</v>
      </c>
      <c r="FF59" s="174"/>
      <c r="FG59" s="174"/>
      <c r="FH59" s="174"/>
      <c r="FI59" s="174"/>
      <c r="FJ59" s="175"/>
      <c r="FK59" s="170" t="s">
        <v>951</v>
      </c>
      <c r="FL59" s="170" t="s">
        <v>952</v>
      </c>
      <c r="FM59" s="165" t="s">
        <v>1862</v>
      </c>
      <c r="FN59" s="166" t="s">
        <v>1863</v>
      </c>
      <c r="FO59" s="166" t="s">
        <v>1864</v>
      </c>
      <c r="FP59" s="167" t="s">
        <v>1865</v>
      </c>
      <c r="FQ59" s="167"/>
      <c r="FR59" s="167"/>
      <c r="FS59" s="167"/>
      <c r="FT59" s="167"/>
      <c r="FU59" s="186" t="s">
        <v>941</v>
      </c>
      <c r="FV59" s="186" t="s">
        <v>942</v>
      </c>
      <c r="FW59" s="187" t="s">
        <v>943</v>
      </c>
      <c r="FX59" s="187" t="s">
        <v>944</v>
      </c>
      <c r="FY59" s="187" t="s">
        <v>947</v>
      </c>
      <c r="FZ59" s="165" t="s">
        <v>2017</v>
      </c>
      <c r="GA59" s="189" t="s">
        <v>2018</v>
      </c>
      <c r="GB59" s="189" t="s">
        <v>948</v>
      </c>
      <c r="GC59" s="189" t="s">
        <v>949</v>
      </c>
      <c r="GD59" s="170" t="s">
        <v>950</v>
      </c>
      <c r="GE59" s="172" t="s">
        <v>1866</v>
      </c>
      <c r="GF59" s="172" t="s">
        <v>1867</v>
      </c>
      <c r="GG59" s="173" t="s">
        <v>1150</v>
      </c>
      <c r="GH59" s="174"/>
      <c r="GI59" s="174"/>
      <c r="GJ59" s="174"/>
      <c r="GK59" s="174"/>
      <c r="GL59" s="175"/>
      <c r="GM59" s="170" t="s">
        <v>951</v>
      </c>
      <c r="GN59" s="170" t="s">
        <v>952</v>
      </c>
      <c r="GO59" s="165" t="s">
        <v>1862</v>
      </c>
      <c r="GP59" s="166" t="s">
        <v>1863</v>
      </c>
      <c r="GQ59" s="166" t="s">
        <v>1864</v>
      </c>
      <c r="GR59" s="167" t="s">
        <v>1865</v>
      </c>
      <c r="GS59" s="167"/>
      <c r="GT59" s="167"/>
      <c r="GU59" s="167"/>
      <c r="GV59" s="167"/>
      <c r="GW59" s="186" t="s">
        <v>941</v>
      </c>
      <c r="GX59" s="186" t="s">
        <v>942</v>
      </c>
      <c r="GY59" s="187" t="s">
        <v>943</v>
      </c>
      <c r="GZ59" s="187" t="s">
        <v>944</v>
      </c>
      <c r="HA59" s="187" t="s">
        <v>945</v>
      </c>
      <c r="HB59" s="165" t="s">
        <v>946</v>
      </c>
      <c r="HC59" s="189" t="s">
        <v>947</v>
      </c>
      <c r="HD59" s="189" t="s">
        <v>948</v>
      </c>
      <c r="HE59" s="189" t="s">
        <v>949</v>
      </c>
      <c r="HF59" s="170" t="s">
        <v>950</v>
      </c>
      <c r="HG59" s="172" t="s">
        <v>1866</v>
      </c>
      <c r="HH59" s="172" t="s">
        <v>1867</v>
      </c>
      <c r="HI59" s="173" t="s">
        <v>1150</v>
      </c>
      <c r="HJ59" s="174"/>
      <c r="HK59" s="174"/>
      <c r="HL59" s="174"/>
      <c r="HM59" s="174"/>
      <c r="HN59" s="175"/>
      <c r="HO59" s="170" t="s">
        <v>951</v>
      </c>
      <c r="HP59" s="170" t="s">
        <v>952</v>
      </c>
      <c r="HQ59" s="165" t="s">
        <v>1862</v>
      </c>
      <c r="HR59" s="166" t="s">
        <v>1863</v>
      </c>
      <c r="HS59" s="166" t="s">
        <v>1864</v>
      </c>
      <c r="HT59" s="167" t="s">
        <v>1865</v>
      </c>
      <c r="HU59" s="167"/>
      <c r="HV59" s="167"/>
      <c r="HW59" s="167"/>
      <c r="HX59" s="167"/>
      <c r="HY59" s="168" t="s">
        <v>941</v>
      </c>
      <c r="HZ59" s="168" t="s">
        <v>942</v>
      </c>
      <c r="IA59" s="169" t="s">
        <v>943</v>
      </c>
      <c r="IB59" s="169" t="s">
        <v>944</v>
      </c>
      <c r="IC59" s="169" t="s">
        <v>947</v>
      </c>
      <c r="ID59" s="170" t="s">
        <v>2017</v>
      </c>
      <c r="IE59" s="171" t="s">
        <v>2018</v>
      </c>
      <c r="IF59" s="171" t="s">
        <v>948</v>
      </c>
      <c r="IG59" s="171" t="s">
        <v>949</v>
      </c>
      <c r="IH59" s="170" t="s">
        <v>950</v>
      </c>
      <c r="II59" s="172" t="s">
        <v>1866</v>
      </c>
      <c r="IJ59" s="172" t="s">
        <v>1867</v>
      </c>
      <c r="IK59" s="173" t="s">
        <v>1150</v>
      </c>
      <c r="IL59" s="174"/>
      <c r="IM59" s="174"/>
      <c r="IN59" s="174"/>
      <c r="IO59" s="174"/>
      <c r="IP59" s="175"/>
      <c r="IQ59" s="170" t="s">
        <v>951</v>
      </c>
      <c r="IR59" s="170" t="s">
        <v>952</v>
      </c>
      <c r="IS59" s="165" t="s">
        <v>1862</v>
      </c>
      <c r="IT59" s="166" t="s">
        <v>1863</v>
      </c>
      <c r="IU59" s="166" t="s">
        <v>1864</v>
      </c>
      <c r="IV59" s="167" t="s">
        <v>1865</v>
      </c>
      <c r="IW59" s="167"/>
      <c r="IX59" s="167"/>
      <c r="IY59" s="167"/>
      <c r="IZ59" s="167"/>
      <c r="JA59" s="168" t="s">
        <v>941</v>
      </c>
      <c r="JB59" s="168" t="s">
        <v>942</v>
      </c>
      <c r="JC59" s="169" t="s">
        <v>943</v>
      </c>
      <c r="JD59" s="169" t="s">
        <v>944</v>
      </c>
      <c r="JE59" s="169" t="s">
        <v>945</v>
      </c>
      <c r="JF59" s="170" t="s">
        <v>946</v>
      </c>
      <c r="JG59" s="171" t="s">
        <v>947</v>
      </c>
      <c r="JH59" s="171" t="s">
        <v>948</v>
      </c>
      <c r="JI59" s="171" t="s">
        <v>949</v>
      </c>
      <c r="JJ59" s="170" t="s">
        <v>950</v>
      </c>
      <c r="JK59" s="172" t="s">
        <v>1866</v>
      </c>
      <c r="JL59" s="172" t="s">
        <v>1867</v>
      </c>
      <c r="JM59" s="173" t="s">
        <v>1150</v>
      </c>
      <c r="JN59" s="174"/>
      <c r="JO59" s="174"/>
      <c r="JP59" s="174"/>
      <c r="JQ59" s="174"/>
      <c r="JR59" s="175"/>
      <c r="JS59" s="170" t="s">
        <v>951</v>
      </c>
      <c r="JT59" s="170" t="s">
        <v>952</v>
      </c>
      <c r="JU59" s="165" t="s">
        <v>1862</v>
      </c>
      <c r="JV59" s="166" t="s">
        <v>1863</v>
      </c>
      <c r="JW59" s="166" t="s">
        <v>1864</v>
      </c>
      <c r="JX59" s="167" t="s">
        <v>1865</v>
      </c>
      <c r="JY59" s="167"/>
      <c r="JZ59" s="167"/>
      <c r="KA59" s="167"/>
      <c r="KB59" s="167"/>
      <c r="KC59" s="168" t="s">
        <v>941</v>
      </c>
      <c r="KD59" s="168" t="s">
        <v>942</v>
      </c>
      <c r="KE59" s="169" t="s">
        <v>943</v>
      </c>
      <c r="KF59" s="169" t="s">
        <v>944</v>
      </c>
      <c r="KG59" s="169" t="s">
        <v>947</v>
      </c>
      <c r="KH59" s="170" t="s">
        <v>2017</v>
      </c>
      <c r="KI59" s="171" t="s">
        <v>2018</v>
      </c>
      <c r="KJ59" s="171" t="s">
        <v>948</v>
      </c>
      <c r="KK59" s="171" t="s">
        <v>949</v>
      </c>
      <c r="KL59" s="170" t="s">
        <v>950</v>
      </c>
      <c r="KM59" s="172" t="s">
        <v>1866</v>
      </c>
      <c r="KN59" s="172" t="s">
        <v>1867</v>
      </c>
      <c r="KO59" s="173" t="s">
        <v>1150</v>
      </c>
      <c r="KP59" s="174"/>
      <c r="KQ59" s="174"/>
      <c r="KR59" s="174"/>
      <c r="KS59" s="174"/>
      <c r="KT59" s="175"/>
      <c r="KU59" s="170" t="s">
        <v>951</v>
      </c>
      <c r="KV59" s="170" t="s">
        <v>952</v>
      </c>
      <c r="KW59" s="165" t="s">
        <v>1862</v>
      </c>
      <c r="KX59" s="166" t="s">
        <v>1863</v>
      </c>
      <c r="KY59" s="166" t="s">
        <v>1864</v>
      </c>
      <c r="KZ59" s="167" t="s">
        <v>1865</v>
      </c>
      <c r="LA59" s="167"/>
      <c r="LB59" s="167"/>
      <c r="LC59" s="167"/>
      <c r="LD59" s="167"/>
      <c r="LE59" s="168" t="s">
        <v>941</v>
      </c>
      <c r="LF59" s="168" t="s">
        <v>942</v>
      </c>
      <c r="LG59" s="169" t="s">
        <v>943</v>
      </c>
      <c r="LH59" s="169" t="s">
        <v>944</v>
      </c>
      <c r="LI59" s="169" t="s">
        <v>945</v>
      </c>
      <c r="LJ59" s="170" t="s">
        <v>946</v>
      </c>
      <c r="LK59" s="171" t="s">
        <v>947</v>
      </c>
      <c r="LL59" s="171" t="s">
        <v>948</v>
      </c>
      <c r="LM59" s="171" t="s">
        <v>949</v>
      </c>
      <c r="LN59" s="170" t="s">
        <v>950</v>
      </c>
      <c r="LO59" s="172" t="s">
        <v>1866</v>
      </c>
      <c r="LP59" s="172" t="s">
        <v>1867</v>
      </c>
      <c r="LQ59" s="173" t="s">
        <v>1150</v>
      </c>
      <c r="LR59" s="174"/>
      <c r="LS59" s="174"/>
      <c r="LT59" s="174"/>
      <c r="LU59" s="174"/>
      <c r="LV59" s="175"/>
      <c r="LW59" s="170" t="s">
        <v>951</v>
      </c>
      <c r="LX59" s="170" t="s">
        <v>952</v>
      </c>
      <c r="LY59" s="165" t="s">
        <v>1862</v>
      </c>
      <c r="LZ59" s="166" t="s">
        <v>1863</v>
      </c>
      <c r="MA59" s="166" t="s">
        <v>1864</v>
      </c>
      <c r="MB59" s="167" t="s">
        <v>1865</v>
      </c>
      <c r="MC59" s="167"/>
      <c r="MD59" s="167"/>
      <c r="ME59" s="167"/>
      <c r="MF59" s="167"/>
      <c r="MG59" s="168" t="s">
        <v>941</v>
      </c>
      <c r="MH59" s="168" t="s">
        <v>942</v>
      </c>
      <c r="MI59" s="169" t="s">
        <v>943</v>
      </c>
      <c r="MJ59" s="169" t="s">
        <v>944</v>
      </c>
      <c r="MK59" s="169" t="s">
        <v>945</v>
      </c>
      <c r="ML59" s="170" t="s">
        <v>946</v>
      </c>
      <c r="MM59" s="171" t="s">
        <v>947</v>
      </c>
      <c r="MN59" s="171" t="s">
        <v>948</v>
      </c>
      <c r="MO59" s="171" t="s">
        <v>949</v>
      </c>
      <c r="MP59" s="170" t="s">
        <v>950</v>
      </c>
      <c r="MQ59" s="172" t="s">
        <v>1866</v>
      </c>
      <c r="MR59" s="172" t="s">
        <v>1867</v>
      </c>
      <c r="MS59" s="173" t="s">
        <v>1150</v>
      </c>
      <c r="MT59" s="174"/>
      <c r="MU59" s="174"/>
      <c r="MV59" s="174"/>
      <c r="MW59" s="174"/>
      <c r="MX59" s="175"/>
      <c r="MY59" s="170" t="s">
        <v>951</v>
      </c>
      <c r="MZ59" s="170" t="s">
        <v>952</v>
      </c>
      <c r="NA59" s="165" t="s">
        <v>1862</v>
      </c>
      <c r="NB59" s="166" t="s">
        <v>1863</v>
      </c>
      <c r="NC59" s="166" t="s">
        <v>1864</v>
      </c>
      <c r="ND59" s="167" t="s">
        <v>1865</v>
      </c>
      <c r="NE59" s="167"/>
      <c r="NF59" s="167"/>
      <c r="NG59" s="167"/>
      <c r="NH59" s="167"/>
      <c r="NI59" s="168" t="s">
        <v>941</v>
      </c>
      <c r="NJ59" s="168" t="s">
        <v>942</v>
      </c>
      <c r="NK59" s="169" t="s">
        <v>943</v>
      </c>
      <c r="NL59" s="169" t="s">
        <v>944</v>
      </c>
      <c r="NM59" s="169" t="s">
        <v>947</v>
      </c>
      <c r="NN59" s="170" t="s">
        <v>2017</v>
      </c>
      <c r="NO59" s="171" t="s">
        <v>2018</v>
      </c>
      <c r="NP59" s="171" t="s">
        <v>948</v>
      </c>
      <c r="NQ59" s="171" t="s">
        <v>949</v>
      </c>
      <c r="NR59" s="170" t="s">
        <v>950</v>
      </c>
      <c r="NS59" s="172" t="s">
        <v>1866</v>
      </c>
      <c r="NT59" s="172" t="s">
        <v>1867</v>
      </c>
      <c r="NU59" s="173" t="s">
        <v>1150</v>
      </c>
      <c r="NV59" s="174"/>
      <c r="NW59" s="174"/>
      <c r="NX59" s="174"/>
      <c r="NY59" s="174"/>
      <c r="NZ59" s="175"/>
      <c r="OA59" s="170" t="s">
        <v>951</v>
      </c>
      <c r="OB59" s="170" t="s">
        <v>952</v>
      </c>
      <c r="OC59" s="165" t="s">
        <v>1862</v>
      </c>
      <c r="OD59" s="166" t="s">
        <v>1863</v>
      </c>
      <c r="OE59" s="166" t="s">
        <v>1864</v>
      </c>
      <c r="OF59" s="167" t="s">
        <v>1865</v>
      </c>
      <c r="OG59" s="167"/>
      <c r="OH59" s="167"/>
      <c r="OI59" s="167"/>
      <c r="OJ59" s="167"/>
      <c r="OK59" s="168" t="s">
        <v>941</v>
      </c>
      <c r="OL59" s="168" t="s">
        <v>942</v>
      </c>
      <c r="OM59" s="169" t="s">
        <v>943</v>
      </c>
      <c r="ON59" s="169" t="s">
        <v>944</v>
      </c>
      <c r="OO59" s="169" t="s">
        <v>947</v>
      </c>
      <c r="OP59" s="170" t="s">
        <v>2017</v>
      </c>
      <c r="OQ59" s="171" t="s">
        <v>2018</v>
      </c>
      <c r="OR59" s="171" t="s">
        <v>948</v>
      </c>
      <c r="OS59" s="171" t="s">
        <v>949</v>
      </c>
      <c r="OT59" s="170" t="s">
        <v>950</v>
      </c>
      <c r="OU59" s="172" t="s">
        <v>1866</v>
      </c>
      <c r="OV59" s="172" t="s">
        <v>1867</v>
      </c>
      <c r="OW59" s="173" t="s">
        <v>1150</v>
      </c>
      <c r="OX59" s="174"/>
      <c r="OY59" s="174"/>
      <c r="OZ59" s="174"/>
      <c r="PA59" s="174"/>
      <c r="PB59" s="175"/>
      <c r="PC59" s="170" t="s">
        <v>951</v>
      </c>
      <c r="PD59" s="170" t="s">
        <v>952</v>
      </c>
      <c r="PE59" s="57"/>
    </row>
    <row r="60" spans="1:421" ht="20.2" customHeight="1">
      <c r="A60" s="165"/>
      <c r="B60" s="166"/>
      <c r="C60" s="166"/>
      <c r="D60" s="178" t="s">
        <v>1868</v>
      </c>
      <c r="E60" s="178" t="s">
        <v>1869</v>
      </c>
      <c r="F60" s="178" t="s">
        <v>1870</v>
      </c>
      <c r="G60" s="58" t="s">
        <v>1871</v>
      </c>
      <c r="H60" s="58" t="s">
        <v>1872</v>
      </c>
      <c r="I60" s="176"/>
      <c r="J60" s="176"/>
      <c r="K60" s="177"/>
      <c r="L60" s="177"/>
      <c r="M60" s="177"/>
      <c r="N60" s="178"/>
      <c r="O60" s="179"/>
      <c r="P60" s="179"/>
      <c r="Q60" s="179"/>
      <c r="R60" s="178"/>
      <c r="S60" s="180"/>
      <c r="T60" s="180"/>
      <c r="U60" s="165" t="s">
        <v>1873</v>
      </c>
      <c r="V60" s="59" t="s">
        <v>953</v>
      </c>
      <c r="W60" s="59" t="s">
        <v>1874</v>
      </c>
      <c r="X60" s="59" t="s">
        <v>954</v>
      </c>
      <c r="Y60" s="59" t="s">
        <v>1875</v>
      </c>
      <c r="Z60" s="59" t="s">
        <v>955</v>
      </c>
      <c r="AA60" s="178"/>
      <c r="AB60" s="178"/>
      <c r="AC60" s="165"/>
      <c r="AD60" s="166"/>
      <c r="AE60" s="166"/>
      <c r="AF60" s="178" t="s">
        <v>1868</v>
      </c>
      <c r="AG60" s="178" t="s">
        <v>1869</v>
      </c>
      <c r="AH60" s="178" t="s">
        <v>1870</v>
      </c>
      <c r="AI60" s="58" t="s">
        <v>1871</v>
      </c>
      <c r="AJ60" s="58" t="s">
        <v>1872</v>
      </c>
      <c r="AK60" s="176"/>
      <c r="AL60" s="176"/>
      <c r="AM60" s="177"/>
      <c r="AN60" s="177"/>
      <c r="AO60" s="177"/>
      <c r="AP60" s="178"/>
      <c r="AQ60" s="179"/>
      <c r="AR60" s="179"/>
      <c r="AS60" s="179"/>
      <c r="AT60" s="178"/>
      <c r="AU60" s="180"/>
      <c r="AV60" s="180"/>
      <c r="AW60" s="165" t="s">
        <v>1873</v>
      </c>
      <c r="AX60" s="59" t="s">
        <v>953</v>
      </c>
      <c r="AY60" s="59" t="s">
        <v>1874</v>
      </c>
      <c r="AZ60" s="59" t="s">
        <v>954</v>
      </c>
      <c r="BA60" s="59" t="s">
        <v>1875</v>
      </c>
      <c r="BB60" s="59" t="s">
        <v>955</v>
      </c>
      <c r="BC60" s="178"/>
      <c r="BD60" s="178"/>
      <c r="BE60" s="165"/>
      <c r="BF60" s="166"/>
      <c r="BG60" s="166"/>
      <c r="BH60" s="178" t="s">
        <v>1868</v>
      </c>
      <c r="BI60" s="178" t="s">
        <v>1869</v>
      </c>
      <c r="BJ60" s="178" t="s">
        <v>1870</v>
      </c>
      <c r="BK60" s="58" t="s">
        <v>1871</v>
      </c>
      <c r="BL60" s="58" t="s">
        <v>1872</v>
      </c>
      <c r="BM60" s="176"/>
      <c r="BN60" s="176"/>
      <c r="BO60" s="177"/>
      <c r="BP60" s="177"/>
      <c r="BQ60" s="177"/>
      <c r="BR60" s="178"/>
      <c r="BS60" s="179"/>
      <c r="BT60" s="179"/>
      <c r="BU60" s="179"/>
      <c r="BV60" s="178"/>
      <c r="BW60" s="180"/>
      <c r="BX60" s="180"/>
      <c r="BY60" s="165" t="s">
        <v>1873</v>
      </c>
      <c r="BZ60" s="59" t="s">
        <v>953</v>
      </c>
      <c r="CA60" s="59" t="s">
        <v>1874</v>
      </c>
      <c r="CB60" s="59" t="s">
        <v>954</v>
      </c>
      <c r="CC60" s="59" t="s">
        <v>1875</v>
      </c>
      <c r="CD60" s="59" t="s">
        <v>955</v>
      </c>
      <c r="CE60" s="178"/>
      <c r="CF60" s="178"/>
      <c r="CG60" s="165"/>
      <c r="CH60" s="166"/>
      <c r="CI60" s="166"/>
      <c r="CJ60" s="178" t="s">
        <v>1868</v>
      </c>
      <c r="CK60" s="178" t="s">
        <v>1869</v>
      </c>
      <c r="CL60" s="178" t="s">
        <v>1870</v>
      </c>
      <c r="CM60" s="58" t="s">
        <v>1871</v>
      </c>
      <c r="CN60" s="58" t="s">
        <v>1872</v>
      </c>
      <c r="CO60" s="176"/>
      <c r="CP60" s="176"/>
      <c r="CQ60" s="177"/>
      <c r="CR60" s="177"/>
      <c r="CS60" s="177"/>
      <c r="CT60" s="178"/>
      <c r="CU60" s="179"/>
      <c r="CV60" s="179"/>
      <c r="CW60" s="179"/>
      <c r="CX60" s="178"/>
      <c r="CY60" s="180"/>
      <c r="CZ60" s="180"/>
      <c r="DA60" s="165" t="s">
        <v>1873</v>
      </c>
      <c r="DB60" s="59" t="s">
        <v>953</v>
      </c>
      <c r="DC60" s="59" t="s">
        <v>1874</v>
      </c>
      <c r="DD60" s="59" t="s">
        <v>954</v>
      </c>
      <c r="DE60" s="59" t="s">
        <v>1875</v>
      </c>
      <c r="DF60" s="59" t="s">
        <v>955</v>
      </c>
      <c r="DG60" s="178"/>
      <c r="DH60" s="178"/>
      <c r="DI60" s="165"/>
      <c r="DJ60" s="166"/>
      <c r="DK60" s="166"/>
      <c r="DL60" s="178" t="s">
        <v>1868</v>
      </c>
      <c r="DM60" s="178" t="s">
        <v>1869</v>
      </c>
      <c r="DN60" s="178" t="s">
        <v>1870</v>
      </c>
      <c r="DO60" s="58" t="s">
        <v>1871</v>
      </c>
      <c r="DP60" s="58" t="s">
        <v>1872</v>
      </c>
      <c r="DQ60" s="176"/>
      <c r="DR60" s="176"/>
      <c r="DS60" s="177"/>
      <c r="DT60" s="177"/>
      <c r="DU60" s="177"/>
      <c r="DV60" s="178"/>
      <c r="DW60" s="179"/>
      <c r="DX60" s="179"/>
      <c r="DY60" s="179"/>
      <c r="DZ60" s="178"/>
      <c r="EA60" s="180"/>
      <c r="EB60" s="180"/>
      <c r="EC60" s="165" t="s">
        <v>1873</v>
      </c>
      <c r="ED60" s="59" t="s">
        <v>953</v>
      </c>
      <c r="EE60" s="59" t="s">
        <v>1874</v>
      </c>
      <c r="EF60" s="59" t="s">
        <v>954</v>
      </c>
      <c r="EG60" s="59" t="s">
        <v>1875</v>
      </c>
      <c r="EH60" s="59" t="s">
        <v>955</v>
      </c>
      <c r="EI60" s="178"/>
      <c r="EJ60" s="178"/>
      <c r="EK60" s="165"/>
      <c r="EL60" s="166"/>
      <c r="EM60" s="166"/>
      <c r="EN60" s="165" t="s">
        <v>1868</v>
      </c>
      <c r="EO60" s="165" t="s">
        <v>1869</v>
      </c>
      <c r="EP60" s="165" t="s">
        <v>1870</v>
      </c>
      <c r="EQ60" s="77" t="s">
        <v>1871</v>
      </c>
      <c r="ER60" s="77" t="s">
        <v>1872</v>
      </c>
      <c r="ES60" s="186"/>
      <c r="ET60" s="186"/>
      <c r="EU60" s="187"/>
      <c r="EV60" s="187"/>
      <c r="EW60" s="187"/>
      <c r="EX60" s="165"/>
      <c r="EY60" s="189"/>
      <c r="EZ60" s="189"/>
      <c r="FA60" s="189"/>
      <c r="FB60" s="178"/>
      <c r="FC60" s="180"/>
      <c r="FD60" s="180"/>
      <c r="FE60" s="165" t="s">
        <v>1873</v>
      </c>
      <c r="FF60" s="59" t="s">
        <v>953</v>
      </c>
      <c r="FG60" s="59" t="s">
        <v>1874</v>
      </c>
      <c r="FH60" s="59" t="s">
        <v>954</v>
      </c>
      <c r="FI60" s="59" t="s">
        <v>1875</v>
      </c>
      <c r="FJ60" s="59" t="s">
        <v>955</v>
      </c>
      <c r="FK60" s="178"/>
      <c r="FL60" s="178"/>
      <c r="FM60" s="165"/>
      <c r="FN60" s="166"/>
      <c r="FO60" s="166"/>
      <c r="FP60" s="165" t="s">
        <v>1868</v>
      </c>
      <c r="FQ60" s="165" t="s">
        <v>1869</v>
      </c>
      <c r="FR60" s="165" t="s">
        <v>1870</v>
      </c>
      <c r="FS60" s="77" t="s">
        <v>1871</v>
      </c>
      <c r="FT60" s="77" t="s">
        <v>1872</v>
      </c>
      <c r="FU60" s="186"/>
      <c r="FV60" s="186"/>
      <c r="FW60" s="187"/>
      <c r="FX60" s="187"/>
      <c r="FY60" s="187"/>
      <c r="FZ60" s="165"/>
      <c r="GA60" s="189"/>
      <c r="GB60" s="189"/>
      <c r="GC60" s="189"/>
      <c r="GD60" s="178"/>
      <c r="GE60" s="180"/>
      <c r="GF60" s="180"/>
      <c r="GG60" s="165" t="s">
        <v>1873</v>
      </c>
      <c r="GH60" s="59" t="s">
        <v>953</v>
      </c>
      <c r="GI60" s="59" t="s">
        <v>1874</v>
      </c>
      <c r="GJ60" s="59" t="s">
        <v>954</v>
      </c>
      <c r="GK60" s="59" t="s">
        <v>1875</v>
      </c>
      <c r="GL60" s="59" t="s">
        <v>955</v>
      </c>
      <c r="GM60" s="178"/>
      <c r="GN60" s="178"/>
      <c r="GO60" s="165"/>
      <c r="GP60" s="166"/>
      <c r="GQ60" s="166"/>
      <c r="GR60" s="165" t="s">
        <v>1868</v>
      </c>
      <c r="GS60" s="165" t="s">
        <v>1869</v>
      </c>
      <c r="GT60" s="165" t="s">
        <v>1870</v>
      </c>
      <c r="GU60" s="77" t="s">
        <v>1871</v>
      </c>
      <c r="GV60" s="77" t="s">
        <v>1872</v>
      </c>
      <c r="GW60" s="186"/>
      <c r="GX60" s="186"/>
      <c r="GY60" s="187"/>
      <c r="GZ60" s="187"/>
      <c r="HA60" s="187"/>
      <c r="HB60" s="165"/>
      <c r="HC60" s="189"/>
      <c r="HD60" s="189"/>
      <c r="HE60" s="189"/>
      <c r="HF60" s="178"/>
      <c r="HG60" s="180"/>
      <c r="HH60" s="180"/>
      <c r="HI60" s="165" t="s">
        <v>1873</v>
      </c>
      <c r="HJ60" s="59" t="s">
        <v>953</v>
      </c>
      <c r="HK60" s="59" t="s">
        <v>1874</v>
      </c>
      <c r="HL60" s="59" t="s">
        <v>954</v>
      </c>
      <c r="HM60" s="59" t="s">
        <v>1875</v>
      </c>
      <c r="HN60" s="59" t="s">
        <v>955</v>
      </c>
      <c r="HO60" s="178"/>
      <c r="HP60" s="178"/>
      <c r="HQ60" s="165"/>
      <c r="HR60" s="166"/>
      <c r="HS60" s="166"/>
      <c r="HT60" s="178" t="s">
        <v>1868</v>
      </c>
      <c r="HU60" s="178" t="s">
        <v>1869</v>
      </c>
      <c r="HV60" s="178" t="s">
        <v>1870</v>
      </c>
      <c r="HW60" s="58" t="s">
        <v>1871</v>
      </c>
      <c r="HX60" s="58" t="s">
        <v>1872</v>
      </c>
      <c r="HY60" s="176"/>
      <c r="HZ60" s="176"/>
      <c r="IA60" s="177"/>
      <c r="IB60" s="177"/>
      <c r="IC60" s="177"/>
      <c r="ID60" s="178"/>
      <c r="IE60" s="179"/>
      <c r="IF60" s="179"/>
      <c r="IG60" s="179"/>
      <c r="IH60" s="178"/>
      <c r="II60" s="180"/>
      <c r="IJ60" s="180"/>
      <c r="IK60" s="165" t="s">
        <v>1873</v>
      </c>
      <c r="IL60" s="59" t="s">
        <v>953</v>
      </c>
      <c r="IM60" s="59" t="s">
        <v>1874</v>
      </c>
      <c r="IN60" s="59" t="s">
        <v>954</v>
      </c>
      <c r="IO60" s="59" t="s">
        <v>1875</v>
      </c>
      <c r="IP60" s="59" t="s">
        <v>955</v>
      </c>
      <c r="IQ60" s="178"/>
      <c r="IR60" s="178"/>
      <c r="IS60" s="165"/>
      <c r="IT60" s="166"/>
      <c r="IU60" s="166"/>
      <c r="IV60" s="178" t="s">
        <v>1868</v>
      </c>
      <c r="IW60" s="178" t="s">
        <v>1869</v>
      </c>
      <c r="IX60" s="178" t="s">
        <v>1870</v>
      </c>
      <c r="IY60" s="58" t="s">
        <v>1871</v>
      </c>
      <c r="IZ60" s="58" t="s">
        <v>1872</v>
      </c>
      <c r="JA60" s="176"/>
      <c r="JB60" s="176"/>
      <c r="JC60" s="177"/>
      <c r="JD60" s="177"/>
      <c r="JE60" s="177"/>
      <c r="JF60" s="178"/>
      <c r="JG60" s="179"/>
      <c r="JH60" s="179"/>
      <c r="JI60" s="179"/>
      <c r="JJ60" s="178"/>
      <c r="JK60" s="180"/>
      <c r="JL60" s="180"/>
      <c r="JM60" s="165" t="s">
        <v>1873</v>
      </c>
      <c r="JN60" s="59" t="s">
        <v>953</v>
      </c>
      <c r="JO60" s="59" t="s">
        <v>1874</v>
      </c>
      <c r="JP60" s="59" t="s">
        <v>954</v>
      </c>
      <c r="JQ60" s="59" t="s">
        <v>1875</v>
      </c>
      <c r="JR60" s="59" t="s">
        <v>955</v>
      </c>
      <c r="JS60" s="178"/>
      <c r="JT60" s="178"/>
      <c r="JU60" s="165"/>
      <c r="JV60" s="166"/>
      <c r="JW60" s="166"/>
      <c r="JX60" s="178" t="s">
        <v>1868</v>
      </c>
      <c r="JY60" s="178" t="s">
        <v>1869</v>
      </c>
      <c r="JZ60" s="178" t="s">
        <v>1870</v>
      </c>
      <c r="KA60" s="58" t="s">
        <v>1871</v>
      </c>
      <c r="KB60" s="58" t="s">
        <v>1872</v>
      </c>
      <c r="KC60" s="176"/>
      <c r="KD60" s="176"/>
      <c r="KE60" s="177"/>
      <c r="KF60" s="177"/>
      <c r="KG60" s="177"/>
      <c r="KH60" s="178"/>
      <c r="KI60" s="179"/>
      <c r="KJ60" s="179"/>
      <c r="KK60" s="179"/>
      <c r="KL60" s="178"/>
      <c r="KM60" s="180"/>
      <c r="KN60" s="180"/>
      <c r="KO60" s="165" t="s">
        <v>1873</v>
      </c>
      <c r="KP60" s="59" t="s">
        <v>953</v>
      </c>
      <c r="KQ60" s="59" t="s">
        <v>1874</v>
      </c>
      <c r="KR60" s="59" t="s">
        <v>954</v>
      </c>
      <c r="KS60" s="59" t="s">
        <v>1875</v>
      </c>
      <c r="KT60" s="59" t="s">
        <v>955</v>
      </c>
      <c r="KU60" s="178"/>
      <c r="KV60" s="178"/>
      <c r="KW60" s="165"/>
      <c r="KX60" s="166"/>
      <c r="KY60" s="166"/>
      <c r="KZ60" s="178" t="s">
        <v>1868</v>
      </c>
      <c r="LA60" s="178" t="s">
        <v>1869</v>
      </c>
      <c r="LB60" s="178" t="s">
        <v>1870</v>
      </c>
      <c r="LC60" s="58" t="s">
        <v>1871</v>
      </c>
      <c r="LD60" s="58" t="s">
        <v>1872</v>
      </c>
      <c r="LE60" s="176"/>
      <c r="LF60" s="176"/>
      <c r="LG60" s="177"/>
      <c r="LH60" s="177"/>
      <c r="LI60" s="177"/>
      <c r="LJ60" s="178"/>
      <c r="LK60" s="179"/>
      <c r="LL60" s="179"/>
      <c r="LM60" s="179"/>
      <c r="LN60" s="178"/>
      <c r="LO60" s="180"/>
      <c r="LP60" s="180"/>
      <c r="LQ60" s="165" t="s">
        <v>1873</v>
      </c>
      <c r="LR60" s="59" t="s">
        <v>953</v>
      </c>
      <c r="LS60" s="59" t="s">
        <v>1874</v>
      </c>
      <c r="LT60" s="59" t="s">
        <v>954</v>
      </c>
      <c r="LU60" s="59" t="s">
        <v>1875</v>
      </c>
      <c r="LV60" s="59" t="s">
        <v>955</v>
      </c>
      <c r="LW60" s="178"/>
      <c r="LX60" s="178"/>
      <c r="LY60" s="165"/>
      <c r="LZ60" s="166"/>
      <c r="MA60" s="166"/>
      <c r="MB60" s="178" t="s">
        <v>1868</v>
      </c>
      <c r="MC60" s="178" t="s">
        <v>1869</v>
      </c>
      <c r="MD60" s="178" t="s">
        <v>1870</v>
      </c>
      <c r="ME60" s="58" t="s">
        <v>1871</v>
      </c>
      <c r="MF60" s="58" t="s">
        <v>1872</v>
      </c>
      <c r="MG60" s="176"/>
      <c r="MH60" s="176"/>
      <c r="MI60" s="177"/>
      <c r="MJ60" s="177"/>
      <c r="MK60" s="177"/>
      <c r="ML60" s="178"/>
      <c r="MM60" s="179"/>
      <c r="MN60" s="179"/>
      <c r="MO60" s="179"/>
      <c r="MP60" s="178"/>
      <c r="MQ60" s="180"/>
      <c r="MR60" s="180"/>
      <c r="MS60" s="165" t="s">
        <v>1873</v>
      </c>
      <c r="MT60" s="59" t="s">
        <v>953</v>
      </c>
      <c r="MU60" s="59" t="s">
        <v>1874</v>
      </c>
      <c r="MV60" s="59" t="s">
        <v>954</v>
      </c>
      <c r="MW60" s="59" t="s">
        <v>1875</v>
      </c>
      <c r="MX60" s="59" t="s">
        <v>955</v>
      </c>
      <c r="MY60" s="178"/>
      <c r="MZ60" s="178"/>
      <c r="NA60" s="165"/>
      <c r="NB60" s="166"/>
      <c r="NC60" s="166"/>
      <c r="ND60" s="178" t="s">
        <v>1868</v>
      </c>
      <c r="NE60" s="178" t="s">
        <v>1869</v>
      </c>
      <c r="NF60" s="178" t="s">
        <v>1870</v>
      </c>
      <c r="NG60" s="58" t="s">
        <v>1871</v>
      </c>
      <c r="NH60" s="58" t="s">
        <v>1872</v>
      </c>
      <c r="NI60" s="176"/>
      <c r="NJ60" s="176"/>
      <c r="NK60" s="177"/>
      <c r="NL60" s="177"/>
      <c r="NM60" s="177"/>
      <c r="NN60" s="178"/>
      <c r="NO60" s="179"/>
      <c r="NP60" s="179"/>
      <c r="NQ60" s="179"/>
      <c r="NR60" s="178"/>
      <c r="NS60" s="180"/>
      <c r="NT60" s="180"/>
      <c r="NU60" s="165" t="s">
        <v>1873</v>
      </c>
      <c r="NV60" s="59" t="s">
        <v>953</v>
      </c>
      <c r="NW60" s="59" t="s">
        <v>1874</v>
      </c>
      <c r="NX60" s="59" t="s">
        <v>954</v>
      </c>
      <c r="NY60" s="59" t="s">
        <v>1875</v>
      </c>
      <c r="NZ60" s="59" t="s">
        <v>955</v>
      </c>
      <c r="OA60" s="178"/>
      <c r="OB60" s="178"/>
      <c r="OC60" s="165"/>
      <c r="OD60" s="166"/>
      <c r="OE60" s="166"/>
      <c r="OF60" s="178" t="s">
        <v>1868</v>
      </c>
      <c r="OG60" s="178" t="s">
        <v>1869</v>
      </c>
      <c r="OH60" s="178" t="s">
        <v>1870</v>
      </c>
      <c r="OI60" s="58" t="s">
        <v>1871</v>
      </c>
      <c r="OJ60" s="58" t="s">
        <v>1872</v>
      </c>
      <c r="OK60" s="176"/>
      <c r="OL60" s="176"/>
      <c r="OM60" s="177"/>
      <c r="ON60" s="177"/>
      <c r="OO60" s="177"/>
      <c r="OP60" s="178"/>
      <c r="OQ60" s="179"/>
      <c r="OR60" s="179"/>
      <c r="OS60" s="179"/>
      <c r="OT60" s="178"/>
      <c r="OU60" s="180"/>
      <c r="OV60" s="180"/>
      <c r="OW60" s="165" t="s">
        <v>1873</v>
      </c>
      <c r="OX60" s="59" t="s">
        <v>953</v>
      </c>
      <c r="OY60" s="59" t="s">
        <v>1874</v>
      </c>
      <c r="OZ60" s="59" t="s">
        <v>954</v>
      </c>
      <c r="PA60" s="59" t="s">
        <v>1875</v>
      </c>
      <c r="PB60" s="59" t="s">
        <v>955</v>
      </c>
      <c r="PC60" s="178"/>
      <c r="PD60" s="178"/>
      <c r="PE60" s="57"/>
    </row>
    <row r="61" spans="1:421" s="64" customFormat="1" ht="20.2" customHeight="1">
      <c r="A61" s="34"/>
      <c r="B61" s="34"/>
      <c r="C61" s="34"/>
      <c r="D61" s="60"/>
      <c r="E61" s="60"/>
      <c r="F61" s="60"/>
      <c r="G61" s="60"/>
      <c r="H61" s="60"/>
      <c r="I61" s="35"/>
      <c r="J61" s="35"/>
      <c r="K61" s="35" t="s">
        <v>1998</v>
      </c>
      <c r="L61" s="35"/>
      <c r="M61" s="35"/>
      <c r="N61" s="35"/>
      <c r="O61" s="35"/>
      <c r="P61" s="34"/>
      <c r="Q61" s="34"/>
      <c r="R61" s="34"/>
      <c r="S61" s="62"/>
      <c r="T61" s="62"/>
      <c r="U61" s="34"/>
      <c r="V61" s="34"/>
      <c r="W61" s="34"/>
      <c r="X61" s="34"/>
      <c r="Y61" s="34"/>
      <c r="Z61" s="61"/>
      <c r="AA61" s="34"/>
      <c r="AB61" s="60"/>
      <c r="AC61" s="34"/>
      <c r="AD61" s="34"/>
      <c r="AE61" s="34"/>
      <c r="AF61" s="60"/>
      <c r="AG61" s="60"/>
      <c r="AH61" s="60"/>
      <c r="AI61" s="60"/>
      <c r="AJ61" s="60"/>
      <c r="AK61" s="34"/>
      <c r="AL61" s="34"/>
      <c r="AM61" s="34"/>
      <c r="AN61" s="34"/>
      <c r="AO61" s="34"/>
      <c r="AP61" s="34"/>
      <c r="AQ61" s="34"/>
      <c r="AR61" s="34"/>
      <c r="AS61" s="34"/>
      <c r="AT61" s="34"/>
      <c r="AU61" s="62"/>
      <c r="AV61" s="62"/>
      <c r="AW61" s="34"/>
      <c r="AX61" s="34"/>
      <c r="AY61" s="34"/>
      <c r="AZ61" s="34"/>
      <c r="BA61" s="34"/>
      <c r="BB61" s="34"/>
      <c r="BC61" s="34"/>
      <c r="BD61" s="60"/>
      <c r="BE61" s="34"/>
      <c r="BF61" s="34"/>
      <c r="BG61" s="34"/>
      <c r="BH61" s="60"/>
      <c r="BI61" s="60"/>
      <c r="BJ61" s="60"/>
      <c r="BK61" s="60"/>
      <c r="BL61" s="60"/>
      <c r="BM61" s="35"/>
      <c r="BN61" s="35"/>
      <c r="BO61" s="35"/>
      <c r="BP61" s="34"/>
      <c r="BQ61" s="35"/>
      <c r="BR61" s="35"/>
      <c r="BS61" s="35"/>
      <c r="BT61" s="34"/>
      <c r="BU61" s="34"/>
      <c r="BV61" s="34"/>
      <c r="BW61" s="62"/>
      <c r="BX61" s="62"/>
      <c r="BY61" s="34"/>
      <c r="BZ61" s="34"/>
      <c r="CA61" s="34"/>
      <c r="CB61" s="34"/>
      <c r="CC61" s="34"/>
      <c r="CD61" s="34"/>
      <c r="CE61" s="34"/>
      <c r="CF61" s="60"/>
      <c r="CG61" s="34"/>
      <c r="CH61" s="34"/>
      <c r="CI61" s="34"/>
      <c r="CJ61" s="60"/>
      <c r="CK61" s="60"/>
      <c r="CL61" s="60"/>
      <c r="CM61" s="60"/>
      <c r="CN61" s="60"/>
      <c r="CO61" s="35"/>
      <c r="CP61" s="35"/>
      <c r="CQ61" s="35"/>
      <c r="CR61" s="35"/>
      <c r="CS61" s="35"/>
      <c r="CT61" s="35"/>
      <c r="CU61" s="35"/>
      <c r="CV61" s="60"/>
      <c r="CW61" s="60"/>
      <c r="CX61" s="35"/>
      <c r="CY61" s="35"/>
      <c r="CZ61" s="35"/>
      <c r="DA61" s="35"/>
      <c r="DB61" s="35"/>
      <c r="DC61" s="35"/>
      <c r="DD61" s="35"/>
      <c r="DE61" s="35"/>
      <c r="DF61" s="35"/>
      <c r="DG61" s="34"/>
      <c r="DH61" s="60"/>
      <c r="DI61" s="34"/>
      <c r="DJ61" s="34"/>
      <c r="DK61" s="34"/>
      <c r="DL61" s="60"/>
      <c r="DM61" s="60"/>
      <c r="DN61" s="60"/>
      <c r="DO61" s="60"/>
      <c r="DP61" s="60"/>
      <c r="DQ61" s="35" t="s">
        <v>2096</v>
      </c>
      <c r="DR61" s="35" t="s">
        <v>956</v>
      </c>
      <c r="DS61" s="35"/>
      <c r="DT61" s="35" t="s">
        <v>974</v>
      </c>
      <c r="DU61" s="35" t="s">
        <v>2097</v>
      </c>
      <c r="DV61" s="35"/>
      <c r="DW61" s="81"/>
      <c r="DX61" s="35"/>
      <c r="DY61" s="35"/>
      <c r="DZ61" s="35"/>
      <c r="EA61" s="35"/>
      <c r="EB61" s="35"/>
      <c r="EC61" s="35"/>
      <c r="ED61" s="35"/>
      <c r="EE61" s="35"/>
      <c r="EF61" s="35"/>
      <c r="EG61" s="35"/>
      <c r="EH61" s="35"/>
      <c r="EI61" s="34"/>
      <c r="EJ61" s="60"/>
      <c r="EK61" s="34"/>
      <c r="EL61" s="34"/>
      <c r="EM61" s="34"/>
      <c r="EN61" s="60"/>
      <c r="EO61" s="60"/>
      <c r="EP61" s="60"/>
      <c r="EQ61" s="60"/>
      <c r="ER61" s="60"/>
      <c r="ES61" s="61">
        <v>11569404</v>
      </c>
      <c r="ET61" s="34">
        <v>200201325</v>
      </c>
      <c r="EU61" s="35" t="s">
        <v>1825</v>
      </c>
      <c r="EV61" s="34"/>
      <c r="EW61" s="34">
        <v>185</v>
      </c>
      <c r="EX61" s="34"/>
      <c r="EY61" s="34"/>
      <c r="EZ61" s="34"/>
      <c r="FA61" s="34"/>
      <c r="FB61" s="34"/>
      <c r="FC61" s="62"/>
      <c r="FD61" s="62"/>
      <c r="FE61" s="34"/>
      <c r="FF61" s="34"/>
      <c r="FG61" s="34"/>
      <c r="FH61" s="34"/>
      <c r="FI61" s="34"/>
      <c r="FJ61" s="35"/>
      <c r="FK61" s="34"/>
      <c r="FL61" s="60"/>
      <c r="FM61" s="34"/>
      <c r="FN61" s="34"/>
      <c r="FO61" s="34"/>
      <c r="FP61" s="60"/>
      <c r="FQ61" s="60"/>
      <c r="FR61" s="60"/>
      <c r="FS61" s="60"/>
      <c r="FT61" s="60"/>
      <c r="FU61" s="35"/>
      <c r="FV61" s="35"/>
      <c r="FW61" s="35"/>
      <c r="FX61" s="35"/>
      <c r="FY61" s="35"/>
      <c r="FZ61" s="35"/>
      <c r="GA61" s="35"/>
      <c r="GB61" s="35"/>
      <c r="GC61" s="35"/>
      <c r="GD61" s="34"/>
      <c r="GE61" s="62"/>
      <c r="GF61" s="62"/>
      <c r="GG61" s="34"/>
      <c r="GH61" s="34"/>
      <c r="GI61" s="34"/>
      <c r="GJ61" s="34"/>
      <c r="GK61" s="34"/>
      <c r="GL61" s="61"/>
      <c r="GM61" s="34"/>
      <c r="GN61" s="60"/>
      <c r="GO61" s="34"/>
      <c r="GP61" s="34"/>
      <c r="GQ61" s="34"/>
      <c r="GR61" s="60"/>
      <c r="GS61" s="60"/>
      <c r="GT61" s="60"/>
      <c r="GU61" s="60"/>
      <c r="GV61" s="60"/>
      <c r="GW61" s="35"/>
      <c r="GX61" s="35"/>
      <c r="GY61" s="35"/>
      <c r="GZ61" s="35"/>
      <c r="HA61" s="35"/>
      <c r="HB61" s="35"/>
      <c r="HC61" s="35"/>
      <c r="HD61" s="35"/>
      <c r="HE61" s="35"/>
      <c r="HF61" s="34"/>
      <c r="HG61" s="62"/>
      <c r="HH61" s="62"/>
      <c r="HI61" s="34"/>
      <c r="HJ61" s="34"/>
      <c r="HK61" s="34"/>
      <c r="HL61" s="34"/>
      <c r="HM61" s="34"/>
      <c r="HN61" s="61"/>
      <c r="HO61" s="34"/>
      <c r="HP61" s="60"/>
      <c r="HQ61" s="34"/>
      <c r="HR61" s="34"/>
      <c r="HS61" s="34"/>
      <c r="HT61" s="60"/>
      <c r="HU61" s="60"/>
      <c r="HV61" s="60"/>
      <c r="HW61" s="60"/>
      <c r="HX61" s="98"/>
      <c r="HY61" s="35"/>
      <c r="HZ61" s="35"/>
      <c r="IA61" s="35"/>
      <c r="IB61" s="35"/>
      <c r="IC61" s="35"/>
      <c r="ID61" s="35"/>
      <c r="IE61" s="35"/>
      <c r="IF61" s="34"/>
      <c r="IG61" s="34"/>
      <c r="IH61" s="34"/>
      <c r="II61" s="62"/>
      <c r="IJ61" s="62"/>
      <c r="IK61" s="34"/>
      <c r="IL61" s="34"/>
      <c r="IM61" s="34"/>
      <c r="IN61" s="34"/>
      <c r="IO61" s="34"/>
      <c r="IP61" s="61"/>
      <c r="IQ61" s="34"/>
      <c r="IR61" s="60"/>
      <c r="IS61" s="34"/>
      <c r="IT61" s="34"/>
      <c r="IU61" s="34"/>
      <c r="IV61" s="60"/>
      <c r="IW61" s="60"/>
      <c r="IX61" s="60"/>
      <c r="IY61" s="60"/>
      <c r="IZ61" s="60"/>
      <c r="JA61" s="34"/>
      <c r="JB61" s="34"/>
      <c r="JC61" s="34"/>
      <c r="JD61" s="61"/>
      <c r="JE61" s="34"/>
      <c r="JF61" s="34"/>
      <c r="JG61" s="34"/>
      <c r="JH61" s="34"/>
      <c r="JI61" s="34"/>
      <c r="JJ61" s="34"/>
      <c r="JK61" s="62"/>
      <c r="JL61" s="62"/>
      <c r="JM61" s="34"/>
      <c r="JN61" s="34"/>
      <c r="JO61" s="34"/>
      <c r="JP61" s="34"/>
      <c r="JQ61" s="34"/>
      <c r="JR61" s="34"/>
      <c r="JS61" s="34"/>
      <c r="JT61" s="60"/>
      <c r="JU61" s="34"/>
      <c r="JV61" s="34"/>
      <c r="JW61" s="34"/>
      <c r="JX61" s="60"/>
      <c r="JY61" s="60"/>
      <c r="JZ61" s="60"/>
      <c r="KA61" s="60"/>
      <c r="KB61" s="60"/>
      <c r="KC61" s="34"/>
      <c r="KD61" s="34"/>
      <c r="KE61" s="89"/>
      <c r="KF61" s="34"/>
      <c r="KG61" s="34"/>
      <c r="KH61" s="34"/>
      <c r="KI61" s="34"/>
      <c r="KJ61" s="34"/>
      <c r="KK61" s="34"/>
      <c r="KL61" s="34"/>
      <c r="KM61" s="62"/>
      <c r="KN61" s="62"/>
      <c r="KO61" s="34"/>
      <c r="KP61" s="34"/>
      <c r="KQ61" s="34"/>
      <c r="KR61" s="34"/>
      <c r="KS61" s="34"/>
      <c r="KT61" s="34"/>
      <c r="KU61" s="34"/>
      <c r="KV61" s="60"/>
      <c r="KW61" s="34"/>
      <c r="KX61" s="34"/>
      <c r="KY61" s="34"/>
      <c r="KZ61" s="60"/>
      <c r="LA61" s="60"/>
      <c r="LB61" s="60"/>
      <c r="LC61" s="60"/>
      <c r="LD61" s="60"/>
      <c r="LE61" s="34"/>
      <c r="LF61" s="34"/>
      <c r="LG61" s="34"/>
      <c r="LH61" s="34"/>
      <c r="LI61" s="34"/>
      <c r="LJ61" s="34"/>
      <c r="LK61" s="34"/>
      <c r="LL61" s="34"/>
      <c r="LM61" s="34"/>
      <c r="LN61" s="34"/>
      <c r="LO61" s="62"/>
      <c r="LP61" s="62"/>
      <c r="LQ61" s="34"/>
      <c r="LR61" s="34"/>
      <c r="LS61" s="34"/>
      <c r="LT61" s="34"/>
      <c r="LU61" s="34"/>
      <c r="LV61" s="34"/>
      <c r="LW61" s="34"/>
      <c r="LX61" s="60"/>
      <c r="LY61" s="34"/>
      <c r="LZ61" s="34"/>
      <c r="MA61" s="34"/>
      <c r="MB61" s="60"/>
      <c r="MC61" s="60"/>
      <c r="MD61" s="60"/>
      <c r="ME61" s="60"/>
      <c r="MF61" s="60"/>
      <c r="MG61" s="34"/>
      <c r="MH61" s="34"/>
      <c r="MI61" s="34"/>
      <c r="MJ61" s="34"/>
      <c r="MK61" s="34"/>
      <c r="ML61" s="34"/>
      <c r="MM61" s="34"/>
      <c r="MN61" s="34"/>
      <c r="MO61" s="34"/>
      <c r="MP61" s="34"/>
      <c r="MQ61" s="62"/>
      <c r="MR61" s="62"/>
      <c r="MS61" s="34"/>
      <c r="MT61" s="34"/>
      <c r="MU61" s="34"/>
      <c r="MV61" s="34"/>
      <c r="MW61" s="34"/>
      <c r="MX61" s="34"/>
      <c r="MY61" s="34"/>
      <c r="MZ61" s="60"/>
      <c r="NA61" s="34"/>
      <c r="NB61" s="34"/>
      <c r="NC61" s="34"/>
      <c r="ND61" s="60"/>
      <c r="NE61" s="60"/>
      <c r="NF61" s="60"/>
      <c r="NG61" s="60"/>
      <c r="NH61" s="60"/>
      <c r="NI61" s="35"/>
      <c r="NJ61" s="35"/>
      <c r="NK61" s="35"/>
      <c r="NL61" s="35"/>
      <c r="NM61" s="35"/>
      <c r="NN61" s="35"/>
      <c r="NO61" s="35"/>
      <c r="NP61" s="34"/>
      <c r="NQ61" s="34"/>
      <c r="NR61" s="34"/>
      <c r="NS61" s="62"/>
      <c r="NT61" s="62"/>
      <c r="NU61" s="34"/>
      <c r="NV61" s="34"/>
      <c r="NW61" s="34"/>
      <c r="NX61" s="34"/>
      <c r="NY61" s="34"/>
      <c r="NZ61" s="61"/>
      <c r="OA61" s="34"/>
      <c r="OB61" s="60"/>
      <c r="OC61" s="34"/>
      <c r="OD61" s="34"/>
      <c r="OE61" s="34"/>
      <c r="OF61" s="60"/>
      <c r="OG61" s="60"/>
      <c r="OH61" s="60"/>
      <c r="OI61" s="60"/>
      <c r="OJ61" s="60"/>
      <c r="OK61" s="35"/>
      <c r="OL61" s="35"/>
      <c r="OM61" s="35"/>
      <c r="ON61" s="35"/>
      <c r="OO61" s="35"/>
      <c r="OP61" s="35"/>
      <c r="OQ61" s="35"/>
      <c r="OR61" s="35"/>
      <c r="OS61" s="34"/>
      <c r="OT61" s="34"/>
      <c r="OU61" s="62"/>
      <c r="OV61" s="62"/>
      <c r="OW61" s="34"/>
      <c r="OX61" s="34"/>
      <c r="OY61" s="34"/>
      <c r="OZ61" s="34"/>
      <c r="PA61" s="34"/>
      <c r="PB61" s="34"/>
      <c r="PC61" s="34"/>
      <c r="PD61" s="60"/>
      <c r="PE61" s="63"/>
    </row>
    <row r="62" spans="1:421" s="64" customFormat="1" ht="20.2" customHeight="1">
      <c r="A62" s="34"/>
      <c r="B62" s="34"/>
      <c r="C62" s="34"/>
      <c r="D62" s="60"/>
      <c r="E62" s="60"/>
      <c r="F62" s="60"/>
      <c r="G62" s="60"/>
      <c r="H62" s="60"/>
      <c r="I62" s="35"/>
      <c r="J62" s="35"/>
      <c r="K62" s="35"/>
      <c r="L62" s="35"/>
      <c r="M62" s="35"/>
      <c r="N62" s="35"/>
      <c r="O62" s="35"/>
      <c r="P62" s="34"/>
      <c r="Q62" s="34"/>
      <c r="R62" s="34"/>
      <c r="S62" s="62"/>
      <c r="T62" s="62"/>
      <c r="U62" s="34"/>
      <c r="V62" s="34"/>
      <c r="W62" s="34"/>
      <c r="X62" s="34"/>
      <c r="Y62" s="34"/>
      <c r="Z62" s="34"/>
      <c r="AA62" s="34"/>
      <c r="AB62" s="60"/>
      <c r="AC62" s="34"/>
      <c r="AD62" s="34"/>
      <c r="AE62" s="34"/>
      <c r="AF62" s="60"/>
      <c r="AG62" s="60"/>
      <c r="AH62" s="60"/>
      <c r="AI62" s="60"/>
      <c r="AJ62" s="60"/>
      <c r="AK62" s="34"/>
      <c r="AL62" s="34"/>
      <c r="AM62" s="34"/>
      <c r="AN62" s="34"/>
      <c r="AO62" s="34"/>
      <c r="AP62" s="34"/>
      <c r="AQ62" s="34"/>
      <c r="AR62" s="34"/>
      <c r="AS62" s="34"/>
      <c r="AT62" s="34"/>
      <c r="AU62" s="62"/>
      <c r="AV62" s="62"/>
      <c r="AW62" s="34"/>
      <c r="AX62" s="34"/>
      <c r="AY62" s="34"/>
      <c r="AZ62" s="34"/>
      <c r="BA62" s="34"/>
      <c r="BB62" s="34"/>
      <c r="BC62" s="34"/>
      <c r="BD62" s="60"/>
      <c r="BE62" s="34"/>
      <c r="BF62" s="34"/>
      <c r="BG62" s="34"/>
      <c r="BH62" s="60"/>
      <c r="BI62" s="60"/>
      <c r="BJ62" s="60"/>
      <c r="BK62" s="60"/>
      <c r="BL62" s="60"/>
      <c r="BM62" s="35"/>
      <c r="BN62" s="35"/>
      <c r="BO62" s="35"/>
      <c r="BP62" s="34"/>
      <c r="BQ62" s="35"/>
      <c r="BR62" s="35"/>
      <c r="BS62" s="35"/>
      <c r="BT62" s="34"/>
      <c r="BU62" s="34"/>
      <c r="BV62" s="34"/>
      <c r="BW62" s="62"/>
      <c r="BX62" s="62"/>
      <c r="BY62" s="34"/>
      <c r="BZ62" s="34"/>
      <c r="CA62" s="34"/>
      <c r="CB62" s="34"/>
      <c r="CC62" s="34"/>
      <c r="CD62" s="34"/>
      <c r="CE62" s="34"/>
      <c r="CF62" s="60"/>
      <c r="CG62" s="34"/>
      <c r="CH62" s="34"/>
      <c r="CI62" s="34"/>
      <c r="CJ62" s="60"/>
      <c r="CK62" s="60"/>
      <c r="CL62" s="60"/>
      <c r="CM62" s="60"/>
      <c r="CN62" s="60"/>
      <c r="CO62" s="35"/>
      <c r="CP62" s="35"/>
      <c r="CQ62" s="35"/>
      <c r="CR62" s="35"/>
      <c r="CS62" s="35"/>
      <c r="CT62" s="35"/>
      <c r="CU62" s="36"/>
      <c r="CV62" s="60"/>
      <c r="CW62" s="60"/>
      <c r="CX62" s="35"/>
      <c r="CY62" s="35"/>
      <c r="CZ62" s="35"/>
      <c r="DA62" s="35"/>
      <c r="DB62" s="35"/>
      <c r="DC62" s="35"/>
      <c r="DD62" s="35"/>
      <c r="DE62" s="35"/>
      <c r="DF62" s="35"/>
      <c r="DG62" s="34"/>
      <c r="DH62" s="60"/>
      <c r="DI62" s="34"/>
      <c r="DJ62" s="34"/>
      <c r="DK62" s="34"/>
      <c r="DL62" s="60"/>
      <c r="DM62" s="60"/>
      <c r="DN62" s="60"/>
      <c r="DO62" s="60"/>
      <c r="DP62" s="60"/>
      <c r="DQ62" s="35" t="s">
        <v>2096</v>
      </c>
      <c r="DR62" s="35" t="s">
        <v>956</v>
      </c>
      <c r="DS62" s="35"/>
      <c r="DT62" s="35" t="s">
        <v>968</v>
      </c>
      <c r="DU62" s="35" t="s">
        <v>2097</v>
      </c>
      <c r="DV62" s="35"/>
      <c r="DW62" s="35"/>
      <c r="DX62" s="35"/>
      <c r="DY62" s="35"/>
      <c r="DZ62" s="35"/>
      <c r="EA62" s="35"/>
      <c r="EB62" s="35"/>
      <c r="EC62" s="35"/>
      <c r="ED62" s="35"/>
      <c r="EE62" s="35"/>
      <c r="EF62" s="35"/>
      <c r="EG62" s="35"/>
      <c r="EH62" s="35"/>
      <c r="EI62" s="34"/>
      <c r="EJ62" s="60"/>
      <c r="EK62" s="34"/>
      <c r="EL62" s="34"/>
      <c r="EM62" s="34"/>
      <c r="EN62" s="60"/>
      <c r="EO62" s="60"/>
      <c r="EP62" s="60"/>
      <c r="EQ62" s="60"/>
      <c r="ER62" s="60"/>
      <c r="ES62" s="61">
        <v>11569393</v>
      </c>
      <c r="ET62" s="34">
        <v>200201326</v>
      </c>
      <c r="EU62" s="35" t="s">
        <v>1827</v>
      </c>
      <c r="EV62" s="34"/>
      <c r="EW62" s="34">
        <v>243</v>
      </c>
      <c r="EX62" s="34"/>
      <c r="EY62" s="34"/>
      <c r="EZ62" s="35"/>
      <c r="FA62" s="35"/>
      <c r="FB62" s="35"/>
      <c r="FC62" s="35"/>
      <c r="FD62" s="35"/>
      <c r="FE62" s="35"/>
      <c r="FF62" s="35"/>
      <c r="FG62" s="35"/>
      <c r="FH62" s="35"/>
      <c r="FI62" s="35"/>
      <c r="FJ62" s="35"/>
      <c r="FK62" s="34"/>
      <c r="FL62" s="60"/>
      <c r="FM62" s="34"/>
      <c r="FN62" s="34"/>
      <c r="FO62" s="34"/>
      <c r="FP62" s="60"/>
      <c r="FQ62" s="60"/>
      <c r="FR62" s="60"/>
      <c r="FS62" s="60"/>
      <c r="FT62" s="60"/>
      <c r="FU62" s="60"/>
      <c r="FV62" s="60"/>
      <c r="FW62" s="60"/>
      <c r="FX62" s="60"/>
      <c r="FY62" s="60"/>
      <c r="FZ62" s="60"/>
      <c r="GA62" s="35"/>
      <c r="GB62" s="35"/>
      <c r="GC62" s="34"/>
      <c r="GD62" s="34"/>
      <c r="GE62" s="62"/>
      <c r="GF62" s="62"/>
      <c r="GG62" s="34"/>
      <c r="GH62" s="34"/>
      <c r="GI62" s="34"/>
      <c r="GJ62" s="34"/>
      <c r="GK62" s="34"/>
      <c r="GL62" s="34"/>
      <c r="GM62" s="34"/>
      <c r="GN62" s="60"/>
      <c r="GO62" s="34"/>
      <c r="GP62" s="34"/>
      <c r="GQ62" s="34"/>
      <c r="GR62" s="60"/>
      <c r="GS62" s="60"/>
      <c r="GT62" s="60"/>
      <c r="GU62" s="60"/>
      <c r="GV62" s="60"/>
      <c r="GW62" s="35"/>
      <c r="GX62" s="35"/>
      <c r="GY62" s="61" t="s">
        <v>1888</v>
      </c>
      <c r="GZ62" s="35" t="s">
        <v>558</v>
      </c>
      <c r="HA62" s="34"/>
      <c r="HB62" s="34"/>
      <c r="HC62" s="36">
        <v>132</v>
      </c>
      <c r="HD62" s="35"/>
      <c r="HE62" s="34"/>
      <c r="HF62" s="34"/>
      <c r="HG62" s="62"/>
      <c r="HH62" s="62"/>
      <c r="HI62" s="34"/>
      <c r="HJ62" s="34"/>
      <c r="HK62" s="34"/>
      <c r="HL62" s="34"/>
      <c r="HM62" s="34"/>
      <c r="HN62" s="34"/>
      <c r="HO62" s="34"/>
      <c r="HP62" s="60"/>
      <c r="HQ62" s="34"/>
      <c r="HR62" s="34"/>
      <c r="HS62" s="34"/>
      <c r="HT62" s="60"/>
      <c r="HU62" s="60"/>
      <c r="HV62" s="60"/>
      <c r="HW62" s="60"/>
      <c r="HX62" s="60"/>
      <c r="HY62" s="35"/>
      <c r="HZ62" s="98"/>
      <c r="IA62" s="98"/>
      <c r="IB62" s="61"/>
      <c r="IC62" s="82"/>
      <c r="ID62" s="82"/>
      <c r="IE62" s="35"/>
      <c r="IF62" s="34"/>
      <c r="IG62" s="34"/>
      <c r="IH62" s="34"/>
      <c r="II62" s="62"/>
      <c r="IJ62" s="62"/>
      <c r="IK62" s="34"/>
      <c r="IL62" s="34"/>
      <c r="IM62" s="34"/>
      <c r="IN62" s="34"/>
      <c r="IO62" s="34"/>
      <c r="IP62" s="61"/>
      <c r="IQ62" s="34"/>
      <c r="IR62" s="60"/>
      <c r="IS62" s="34"/>
      <c r="IT62" s="34"/>
      <c r="IU62" s="34"/>
      <c r="IV62" s="60"/>
      <c r="IW62" s="60"/>
      <c r="IX62" s="60"/>
      <c r="IY62" s="60"/>
      <c r="IZ62" s="60"/>
      <c r="JA62" s="82"/>
      <c r="JB62" s="82"/>
      <c r="JC62" s="89"/>
      <c r="JD62" s="118"/>
      <c r="JE62" s="82"/>
      <c r="JF62" s="82"/>
      <c r="JG62" s="82"/>
      <c r="JH62" s="34"/>
      <c r="JI62" s="34"/>
      <c r="JJ62" s="34"/>
      <c r="JK62" s="62"/>
      <c r="JL62" s="62"/>
      <c r="JM62" s="34"/>
      <c r="JN62" s="34"/>
      <c r="JO62" s="34"/>
      <c r="JP62" s="34"/>
      <c r="JQ62" s="34"/>
      <c r="JR62" s="34"/>
      <c r="JS62" s="34"/>
      <c r="JT62" s="60"/>
      <c r="JU62" s="34"/>
      <c r="JV62" s="34"/>
      <c r="JW62" s="34"/>
      <c r="JX62" s="60"/>
      <c r="JY62" s="60"/>
      <c r="JZ62" s="60"/>
      <c r="KA62" s="60"/>
      <c r="KB62" s="60"/>
      <c r="KC62" s="34"/>
      <c r="KD62" s="34"/>
      <c r="KE62" s="89"/>
      <c r="KF62" s="34"/>
      <c r="KG62" s="34"/>
      <c r="KH62" s="34"/>
      <c r="KI62" s="34"/>
      <c r="KJ62" s="34"/>
      <c r="KK62" s="34"/>
      <c r="KL62" s="34"/>
      <c r="KM62" s="62"/>
      <c r="KN62" s="62"/>
      <c r="KO62" s="34"/>
      <c r="KP62" s="34"/>
      <c r="KQ62" s="34"/>
      <c r="KR62" s="34"/>
      <c r="KS62" s="34"/>
      <c r="KT62" s="34"/>
      <c r="KU62" s="34"/>
      <c r="KV62" s="60"/>
      <c r="KW62" s="34"/>
      <c r="KX62" s="34"/>
      <c r="KY62" s="34"/>
      <c r="KZ62" s="60"/>
      <c r="LA62" s="60"/>
      <c r="LB62" s="60"/>
      <c r="LC62" s="60"/>
      <c r="LD62" s="60"/>
      <c r="LE62" s="35"/>
      <c r="LF62" s="35"/>
      <c r="LG62" s="35"/>
      <c r="LH62" s="35"/>
      <c r="LI62" s="35"/>
      <c r="LJ62" s="35"/>
      <c r="LK62" s="35"/>
      <c r="LL62" s="34"/>
      <c r="LM62" s="34"/>
      <c r="LN62" s="34"/>
      <c r="LO62" s="62"/>
      <c r="LP62" s="62"/>
      <c r="LQ62" s="34"/>
      <c r="LR62" s="34"/>
      <c r="LS62" s="34"/>
      <c r="LT62" s="34"/>
      <c r="LU62" s="34"/>
      <c r="LV62" s="34"/>
      <c r="LW62" s="34"/>
      <c r="LX62" s="60"/>
      <c r="LY62" s="34"/>
      <c r="LZ62" s="34"/>
      <c r="MA62" s="34"/>
      <c r="MB62" s="60"/>
      <c r="MC62" s="60"/>
      <c r="MD62" s="60"/>
      <c r="ME62" s="60"/>
      <c r="MF62" s="60"/>
      <c r="MG62" s="34"/>
      <c r="MH62" s="34"/>
      <c r="MI62" s="34"/>
      <c r="MJ62" s="34"/>
      <c r="MK62" s="34"/>
      <c r="ML62" s="34"/>
      <c r="MM62" s="34"/>
      <c r="MN62" s="34"/>
      <c r="MO62" s="34"/>
      <c r="MP62" s="34"/>
      <c r="MQ62" s="62"/>
      <c r="MR62" s="62"/>
      <c r="MS62" s="34"/>
      <c r="MT62" s="34"/>
      <c r="MU62" s="34"/>
      <c r="MV62" s="34"/>
      <c r="MW62" s="34"/>
      <c r="MX62" s="34"/>
      <c r="MY62" s="34"/>
      <c r="MZ62" s="60"/>
      <c r="NA62" s="34"/>
      <c r="NB62" s="34"/>
      <c r="NC62" s="34"/>
      <c r="ND62" s="60"/>
      <c r="NE62" s="60"/>
      <c r="NF62" s="60"/>
      <c r="NG62" s="60"/>
      <c r="NH62" s="60"/>
      <c r="NI62" s="35"/>
      <c r="NJ62" s="35"/>
      <c r="NK62" s="35"/>
      <c r="NL62" s="35"/>
      <c r="NM62" s="35"/>
      <c r="NN62" s="35"/>
      <c r="NO62" s="35"/>
      <c r="NP62" s="34"/>
      <c r="NQ62" s="34"/>
      <c r="NR62" s="34"/>
      <c r="NS62" s="62"/>
      <c r="NT62" s="62"/>
      <c r="NU62" s="34"/>
      <c r="NV62" s="34"/>
      <c r="NW62" s="34"/>
      <c r="NX62" s="34"/>
      <c r="NY62" s="34"/>
      <c r="NZ62" s="34"/>
      <c r="OA62" s="34"/>
      <c r="OB62" s="60"/>
      <c r="OC62" s="34"/>
      <c r="OD62" s="34"/>
      <c r="OE62" s="34"/>
      <c r="OF62" s="60"/>
      <c r="OG62" s="60"/>
      <c r="OH62" s="60"/>
      <c r="OI62" s="60"/>
      <c r="OJ62" s="60"/>
      <c r="OK62" s="34"/>
      <c r="OL62" s="34"/>
      <c r="OM62" s="34"/>
      <c r="ON62" s="34"/>
      <c r="OO62" s="34"/>
      <c r="OP62" s="34"/>
      <c r="OQ62" s="34"/>
      <c r="OR62" s="35"/>
      <c r="OS62" s="34"/>
      <c r="OT62" s="34"/>
      <c r="OU62" s="62"/>
      <c r="OV62" s="62"/>
      <c r="OW62" s="34"/>
      <c r="OX62" s="34"/>
      <c r="OY62" s="34"/>
      <c r="OZ62" s="34"/>
      <c r="PA62" s="34"/>
      <c r="PB62" s="34"/>
      <c r="PC62" s="34"/>
      <c r="PD62" s="60"/>
      <c r="PE62" s="63"/>
    </row>
    <row r="63" spans="1:421" s="64" customFormat="1" ht="20.2" customHeight="1">
      <c r="A63" s="34"/>
      <c r="B63" s="34"/>
      <c r="C63" s="34"/>
      <c r="D63" s="60"/>
      <c r="E63" s="60"/>
      <c r="F63" s="60"/>
      <c r="G63" s="60"/>
      <c r="H63" s="60"/>
      <c r="I63" s="35"/>
      <c r="J63" s="35"/>
      <c r="K63" s="35"/>
      <c r="L63" s="35"/>
      <c r="M63" s="35"/>
      <c r="N63" s="35"/>
      <c r="O63" s="35"/>
      <c r="P63" s="34"/>
      <c r="Q63" s="34"/>
      <c r="R63" s="34"/>
      <c r="S63" s="62"/>
      <c r="T63" s="62"/>
      <c r="U63" s="34"/>
      <c r="V63" s="34"/>
      <c r="W63" s="34"/>
      <c r="X63" s="34"/>
      <c r="Y63" s="34"/>
      <c r="Z63" s="61"/>
      <c r="AA63" s="34"/>
      <c r="AB63" s="60"/>
      <c r="AC63" s="34"/>
      <c r="AD63" s="34"/>
      <c r="AE63" s="34"/>
      <c r="AF63" s="60"/>
      <c r="AG63" s="60"/>
      <c r="AH63" s="60"/>
      <c r="AI63" s="60"/>
      <c r="AJ63" s="60"/>
      <c r="AK63" s="34"/>
      <c r="AL63" s="34"/>
      <c r="AM63" s="34"/>
      <c r="AN63" s="34"/>
      <c r="AO63" s="34"/>
      <c r="AP63" s="34"/>
      <c r="AQ63" s="34"/>
      <c r="AR63" s="34"/>
      <c r="AS63" s="34"/>
      <c r="AT63" s="34"/>
      <c r="AU63" s="62"/>
      <c r="AV63" s="62"/>
      <c r="AW63" s="34"/>
      <c r="AX63" s="34"/>
      <c r="AY63" s="34"/>
      <c r="AZ63" s="34"/>
      <c r="BA63" s="34"/>
      <c r="BB63" s="34"/>
      <c r="BC63" s="34"/>
      <c r="BD63" s="60"/>
      <c r="BE63" s="34"/>
      <c r="BF63" s="34"/>
      <c r="BG63" s="34"/>
      <c r="BH63" s="60"/>
      <c r="BI63" s="60"/>
      <c r="BJ63" s="60"/>
      <c r="BK63" s="60"/>
      <c r="BL63" s="60"/>
      <c r="BM63" s="35"/>
      <c r="BN63" s="35"/>
      <c r="BO63" s="35"/>
      <c r="BP63" s="34"/>
      <c r="BQ63" s="35"/>
      <c r="BR63" s="35"/>
      <c r="BS63" s="35"/>
      <c r="BT63" s="34"/>
      <c r="BU63" s="34"/>
      <c r="BV63" s="34"/>
      <c r="BW63" s="62"/>
      <c r="BX63" s="62"/>
      <c r="BY63" s="34"/>
      <c r="BZ63" s="34"/>
      <c r="CA63" s="34"/>
      <c r="CB63" s="34"/>
      <c r="CC63" s="34"/>
      <c r="CD63" s="34"/>
      <c r="CE63" s="34"/>
      <c r="CF63" s="60"/>
      <c r="CG63" s="34"/>
      <c r="CH63" s="34"/>
      <c r="CI63" s="34"/>
      <c r="CJ63" s="60"/>
      <c r="CK63" s="60"/>
      <c r="CL63" s="60"/>
      <c r="CM63" s="60"/>
      <c r="CN63" s="60"/>
      <c r="CO63" s="35">
        <v>11569406</v>
      </c>
      <c r="CP63" s="35">
        <v>200201361</v>
      </c>
      <c r="CQ63" s="35" t="s">
        <v>1667</v>
      </c>
      <c r="CR63" s="35"/>
      <c r="CS63" s="35">
        <v>300</v>
      </c>
      <c r="CT63" s="35"/>
      <c r="CU63" s="35"/>
      <c r="CV63" s="60"/>
      <c r="CW63" s="60"/>
      <c r="CX63" s="34"/>
      <c r="CY63" s="62"/>
      <c r="CZ63" s="62"/>
      <c r="DA63" s="34"/>
      <c r="DB63" s="34"/>
      <c r="DC63" s="34"/>
      <c r="DD63" s="34"/>
      <c r="DE63" s="34"/>
      <c r="DF63" s="61"/>
      <c r="DG63" s="34"/>
      <c r="DH63" s="60"/>
      <c r="DI63" s="34"/>
      <c r="DJ63" s="34"/>
      <c r="DK63" s="34"/>
      <c r="DL63" s="60"/>
      <c r="DM63" s="60"/>
      <c r="DN63" s="60"/>
      <c r="DO63" s="60"/>
      <c r="DP63" s="60"/>
      <c r="DQ63" s="35" t="s">
        <v>2096</v>
      </c>
      <c r="DR63" s="35" t="s">
        <v>956</v>
      </c>
      <c r="DS63" s="35"/>
      <c r="DT63" s="35" t="s">
        <v>970</v>
      </c>
      <c r="DU63" s="35" t="s">
        <v>2097</v>
      </c>
      <c r="DV63" s="35"/>
      <c r="DW63" s="35"/>
      <c r="DX63" s="34"/>
      <c r="DY63" s="34"/>
      <c r="DZ63" s="34"/>
      <c r="EA63" s="62"/>
      <c r="EB63" s="62"/>
      <c r="EC63" s="34"/>
      <c r="ED63" s="34"/>
      <c r="EE63" s="34"/>
      <c r="EF63" s="34"/>
      <c r="EG63" s="34"/>
      <c r="EI63" s="34"/>
      <c r="EJ63" s="60"/>
      <c r="EK63" s="34"/>
      <c r="EL63" s="34"/>
      <c r="EM63" s="34"/>
      <c r="EN63" s="60"/>
      <c r="EO63" s="60"/>
      <c r="EP63" s="60"/>
      <c r="EQ63" s="60"/>
      <c r="ER63" s="60"/>
      <c r="ES63" s="35">
        <v>11569406</v>
      </c>
      <c r="ET63" s="35">
        <v>200201361</v>
      </c>
      <c r="EU63" s="35" t="s">
        <v>1667</v>
      </c>
      <c r="EV63" s="35"/>
      <c r="EW63" s="35">
        <v>200</v>
      </c>
      <c r="EX63" s="35"/>
      <c r="EY63" s="35"/>
      <c r="EZ63" s="34"/>
      <c r="FA63" s="35"/>
      <c r="FB63" s="35"/>
      <c r="FC63" s="35"/>
      <c r="FD63" s="35"/>
      <c r="FE63" s="35"/>
      <c r="FF63" s="35"/>
      <c r="FG63" s="35"/>
      <c r="FH63" s="34"/>
      <c r="FI63" s="34"/>
      <c r="FJ63" s="35"/>
      <c r="FK63" s="34"/>
      <c r="FL63" s="60"/>
      <c r="FM63" s="34"/>
      <c r="FN63" s="34"/>
      <c r="FO63" s="34"/>
      <c r="FP63" s="60"/>
      <c r="FQ63" s="60"/>
      <c r="FR63" s="60"/>
      <c r="FS63" s="60"/>
      <c r="FT63" s="60"/>
      <c r="FU63" s="35"/>
      <c r="FV63" s="35"/>
      <c r="FW63" s="35"/>
      <c r="FX63" s="35"/>
      <c r="FY63" s="35"/>
      <c r="FZ63" s="35"/>
      <c r="GA63" s="35"/>
      <c r="GB63" s="35"/>
      <c r="GC63" s="34"/>
      <c r="GD63" s="34"/>
      <c r="GE63" s="62"/>
      <c r="GF63" s="62"/>
      <c r="GG63" s="34"/>
      <c r="GH63" s="34"/>
      <c r="GI63" s="34"/>
      <c r="GJ63" s="34"/>
      <c r="GK63" s="34"/>
      <c r="GL63" s="61"/>
      <c r="GM63" s="34"/>
      <c r="GN63" s="60"/>
      <c r="GO63" s="34"/>
      <c r="GP63" s="34"/>
      <c r="GQ63" s="34"/>
      <c r="GR63" s="60"/>
      <c r="GS63" s="60"/>
      <c r="GT63" s="60"/>
      <c r="GU63" s="60"/>
      <c r="GV63" s="60"/>
      <c r="GW63" s="35"/>
      <c r="GX63" s="35"/>
      <c r="GY63" s="35"/>
      <c r="GZ63" s="35"/>
      <c r="HA63" s="35"/>
      <c r="HB63" s="35"/>
      <c r="HC63" s="35"/>
      <c r="HD63" s="35"/>
      <c r="HE63" s="34"/>
      <c r="HF63" s="34"/>
      <c r="HG63" s="62"/>
      <c r="HH63" s="62"/>
      <c r="HI63" s="34"/>
      <c r="HJ63" s="34"/>
      <c r="HK63" s="34"/>
      <c r="HL63" s="34"/>
      <c r="HM63" s="34"/>
      <c r="HN63" s="61"/>
      <c r="HO63" s="34"/>
      <c r="HP63" s="60"/>
      <c r="HQ63" s="34"/>
      <c r="HR63" s="34"/>
      <c r="HS63" s="34"/>
      <c r="HT63" s="60"/>
      <c r="HU63" s="60"/>
      <c r="HV63" s="60"/>
      <c r="HW63" s="60"/>
      <c r="HX63" s="60"/>
      <c r="HY63" s="35"/>
      <c r="HZ63" s="98"/>
      <c r="IA63" s="98"/>
      <c r="IB63" s="61"/>
      <c r="IC63" s="34"/>
      <c r="ID63" s="34"/>
      <c r="IE63" s="34"/>
      <c r="IF63" s="34"/>
      <c r="IG63" s="34"/>
      <c r="IH63" s="34"/>
      <c r="II63" s="62"/>
      <c r="IJ63" s="62"/>
      <c r="IK63" s="34"/>
      <c r="IL63" s="34"/>
      <c r="IM63" s="34"/>
      <c r="IN63" s="34"/>
      <c r="IO63" s="34"/>
      <c r="IP63" s="34" t="s">
        <v>1971</v>
      </c>
      <c r="IQ63" s="34"/>
      <c r="IR63" s="60"/>
      <c r="IS63" s="34"/>
      <c r="IT63" s="34"/>
      <c r="IU63" s="34"/>
      <c r="IV63" s="60"/>
      <c r="IW63" s="60"/>
      <c r="IX63" s="60"/>
      <c r="IY63" s="60"/>
      <c r="IZ63" s="60"/>
      <c r="JA63" s="34"/>
      <c r="JB63" s="34"/>
      <c r="JC63" s="34"/>
      <c r="JD63" s="34"/>
      <c r="JE63" s="34"/>
      <c r="JF63" s="34"/>
      <c r="JG63" s="34"/>
      <c r="JH63" s="34"/>
      <c r="JI63" s="34"/>
      <c r="JJ63" s="34"/>
      <c r="JK63" s="62"/>
      <c r="JL63" s="62"/>
      <c r="JM63" s="34"/>
      <c r="JN63" s="34"/>
      <c r="JO63" s="34"/>
      <c r="JP63" s="34"/>
      <c r="JQ63" s="34"/>
      <c r="JR63" s="34"/>
      <c r="JS63" s="34"/>
      <c r="JT63" s="60"/>
      <c r="JU63" s="34"/>
      <c r="JV63" s="34"/>
      <c r="JW63" s="34"/>
      <c r="JX63" s="60"/>
      <c r="JY63" s="60"/>
      <c r="JZ63" s="60"/>
      <c r="KA63" s="60"/>
      <c r="KB63" s="60"/>
      <c r="KC63" s="34"/>
      <c r="KD63" s="34"/>
      <c r="KE63" s="34"/>
      <c r="KF63" s="34"/>
      <c r="KG63" s="34"/>
      <c r="KH63" s="34"/>
      <c r="KI63" s="34"/>
      <c r="KJ63" s="34"/>
      <c r="KK63" s="34"/>
      <c r="KL63" s="34"/>
      <c r="KM63" s="62"/>
      <c r="KN63" s="62"/>
      <c r="KO63" s="34"/>
      <c r="KP63" s="34"/>
      <c r="KQ63" s="34"/>
      <c r="KR63" s="34"/>
      <c r="KS63" s="34"/>
      <c r="KT63" s="34"/>
      <c r="KU63" s="34"/>
      <c r="KV63" s="60"/>
      <c r="KW63" s="34"/>
      <c r="KX63" s="34"/>
      <c r="KY63" s="34"/>
      <c r="KZ63" s="60"/>
      <c r="LA63" s="60"/>
      <c r="LB63" s="60"/>
      <c r="LC63" s="60"/>
      <c r="LD63" s="60"/>
      <c r="LE63" s="34"/>
      <c r="LF63" s="34"/>
      <c r="LG63" s="34"/>
      <c r="LH63" s="34"/>
      <c r="LI63" s="34"/>
      <c r="LJ63" s="34"/>
      <c r="LK63" s="34"/>
      <c r="LL63" s="34"/>
      <c r="LM63" s="34"/>
      <c r="LN63" s="34"/>
      <c r="LO63" s="62"/>
      <c r="LP63" s="62"/>
      <c r="LQ63" s="34"/>
      <c r="LR63" s="34"/>
      <c r="LS63" s="34"/>
      <c r="LT63" s="34"/>
      <c r="LU63" s="34"/>
      <c r="LV63" s="34"/>
      <c r="LW63" s="34"/>
      <c r="LX63" s="60"/>
      <c r="LY63" s="34"/>
      <c r="LZ63" s="34"/>
      <c r="MA63" s="34"/>
      <c r="MB63" s="60"/>
      <c r="MC63" s="60"/>
      <c r="MD63" s="60"/>
      <c r="ME63" s="60"/>
      <c r="MF63" s="60"/>
      <c r="MG63" s="34"/>
      <c r="MH63" s="34"/>
      <c r="MI63" s="34"/>
      <c r="MJ63" s="34"/>
      <c r="MK63" s="34"/>
      <c r="ML63" s="34"/>
      <c r="MM63" s="34"/>
      <c r="MN63" s="34"/>
      <c r="MO63" s="34"/>
      <c r="MP63" s="34"/>
      <c r="MQ63" s="62"/>
      <c r="MR63" s="62"/>
      <c r="MS63" s="34"/>
      <c r="MT63" s="34"/>
      <c r="MU63" s="34"/>
      <c r="MV63" s="34"/>
      <c r="MW63" s="34"/>
      <c r="MX63" s="34"/>
      <c r="MY63" s="34"/>
      <c r="MZ63" s="60"/>
      <c r="NA63" s="34"/>
      <c r="NB63" s="34"/>
      <c r="NC63" s="34"/>
      <c r="ND63" s="60"/>
      <c r="NE63" s="60"/>
      <c r="NF63" s="60"/>
      <c r="NG63" s="60"/>
      <c r="NH63" s="60"/>
      <c r="NI63" s="35"/>
      <c r="NJ63" s="35"/>
      <c r="NK63" s="35"/>
      <c r="NL63" s="35"/>
      <c r="NM63" s="35"/>
      <c r="NN63" s="35"/>
      <c r="NO63" s="35"/>
      <c r="NP63" s="34"/>
      <c r="NQ63" s="34"/>
      <c r="NR63" s="34"/>
      <c r="NS63" s="62"/>
      <c r="NT63" s="62"/>
      <c r="NU63" s="34"/>
      <c r="NV63" s="34"/>
      <c r="NW63" s="34"/>
      <c r="NX63" s="34"/>
      <c r="NY63" s="34"/>
      <c r="NZ63" s="34"/>
      <c r="OA63" s="34"/>
      <c r="OB63" s="60"/>
      <c r="OC63" s="34"/>
      <c r="OD63" s="34"/>
      <c r="OE63" s="34"/>
      <c r="OF63" s="60"/>
      <c r="OG63" s="60"/>
      <c r="OH63" s="60"/>
      <c r="OI63" s="60"/>
      <c r="OJ63" s="60"/>
      <c r="OK63" s="35"/>
      <c r="OL63" s="35"/>
      <c r="OM63" s="35" t="s">
        <v>1998</v>
      </c>
      <c r="ON63" s="35"/>
      <c r="OO63" s="35"/>
      <c r="OP63" s="35"/>
      <c r="OQ63" s="34"/>
      <c r="OR63" s="35"/>
      <c r="OS63" s="34"/>
      <c r="OT63" s="34"/>
      <c r="OU63" s="62"/>
      <c r="OV63" s="62"/>
      <c r="OW63" s="34"/>
      <c r="OX63" s="34"/>
      <c r="OY63" s="34"/>
      <c r="OZ63" s="34"/>
      <c r="PA63" s="34"/>
      <c r="PB63" s="34"/>
      <c r="PC63" s="34"/>
      <c r="PD63" s="60"/>
      <c r="PE63" s="63"/>
    </row>
    <row r="64" spans="1:421" s="64" customFormat="1" ht="20.2" customHeight="1">
      <c r="A64" s="34"/>
      <c r="B64" s="34"/>
      <c r="C64" s="34"/>
      <c r="D64" s="60"/>
      <c r="E64" s="60"/>
      <c r="F64" s="60"/>
      <c r="G64" s="60"/>
      <c r="H64" s="60"/>
      <c r="I64" s="35"/>
      <c r="J64" s="35"/>
      <c r="K64" s="35"/>
      <c r="L64" s="35"/>
      <c r="M64" s="35"/>
      <c r="N64" s="35"/>
      <c r="O64" s="35"/>
      <c r="P64" s="34"/>
      <c r="Q64" s="34"/>
      <c r="R64" s="34"/>
      <c r="S64" s="62"/>
      <c r="T64" s="62"/>
      <c r="U64" s="34"/>
      <c r="V64" s="34"/>
      <c r="W64" s="34"/>
      <c r="X64" s="34"/>
      <c r="Y64" s="34"/>
      <c r="Z64" s="34"/>
      <c r="AA64" s="34"/>
      <c r="AB64" s="60"/>
      <c r="AC64" s="34"/>
      <c r="AD64" s="34"/>
      <c r="AE64" s="34"/>
      <c r="AF64" s="60"/>
      <c r="AG64" s="60"/>
      <c r="AH64" s="60"/>
      <c r="AI64" s="60"/>
      <c r="AJ64" s="60"/>
      <c r="AK64" s="34"/>
      <c r="AL64" s="34"/>
      <c r="AM64" s="34"/>
      <c r="AN64" s="34"/>
      <c r="AO64" s="34"/>
      <c r="AP64" s="34"/>
      <c r="AQ64" s="34"/>
      <c r="AR64" s="34"/>
      <c r="AS64" s="34"/>
      <c r="AT64" s="34"/>
      <c r="AU64" s="62"/>
      <c r="AV64" s="62"/>
      <c r="AW64" s="34"/>
      <c r="AX64" s="34"/>
      <c r="AY64" s="34"/>
      <c r="AZ64" s="34"/>
      <c r="BA64" s="34"/>
      <c r="BB64" s="34"/>
      <c r="BC64" s="34"/>
      <c r="BD64" s="60"/>
      <c r="BE64" s="34"/>
      <c r="BF64" s="34"/>
      <c r="BG64" s="34"/>
      <c r="BH64" s="60"/>
      <c r="BI64" s="60"/>
      <c r="BJ64" s="60"/>
      <c r="BK64" s="60"/>
      <c r="BL64" s="60"/>
      <c r="BM64" s="34"/>
      <c r="BN64" s="34"/>
      <c r="BO64" s="34"/>
      <c r="BP64" s="34"/>
      <c r="BQ64" s="34"/>
      <c r="BR64" s="34"/>
      <c r="BS64" s="34"/>
      <c r="BT64" s="34"/>
      <c r="BU64" s="34"/>
      <c r="BV64" s="34"/>
      <c r="BW64" s="62"/>
      <c r="BX64" s="62"/>
      <c r="BY64" s="34"/>
      <c r="BZ64" s="34"/>
      <c r="CA64" s="34"/>
      <c r="CB64" s="34"/>
      <c r="CC64" s="34"/>
      <c r="CD64" s="34"/>
      <c r="CE64" s="34"/>
      <c r="CF64" s="60"/>
      <c r="CG64" s="34"/>
      <c r="CH64" s="34"/>
      <c r="CI64" s="34"/>
      <c r="CJ64" s="60"/>
      <c r="CK64" s="60"/>
      <c r="CL64" s="60"/>
      <c r="CM64" s="60"/>
      <c r="CN64" s="60"/>
      <c r="CO64" s="35">
        <v>11569405</v>
      </c>
      <c r="CP64" s="35">
        <v>200201341</v>
      </c>
      <c r="CQ64" s="35" t="s">
        <v>1668</v>
      </c>
      <c r="CR64" s="35"/>
      <c r="CS64" s="35">
        <v>300</v>
      </c>
      <c r="CT64" s="35"/>
      <c r="CU64" s="35"/>
      <c r="CV64" s="34"/>
      <c r="CW64" s="34"/>
      <c r="CX64" s="34"/>
      <c r="CY64" s="62"/>
      <c r="CZ64" s="62"/>
      <c r="DA64" s="34"/>
      <c r="DB64" s="34"/>
      <c r="DC64" s="34"/>
      <c r="DD64" s="34"/>
      <c r="DE64" s="34"/>
      <c r="DF64" s="61"/>
      <c r="DG64" s="34"/>
      <c r="DH64" s="60"/>
      <c r="DI64" s="34"/>
      <c r="DJ64" s="34"/>
      <c r="DK64" s="34"/>
      <c r="DL64" s="60"/>
      <c r="DM64" s="60"/>
      <c r="DN64" s="60"/>
      <c r="DO64" s="60"/>
      <c r="DP64" s="60"/>
      <c r="DQ64" s="35" t="s">
        <v>2096</v>
      </c>
      <c r="DR64" s="34" t="s">
        <v>956</v>
      </c>
      <c r="DS64" s="34"/>
      <c r="DT64" s="34" t="s">
        <v>2032</v>
      </c>
      <c r="DU64" s="34" t="s">
        <v>2097</v>
      </c>
      <c r="DV64" s="34"/>
      <c r="DW64" s="35"/>
      <c r="DX64" s="34"/>
      <c r="DY64" s="34"/>
      <c r="DZ64" s="34"/>
      <c r="EA64" s="62"/>
      <c r="EB64" s="62"/>
      <c r="EC64" s="34"/>
      <c r="ED64" s="34"/>
      <c r="EE64" s="34"/>
      <c r="EF64" s="34"/>
      <c r="EG64" s="34"/>
      <c r="EH64" s="61"/>
      <c r="EI64" s="34"/>
      <c r="EJ64" s="60"/>
      <c r="EK64" s="34"/>
      <c r="EL64" s="34"/>
      <c r="EM64" s="34"/>
      <c r="EN64" s="60"/>
      <c r="EO64" s="60"/>
      <c r="EP64" s="60"/>
      <c r="EQ64" s="60"/>
      <c r="ER64" s="60"/>
      <c r="ES64" s="35">
        <v>11569405</v>
      </c>
      <c r="ET64" s="35">
        <v>200201341</v>
      </c>
      <c r="EU64" s="35" t="s">
        <v>1668</v>
      </c>
      <c r="EV64" s="35"/>
      <c r="EW64" s="35">
        <v>200</v>
      </c>
      <c r="EX64" s="35"/>
      <c r="EY64" s="35"/>
      <c r="EZ64" s="60"/>
      <c r="FA64" s="35"/>
      <c r="FB64" s="35"/>
      <c r="FC64" s="35"/>
      <c r="FD64" s="35"/>
      <c r="FE64" s="35"/>
      <c r="FF64" s="35"/>
      <c r="FG64" s="35"/>
      <c r="FH64" s="35"/>
      <c r="FI64" s="35"/>
      <c r="FJ64" s="35"/>
      <c r="FK64" s="34"/>
      <c r="FL64" s="60"/>
      <c r="FM64" s="34"/>
      <c r="FN64" s="34"/>
      <c r="FO64" s="34"/>
      <c r="FP64" s="60"/>
      <c r="FQ64" s="60"/>
      <c r="FR64" s="60"/>
      <c r="FS64" s="60"/>
      <c r="FT64" s="60"/>
      <c r="FU64" s="35">
        <v>11564867</v>
      </c>
      <c r="FV64" s="35">
        <v>200240476</v>
      </c>
      <c r="FW64" s="35" t="s">
        <v>1446</v>
      </c>
      <c r="FX64" s="35"/>
      <c r="FY64" s="35">
        <v>20</v>
      </c>
      <c r="FZ64" s="35"/>
      <c r="GA64" s="35"/>
      <c r="GB64" s="34"/>
      <c r="GC64" s="34"/>
      <c r="GD64" s="34"/>
      <c r="GE64" s="62"/>
      <c r="GF64" s="62"/>
      <c r="GG64" s="34"/>
      <c r="GH64" s="34"/>
      <c r="GI64" s="34"/>
      <c r="GJ64" s="34"/>
      <c r="GK64" s="34"/>
      <c r="GL64" s="34"/>
      <c r="GM64" s="34"/>
      <c r="GN64" s="60"/>
      <c r="GO64" s="34"/>
      <c r="GP64" s="34"/>
      <c r="GQ64" s="34"/>
      <c r="GR64" s="60"/>
      <c r="GS64" s="60"/>
      <c r="GT64" s="60"/>
      <c r="GU64" s="60"/>
      <c r="GV64" s="60"/>
      <c r="GW64" s="35"/>
      <c r="GX64" s="35"/>
      <c r="GY64" s="35"/>
      <c r="GZ64" s="35"/>
      <c r="HA64" s="35"/>
      <c r="HB64" s="35"/>
      <c r="HC64" s="35"/>
      <c r="HD64" s="34"/>
      <c r="HE64" s="34"/>
      <c r="HF64" s="34"/>
      <c r="HG64" s="62"/>
      <c r="HH64" s="62"/>
      <c r="HI64" s="34"/>
      <c r="HJ64" s="34"/>
      <c r="HK64" s="34"/>
      <c r="HL64" s="34"/>
      <c r="HM64" s="34"/>
      <c r="HN64" s="34"/>
      <c r="HO64" s="34"/>
      <c r="HP64" s="60"/>
      <c r="HQ64" s="34"/>
      <c r="HR64" s="34"/>
      <c r="HS64" s="34"/>
      <c r="HT64" s="60"/>
      <c r="HU64" s="60"/>
      <c r="HV64" s="60"/>
      <c r="HW64" s="60"/>
      <c r="HX64" s="60"/>
      <c r="HY64" s="34"/>
      <c r="HZ64" s="34"/>
      <c r="IA64" s="34"/>
      <c r="IB64" s="34"/>
      <c r="IC64" s="34"/>
      <c r="ID64" s="34"/>
      <c r="IE64" s="34"/>
      <c r="IF64" s="34"/>
      <c r="IG64" s="34"/>
      <c r="IH64" s="34"/>
      <c r="II64" s="62"/>
      <c r="IJ64" s="62"/>
      <c r="IK64" s="34"/>
      <c r="IL64" s="34"/>
      <c r="IM64" s="34"/>
      <c r="IN64" s="34"/>
      <c r="IO64" s="34"/>
      <c r="IP64" s="34"/>
      <c r="IQ64" s="34"/>
      <c r="IR64" s="60"/>
      <c r="IS64" s="34"/>
      <c r="IT64" s="34"/>
      <c r="IU64" s="34"/>
      <c r="IV64" s="60"/>
      <c r="IW64" s="60"/>
      <c r="IX64" s="60"/>
      <c r="IY64" s="60"/>
      <c r="IZ64" s="60"/>
      <c r="JA64" s="34"/>
      <c r="JB64" s="34"/>
      <c r="JC64" s="34"/>
      <c r="JD64" s="34"/>
      <c r="JE64" s="34"/>
      <c r="JF64" s="34"/>
      <c r="JG64" s="34"/>
      <c r="JH64" s="34"/>
      <c r="JI64" s="34"/>
      <c r="JJ64" s="34"/>
      <c r="JK64" s="62"/>
      <c r="JL64" s="62"/>
      <c r="JM64" s="34"/>
      <c r="JN64" s="34"/>
      <c r="JO64" s="34"/>
      <c r="JP64" s="34"/>
      <c r="JQ64" s="34"/>
      <c r="JR64" s="34"/>
      <c r="JS64" s="34"/>
      <c r="JT64" s="60"/>
      <c r="JU64" s="34"/>
      <c r="JV64" s="34"/>
      <c r="JW64" s="34"/>
      <c r="JX64" s="60"/>
      <c r="JY64" s="60"/>
      <c r="JZ64" s="60"/>
      <c r="KA64" s="60"/>
      <c r="KB64" s="60"/>
      <c r="KC64" s="34"/>
      <c r="KD64" s="34"/>
      <c r="KE64" s="34"/>
      <c r="KF64" s="34"/>
      <c r="KG64" s="34"/>
      <c r="KH64" s="34"/>
      <c r="KI64" s="34"/>
      <c r="KJ64" s="34"/>
      <c r="KK64" s="34"/>
      <c r="KL64" s="34"/>
      <c r="KM64" s="62"/>
      <c r="KN64" s="62"/>
      <c r="KO64" s="34"/>
      <c r="KP64" s="34"/>
      <c r="KQ64" s="34"/>
      <c r="KR64" s="34"/>
      <c r="KS64" s="34"/>
      <c r="KT64" s="34"/>
      <c r="KU64" s="34"/>
      <c r="KV64" s="60"/>
      <c r="KW64" s="34"/>
      <c r="KX64" s="34"/>
      <c r="KY64" s="34"/>
      <c r="KZ64" s="60"/>
      <c r="LA64" s="60"/>
      <c r="LB64" s="60"/>
      <c r="LC64" s="60"/>
      <c r="LD64" s="60"/>
      <c r="LE64" s="34"/>
      <c r="LF64" s="34"/>
      <c r="LG64" s="34"/>
      <c r="LH64" s="34"/>
      <c r="LI64" s="34"/>
      <c r="LJ64" s="34"/>
      <c r="LK64" s="34"/>
      <c r="LL64" s="34"/>
      <c r="LM64" s="34"/>
      <c r="LN64" s="34"/>
      <c r="LO64" s="62"/>
      <c r="LP64" s="62"/>
      <c r="LQ64" s="34"/>
      <c r="LR64" s="34"/>
      <c r="LS64" s="34"/>
      <c r="LT64" s="34"/>
      <c r="LU64" s="34"/>
      <c r="LV64" s="34"/>
      <c r="LW64" s="34"/>
      <c r="LX64" s="60"/>
      <c r="LY64" s="34"/>
      <c r="LZ64" s="34"/>
      <c r="MA64" s="34"/>
      <c r="MB64" s="60"/>
      <c r="MC64" s="60"/>
      <c r="MD64" s="60"/>
      <c r="ME64" s="60"/>
      <c r="MF64" s="60"/>
      <c r="MG64" s="34"/>
      <c r="MH64" s="34"/>
      <c r="MI64" s="34"/>
      <c r="MJ64" s="34"/>
      <c r="MK64" s="34"/>
      <c r="ML64" s="34"/>
      <c r="MM64" s="34"/>
      <c r="MN64" s="34"/>
      <c r="MO64" s="34"/>
      <c r="MP64" s="34"/>
      <c r="MQ64" s="62"/>
      <c r="MR64" s="62"/>
      <c r="MS64" s="34"/>
      <c r="MT64" s="34"/>
      <c r="MU64" s="34"/>
      <c r="MV64" s="34"/>
      <c r="MW64" s="34"/>
      <c r="MX64" s="34"/>
      <c r="MY64" s="34"/>
      <c r="MZ64" s="60"/>
      <c r="NA64" s="34"/>
      <c r="NB64" s="34"/>
      <c r="NC64" s="34"/>
      <c r="ND64" s="60"/>
      <c r="NE64" s="60"/>
      <c r="NF64" s="60"/>
      <c r="NG64" s="60"/>
      <c r="NH64" s="60"/>
      <c r="NI64" s="35">
        <v>11569416</v>
      </c>
      <c r="NJ64" s="35">
        <v>200204438</v>
      </c>
      <c r="NK64" s="35" t="s">
        <v>1412</v>
      </c>
      <c r="NL64" s="35"/>
      <c r="NM64" s="35">
        <v>600</v>
      </c>
      <c r="NN64" s="35"/>
      <c r="NO64" s="35"/>
      <c r="NP64" s="34"/>
      <c r="NQ64" s="34"/>
      <c r="NR64" s="34"/>
      <c r="NS64" s="62"/>
      <c r="NT64" s="62"/>
      <c r="NU64" s="34"/>
      <c r="NV64" s="34"/>
      <c r="NW64" s="34"/>
      <c r="NX64" s="34"/>
      <c r="NY64" s="34"/>
      <c r="NZ64" s="34"/>
      <c r="OA64" s="34"/>
      <c r="OB64" s="60"/>
      <c r="OC64" s="34"/>
      <c r="OD64" s="34"/>
      <c r="OE64" s="34"/>
      <c r="OF64" s="60"/>
      <c r="OG64" s="60"/>
      <c r="OH64" s="60"/>
      <c r="OI64" s="60"/>
      <c r="OJ64" s="60"/>
      <c r="OK64" s="35"/>
      <c r="OL64" s="35"/>
      <c r="OM64" s="35"/>
      <c r="ON64" s="35"/>
      <c r="OO64" s="35"/>
      <c r="OP64" s="35"/>
      <c r="OQ64" s="35"/>
      <c r="OR64" s="34"/>
      <c r="OS64" s="34"/>
      <c r="OT64" s="34"/>
      <c r="OU64" s="62"/>
      <c r="OV64" s="62"/>
      <c r="OW64" s="34"/>
      <c r="OX64" s="34"/>
      <c r="OY64" s="34"/>
      <c r="OZ64" s="34"/>
      <c r="PA64" s="34"/>
      <c r="PB64" s="34"/>
      <c r="PC64" s="34"/>
      <c r="PD64" s="60"/>
      <c r="PE64" s="63"/>
    </row>
    <row r="65" spans="1:421" s="64" customFormat="1" ht="20.2" customHeight="1">
      <c r="A65" s="34"/>
      <c r="B65" s="34"/>
      <c r="C65" s="34"/>
      <c r="D65" s="60"/>
      <c r="E65" s="60"/>
      <c r="F65" s="60"/>
      <c r="G65" s="60"/>
      <c r="H65" s="60"/>
      <c r="I65" s="35"/>
      <c r="J65" s="35"/>
      <c r="K65" s="35"/>
      <c r="L65" s="35"/>
      <c r="M65" s="35"/>
      <c r="N65" s="35"/>
      <c r="O65" s="35"/>
      <c r="P65" s="34"/>
      <c r="Q65" s="34"/>
      <c r="R65" s="34"/>
      <c r="S65" s="62"/>
      <c r="T65" s="62"/>
      <c r="U65" s="34"/>
      <c r="V65" s="34"/>
      <c r="W65" s="34"/>
      <c r="X65" s="34"/>
      <c r="Y65" s="34"/>
      <c r="Z65" s="34"/>
      <c r="AA65" s="34"/>
      <c r="AB65" s="60"/>
      <c r="AC65" s="34"/>
      <c r="AD65" s="34"/>
      <c r="AE65" s="34"/>
      <c r="AF65" s="60"/>
      <c r="AG65" s="60"/>
      <c r="AH65" s="60"/>
      <c r="AI65" s="60"/>
      <c r="AJ65" s="60"/>
      <c r="AK65" s="34"/>
      <c r="AL65" s="34"/>
      <c r="AM65" s="34"/>
      <c r="AN65" s="34"/>
      <c r="AO65" s="34"/>
      <c r="AP65" s="34"/>
      <c r="AQ65" s="34"/>
      <c r="AR65" s="34"/>
      <c r="AS65" s="34"/>
      <c r="AT65" s="34"/>
      <c r="AU65" s="62"/>
      <c r="AV65" s="62"/>
      <c r="AW65" s="34"/>
      <c r="AX65" s="34"/>
      <c r="AY65" s="34"/>
      <c r="AZ65" s="34"/>
      <c r="BA65" s="34"/>
      <c r="BB65" s="34"/>
      <c r="BC65" s="34"/>
      <c r="BD65" s="60"/>
      <c r="BE65" s="34"/>
      <c r="BF65" s="34"/>
      <c r="BG65" s="34"/>
      <c r="BH65" s="60"/>
      <c r="BI65" s="60"/>
      <c r="BJ65" s="60"/>
      <c r="BK65" s="60"/>
      <c r="BL65" s="60"/>
      <c r="BM65" s="34"/>
      <c r="BN65" s="34"/>
      <c r="BO65" s="34"/>
      <c r="BP65" s="34"/>
      <c r="BQ65" s="34"/>
      <c r="BR65" s="34"/>
      <c r="BS65" s="34"/>
      <c r="BT65" s="34"/>
      <c r="BU65" s="34"/>
      <c r="BV65" s="34"/>
      <c r="BW65" s="62"/>
      <c r="BX65" s="62"/>
      <c r="BY65" s="34"/>
      <c r="BZ65" s="34"/>
      <c r="CA65" s="34"/>
      <c r="CB65" s="34"/>
      <c r="CC65" s="34"/>
      <c r="CD65" s="34"/>
      <c r="CE65" s="34"/>
      <c r="CF65" s="60"/>
      <c r="CG65" s="34"/>
      <c r="CH65" s="34"/>
      <c r="CI65" s="34"/>
      <c r="CJ65" s="60"/>
      <c r="CK65" s="60"/>
      <c r="CL65" s="60"/>
      <c r="CM65" s="60"/>
      <c r="CN65" s="60"/>
      <c r="CO65" s="35"/>
      <c r="CP65" s="35"/>
      <c r="CQ65" s="35"/>
      <c r="CR65" s="35"/>
      <c r="CS65" s="35"/>
      <c r="CT65" s="35"/>
      <c r="CU65" s="35"/>
      <c r="CV65" s="34"/>
      <c r="CW65" s="34"/>
      <c r="CX65" s="34"/>
      <c r="CY65" s="62"/>
      <c r="CZ65" s="62"/>
      <c r="DA65" s="34"/>
      <c r="DB65" s="34"/>
      <c r="DC65" s="34"/>
      <c r="DD65" s="34"/>
      <c r="DE65" s="34"/>
      <c r="DF65" s="61"/>
      <c r="DG65" s="34"/>
      <c r="DH65" s="60"/>
      <c r="DI65" s="34"/>
      <c r="DJ65" s="34"/>
      <c r="DK65" s="34"/>
      <c r="DL65" s="60"/>
      <c r="DM65" s="60"/>
      <c r="DN65" s="60"/>
      <c r="DO65" s="60"/>
      <c r="DP65" s="60"/>
      <c r="DQ65" s="35" t="s">
        <v>2096</v>
      </c>
      <c r="DR65" s="35" t="s">
        <v>956</v>
      </c>
      <c r="DS65" s="35"/>
      <c r="DT65" s="35" t="s">
        <v>2033</v>
      </c>
      <c r="DU65" s="35" t="s">
        <v>2097</v>
      </c>
      <c r="DV65" s="35"/>
      <c r="DW65" s="35"/>
      <c r="DX65" s="35"/>
      <c r="DY65" s="35"/>
      <c r="DZ65" s="35"/>
      <c r="EA65" s="35"/>
      <c r="EB65" s="35"/>
      <c r="EC65" s="35"/>
      <c r="ED65" s="35"/>
      <c r="EE65" s="35"/>
      <c r="EF65" s="35"/>
      <c r="EG65" s="35"/>
      <c r="EH65" s="35"/>
      <c r="EI65" s="34"/>
      <c r="EJ65" s="60"/>
      <c r="EK65" s="34"/>
      <c r="EL65" s="34"/>
      <c r="EM65" s="34"/>
      <c r="EN65" s="60"/>
      <c r="EO65" s="35"/>
      <c r="EP65" s="60"/>
      <c r="EQ65" s="60"/>
      <c r="ER65" s="60"/>
      <c r="ES65" s="35"/>
      <c r="ET65" s="35"/>
      <c r="EU65" s="35"/>
      <c r="EV65" s="35"/>
      <c r="EW65" s="35"/>
      <c r="EX65" s="35"/>
      <c r="EY65" s="35"/>
      <c r="EZ65" s="60"/>
      <c r="FA65" s="35"/>
      <c r="FB65" s="35"/>
      <c r="FC65" s="35"/>
      <c r="FD65" s="35"/>
      <c r="FE65" s="35"/>
      <c r="FF65" s="35"/>
      <c r="FG65" s="35"/>
      <c r="FH65" s="35"/>
      <c r="FI65" s="35"/>
      <c r="FJ65" s="35"/>
      <c r="FK65" s="34"/>
      <c r="FL65" s="60"/>
      <c r="FM65" s="34"/>
      <c r="FN65" s="34"/>
      <c r="FO65" s="34"/>
      <c r="FP65" s="60"/>
      <c r="FQ65" s="60"/>
      <c r="FR65" s="60"/>
      <c r="FS65" s="60"/>
      <c r="FT65" s="60"/>
      <c r="FU65" s="35">
        <v>11564868</v>
      </c>
      <c r="FV65" s="93">
        <v>200240473</v>
      </c>
      <c r="FW65" s="35" t="s">
        <v>1447</v>
      </c>
      <c r="FX65" s="35"/>
      <c r="FY65" s="35">
        <v>20</v>
      </c>
      <c r="FZ65" s="35"/>
      <c r="GA65" s="35"/>
      <c r="GB65" s="34"/>
      <c r="GC65" s="34"/>
      <c r="GD65" s="34"/>
      <c r="GE65" s="62"/>
      <c r="GF65" s="62"/>
      <c r="GG65" s="34"/>
      <c r="GH65" s="34"/>
      <c r="GI65" s="34"/>
      <c r="GJ65" s="34"/>
      <c r="GK65" s="34"/>
      <c r="GL65" s="34"/>
      <c r="GM65" s="34"/>
      <c r="GN65" s="60"/>
      <c r="GO65" s="34"/>
      <c r="GP65" s="34"/>
      <c r="GQ65" s="34"/>
      <c r="GR65" s="60"/>
      <c r="GS65" s="60"/>
      <c r="GT65" s="60"/>
      <c r="GU65" s="60"/>
      <c r="GV65" s="60"/>
      <c r="GW65" s="35"/>
      <c r="GX65" s="93"/>
      <c r="GY65" s="35"/>
      <c r="GZ65" s="35"/>
      <c r="HA65" s="35"/>
      <c r="HB65" s="35"/>
      <c r="HC65" s="35"/>
      <c r="HD65" s="34"/>
      <c r="HE65" s="34"/>
      <c r="HF65" s="34"/>
      <c r="HG65" s="62"/>
      <c r="HH65" s="62"/>
      <c r="HI65" s="34"/>
      <c r="HJ65" s="34"/>
      <c r="HK65" s="34"/>
      <c r="HL65" s="34"/>
      <c r="HM65" s="34"/>
      <c r="HN65" s="34"/>
      <c r="HO65" s="34"/>
      <c r="HP65" s="60"/>
      <c r="HQ65" s="34"/>
      <c r="HR65" s="34"/>
      <c r="HS65" s="34"/>
      <c r="HT65" s="60"/>
      <c r="HU65" s="60"/>
      <c r="HV65" s="60"/>
      <c r="HW65" s="60"/>
      <c r="HX65" s="60"/>
      <c r="HY65" s="100"/>
      <c r="HZ65" s="100"/>
      <c r="IA65" s="100"/>
      <c r="IB65" s="65"/>
      <c r="IC65" s="34"/>
      <c r="ID65" s="34"/>
      <c r="IE65" s="34"/>
      <c r="IF65" s="34"/>
      <c r="IG65" s="34"/>
      <c r="IH65" s="34"/>
      <c r="II65" s="62"/>
      <c r="IJ65" s="62"/>
      <c r="IK65" s="34"/>
      <c r="IL65" s="34"/>
      <c r="IM65" s="34"/>
      <c r="IN65" s="34"/>
      <c r="IO65" s="34"/>
      <c r="IP65" s="34"/>
      <c r="IQ65" s="34"/>
      <c r="IR65" s="60"/>
      <c r="IS65" s="34"/>
      <c r="IT65" s="34"/>
      <c r="IU65" s="34"/>
      <c r="IV65" s="60"/>
      <c r="IW65" s="60"/>
      <c r="IX65" s="60"/>
      <c r="IY65" s="60"/>
      <c r="IZ65" s="60"/>
      <c r="JA65" s="34"/>
      <c r="JB65" s="34"/>
      <c r="JC65" s="34"/>
      <c r="JD65" s="34"/>
      <c r="JE65" s="34"/>
      <c r="JF65" s="34"/>
      <c r="JG65" s="34"/>
      <c r="JH65" s="34"/>
      <c r="JI65" s="34"/>
      <c r="JJ65" s="34"/>
      <c r="JK65" s="62"/>
      <c r="JL65" s="62"/>
      <c r="JM65" s="34"/>
      <c r="JN65" s="34"/>
      <c r="JO65" s="34"/>
      <c r="JP65" s="34"/>
      <c r="JQ65" s="34"/>
      <c r="JR65" s="34"/>
      <c r="JS65" s="34"/>
      <c r="JT65" s="60"/>
      <c r="JU65" s="34"/>
      <c r="JV65" s="34"/>
      <c r="JW65" s="34"/>
      <c r="JX65" s="60"/>
      <c r="JY65" s="60"/>
      <c r="JZ65" s="60"/>
      <c r="KA65" s="60"/>
      <c r="KB65" s="60"/>
      <c r="KC65" s="34"/>
      <c r="KD65" s="34"/>
      <c r="KE65" s="34"/>
      <c r="KF65" s="34"/>
      <c r="KG65" s="34"/>
      <c r="KH65" s="34"/>
      <c r="KI65" s="34"/>
      <c r="KJ65" s="34"/>
      <c r="KK65" s="34"/>
      <c r="KL65" s="34"/>
      <c r="KM65" s="62"/>
      <c r="KN65" s="62"/>
      <c r="KO65" s="34"/>
      <c r="KP65" s="34"/>
      <c r="KQ65" s="34"/>
      <c r="KR65" s="34"/>
      <c r="KS65" s="34"/>
      <c r="KT65" s="34"/>
      <c r="KU65" s="34"/>
      <c r="KV65" s="60"/>
      <c r="KW65" s="34"/>
      <c r="KX65" s="34"/>
      <c r="KY65" s="34"/>
      <c r="KZ65" s="60"/>
      <c r="LA65" s="60"/>
      <c r="LB65" s="60"/>
      <c r="LC65" s="60"/>
      <c r="LD65" s="60"/>
      <c r="LE65" s="34"/>
      <c r="LF65" s="34"/>
      <c r="LG65" s="34"/>
      <c r="LH65" s="34"/>
      <c r="LI65" s="34"/>
      <c r="LJ65" s="34"/>
      <c r="LK65" s="34"/>
      <c r="LL65" s="34"/>
      <c r="LM65" s="34"/>
      <c r="LN65" s="34"/>
      <c r="LO65" s="62"/>
      <c r="LP65" s="62"/>
      <c r="LQ65" s="34"/>
      <c r="LR65" s="34"/>
      <c r="LS65" s="34"/>
      <c r="LT65" s="34"/>
      <c r="LU65" s="34"/>
      <c r="LV65" s="34"/>
      <c r="LW65" s="34"/>
      <c r="LX65" s="60"/>
      <c r="LY65" s="34"/>
      <c r="LZ65" s="34"/>
      <c r="MA65" s="34"/>
      <c r="MB65" s="60"/>
      <c r="MC65" s="60"/>
      <c r="MD65" s="60"/>
      <c r="ME65" s="60"/>
      <c r="MF65" s="60"/>
      <c r="MG65" s="34"/>
      <c r="MH65" s="34"/>
      <c r="MI65" s="34"/>
      <c r="MJ65" s="34"/>
      <c r="MK65" s="34"/>
      <c r="ML65" s="34"/>
      <c r="MM65" s="34"/>
      <c r="MN65" s="34"/>
      <c r="MO65" s="34"/>
      <c r="MP65" s="34"/>
      <c r="MQ65" s="62"/>
      <c r="MR65" s="62"/>
      <c r="MS65" s="34"/>
      <c r="MT65" s="34"/>
      <c r="MU65" s="34"/>
      <c r="MV65" s="34"/>
      <c r="MW65" s="34"/>
      <c r="MX65" s="34"/>
      <c r="MY65" s="34"/>
      <c r="MZ65" s="60"/>
      <c r="NA65" s="34"/>
      <c r="NB65" s="34"/>
      <c r="NC65" s="34"/>
      <c r="ND65" s="60"/>
      <c r="NE65" s="60"/>
      <c r="NF65" s="60"/>
      <c r="NG65" s="60"/>
      <c r="NH65" s="60"/>
      <c r="NI65" s="35"/>
      <c r="NJ65" s="35"/>
      <c r="NK65" s="35"/>
      <c r="NL65" s="35"/>
      <c r="NM65" s="35"/>
      <c r="NN65" s="35"/>
      <c r="NO65" s="35"/>
      <c r="NP65" s="34"/>
      <c r="NQ65" s="34"/>
      <c r="NR65" s="34"/>
      <c r="NS65" s="62"/>
      <c r="NT65" s="62"/>
      <c r="NU65" s="34"/>
      <c r="NV65" s="34"/>
      <c r="NW65" s="34"/>
      <c r="NX65" s="34"/>
      <c r="NY65" s="34"/>
      <c r="NZ65" s="34"/>
      <c r="OA65" s="34"/>
      <c r="OB65" s="60"/>
      <c r="OC65" s="34"/>
      <c r="OD65" s="34"/>
      <c r="OE65" s="34"/>
      <c r="OF65" s="60"/>
      <c r="OG65" s="60"/>
      <c r="OH65" s="60"/>
      <c r="OI65" s="60"/>
      <c r="OJ65" s="60"/>
      <c r="OK65" s="35"/>
      <c r="OL65" s="35"/>
      <c r="OM65" s="35"/>
      <c r="ON65" s="35"/>
      <c r="OO65" s="35"/>
      <c r="OP65" s="35"/>
      <c r="OQ65" s="35"/>
      <c r="OR65" s="34"/>
      <c r="OS65" s="34"/>
      <c r="OT65" s="34"/>
      <c r="OU65" s="62"/>
      <c r="OV65" s="62"/>
      <c r="OW65" s="34"/>
      <c r="OX65" s="34"/>
      <c r="OY65" s="34"/>
      <c r="OZ65" s="34"/>
      <c r="PA65" s="34"/>
      <c r="PB65" s="34"/>
      <c r="PC65" s="34"/>
      <c r="PD65" s="60"/>
      <c r="PE65" s="63"/>
    </row>
    <row r="66" spans="1:421" s="64" customFormat="1" ht="20.2" customHeight="1">
      <c r="A66" s="34"/>
      <c r="B66" s="34"/>
      <c r="C66" s="34"/>
      <c r="D66" s="60"/>
      <c r="E66" s="60"/>
      <c r="F66" s="60"/>
      <c r="G66" s="60"/>
      <c r="H66" s="60"/>
      <c r="I66" s="35"/>
      <c r="J66" s="35"/>
      <c r="K66" s="35"/>
      <c r="L66" s="35"/>
      <c r="M66" s="35"/>
      <c r="N66" s="35"/>
      <c r="O66" s="35"/>
      <c r="P66" s="34"/>
      <c r="Q66" s="34"/>
      <c r="R66" s="34"/>
      <c r="S66" s="62"/>
      <c r="T66" s="62"/>
      <c r="U66" s="34"/>
      <c r="V66" s="34"/>
      <c r="W66" s="34"/>
      <c r="X66" s="34"/>
      <c r="Y66" s="34"/>
      <c r="Z66" s="34"/>
      <c r="AA66" s="34"/>
      <c r="AB66" s="60"/>
      <c r="AC66" s="34"/>
      <c r="AD66" s="34"/>
      <c r="AE66" s="34"/>
      <c r="AF66" s="60"/>
      <c r="AG66" s="60"/>
      <c r="AH66" s="60"/>
      <c r="AI66" s="60"/>
      <c r="AJ66" s="60"/>
      <c r="AK66" s="34"/>
      <c r="AL66" s="34"/>
      <c r="AM66" s="34"/>
      <c r="AN66" s="34"/>
      <c r="AO66" s="34"/>
      <c r="AP66" s="34"/>
      <c r="AQ66" s="34"/>
      <c r="AR66" s="34"/>
      <c r="AS66" s="34"/>
      <c r="AT66" s="34"/>
      <c r="AU66" s="62"/>
      <c r="AV66" s="62"/>
      <c r="AW66" s="34"/>
      <c r="AX66" s="34"/>
      <c r="AY66" s="34"/>
      <c r="AZ66" s="34"/>
      <c r="BA66" s="34"/>
      <c r="BB66" s="34"/>
      <c r="BC66" s="34"/>
      <c r="BD66" s="60"/>
      <c r="BE66" s="34"/>
      <c r="BF66" s="34"/>
      <c r="BG66" s="34"/>
      <c r="BH66" s="60"/>
      <c r="BI66" s="60"/>
      <c r="BJ66" s="60"/>
      <c r="BK66" s="60"/>
      <c r="BL66" s="60"/>
      <c r="BM66" s="34"/>
      <c r="BN66" s="34"/>
      <c r="BO66" s="34"/>
      <c r="BP66" s="34"/>
      <c r="BQ66" s="34"/>
      <c r="BR66" s="34"/>
      <c r="BS66" s="34"/>
      <c r="BT66" s="34"/>
      <c r="BU66" s="34"/>
      <c r="BV66" s="34"/>
      <c r="BW66" s="62"/>
      <c r="BX66" s="62"/>
      <c r="BY66" s="34"/>
      <c r="BZ66" s="34"/>
      <c r="CA66" s="34"/>
      <c r="CB66" s="34"/>
      <c r="CC66" s="34"/>
      <c r="CD66" s="34"/>
      <c r="CE66" s="34"/>
      <c r="CF66" s="60"/>
      <c r="CG66" s="34"/>
      <c r="CH66" s="34"/>
      <c r="CI66" s="34"/>
      <c r="CJ66" s="60"/>
      <c r="CK66" s="60"/>
      <c r="CL66" s="60"/>
      <c r="CM66" s="60"/>
      <c r="CN66" s="60"/>
      <c r="CO66" s="35"/>
      <c r="CP66" s="35"/>
      <c r="CQ66" s="35"/>
      <c r="CR66" s="35"/>
      <c r="CS66" s="35"/>
      <c r="CT66" s="35"/>
      <c r="CU66" s="35"/>
      <c r="CV66" s="60"/>
      <c r="CW66" s="34"/>
      <c r="CX66" s="34"/>
      <c r="CY66" s="62"/>
      <c r="CZ66" s="62"/>
      <c r="DA66" s="34"/>
      <c r="DB66" s="34"/>
      <c r="DC66" s="34"/>
      <c r="DD66" s="34"/>
      <c r="DE66" s="34"/>
      <c r="DF66" s="34"/>
      <c r="DG66" s="34"/>
      <c r="DH66" s="60"/>
      <c r="DI66" s="34"/>
      <c r="DJ66" s="34"/>
      <c r="DK66" s="34"/>
      <c r="DL66" s="60"/>
      <c r="DM66" s="60"/>
      <c r="DN66" s="60"/>
      <c r="DO66" s="60"/>
      <c r="DP66" s="60"/>
      <c r="DQ66" s="35"/>
      <c r="DR66" s="35"/>
      <c r="DS66" s="35"/>
      <c r="DT66" s="35"/>
      <c r="DU66" s="35"/>
      <c r="DV66" s="35"/>
      <c r="DW66" s="81"/>
      <c r="DX66" s="35"/>
      <c r="DY66" s="35"/>
      <c r="DZ66" s="35"/>
      <c r="EA66" s="35"/>
      <c r="EB66" s="35"/>
      <c r="EC66" s="35"/>
      <c r="ED66" s="35"/>
      <c r="EE66" s="35"/>
      <c r="EF66" s="35"/>
      <c r="EG66" s="35"/>
      <c r="EH66" s="35"/>
      <c r="EI66" s="34"/>
      <c r="EJ66" s="60"/>
      <c r="EK66" s="34"/>
      <c r="EL66" s="34"/>
      <c r="EM66" s="34"/>
      <c r="EN66" s="60"/>
      <c r="EO66" s="35"/>
      <c r="EP66" s="60"/>
      <c r="EQ66" s="60"/>
      <c r="ER66" s="60"/>
      <c r="ES66" s="35"/>
      <c r="ET66" s="35"/>
      <c r="EU66" s="35"/>
      <c r="EV66" s="35"/>
      <c r="EW66" s="35"/>
      <c r="EX66" s="35"/>
      <c r="EY66" s="35"/>
      <c r="EZ66" s="35"/>
      <c r="FA66" s="35"/>
      <c r="FB66" s="35"/>
      <c r="FC66" s="35"/>
      <c r="FD66" s="35"/>
      <c r="FE66" s="35"/>
      <c r="FF66" s="35"/>
      <c r="FG66" s="35"/>
      <c r="FH66" s="35"/>
      <c r="FI66" s="35"/>
      <c r="FJ66" s="35"/>
      <c r="FK66" s="34"/>
      <c r="FL66" s="60"/>
      <c r="FM66" s="34"/>
      <c r="FN66" s="34"/>
      <c r="FO66" s="34"/>
      <c r="FP66" s="60"/>
      <c r="FQ66" s="60"/>
      <c r="FR66" s="60"/>
      <c r="FS66" s="60"/>
      <c r="FT66" s="60"/>
      <c r="FU66" s="35">
        <v>11567087</v>
      </c>
      <c r="FV66" s="35">
        <v>200240476</v>
      </c>
      <c r="FW66" s="35" t="s">
        <v>1446</v>
      </c>
      <c r="FX66" s="35"/>
      <c r="FY66" s="35">
        <v>120</v>
      </c>
      <c r="FZ66" s="35"/>
      <c r="GA66" s="35"/>
      <c r="GB66" s="34"/>
      <c r="GC66" s="34"/>
      <c r="GD66" s="34"/>
      <c r="GE66" s="62"/>
      <c r="GF66" s="62"/>
      <c r="GG66" s="34"/>
      <c r="GH66" s="34"/>
      <c r="GJ66" s="34"/>
      <c r="GK66" s="34"/>
      <c r="GL66" s="34"/>
      <c r="GM66" s="34"/>
      <c r="GN66" s="60"/>
      <c r="GO66" s="34"/>
      <c r="GP66" s="34"/>
      <c r="GQ66" s="34"/>
      <c r="GR66" s="60"/>
      <c r="GS66" s="60"/>
      <c r="GT66" s="60"/>
      <c r="GU66" s="60"/>
      <c r="GV66" s="60"/>
      <c r="GW66" s="35"/>
      <c r="GX66" s="35"/>
      <c r="GY66" s="35"/>
      <c r="GZ66" s="35"/>
      <c r="HA66" s="35"/>
      <c r="HB66" s="35"/>
      <c r="HC66" s="35"/>
      <c r="HD66" s="34"/>
      <c r="HE66" s="34"/>
      <c r="HF66" s="34"/>
      <c r="HG66" s="62"/>
      <c r="HH66" s="62"/>
      <c r="HI66" s="34"/>
      <c r="HJ66" s="34"/>
      <c r="HL66" s="34"/>
      <c r="HM66" s="34"/>
      <c r="HN66" s="34"/>
      <c r="HO66" s="34"/>
      <c r="HP66" s="60"/>
      <c r="HQ66" s="34"/>
      <c r="HR66" s="34"/>
      <c r="HS66" s="34"/>
      <c r="HT66" s="60"/>
      <c r="HU66" s="60"/>
      <c r="HV66" s="60"/>
      <c r="HW66" s="60"/>
      <c r="HX66" s="60"/>
      <c r="HY66" s="34"/>
      <c r="HZ66" s="34"/>
      <c r="IA66" s="34"/>
      <c r="IB66" s="34"/>
      <c r="IC66" s="34"/>
      <c r="ID66" s="34"/>
      <c r="IE66" s="34"/>
      <c r="IF66" s="34"/>
      <c r="IG66" s="34"/>
      <c r="IH66" s="34"/>
      <c r="II66" s="62"/>
      <c r="IJ66" s="62"/>
      <c r="IK66" s="34"/>
      <c r="IL66" s="34"/>
      <c r="IM66" s="34"/>
      <c r="IN66" s="34"/>
      <c r="IO66" s="34"/>
      <c r="IP66" s="34"/>
      <c r="IQ66" s="34"/>
      <c r="IR66" s="60"/>
      <c r="IS66" s="34"/>
      <c r="IT66" s="34"/>
      <c r="IU66" s="34"/>
      <c r="IV66" s="60"/>
      <c r="IW66" s="60"/>
      <c r="IX66" s="60"/>
      <c r="IY66" s="60"/>
      <c r="IZ66" s="60"/>
      <c r="JA66" s="34"/>
      <c r="JB66" s="34"/>
      <c r="JC66" s="34"/>
      <c r="JD66" s="34"/>
      <c r="JE66" s="34"/>
      <c r="JF66" s="34"/>
      <c r="JG66" s="34"/>
      <c r="JH66" s="34"/>
      <c r="JI66" s="34"/>
      <c r="JJ66" s="34"/>
      <c r="JK66" s="62"/>
      <c r="JL66" s="62"/>
      <c r="JM66" s="34"/>
      <c r="JN66" s="34"/>
      <c r="JO66" s="34"/>
      <c r="JP66" s="34"/>
      <c r="JQ66" s="34"/>
      <c r="JR66" s="34"/>
      <c r="JS66" s="34"/>
      <c r="JT66" s="60"/>
      <c r="JU66" s="34"/>
      <c r="JV66" s="34"/>
      <c r="JW66" s="34"/>
      <c r="JX66" s="60"/>
      <c r="JY66" s="60"/>
      <c r="JZ66" s="60"/>
      <c r="KA66" s="60"/>
      <c r="KB66" s="60"/>
      <c r="KC66" s="34"/>
      <c r="KD66" s="34"/>
      <c r="KE66" s="34"/>
      <c r="KF66" s="34"/>
      <c r="KG66" s="34"/>
      <c r="KH66" s="34"/>
      <c r="KI66" s="34"/>
      <c r="KJ66" s="34"/>
      <c r="KK66" s="34"/>
      <c r="KL66" s="34"/>
      <c r="KM66" s="62"/>
      <c r="KN66" s="62"/>
      <c r="KO66" s="34"/>
      <c r="KP66" s="34"/>
      <c r="KQ66" s="34"/>
      <c r="KR66" s="34"/>
      <c r="KS66" s="34"/>
      <c r="KT66" s="34"/>
      <c r="KU66" s="34"/>
      <c r="KV66" s="60"/>
      <c r="KW66" s="34"/>
      <c r="KX66" s="34"/>
      <c r="KY66" s="34"/>
      <c r="KZ66" s="60"/>
      <c r="LA66" s="60"/>
      <c r="LB66" s="60"/>
      <c r="LC66" s="60"/>
      <c r="LD66" s="60"/>
      <c r="LE66" s="34"/>
      <c r="LF66" s="34"/>
      <c r="LG66" s="34"/>
      <c r="LH66" s="34"/>
      <c r="LI66" s="34"/>
      <c r="LJ66" s="34"/>
      <c r="LK66" s="34"/>
      <c r="LL66" s="34"/>
      <c r="LM66" s="34"/>
      <c r="LN66" s="34"/>
      <c r="LO66" s="62"/>
      <c r="LP66" s="62"/>
      <c r="LQ66" s="34"/>
      <c r="LR66" s="34"/>
      <c r="LS66" s="34"/>
      <c r="LT66" s="34"/>
      <c r="LU66" s="34"/>
      <c r="LV66" s="34"/>
      <c r="LW66" s="34"/>
      <c r="LX66" s="60"/>
      <c r="LY66" s="34"/>
      <c r="LZ66" s="34"/>
      <c r="MA66" s="34"/>
      <c r="MB66" s="60"/>
      <c r="MC66" s="60"/>
      <c r="MD66" s="60"/>
      <c r="ME66" s="60"/>
      <c r="MF66" s="60"/>
      <c r="MG66" s="34"/>
      <c r="MH66" s="34"/>
      <c r="MI66" s="34"/>
      <c r="MJ66" s="34"/>
      <c r="MK66" s="34"/>
      <c r="ML66" s="34"/>
      <c r="MM66" s="34"/>
      <c r="MN66" s="34"/>
      <c r="MO66" s="34"/>
      <c r="MP66" s="34"/>
      <c r="MQ66" s="62"/>
      <c r="MR66" s="62"/>
      <c r="MS66" s="34"/>
      <c r="MT66" s="34"/>
      <c r="MU66" s="34"/>
      <c r="MV66" s="34"/>
      <c r="MW66" s="34"/>
      <c r="MX66" s="34"/>
      <c r="MY66" s="34"/>
      <c r="MZ66" s="60"/>
      <c r="NA66" s="34"/>
      <c r="NB66" s="34"/>
      <c r="NC66" s="34"/>
      <c r="ND66" s="60"/>
      <c r="NE66" s="60"/>
      <c r="NF66" s="60"/>
      <c r="NG66" s="60"/>
      <c r="NH66" s="60"/>
      <c r="NI66" s="34"/>
      <c r="NJ66" s="34"/>
      <c r="NK66" s="34"/>
      <c r="NL66" s="34"/>
      <c r="NM66" s="34"/>
      <c r="NN66" s="34"/>
      <c r="NO66" s="34"/>
      <c r="NP66" s="34"/>
      <c r="NQ66" s="34"/>
      <c r="NR66" s="34"/>
      <c r="NS66" s="62"/>
      <c r="NT66" s="62"/>
      <c r="NU66" s="34"/>
      <c r="NV66" s="34"/>
      <c r="NW66" s="34"/>
      <c r="NX66" s="34"/>
      <c r="NY66" s="34"/>
      <c r="NZ66" s="34"/>
      <c r="OA66" s="34"/>
      <c r="OB66" s="60"/>
      <c r="OC66" s="34"/>
      <c r="OD66" s="34"/>
      <c r="OE66" s="34"/>
      <c r="OF66" s="60"/>
      <c r="OG66" s="60"/>
      <c r="OH66" s="60"/>
      <c r="OI66" s="60"/>
      <c r="OJ66" s="60"/>
      <c r="OK66" s="34"/>
      <c r="OL66" s="34"/>
      <c r="OM66" s="34"/>
      <c r="ON66" s="34"/>
      <c r="OO66" s="34"/>
      <c r="OP66" s="34"/>
      <c r="OQ66" s="35"/>
      <c r="OR66" s="34"/>
      <c r="OS66" s="34"/>
      <c r="OT66" s="34"/>
      <c r="OU66" s="62"/>
      <c r="OV66" s="62"/>
      <c r="OW66" s="34"/>
      <c r="OX66" s="34"/>
      <c r="OY66" s="34"/>
      <c r="OZ66" s="34"/>
      <c r="PA66" s="34"/>
      <c r="PB66" s="34"/>
      <c r="PC66" s="34"/>
      <c r="PD66" s="60"/>
      <c r="PE66" s="63"/>
    </row>
    <row r="67" spans="1:421" s="64" customFormat="1" ht="20.2" customHeight="1">
      <c r="A67" s="34"/>
      <c r="B67" s="34"/>
      <c r="C67" s="34"/>
      <c r="D67" s="60"/>
      <c r="E67" s="60"/>
      <c r="F67" s="60"/>
      <c r="G67" s="60"/>
      <c r="H67" s="60"/>
      <c r="I67" s="35"/>
      <c r="J67" s="35"/>
      <c r="K67" s="35"/>
      <c r="L67" s="35"/>
      <c r="M67" s="35"/>
      <c r="N67" s="35"/>
      <c r="O67" s="35"/>
      <c r="P67" s="34"/>
      <c r="Q67" s="34"/>
      <c r="R67" s="34"/>
      <c r="S67" s="62"/>
      <c r="T67" s="62"/>
      <c r="U67" s="34"/>
      <c r="V67" s="34"/>
      <c r="W67" s="34"/>
      <c r="X67" s="34"/>
      <c r="Y67" s="34"/>
      <c r="Z67" s="34"/>
      <c r="AA67" s="34"/>
      <c r="AB67" s="60"/>
      <c r="AC67" s="34"/>
      <c r="AD67" s="34"/>
      <c r="AE67" s="34"/>
      <c r="AF67" s="60"/>
      <c r="AG67" s="60"/>
      <c r="AH67" s="60"/>
      <c r="AI67" s="60"/>
      <c r="AJ67" s="60"/>
      <c r="AK67" s="34"/>
      <c r="AL67" s="34"/>
      <c r="AM67" s="34"/>
      <c r="AN67" s="34"/>
      <c r="AO67" s="34"/>
      <c r="AP67" s="34"/>
      <c r="AQ67" s="34"/>
      <c r="AR67" s="34"/>
      <c r="AS67" s="34"/>
      <c r="AT67" s="34"/>
      <c r="AU67" s="62"/>
      <c r="AV67" s="62"/>
      <c r="AW67" s="34"/>
      <c r="AX67" s="34"/>
      <c r="AY67" s="34"/>
      <c r="AZ67" s="34"/>
      <c r="BA67" s="34"/>
      <c r="BB67" s="34"/>
      <c r="BC67" s="34"/>
      <c r="BD67" s="60"/>
      <c r="BE67" s="34"/>
      <c r="BF67" s="34"/>
      <c r="BG67" s="34"/>
      <c r="BH67" s="60"/>
      <c r="BI67" s="60"/>
      <c r="BJ67" s="60"/>
      <c r="BK67" s="60"/>
      <c r="BL67" s="60"/>
      <c r="BM67" s="34"/>
      <c r="BN67" s="34"/>
      <c r="BO67" s="34"/>
      <c r="BP67" s="34"/>
      <c r="BQ67" s="34"/>
      <c r="BR67" s="34"/>
      <c r="BS67" s="34"/>
      <c r="BT67" s="34"/>
      <c r="BU67" s="34"/>
      <c r="BV67" s="34"/>
      <c r="BW67" s="62"/>
      <c r="BX67" s="62"/>
      <c r="BY67" s="34"/>
      <c r="BZ67" s="34"/>
      <c r="CA67" s="34"/>
      <c r="CB67" s="34"/>
      <c r="CC67" s="34"/>
      <c r="CD67" s="34"/>
      <c r="CE67" s="34"/>
      <c r="CF67" s="60"/>
      <c r="CG67" s="34"/>
      <c r="CH67" s="34"/>
      <c r="CI67" s="34"/>
      <c r="CJ67" s="60"/>
      <c r="CK67" s="60"/>
      <c r="CL67" s="60"/>
      <c r="CM67" s="60"/>
      <c r="CN67" s="60"/>
      <c r="CO67" s="35"/>
      <c r="CP67" s="35"/>
      <c r="CQ67" s="35"/>
      <c r="CR67" s="35"/>
      <c r="CS67" s="35"/>
      <c r="CT67" s="35"/>
      <c r="CU67" s="35"/>
      <c r="CV67" s="60"/>
      <c r="CW67" s="34"/>
      <c r="CX67" s="34"/>
      <c r="CY67" s="62"/>
      <c r="CZ67" s="62"/>
      <c r="DA67" s="34"/>
      <c r="DB67" s="34"/>
      <c r="DC67" s="34"/>
      <c r="DD67" s="34"/>
      <c r="DE67" s="34"/>
      <c r="DF67" s="34"/>
      <c r="DG67" s="34"/>
      <c r="DH67" s="60"/>
      <c r="DI67" s="34"/>
      <c r="DJ67" s="34"/>
      <c r="DK67" s="34"/>
      <c r="DL67" s="60"/>
      <c r="DM67" s="60"/>
      <c r="DN67" s="60"/>
      <c r="DO67" s="60"/>
      <c r="DP67" s="35"/>
      <c r="DQ67" s="35" t="s">
        <v>2103</v>
      </c>
      <c r="DR67" s="35" t="s">
        <v>2008</v>
      </c>
      <c r="DS67" s="35"/>
      <c r="DT67" s="35" t="s">
        <v>2037</v>
      </c>
      <c r="DU67" s="35">
        <v>36</v>
      </c>
      <c r="DV67" s="35"/>
      <c r="DW67" s="35"/>
      <c r="DX67" s="35"/>
      <c r="DY67" s="35"/>
      <c r="DZ67" s="35"/>
      <c r="EA67" s="35"/>
      <c r="EB67" s="35"/>
      <c r="EC67" s="35"/>
      <c r="ED67" s="35"/>
      <c r="EE67" s="35"/>
      <c r="EF67" s="35"/>
      <c r="EG67" s="35"/>
      <c r="EI67" s="34"/>
      <c r="EJ67" s="60"/>
      <c r="EK67" s="34"/>
      <c r="EL67" s="34"/>
      <c r="EM67" s="34"/>
      <c r="EN67" s="60"/>
      <c r="EO67" s="60"/>
      <c r="EP67" s="60"/>
      <c r="EQ67" s="60"/>
      <c r="ER67" s="60"/>
      <c r="ES67" s="35"/>
      <c r="ET67" s="35"/>
      <c r="EU67" s="35"/>
      <c r="EV67" s="35"/>
      <c r="EW67" s="35"/>
      <c r="EX67" s="35"/>
      <c r="EY67" s="36"/>
      <c r="EZ67" s="35"/>
      <c r="FA67" s="35"/>
      <c r="FB67" s="35"/>
      <c r="FC67" s="35"/>
      <c r="FD67" s="35"/>
      <c r="FE67" s="35"/>
      <c r="FF67" s="35"/>
      <c r="FG67" s="35"/>
      <c r="FH67" s="35"/>
      <c r="FI67" s="35"/>
      <c r="FJ67" s="35"/>
      <c r="FK67" s="34"/>
      <c r="FL67" s="60"/>
      <c r="FM67" s="34"/>
      <c r="FN67" s="34"/>
      <c r="FO67" s="34"/>
      <c r="FP67" s="60"/>
      <c r="FQ67" s="60"/>
      <c r="FR67" s="60"/>
      <c r="FS67" s="60"/>
      <c r="FT67" s="60"/>
      <c r="FU67" s="34">
        <v>11567088</v>
      </c>
      <c r="FV67" s="34">
        <v>200240473</v>
      </c>
      <c r="FW67" s="34" t="s">
        <v>1447</v>
      </c>
      <c r="FX67" s="35"/>
      <c r="FY67" s="34">
        <v>120</v>
      </c>
      <c r="FZ67" s="34"/>
      <c r="GA67" s="34"/>
      <c r="GB67" s="34"/>
      <c r="GC67" s="34"/>
      <c r="GD67" s="34"/>
      <c r="GE67" s="62"/>
      <c r="GF67" s="35"/>
      <c r="GG67" s="35"/>
      <c r="GH67" s="35"/>
      <c r="GI67" s="35"/>
      <c r="GJ67" s="35"/>
      <c r="GK67" s="35"/>
      <c r="GL67" s="35"/>
      <c r="GM67" s="34"/>
      <c r="GN67" s="60"/>
      <c r="GO67" s="34"/>
      <c r="GP67" s="34"/>
      <c r="GQ67" s="34"/>
      <c r="GR67" s="60"/>
      <c r="GS67" s="60"/>
      <c r="GT67" s="60"/>
      <c r="GU67" s="60"/>
      <c r="GV67" s="60"/>
      <c r="GW67" s="34"/>
      <c r="GX67" s="34"/>
      <c r="GY67" s="34"/>
      <c r="GZ67" s="35"/>
      <c r="HA67" s="34"/>
      <c r="HB67" s="34"/>
      <c r="HC67" s="34"/>
      <c r="HD67" s="34"/>
      <c r="HE67" s="34"/>
      <c r="HF67" s="34"/>
      <c r="HG67" s="62"/>
      <c r="HH67" s="35"/>
      <c r="HI67" s="35"/>
      <c r="HJ67" s="35"/>
      <c r="HK67" s="35"/>
      <c r="HL67" s="35"/>
      <c r="HM67" s="35"/>
      <c r="HN67" s="35"/>
      <c r="HO67" s="34"/>
      <c r="HP67" s="60"/>
      <c r="HQ67" s="34"/>
      <c r="HR67" s="34"/>
      <c r="HS67" s="34"/>
      <c r="HT67" s="60"/>
      <c r="HU67" s="60"/>
      <c r="HV67" s="60"/>
      <c r="HW67" s="60"/>
      <c r="HX67" s="60"/>
      <c r="HY67" s="34"/>
      <c r="HZ67" s="34"/>
      <c r="IA67" s="34"/>
      <c r="IB67" s="34"/>
      <c r="IC67" s="34"/>
      <c r="ID67" s="34"/>
      <c r="IE67" s="34"/>
      <c r="IF67" s="34"/>
      <c r="IG67" s="34"/>
      <c r="IH67" s="34"/>
      <c r="II67" s="62"/>
      <c r="IJ67" s="62"/>
      <c r="IK67" s="34"/>
      <c r="IL67" s="34"/>
      <c r="IM67" s="34"/>
      <c r="IN67" s="34"/>
      <c r="IO67" s="34"/>
      <c r="IP67" s="34"/>
      <c r="IQ67" s="34"/>
      <c r="IR67" s="60"/>
      <c r="IS67" s="34"/>
      <c r="IT67" s="34"/>
      <c r="IU67" s="34"/>
      <c r="IV67" s="60"/>
      <c r="IW67" s="60"/>
      <c r="IX67" s="60"/>
      <c r="IY67" s="60"/>
      <c r="IZ67" s="60"/>
      <c r="JA67" s="34"/>
      <c r="JB67" s="34"/>
      <c r="JC67" s="34"/>
      <c r="JD67" s="34"/>
      <c r="JE67" s="34"/>
      <c r="JF67" s="34"/>
      <c r="JG67" s="34"/>
      <c r="JH67" s="34"/>
      <c r="JI67" s="34"/>
      <c r="JJ67" s="34"/>
      <c r="JK67" s="62"/>
      <c r="JL67" s="62"/>
      <c r="JM67" s="34"/>
      <c r="JN67" s="34"/>
      <c r="JO67" s="34"/>
      <c r="JP67" s="34"/>
      <c r="JQ67" s="34"/>
      <c r="JR67" s="34"/>
      <c r="JS67" s="34"/>
      <c r="JT67" s="60"/>
      <c r="JU67" s="34"/>
      <c r="JV67" s="34"/>
      <c r="JW67" s="34"/>
      <c r="JX67" s="60"/>
      <c r="JY67" s="60"/>
      <c r="JZ67" s="60"/>
      <c r="KA67" s="60"/>
      <c r="KB67" s="60"/>
      <c r="KC67" s="34"/>
      <c r="KD67" s="34"/>
      <c r="KE67" s="34"/>
      <c r="KF67" s="34"/>
      <c r="KG67" s="34"/>
      <c r="KH67" s="34"/>
      <c r="KI67" s="34"/>
      <c r="KJ67" s="34"/>
      <c r="KK67" s="34"/>
      <c r="KL67" s="34"/>
      <c r="KM67" s="62"/>
      <c r="KN67" s="62"/>
      <c r="KO67" s="34"/>
      <c r="KP67" s="34"/>
      <c r="KQ67" s="34"/>
      <c r="KR67" s="34"/>
      <c r="KS67" s="34"/>
      <c r="KT67" s="34"/>
      <c r="KU67" s="34"/>
      <c r="KV67" s="60"/>
      <c r="KW67" s="34"/>
      <c r="KX67" s="34"/>
      <c r="KY67" s="34"/>
      <c r="KZ67" s="60"/>
      <c r="LA67" s="60"/>
      <c r="LB67" s="60"/>
      <c r="LC67" s="60"/>
      <c r="LD67" s="60"/>
      <c r="LE67" s="34"/>
      <c r="LF67" s="34"/>
      <c r="LG67" s="34"/>
      <c r="LH67" s="34"/>
      <c r="LI67" s="34"/>
      <c r="LJ67" s="34"/>
      <c r="LK67" s="34"/>
      <c r="LL67" s="34"/>
      <c r="LM67" s="34"/>
      <c r="LN67" s="34"/>
      <c r="LO67" s="62"/>
      <c r="LP67" s="62"/>
      <c r="LQ67" s="34"/>
      <c r="LR67" s="34"/>
      <c r="LS67" s="34"/>
      <c r="LT67" s="34"/>
      <c r="LU67" s="34"/>
      <c r="LV67" s="34"/>
      <c r="LW67" s="34"/>
      <c r="LX67" s="60"/>
      <c r="LY67" s="34"/>
      <c r="LZ67" s="34"/>
      <c r="MA67" s="34"/>
      <c r="MB67" s="60"/>
      <c r="MC67" s="60"/>
      <c r="MD67" s="60"/>
      <c r="ME67" s="60"/>
      <c r="MF67" s="60"/>
      <c r="MG67" s="34"/>
      <c r="MH67" s="34"/>
      <c r="MI67" s="34"/>
      <c r="MJ67" s="34"/>
      <c r="MK67" s="34"/>
      <c r="ML67" s="34"/>
      <c r="MM67" s="34"/>
      <c r="MN67" s="34"/>
      <c r="MO67" s="34"/>
      <c r="MP67" s="34"/>
      <c r="MQ67" s="62"/>
      <c r="MR67" s="62"/>
      <c r="MS67" s="34"/>
      <c r="MT67" s="34"/>
      <c r="MU67" s="34"/>
      <c r="MV67" s="34"/>
      <c r="MW67" s="34"/>
      <c r="MX67" s="34"/>
      <c r="MY67" s="34"/>
      <c r="MZ67" s="60"/>
      <c r="NA67" s="34"/>
      <c r="NB67" s="34"/>
      <c r="NC67" s="34"/>
      <c r="ND67" s="60"/>
      <c r="NE67" s="60"/>
      <c r="NF67" s="60"/>
      <c r="NG67" s="60"/>
      <c r="NH67" s="60"/>
      <c r="NI67" s="34"/>
      <c r="NJ67" s="34"/>
      <c r="NK67" s="34"/>
      <c r="NL67" s="34"/>
      <c r="NM67" s="34"/>
      <c r="NN67" s="34"/>
      <c r="NO67" s="34"/>
      <c r="NP67" s="34"/>
      <c r="NQ67" s="34"/>
      <c r="NR67" s="34"/>
      <c r="NS67" s="62"/>
      <c r="NT67" s="62"/>
      <c r="NU67" s="34"/>
      <c r="NV67" s="34"/>
      <c r="NW67" s="34"/>
      <c r="NX67" s="34"/>
      <c r="NY67" s="34"/>
      <c r="NZ67" s="34"/>
      <c r="OA67" s="34"/>
      <c r="OB67" s="60"/>
      <c r="OC67" s="34"/>
      <c r="OD67" s="34"/>
      <c r="OE67" s="34"/>
      <c r="OF67" s="60"/>
      <c r="OG67" s="60"/>
      <c r="OH67" s="60"/>
      <c r="OI67" s="60"/>
      <c r="OJ67" s="60"/>
      <c r="OK67" s="34"/>
      <c r="OL67" s="34"/>
      <c r="OM67" s="34"/>
      <c r="ON67" s="34"/>
      <c r="OO67" s="34"/>
      <c r="OP67" s="34"/>
      <c r="OQ67" s="34"/>
      <c r="OR67" s="34"/>
      <c r="OS67" s="34"/>
      <c r="OT67" s="34"/>
      <c r="OU67" s="62"/>
      <c r="OV67" s="62"/>
      <c r="OW67" s="34"/>
      <c r="OX67" s="34"/>
      <c r="OY67" s="34"/>
      <c r="OZ67" s="34"/>
      <c r="PA67" s="34"/>
      <c r="PB67" s="34"/>
      <c r="PC67" s="34"/>
      <c r="PD67" s="60"/>
      <c r="PE67" s="63"/>
    </row>
    <row r="68" spans="1:421" s="64" customFormat="1" ht="20.2" customHeight="1">
      <c r="A68" s="34"/>
      <c r="B68" s="34"/>
      <c r="C68" s="34"/>
      <c r="D68" s="60"/>
      <c r="E68" s="60"/>
      <c r="F68" s="60"/>
      <c r="G68" s="60"/>
      <c r="H68" s="60"/>
      <c r="I68" s="34"/>
      <c r="J68" s="35"/>
      <c r="K68" s="34"/>
      <c r="L68" s="35"/>
      <c r="M68" s="35"/>
      <c r="N68" s="35"/>
      <c r="O68" s="34"/>
      <c r="P68" s="34"/>
      <c r="Q68" s="34"/>
      <c r="R68" s="34"/>
      <c r="S68" s="62"/>
      <c r="T68" s="62"/>
      <c r="U68" s="34"/>
      <c r="V68" s="34"/>
      <c r="W68" s="34"/>
      <c r="X68" s="34"/>
      <c r="Y68" s="34"/>
      <c r="Z68" s="34"/>
      <c r="AA68" s="34"/>
      <c r="AB68" s="60"/>
      <c r="AC68" s="34"/>
      <c r="AD68" s="34"/>
      <c r="AE68" s="34"/>
      <c r="AF68" s="60"/>
      <c r="AG68" s="60"/>
      <c r="AH68" s="60"/>
      <c r="AI68" s="60"/>
      <c r="AJ68" s="60"/>
      <c r="AK68" s="34"/>
      <c r="AL68" s="34"/>
      <c r="AM68" s="34"/>
      <c r="AN68" s="34"/>
      <c r="AO68" s="34"/>
      <c r="AP68" s="34"/>
      <c r="AQ68" s="34"/>
      <c r="AR68" s="34"/>
      <c r="AS68" s="34"/>
      <c r="AT68" s="34"/>
      <c r="AU68" s="62"/>
      <c r="AV68" s="62"/>
      <c r="AW68" s="34"/>
      <c r="AX68" s="34"/>
      <c r="AY68" s="34"/>
      <c r="AZ68" s="34"/>
      <c r="BA68" s="34"/>
      <c r="BB68" s="34"/>
      <c r="BC68" s="34"/>
      <c r="BD68" s="60"/>
      <c r="BE68" s="34"/>
      <c r="BF68" s="34"/>
      <c r="BG68" s="34"/>
      <c r="BH68" s="60"/>
      <c r="BI68" s="60"/>
      <c r="BJ68" s="60"/>
      <c r="BK68" s="60"/>
      <c r="BL68" s="60"/>
      <c r="BM68" s="34"/>
      <c r="BN68" s="34"/>
      <c r="BO68" s="34"/>
      <c r="BP68" s="34"/>
      <c r="BQ68" s="34"/>
      <c r="BR68" s="34"/>
      <c r="BS68" s="34"/>
      <c r="BT68" s="34"/>
      <c r="BU68" s="34"/>
      <c r="BV68" s="34"/>
      <c r="BW68" s="62"/>
      <c r="BX68" s="62"/>
      <c r="BY68" s="34"/>
      <c r="BZ68" s="34"/>
      <c r="CA68" s="34"/>
      <c r="CB68" s="34"/>
      <c r="CC68" s="34"/>
      <c r="CD68" s="34"/>
      <c r="CE68" s="34"/>
      <c r="CF68" s="60"/>
      <c r="CG68" s="34"/>
      <c r="CH68" s="34"/>
      <c r="CI68" s="34"/>
      <c r="CJ68" s="60"/>
      <c r="CK68" s="60"/>
      <c r="CL68" s="60"/>
      <c r="CM68" s="60"/>
      <c r="CN68" s="60"/>
      <c r="CO68" s="35"/>
      <c r="CP68" s="35"/>
      <c r="CQ68" s="35"/>
      <c r="CR68" s="35"/>
      <c r="CS68" s="35"/>
      <c r="CT68" s="35"/>
      <c r="CU68" s="35"/>
      <c r="CV68" s="34"/>
      <c r="CW68" s="34"/>
      <c r="CX68" s="34"/>
      <c r="CY68" s="62"/>
      <c r="CZ68" s="62"/>
      <c r="DA68" s="34"/>
      <c r="DB68" s="34"/>
      <c r="DC68" s="34"/>
      <c r="DD68" s="34"/>
      <c r="DE68" s="34"/>
      <c r="DF68" s="34"/>
      <c r="DG68" s="34"/>
      <c r="DH68" s="60"/>
      <c r="DI68" s="34"/>
      <c r="DJ68" s="34"/>
      <c r="DK68" s="34"/>
      <c r="DL68" s="60"/>
      <c r="DM68" s="60"/>
      <c r="DN68" s="60"/>
      <c r="DO68" s="60"/>
      <c r="DP68" s="35"/>
      <c r="DQ68" s="35" t="s">
        <v>2103</v>
      </c>
      <c r="DR68" s="35" t="s">
        <v>2008</v>
      </c>
      <c r="DS68" s="35"/>
      <c r="DT68" s="35" t="s">
        <v>2009</v>
      </c>
      <c r="DU68" s="35">
        <v>36</v>
      </c>
      <c r="DV68" s="35"/>
      <c r="DW68" s="35"/>
      <c r="DX68" s="35"/>
      <c r="DY68" s="35"/>
      <c r="DZ68" s="35"/>
      <c r="EA68" s="35"/>
      <c r="EB68" s="35"/>
      <c r="EC68" s="35"/>
      <c r="ED68" s="35"/>
      <c r="EE68" s="61"/>
      <c r="EF68" s="35"/>
      <c r="EG68" s="35"/>
      <c r="EH68" s="35"/>
      <c r="EI68" s="34"/>
      <c r="EJ68" s="60"/>
      <c r="EK68" s="34"/>
      <c r="EL68" s="34"/>
      <c r="EM68" s="34"/>
      <c r="EN68" s="60"/>
      <c r="EO68" s="60"/>
      <c r="EP68" s="60"/>
      <c r="EQ68" s="60"/>
      <c r="ER68" s="60"/>
      <c r="ES68" s="35"/>
      <c r="ET68" s="35"/>
      <c r="EU68" s="35"/>
      <c r="EV68" s="35"/>
      <c r="EW68" s="35"/>
      <c r="EX68" s="35"/>
      <c r="EY68" s="35"/>
      <c r="EZ68" s="35"/>
      <c r="FA68" s="35"/>
      <c r="FB68" s="35"/>
      <c r="FC68" s="35"/>
      <c r="FD68" s="35"/>
      <c r="FE68" s="35"/>
      <c r="FF68" s="35"/>
      <c r="FG68" s="35"/>
      <c r="FH68" s="35"/>
      <c r="FI68" s="35"/>
      <c r="FJ68" s="35"/>
      <c r="FK68" s="34"/>
      <c r="FL68" s="60"/>
      <c r="FM68" s="34"/>
      <c r="FN68" s="34"/>
      <c r="FO68" s="34"/>
      <c r="FP68" s="60"/>
      <c r="FQ68" s="60"/>
      <c r="FR68" s="60"/>
      <c r="FS68" s="60"/>
      <c r="FT68" s="60"/>
      <c r="FU68" s="34"/>
      <c r="FV68" s="34"/>
      <c r="FX68" s="35"/>
      <c r="FY68" s="35"/>
      <c r="FZ68" s="34"/>
      <c r="GA68" s="35"/>
      <c r="GB68" s="34"/>
      <c r="GC68" s="34"/>
      <c r="GD68" s="34"/>
      <c r="GE68" s="62"/>
      <c r="GF68" s="35"/>
      <c r="GG68" s="35"/>
      <c r="GH68" s="35"/>
      <c r="GI68" s="35"/>
      <c r="GJ68" s="35"/>
      <c r="GK68" s="35"/>
      <c r="GL68" s="35"/>
      <c r="GM68" s="34"/>
      <c r="GN68" s="60"/>
      <c r="GO68" s="34"/>
      <c r="GP68" s="34"/>
      <c r="GQ68" s="34"/>
      <c r="GR68" s="60"/>
      <c r="GS68" s="60"/>
      <c r="GT68" s="60"/>
      <c r="GU68" s="60"/>
      <c r="GV68" s="60"/>
      <c r="GW68" s="34"/>
      <c r="GX68" s="34"/>
      <c r="GZ68" s="35"/>
      <c r="HA68" s="35"/>
      <c r="HB68" s="34"/>
      <c r="HC68" s="35"/>
      <c r="HD68" s="34"/>
      <c r="HE68" s="34"/>
      <c r="HF68" s="34"/>
      <c r="HG68" s="62"/>
      <c r="HH68" s="35"/>
      <c r="HI68" s="35"/>
      <c r="HJ68" s="35"/>
      <c r="HK68" s="35"/>
      <c r="HL68" s="35"/>
      <c r="HM68" s="35"/>
      <c r="HN68" s="35"/>
      <c r="HO68" s="34"/>
      <c r="HP68" s="60"/>
      <c r="HQ68" s="34"/>
      <c r="HR68" s="34"/>
      <c r="HS68" s="34"/>
      <c r="HT68" s="60"/>
      <c r="HU68" s="60"/>
      <c r="HV68" s="60"/>
      <c r="HW68" s="60"/>
      <c r="HX68" s="60"/>
      <c r="HY68" s="34"/>
      <c r="HZ68" s="34"/>
      <c r="IA68" s="34"/>
      <c r="IB68" s="34"/>
      <c r="IC68" s="34"/>
      <c r="ID68" s="34"/>
      <c r="IE68" s="34"/>
      <c r="IF68" s="34"/>
      <c r="IG68" s="34"/>
      <c r="IH68" s="34"/>
      <c r="II68" s="62"/>
      <c r="IJ68" s="62"/>
      <c r="IK68" s="34"/>
      <c r="IL68" s="34"/>
      <c r="IM68" s="34"/>
      <c r="IN68" s="34"/>
      <c r="IO68" s="34"/>
      <c r="IP68" s="34"/>
      <c r="IQ68" s="34"/>
      <c r="IR68" s="60"/>
      <c r="IS68" s="34"/>
      <c r="IT68" s="34"/>
      <c r="IU68" s="34"/>
      <c r="IV68" s="60"/>
      <c r="IW68" s="60"/>
      <c r="IX68" s="60"/>
      <c r="IY68" s="60"/>
      <c r="IZ68" s="60"/>
      <c r="JA68" s="34"/>
      <c r="JB68" s="34"/>
      <c r="JC68" s="34"/>
      <c r="JD68" s="34"/>
      <c r="JE68" s="34"/>
      <c r="JF68" s="34"/>
      <c r="JG68" s="34"/>
      <c r="JH68" s="34"/>
      <c r="JI68" s="34"/>
      <c r="JJ68" s="34"/>
      <c r="JK68" s="62"/>
      <c r="JL68" s="62"/>
      <c r="JM68" s="34"/>
      <c r="JN68" s="34"/>
      <c r="JO68" s="34"/>
      <c r="JP68" s="34"/>
      <c r="JQ68" s="34"/>
      <c r="JR68" s="34"/>
      <c r="JS68" s="34"/>
      <c r="JT68" s="60"/>
      <c r="JU68" s="34"/>
      <c r="JV68" s="34"/>
      <c r="JW68" s="34"/>
      <c r="JX68" s="60"/>
      <c r="JY68" s="60"/>
      <c r="JZ68" s="60"/>
      <c r="KA68" s="60"/>
      <c r="KB68" s="60"/>
      <c r="KC68" s="34"/>
      <c r="KD68" s="34"/>
      <c r="KE68" s="34"/>
      <c r="KF68" s="34"/>
      <c r="KG68" s="34"/>
      <c r="KH68" s="34"/>
      <c r="KI68" s="34"/>
      <c r="KJ68" s="34"/>
      <c r="KK68" s="34"/>
      <c r="KL68" s="34"/>
      <c r="KM68" s="62"/>
      <c r="KN68" s="62"/>
      <c r="KO68" s="34"/>
      <c r="KP68" s="34"/>
      <c r="KQ68" s="34"/>
      <c r="KR68" s="34"/>
      <c r="KS68" s="34"/>
      <c r="KT68" s="34"/>
      <c r="KU68" s="34"/>
      <c r="KV68" s="60"/>
      <c r="KW68" s="34"/>
      <c r="KX68" s="34"/>
      <c r="KY68" s="34"/>
      <c r="KZ68" s="60"/>
      <c r="LA68" s="60"/>
      <c r="LB68" s="60"/>
      <c r="LC68" s="60"/>
      <c r="LD68" s="60"/>
      <c r="LE68" s="34"/>
      <c r="LF68" s="34"/>
      <c r="LG68" s="34"/>
      <c r="LH68" s="34"/>
      <c r="LI68" s="34"/>
      <c r="LJ68" s="34"/>
      <c r="LK68" s="34"/>
      <c r="LL68" s="34"/>
      <c r="LM68" s="34"/>
      <c r="LN68" s="34"/>
      <c r="LO68" s="62"/>
      <c r="LP68" s="62"/>
      <c r="LQ68" s="34"/>
      <c r="LR68" s="34"/>
      <c r="LS68" s="34"/>
      <c r="LT68" s="34"/>
      <c r="LU68" s="34"/>
      <c r="LV68" s="34"/>
      <c r="LW68" s="34"/>
      <c r="LX68" s="60"/>
      <c r="LY68" s="34"/>
      <c r="LZ68" s="34"/>
      <c r="MA68" s="34"/>
      <c r="MB68" s="60"/>
      <c r="MC68" s="60"/>
      <c r="MD68" s="60"/>
      <c r="ME68" s="60"/>
      <c r="MF68" s="60"/>
      <c r="MG68" s="34"/>
      <c r="MH68" s="34"/>
      <c r="MI68" s="34"/>
      <c r="MJ68" s="34"/>
      <c r="MK68" s="34"/>
      <c r="ML68" s="34"/>
      <c r="MM68" s="34"/>
      <c r="MN68" s="34"/>
      <c r="MO68" s="34"/>
      <c r="MP68" s="34"/>
      <c r="MQ68" s="62"/>
      <c r="MR68" s="62"/>
      <c r="MS68" s="34"/>
      <c r="MT68" s="34"/>
      <c r="MU68" s="34"/>
      <c r="MV68" s="34"/>
      <c r="MW68" s="34"/>
      <c r="MX68" s="34"/>
      <c r="MY68" s="34"/>
      <c r="MZ68" s="60"/>
      <c r="NA68" s="34"/>
      <c r="NB68" s="34"/>
      <c r="NC68" s="34"/>
      <c r="ND68" s="60"/>
      <c r="NE68" s="60"/>
      <c r="NF68" s="60"/>
      <c r="NG68" s="60"/>
      <c r="NH68" s="60"/>
      <c r="NI68" s="34"/>
      <c r="NJ68" s="34"/>
      <c r="NK68" s="34"/>
      <c r="NL68" s="34"/>
      <c r="NM68" s="34"/>
      <c r="NN68" s="34"/>
      <c r="NO68" s="34"/>
      <c r="NP68" s="34"/>
      <c r="NQ68" s="34"/>
      <c r="NR68" s="34"/>
      <c r="NS68" s="62"/>
      <c r="NT68" s="62"/>
      <c r="NU68" s="34"/>
      <c r="NV68" s="34"/>
      <c r="NW68" s="34"/>
      <c r="NX68" s="34"/>
      <c r="NY68" s="34"/>
      <c r="NZ68" s="61"/>
      <c r="OA68" s="34"/>
      <c r="OB68" s="60"/>
      <c r="OC68" s="34"/>
      <c r="OD68" s="34"/>
      <c r="OE68" s="34"/>
      <c r="OF68" s="60"/>
      <c r="OG68" s="60"/>
      <c r="OH68" s="60"/>
      <c r="OI68" s="60"/>
      <c r="OJ68" s="60"/>
      <c r="OK68" s="34"/>
      <c r="OL68" s="34"/>
      <c r="OM68" s="34"/>
      <c r="ON68" s="34"/>
      <c r="OO68" s="34"/>
      <c r="OP68" s="34"/>
      <c r="OQ68" s="34"/>
      <c r="OR68" s="34"/>
      <c r="OS68" s="34"/>
      <c r="OT68" s="34"/>
      <c r="OU68" s="62"/>
      <c r="OV68" s="62"/>
      <c r="OW68" s="34"/>
      <c r="OX68" s="34"/>
      <c r="OY68" s="34"/>
      <c r="OZ68" s="34"/>
      <c r="PA68" s="34"/>
      <c r="PB68" s="61"/>
      <c r="PC68" s="34"/>
      <c r="PD68" s="60"/>
      <c r="PE68" s="63"/>
    </row>
    <row r="69" spans="1:421" s="64" customFormat="1" ht="20.2" customHeight="1">
      <c r="A69" s="34"/>
      <c r="B69" s="34"/>
      <c r="C69" s="34"/>
      <c r="D69" s="60"/>
      <c r="E69" s="60"/>
      <c r="F69" s="60"/>
      <c r="G69" s="60"/>
      <c r="H69" s="60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62"/>
      <c r="T69" s="62"/>
      <c r="U69" s="34"/>
      <c r="V69" s="34"/>
      <c r="W69" s="34"/>
      <c r="X69" s="34"/>
      <c r="Y69" s="34"/>
      <c r="Z69" s="34"/>
      <c r="AA69" s="34"/>
      <c r="AB69" s="60"/>
      <c r="AC69" s="34"/>
      <c r="AD69" s="34"/>
      <c r="AE69" s="34"/>
      <c r="AF69" s="60"/>
      <c r="AG69" s="60"/>
      <c r="AH69" s="60"/>
      <c r="AI69" s="60"/>
      <c r="AJ69" s="60"/>
      <c r="AK69" s="34"/>
      <c r="AL69" s="34"/>
      <c r="AM69" s="34"/>
      <c r="AN69" s="34"/>
      <c r="AO69" s="34"/>
      <c r="AP69" s="34"/>
      <c r="AQ69" s="34"/>
      <c r="AR69" s="34"/>
      <c r="AS69" s="34"/>
      <c r="AT69" s="34"/>
      <c r="AU69" s="62"/>
      <c r="AV69" s="62"/>
      <c r="AW69" s="34"/>
      <c r="AX69" s="34"/>
      <c r="AY69" s="34"/>
      <c r="AZ69" s="34"/>
      <c r="BA69" s="34"/>
      <c r="BB69" s="34"/>
      <c r="BC69" s="34"/>
      <c r="BD69" s="60"/>
      <c r="BE69" s="34"/>
      <c r="BF69" s="34"/>
      <c r="BG69" s="34"/>
      <c r="BH69" s="60"/>
      <c r="BI69" s="60"/>
      <c r="BJ69" s="60"/>
      <c r="BK69" s="60"/>
      <c r="BL69" s="60"/>
      <c r="BM69" s="34"/>
      <c r="BN69" s="34"/>
      <c r="BO69" s="34"/>
      <c r="BP69" s="34"/>
      <c r="BQ69" s="34"/>
      <c r="BR69" s="34"/>
      <c r="BS69" s="34"/>
      <c r="BT69" s="34"/>
      <c r="BU69" s="34"/>
      <c r="BV69" s="34"/>
      <c r="BW69" s="62"/>
      <c r="BX69" s="62"/>
      <c r="BY69" s="34"/>
      <c r="BZ69" s="34"/>
      <c r="CA69" s="34"/>
      <c r="CB69" s="34"/>
      <c r="CC69" s="34"/>
      <c r="CD69" s="34"/>
      <c r="CE69" s="34"/>
      <c r="CF69" s="60"/>
      <c r="CG69" s="34"/>
      <c r="CH69" s="34"/>
      <c r="CI69" s="34"/>
      <c r="CJ69" s="60"/>
      <c r="CK69" s="60"/>
      <c r="CL69" s="60"/>
      <c r="CM69" s="60"/>
      <c r="CN69" s="60"/>
      <c r="CO69" s="35"/>
      <c r="CP69" s="35"/>
      <c r="CQ69" s="35"/>
      <c r="CR69" s="35"/>
      <c r="CS69" s="35"/>
      <c r="CT69" s="35"/>
      <c r="CU69" s="35"/>
      <c r="CV69" s="34"/>
      <c r="CW69" s="34"/>
      <c r="CX69" s="34"/>
      <c r="CY69" s="62"/>
      <c r="CZ69" s="62"/>
      <c r="DA69" s="34"/>
      <c r="DB69" s="34"/>
      <c r="DC69" s="34"/>
      <c r="DD69" s="34"/>
      <c r="DE69" s="34"/>
      <c r="DF69" s="34"/>
      <c r="DG69" s="34"/>
      <c r="DH69" s="60"/>
      <c r="DI69" s="34"/>
      <c r="DJ69" s="34"/>
      <c r="DK69" s="34"/>
      <c r="DL69" s="60"/>
      <c r="DM69" s="60"/>
      <c r="DN69" s="60"/>
      <c r="DO69" s="60"/>
      <c r="DP69" s="35"/>
      <c r="DQ69" s="35" t="s">
        <v>2103</v>
      </c>
      <c r="DR69" s="35" t="s">
        <v>2008</v>
      </c>
      <c r="DS69" s="35"/>
      <c r="DT69" s="35" t="s">
        <v>2010</v>
      </c>
      <c r="DU69" s="35">
        <v>36</v>
      </c>
      <c r="DV69" s="35"/>
      <c r="DW69" s="35"/>
      <c r="DX69" s="34"/>
      <c r="DY69" s="34"/>
      <c r="DZ69" s="34"/>
      <c r="EA69" s="62"/>
      <c r="EB69" s="62"/>
      <c r="EC69" s="34"/>
      <c r="ED69" s="34"/>
      <c r="EE69" s="34"/>
      <c r="EF69" s="34"/>
      <c r="EG69" s="34"/>
      <c r="EH69" s="34"/>
      <c r="EI69" s="34"/>
      <c r="EJ69" s="60"/>
      <c r="EK69" s="34"/>
      <c r="EL69" s="34"/>
      <c r="EM69" s="34"/>
      <c r="EN69" s="60"/>
      <c r="EO69" s="60"/>
      <c r="EP69" s="60"/>
      <c r="EQ69" s="60"/>
      <c r="ER69" s="60"/>
      <c r="ES69" s="35"/>
      <c r="ET69" s="35"/>
      <c r="EU69" s="35"/>
      <c r="EV69" s="35"/>
      <c r="EW69" s="35"/>
      <c r="EX69" s="35"/>
      <c r="EY69" s="35"/>
      <c r="EZ69" s="34"/>
      <c r="FA69" s="34"/>
      <c r="FB69" s="34"/>
      <c r="FC69" s="62"/>
      <c r="FD69" s="62"/>
      <c r="FE69" s="34"/>
      <c r="FF69" s="34"/>
      <c r="FG69" s="34"/>
      <c r="FH69" s="34"/>
      <c r="FI69" s="34"/>
      <c r="FJ69" s="34"/>
      <c r="FK69" s="34"/>
      <c r="FL69" s="60"/>
      <c r="FM69" s="34"/>
      <c r="FN69" s="34"/>
      <c r="FO69" s="34"/>
      <c r="FP69" s="60"/>
      <c r="FQ69" s="60"/>
      <c r="FR69" s="60"/>
      <c r="FS69" s="60"/>
      <c r="FT69" s="60"/>
      <c r="FU69" s="34"/>
      <c r="FV69" s="34"/>
      <c r="FW69" s="34"/>
      <c r="FX69" s="35"/>
      <c r="FY69" s="34"/>
      <c r="FZ69" s="34"/>
      <c r="GA69" s="34"/>
      <c r="GB69" s="34"/>
      <c r="GC69" s="34"/>
      <c r="GD69" s="34"/>
      <c r="GE69" s="62"/>
      <c r="GF69" s="62"/>
      <c r="GG69" s="34"/>
      <c r="GH69" s="34"/>
      <c r="GI69" s="34"/>
      <c r="GJ69" s="34"/>
      <c r="GK69" s="34"/>
      <c r="GL69" s="34"/>
      <c r="GM69" s="34"/>
      <c r="GN69" s="60"/>
      <c r="GO69" s="34"/>
      <c r="GP69" s="34"/>
      <c r="GQ69" s="34"/>
      <c r="GR69" s="60"/>
      <c r="GS69" s="60"/>
      <c r="GT69" s="60"/>
      <c r="GU69" s="60"/>
      <c r="GV69" s="60"/>
      <c r="GW69" s="34"/>
      <c r="GX69" s="34"/>
      <c r="GY69" s="34"/>
      <c r="GZ69" s="35"/>
      <c r="HA69" s="34"/>
      <c r="HB69" s="34"/>
      <c r="HC69" s="34"/>
      <c r="HD69" s="34"/>
      <c r="HE69" s="34"/>
      <c r="HF69" s="34"/>
      <c r="HG69" s="62"/>
      <c r="HH69" s="62"/>
      <c r="HI69" s="34"/>
      <c r="HJ69" s="34"/>
      <c r="HK69" s="34"/>
      <c r="HL69" s="34"/>
      <c r="HM69" s="34"/>
      <c r="HN69" s="34"/>
      <c r="HO69" s="34"/>
      <c r="HP69" s="60"/>
      <c r="HQ69" s="34"/>
      <c r="HR69" s="34"/>
      <c r="HS69" s="34"/>
      <c r="HT69" s="60"/>
      <c r="HU69" s="60"/>
      <c r="HV69" s="60"/>
      <c r="HW69" s="60"/>
      <c r="HX69" s="60"/>
      <c r="HY69" s="34"/>
      <c r="HZ69" s="34"/>
      <c r="IA69" s="34"/>
      <c r="IB69" s="34"/>
      <c r="IC69" s="34"/>
      <c r="ID69" s="34"/>
      <c r="IE69" s="34"/>
      <c r="IF69" s="34"/>
      <c r="IG69" s="34"/>
      <c r="IH69" s="34"/>
      <c r="II69" s="62"/>
      <c r="IJ69" s="62"/>
      <c r="IK69" s="34"/>
      <c r="IL69" s="34"/>
      <c r="IM69" s="34"/>
      <c r="IN69" s="34"/>
      <c r="IO69" s="34"/>
      <c r="IP69" s="34"/>
      <c r="IQ69" s="34"/>
      <c r="IR69" s="60"/>
      <c r="IS69" s="34"/>
      <c r="IT69" s="34"/>
      <c r="IU69" s="34"/>
      <c r="IV69" s="60"/>
      <c r="IW69" s="60"/>
      <c r="IX69" s="60"/>
      <c r="IY69" s="60"/>
      <c r="IZ69" s="60"/>
      <c r="JA69" s="34"/>
      <c r="JB69" s="34"/>
      <c r="JC69" s="34"/>
      <c r="JD69" s="34"/>
      <c r="JE69" s="34"/>
      <c r="JF69" s="34"/>
      <c r="JG69" s="34"/>
      <c r="JH69" s="34"/>
      <c r="JI69" s="34"/>
      <c r="JJ69" s="34"/>
      <c r="JK69" s="62"/>
      <c r="JL69" s="62"/>
      <c r="JM69" s="34"/>
      <c r="JN69" s="34"/>
      <c r="JO69" s="34"/>
      <c r="JP69" s="34"/>
      <c r="JQ69" s="34"/>
      <c r="JR69" s="34"/>
      <c r="JS69" s="34"/>
      <c r="JT69" s="60"/>
      <c r="JU69" s="34"/>
      <c r="JV69" s="34"/>
      <c r="JW69" s="34"/>
      <c r="JX69" s="60"/>
      <c r="JY69" s="60"/>
      <c r="JZ69" s="60"/>
      <c r="KA69" s="60"/>
      <c r="KB69" s="60"/>
      <c r="KC69" s="34"/>
      <c r="KD69" s="34"/>
      <c r="KE69" s="34"/>
      <c r="KF69" s="34"/>
      <c r="KG69" s="34"/>
      <c r="KH69" s="34"/>
      <c r="KI69" s="34"/>
      <c r="KJ69" s="34"/>
      <c r="KK69" s="34"/>
      <c r="KL69" s="34"/>
      <c r="KM69" s="62"/>
      <c r="KN69" s="62"/>
      <c r="KO69" s="34"/>
      <c r="KP69" s="34"/>
      <c r="KQ69" s="34"/>
      <c r="KR69" s="34"/>
      <c r="KS69" s="34"/>
      <c r="KT69" s="34"/>
      <c r="KU69" s="34"/>
      <c r="KV69" s="60"/>
      <c r="KW69" s="34"/>
      <c r="KX69" s="34"/>
      <c r="KY69" s="34"/>
      <c r="KZ69" s="60"/>
      <c r="LA69" s="60"/>
      <c r="LB69" s="60"/>
      <c r="LC69" s="60"/>
      <c r="LD69" s="60"/>
      <c r="LE69" s="34"/>
      <c r="LF69" s="34"/>
      <c r="LG69" s="34"/>
      <c r="LH69" s="34"/>
      <c r="LI69" s="34"/>
      <c r="LJ69" s="34"/>
      <c r="LK69" s="34"/>
      <c r="LL69" s="34"/>
      <c r="LM69" s="34"/>
      <c r="LN69" s="34"/>
      <c r="LO69" s="62"/>
      <c r="LP69" s="62"/>
      <c r="LQ69" s="34"/>
      <c r="LR69" s="34"/>
      <c r="LS69" s="34"/>
      <c r="LT69" s="34"/>
      <c r="LU69" s="34"/>
      <c r="LV69" s="34"/>
      <c r="LW69" s="34"/>
      <c r="LX69" s="60"/>
      <c r="LY69" s="34"/>
      <c r="LZ69" s="34"/>
      <c r="MA69" s="34"/>
      <c r="MB69" s="60"/>
      <c r="MC69" s="60"/>
      <c r="MD69" s="60"/>
      <c r="ME69" s="60"/>
      <c r="MF69" s="60"/>
      <c r="MG69" s="34"/>
      <c r="MH69" s="34"/>
      <c r="MI69" s="34"/>
      <c r="MJ69" s="34"/>
      <c r="MK69" s="34"/>
      <c r="ML69" s="34"/>
      <c r="MM69" s="34"/>
      <c r="MN69" s="34"/>
      <c r="MO69" s="34"/>
      <c r="MP69" s="34"/>
      <c r="MQ69" s="62"/>
      <c r="MR69" s="62"/>
      <c r="MS69" s="34"/>
      <c r="MT69" s="34"/>
      <c r="MU69" s="34"/>
      <c r="MV69" s="34"/>
      <c r="MW69" s="34"/>
      <c r="MX69" s="34"/>
      <c r="MY69" s="34"/>
      <c r="MZ69" s="60"/>
      <c r="NA69" s="34"/>
      <c r="NB69" s="34"/>
      <c r="NC69" s="34"/>
      <c r="ND69" s="60"/>
      <c r="NE69" s="60"/>
      <c r="NF69" s="60"/>
      <c r="NG69" s="60"/>
      <c r="NH69" s="60"/>
      <c r="NI69" s="34"/>
      <c r="NJ69" s="34"/>
      <c r="NK69" s="34"/>
      <c r="NL69" s="34"/>
      <c r="NM69" s="34"/>
      <c r="NN69" s="34"/>
      <c r="NO69" s="34"/>
      <c r="NP69" s="34"/>
      <c r="NQ69" s="34"/>
      <c r="NR69" s="34"/>
      <c r="NS69" s="62"/>
      <c r="NT69" s="62"/>
      <c r="NU69" s="34"/>
      <c r="NV69" s="34"/>
      <c r="NW69" s="34"/>
      <c r="NX69" s="34"/>
      <c r="NY69" s="34"/>
      <c r="NZ69" s="34"/>
      <c r="OA69" s="34"/>
      <c r="OB69" s="60"/>
      <c r="OC69" s="34"/>
      <c r="OD69" s="34"/>
      <c r="OE69" s="34"/>
      <c r="OF69" s="60"/>
      <c r="OG69" s="60"/>
      <c r="OH69" s="60"/>
      <c r="OI69" s="60"/>
      <c r="OJ69" s="60"/>
      <c r="OK69" s="35"/>
      <c r="OL69" s="35"/>
      <c r="OM69" s="35"/>
      <c r="ON69" s="35"/>
      <c r="OO69" s="35"/>
      <c r="OP69" s="35"/>
      <c r="OQ69" s="35"/>
      <c r="OR69" s="34"/>
      <c r="OS69" s="34"/>
      <c r="OT69" s="34"/>
      <c r="OU69" s="62"/>
      <c r="OV69" s="62"/>
      <c r="OW69" s="34"/>
      <c r="OX69" s="34"/>
      <c r="OY69" s="34"/>
      <c r="OZ69" s="34"/>
      <c r="PA69" s="34"/>
      <c r="PB69" s="34"/>
      <c r="PC69" s="34"/>
      <c r="PD69" s="60"/>
      <c r="PE69" s="63"/>
    </row>
    <row r="70" spans="1:421" s="64" customFormat="1" ht="20.2" customHeight="1">
      <c r="A70" s="34"/>
      <c r="B70" s="34"/>
      <c r="C70" s="34"/>
      <c r="D70" s="60"/>
      <c r="E70" s="60"/>
      <c r="F70" s="60"/>
      <c r="G70" s="60"/>
      <c r="H70" s="60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62"/>
      <c r="T70" s="62"/>
      <c r="U70" s="34"/>
      <c r="V70" s="34"/>
      <c r="W70" s="34"/>
      <c r="X70" s="34"/>
      <c r="Y70" s="34"/>
      <c r="Z70" s="34"/>
      <c r="AA70" s="34"/>
      <c r="AB70" s="60"/>
      <c r="AC70" s="34"/>
      <c r="AD70" s="34"/>
      <c r="AE70" s="34"/>
      <c r="AF70" s="60"/>
      <c r="AG70" s="60"/>
      <c r="AH70" s="60"/>
      <c r="AI70" s="60"/>
      <c r="AJ70" s="60"/>
      <c r="AK70" s="34"/>
      <c r="AL70" s="34"/>
      <c r="AM70" s="34"/>
      <c r="AN70" s="34"/>
      <c r="AO70" s="34"/>
      <c r="AP70" s="34"/>
      <c r="AQ70" s="34"/>
      <c r="AR70" s="34"/>
      <c r="AS70" s="34"/>
      <c r="AT70" s="34"/>
      <c r="AU70" s="62"/>
      <c r="AV70" s="62"/>
      <c r="AW70" s="34"/>
      <c r="AX70" s="34"/>
      <c r="AY70" s="34"/>
      <c r="AZ70" s="34"/>
      <c r="BA70" s="34"/>
      <c r="BB70" s="34"/>
      <c r="BC70" s="34"/>
      <c r="BD70" s="60"/>
      <c r="BE70" s="34"/>
      <c r="BF70" s="34"/>
      <c r="BG70" s="34"/>
      <c r="BH70" s="60"/>
      <c r="BI70" s="60"/>
      <c r="BJ70" s="60"/>
      <c r="BK70" s="60"/>
      <c r="BL70" s="60"/>
      <c r="BM70" s="34"/>
      <c r="BN70" s="34"/>
      <c r="BO70" s="34"/>
      <c r="BP70" s="34"/>
      <c r="BQ70" s="34"/>
      <c r="BR70" s="34"/>
      <c r="BS70" s="34"/>
      <c r="BT70" s="34"/>
      <c r="BU70" s="34"/>
      <c r="BV70" s="34"/>
      <c r="BW70" s="62"/>
      <c r="BX70" s="62"/>
      <c r="BY70" s="34"/>
      <c r="BZ70" s="34"/>
      <c r="CA70" s="34"/>
      <c r="CB70" s="34"/>
      <c r="CC70" s="34"/>
      <c r="CD70" s="34"/>
      <c r="CE70" s="34"/>
      <c r="CF70" s="60"/>
      <c r="CG70" s="34"/>
      <c r="CH70" s="34"/>
      <c r="CI70" s="34"/>
      <c r="CJ70" s="60"/>
      <c r="CK70" s="60"/>
      <c r="CL70" s="60"/>
      <c r="CM70" s="60"/>
      <c r="CN70" s="60"/>
      <c r="CO70" s="35"/>
      <c r="CP70" s="35"/>
      <c r="CQ70" s="35"/>
      <c r="CR70" s="35"/>
      <c r="CS70" s="35"/>
      <c r="CT70" s="35"/>
      <c r="CU70" s="35"/>
      <c r="CV70" s="34"/>
      <c r="CW70" s="34"/>
      <c r="CX70" s="34"/>
      <c r="CY70" s="62"/>
      <c r="CZ70" s="62"/>
      <c r="DA70" s="34"/>
      <c r="DB70" s="34"/>
      <c r="DC70" s="34"/>
      <c r="DD70" s="34"/>
      <c r="DE70" s="34"/>
      <c r="DF70" s="61"/>
      <c r="DG70" s="34"/>
      <c r="DH70" s="60"/>
      <c r="DI70" s="34"/>
      <c r="DJ70" s="34"/>
      <c r="DK70" s="34"/>
      <c r="DL70" s="60"/>
      <c r="DM70" s="60"/>
      <c r="DN70" s="60"/>
      <c r="DO70" s="60"/>
      <c r="DP70" s="35"/>
      <c r="DQ70" s="35"/>
      <c r="DR70" s="35"/>
      <c r="DS70" s="35"/>
      <c r="DT70" s="35"/>
      <c r="DU70" s="35"/>
      <c r="DV70" s="35"/>
      <c r="DW70" s="35"/>
      <c r="DX70" s="34"/>
      <c r="DY70" s="34"/>
      <c r="DZ70" s="34"/>
      <c r="EA70" s="62"/>
      <c r="EB70" s="62"/>
      <c r="EC70" s="34"/>
      <c r="ED70" s="34"/>
      <c r="EE70" s="34"/>
      <c r="EF70" s="34"/>
      <c r="EG70" s="34"/>
      <c r="EH70" s="61"/>
      <c r="EI70" s="34"/>
      <c r="EJ70" s="60"/>
      <c r="EK70" s="34"/>
      <c r="EL70" s="34"/>
      <c r="EM70" s="34"/>
      <c r="EN70" s="60"/>
      <c r="EO70" s="60"/>
      <c r="EP70" s="60"/>
      <c r="EQ70" s="60"/>
      <c r="ER70" s="60"/>
      <c r="ES70" s="35"/>
      <c r="ET70" s="35"/>
      <c r="EU70" s="35"/>
      <c r="EV70" s="35"/>
      <c r="EW70" s="35"/>
      <c r="EX70" s="35"/>
      <c r="EY70" s="35"/>
      <c r="EZ70" s="34"/>
      <c r="FA70" s="34"/>
      <c r="FB70" s="34"/>
      <c r="FC70" s="62"/>
      <c r="FD70" s="62"/>
      <c r="FE70" s="34"/>
      <c r="FF70" s="34"/>
      <c r="FG70" s="34"/>
      <c r="FH70" s="34"/>
      <c r="FI70" s="34"/>
      <c r="FJ70" s="34"/>
      <c r="FK70" s="34"/>
      <c r="FL70" s="60"/>
      <c r="FM70" s="34"/>
      <c r="FN70" s="34"/>
      <c r="FO70" s="34"/>
      <c r="FP70" s="60"/>
      <c r="FQ70" s="60"/>
      <c r="FR70" s="60"/>
      <c r="FS70" s="60"/>
      <c r="FT70" s="60"/>
      <c r="FU70" s="34"/>
      <c r="FV70" s="34"/>
      <c r="FW70" s="34"/>
      <c r="FX70" s="34"/>
      <c r="FY70" s="34"/>
      <c r="FZ70" s="34"/>
      <c r="GA70" s="34"/>
      <c r="GB70" s="34"/>
      <c r="GC70" s="34"/>
      <c r="GD70" s="34"/>
      <c r="GE70" s="62"/>
      <c r="GF70" s="62"/>
      <c r="GG70" s="34"/>
      <c r="GH70" s="34"/>
      <c r="GI70" s="34"/>
      <c r="GJ70" s="34"/>
      <c r="GK70" s="34"/>
      <c r="GL70" s="34"/>
      <c r="GM70" s="34"/>
      <c r="GN70" s="60"/>
      <c r="GO70" s="34"/>
      <c r="GP70" s="34"/>
      <c r="GQ70" s="34"/>
      <c r="GR70" s="60"/>
      <c r="GS70" s="60"/>
      <c r="GT70" s="60"/>
      <c r="GU70" s="60"/>
      <c r="GV70" s="60"/>
      <c r="GW70" s="34"/>
      <c r="GX70" s="34"/>
      <c r="GY70" s="34"/>
      <c r="GZ70" s="34"/>
      <c r="HA70" s="34"/>
      <c r="HB70" s="34"/>
      <c r="HC70" s="34"/>
      <c r="HD70" s="34"/>
      <c r="HE70" s="34"/>
      <c r="HF70" s="34"/>
      <c r="HG70" s="62"/>
      <c r="HH70" s="62"/>
      <c r="HI70" s="34"/>
      <c r="HJ70" s="34"/>
      <c r="HK70" s="34"/>
      <c r="HL70" s="34"/>
      <c r="HM70" s="34"/>
      <c r="HN70" s="34"/>
      <c r="HO70" s="34"/>
      <c r="HP70" s="60"/>
      <c r="HQ70" s="34"/>
      <c r="HR70" s="34"/>
      <c r="HS70" s="34"/>
      <c r="HT70" s="60"/>
      <c r="HU70" s="60"/>
      <c r="HV70" s="60"/>
      <c r="HW70" s="60"/>
      <c r="HX70" s="60"/>
      <c r="HY70" s="34"/>
      <c r="HZ70" s="34"/>
      <c r="IA70" s="34"/>
      <c r="IB70" s="34"/>
      <c r="IC70" s="34"/>
      <c r="ID70" s="34"/>
      <c r="IE70" s="34"/>
      <c r="IF70" s="34"/>
      <c r="IG70" s="34"/>
      <c r="IH70" s="34"/>
      <c r="II70" s="62"/>
      <c r="IJ70" s="62"/>
      <c r="IK70" s="34"/>
      <c r="IL70" s="34"/>
      <c r="IM70" s="34"/>
      <c r="IN70" s="34"/>
      <c r="IO70" s="34"/>
      <c r="IP70" s="34"/>
      <c r="IQ70" s="34"/>
      <c r="IR70" s="60"/>
      <c r="IS70" s="34"/>
      <c r="IT70" s="34"/>
      <c r="IU70" s="34"/>
      <c r="IV70" s="60"/>
      <c r="IW70" s="60"/>
      <c r="IX70" s="60"/>
      <c r="IY70" s="60"/>
      <c r="IZ70" s="60"/>
      <c r="JA70" s="34"/>
      <c r="JB70" s="34"/>
      <c r="JC70" s="34"/>
      <c r="JD70" s="34"/>
      <c r="JE70" s="34"/>
      <c r="JF70" s="34"/>
      <c r="JG70" s="34"/>
      <c r="JH70" s="34"/>
      <c r="JI70" s="34"/>
      <c r="JJ70" s="34"/>
      <c r="JK70" s="62"/>
      <c r="JL70" s="62"/>
      <c r="JM70" s="34"/>
      <c r="JN70" s="34"/>
      <c r="JO70" s="34"/>
      <c r="JP70" s="34"/>
      <c r="JQ70" s="34"/>
      <c r="JR70" s="34"/>
      <c r="JS70" s="34"/>
      <c r="JT70" s="60"/>
      <c r="JU70" s="34"/>
      <c r="JV70" s="34"/>
      <c r="JW70" s="34"/>
      <c r="JX70" s="60"/>
      <c r="JY70" s="60"/>
      <c r="JZ70" s="60"/>
      <c r="KA70" s="60"/>
      <c r="KB70" s="60"/>
      <c r="KC70" s="34"/>
      <c r="KD70" s="34"/>
      <c r="KE70" s="34"/>
      <c r="KF70" s="34"/>
      <c r="KG70" s="34"/>
      <c r="KH70" s="34"/>
      <c r="KI70" s="34"/>
      <c r="KJ70" s="34"/>
      <c r="KK70" s="34"/>
      <c r="KL70" s="34"/>
      <c r="KM70" s="62"/>
      <c r="KN70" s="62"/>
      <c r="KO70" s="34"/>
      <c r="KP70" s="34"/>
      <c r="KQ70" s="34"/>
      <c r="KR70" s="34"/>
      <c r="KS70" s="34"/>
      <c r="KT70" s="34"/>
      <c r="KU70" s="34"/>
      <c r="KV70" s="60"/>
      <c r="KW70" s="34"/>
      <c r="KX70" s="34"/>
      <c r="KY70" s="34"/>
      <c r="KZ70" s="60"/>
      <c r="LA70" s="60"/>
      <c r="LB70" s="60"/>
      <c r="LC70" s="60"/>
      <c r="LD70" s="60"/>
      <c r="LE70" s="34"/>
      <c r="LF70" s="34"/>
      <c r="LG70" s="34"/>
      <c r="LH70" s="34"/>
      <c r="LI70" s="34"/>
      <c r="LJ70" s="34"/>
      <c r="LK70" s="34"/>
      <c r="LL70" s="34"/>
      <c r="LM70" s="34"/>
      <c r="LN70" s="34"/>
      <c r="LO70" s="62"/>
      <c r="LP70" s="62"/>
      <c r="LQ70" s="34"/>
      <c r="LR70" s="34"/>
      <c r="LS70" s="34"/>
      <c r="LT70" s="34"/>
      <c r="LU70" s="34"/>
      <c r="LV70" s="34"/>
      <c r="LW70" s="34"/>
      <c r="LX70" s="60"/>
      <c r="LY70" s="34"/>
      <c r="LZ70" s="34"/>
      <c r="MA70" s="34"/>
      <c r="MB70" s="60"/>
      <c r="MC70" s="60"/>
      <c r="MD70" s="60"/>
      <c r="ME70" s="60"/>
      <c r="MF70" s="60"/>
      <c r="MG70" s="34"/>
      <c r="MH70" s="34"/>
      <c r="MI70" s="34"/>
      <c r="MJ70" s="34"/>
      <c r="MK70" s="34"/>
      <c r="ML70" s="34"/>
      <c r="MM70" s="34"/>
      <c r="MN70" s="34"/>
      <c r="MO70" s="34"/>
      <c r="MP70" s="34"/>
      <c r="MQ70" s="62"/>
      <c r="MR70" s="62"/>
      <c r="MS70" s="34"/>
      <c r="MT70" s="34"/>
      <c r="MU70" s="34"/>
      <c r="MV70" s="34"/>
      <c r="MW70" s="34"/>
      <c r="MX70" s="34"/>
      <c r="MY70" s="34"/>
      <c r="MZ70" s="60"/>
      <c r="NA70" s="34"/>
      <c r="NB70" s="34"/>
      <c r="NC70" s="34"/>
      <c r="ND70" s="60"/>
      <c r="NE70" s="60"/>
      <c r="NF70" s="60"/>
      <c r="NG70" s="60"/>
      <c r="NH70" s="60"/>
      <c r="NI70" s="34"/>
      <c r="NJ70" s="34"/>
      <c r="NK70" s="34"/>
      <c r="NL70" s="34"/>
      <c r="NM70" s="34"/>
      <c r="NN70" s="34"/>
      <c r="NO70" s="34"/>
      <c r="NP70" s="34"/>
      <c r="NQ70" s="34"/>
      <c r="NR70" s="34"/>
      <c r="NS70" s="62"/>
      <c r="NT70" s="62"/>
      <c r="NU70" s="34"/>
      <c r="NV70" s="34"/>
      <c r="NW70" s="34"/>
      <c r="NX70" s="34"/>
      <c r="NY70" s="34"/>
      <c r="NZ70" s="34"/>
      <c r="OA70" s="34"/>
      <c r="OB70" s="60"/>
      <c r="OC70" s="34"/>
      <c r="OD70" s="34"/>
      <c r="OE70" s="34"/>
      <c r="OF70" s="60"/>
      <c r="OG70" s="60"/>
      <c r="OH70" s="60"/>
      <c r="OI70" s="60"/>
      <c r="OJ70" s="60"/>
      <c r="OK70" s="34"/>
      <c r="OL70" s="34"/>
      <c r="OM70" s="34"/>
      <c r="ON70" s="35"/>
      <c r="OO70" s="34"/>
      <c r="OP70" s="34"/>
      <c r="OQ70" s="34"/>
      <c r="OR70" s="34"/>
      <c r="OS70" s="34"/>
      <c r="OT70" s="34"/>
      <c r="OU70" s="62"/>
      <c r="OV70" s="62"/>
      <c r="OW70" s="34"/>
      <c r="OX70" s="34"/>
      <c r="OY70" s="34"/>
      <c r="OZ70" s="34"/>
      <c r="PA70" s="34"/>
      <c r="PB70" s="34"/>
      <c r="PC70" s="34"/>
      <c r="PD70" s="60"/>
      <c r="PE70" s="63"/>
    </row>
    <row r="71" spans="1:421" s="64" customFormat="1" ht="20.2" customHeight="1">
      <c r="A71" s="34"/>
      <c r="B71" s="34"/>
      <c r="C71" s="34"/>
      <c r="D71" s="60"/>
      <c r="E71" s="60"/>
      <c r="F71" s="60"/>
      <c r="G71" s="60"/>
      <c r="H71" s="60"/>
      <c r="I71" s="34"/>
      <c r="J71" s="34"/>
      <c r="K71" s="61"/>
      <c r="L71" s="35"/>
      <c r="M71" s="35"/>
      <c r="N71" s="35"/>
      <c r="O71" s="67"/>
      <c r="P71" s="34"/>
      <c r="Q71" s="34"/>
      <c r="R71" s="34"/>
      <c r="S71" s="62"/>
      <c r="T71" s="62"/>
      <c r="U71" s="34"/>
      <c r="V71" s="34"/>
      <c r="W71" s="34"/>
      <c r="X71" s="34"/>
      <c r="Y71" s="34"/>
      <c r="Z71" s="34"/>
      <c r="AA71" s="34"/>
      <c r="AB71" s="60"/>
      <c r="AC71" s="34"/>
      <c r="AD71" s="34"/>
      <c r="AE71" s="34"/>
      <c r="AF71" s="60"/>
      <c r="AG71" s="60"/>
      <c r="AH71" s="60"/>
      <c r="AI71" s="60"/>
      <c r="AJ71" s="60"/>
      <c r="AK71" s="34"/>
      <c r="AL71" s="34"/>
      <c r="AM71" s="34"/>
      <c r="AN71" s="34"/>
      <c r="AO71" s="34"/>
      <c r="AP71" s="34"/>
      <c r="AQ71" s="34"/>
      <c r="AR71" s="34"/>
      <c r="AS71" s="34"/>
      <c r="AT71" s="34"/>
      <c r="AU71" s="62"/>
      <c r="AV71" s="62"/>
      <c r="AW71" s="34"/>
      <c r="AX71" s="34"/>
      <c r="AY71" s="34"/>
      <c r="AZ71" s="34"/>
      <c r="BA71" s="34"/>
      <c r="BB71" s="34"/>
      <c r="BC71" s="34"/>
      <c r="BD71" s="60"/>
      <c r="BE71" s="34"/>
      <c r="BF71" s="34"/>
      <c r="BG71" s="34"/>
      <c r="BH71" s="60"/>
      <c r="BI71" s="60"/>
      <c r="BJ71" s="60"/>
      <c r="BK71" s="60"/>
      <c r="BL71" s="60"/>
      <c r="BM71" s="34"/>
      <c r="BN71" s="34"/>
      <c r="BO71" s="34"/>
      <c r="BP71" s="34"/>
      <c r="BQ71" s="34"/>
      <c r="BR71" s="34"/>
      <c r="BS71" s="34"/>
      <c r="BT71" s="34"/>
      <c r="BU71" s="34"/>
      <c r="BV71" s="34"/>
      <c r="BW71" s="62"/>
      <c r="BX71" s="62"/>
      <c r="BY71" s="34"/>
      <c r="BZ71" s="34"/>
      <c r="CA71" s="34"/>
      <c r="CB71" s="34"/>
      <c r="CC71" s="34"/>
      <c r="CD71" s="34"/>
      <c r="CE71" s="34"/>
      <c r="CF71" s="60"/>
      <c r="CG71" s="34"/>
      <c r="CH71" s="34"/>
      <c r="CI71" s="34"/>
      <c r="CJ71" s="60"/>
      <c r="CK71" s="60"/>
      <c r="CL71" s="60"/>
      <c r="CM71" s="60"/>
      <c r="CN71" s="60"/>
      <c r="CO71" s="35"/>
      <c r="CP71" s="35"/>
      <c r="CQ71" s="35"/>
      <c r="CR71" s="35"/>
      <c r="CS71" s="35"/>
      <c r="CT71" s="35"/>
      <c r="CU71" s="35"/>
      <c r="CV71" s="35"/>
      <c r="CW71" s="35"/>
      <c r="CX71" s="35"/>
      <c r="CY71" s="35"/>
      <c r="CZ71" s="35"/>
      <c r="DA71" s="35"/>
      <c r="DB71" s="35"/>
      <c r="DC71" s="35"/>
      <c r="DD71" s="35"/>
      <c r="DE71" s="35"/>
      <c r="DG71" s="34"/>
      <c r="DH71" s="60"/>
      <c r="DI71" s="34"/>
      <c r="DJ71" s="34"/>
      <c r="DK71" s="34"/>
      <c r="DL71" s="60"/>
      <c r="DM71" s="60"/>
      <c r="DN71" s="60"/>
      <c r="DO71" s="60"/>
      <c r="DP71" s="35"/>
      <c r="DQ71" s="34">
        <v>11569416</v>
      </c>
      <c r="DR71" s="34">
        <v>200204438</v>
      </c>
      <c r="DS71" s="35" t="s">
        <v>1412</v>
      </c>
      <c r="DT71" s="34"/>
      <c r="DU71" s="34">
        <v>160</v>
      </c>
      <c r="DV71" s="34"/>
      <c r="DW71" s="34"/>
      <c r="DX71" s="34"/>
      <c r="DY71" s="34"/>
      <c r="DZ71" s="34"/>
      <c r="EA71" s="62"/>
      <c r="EB71" s="62"/>
      <c r="EC71" s="34"/>
      <c r="ED71" s="34"/>
      <c r="EE71" s="34"/>
      <c r="EF71" s="34"/>
      <c r="EG71" s="34"/>
      <c r="EH71" s="34"/>
      <c r="EI71" s="34"/>
      <c r="EJ71" s="60"/>
      <c r="EK71" s="34"/>
      <c r="EL71" s="34"/>
      <c r="EM71" s="34"/>
      <c r="EN71" s="60"/>
      <c r="EO71" s="60"/>
      <c r="EP71" s="60"/>
      <c r="EQ71" s="60"/>
      <c r="ER71" s="60"/>
      <c r="ES71" s="35"/>
      <c r="ET71" s="35"/>
      <c r="EU71" s="35"/>
      <c r="EV71" s="35"/>
      <c r="EW71" s="35"/>
      <c r="EX71" s="35"/>
      <c r="EY71" s="35"/>
      <c r="EZ71" s="34"/>
      <c r="FA71" s="34"/>
      <c r="FB71" s="34"/>
      <c r="FC71" s="62"/>
      <c r="FD71" s="62"/>
      <c r="FE71" s="34"/>
      <c r="FF71" s="34"/>
      <c r="FG71" s="34"/>
      <c r="FH71" s="34"/>
      <c r="FI71" s="34"/>
      <c r="FJ71" s="34"/>
      <c r="FK71" s="34"/>
      <c r="FL71" s="60"/>
      <c r="FM71" s="34"/>
      <c r="FN71" s="34"/>
      <c r="FO71" s="34"/>
      <c r="FP71" s="60"/>
      <c r="FQ71" s="60"/>
      <c r="FR71" s="60"/>
      <c r="FS71" s="60"/>
      <c r="FT71" s="60"/>
      <c r="FU71" s="35"/>
      <c r="FV71" s="35"/>
      <c r="FW71" s="35"/>
      <c r="FX71" s="34"/>
      <c r="FY71" s="34"/>
      <c r="FZ71" s="34"/>
      <c r="GA71" s="34"/>
      <c r="GB71" s="34"/>
      <c r="GC71" s="34"/>
      <c r="GD71" s="34"/>
      <c r="GE71" s="62"/>
      <c r="GF71" s="62"/>
      <c r="GG71" s="34"/>
      <c r="GH71" s="34"/>
      <c r="GI71" s="34"/>
      <c r="GJ71" s="34"/>
      <c r="GK71" s="34"/>
      <c r="GL71" s="61"/>
      <c r="GM71" s="34"/>
      <c r="GN71" s="60"/>
      <c r="GO71" s="34"/>
      <c r="GP71" s="34"/>
      <c r="GQ71" s="34"/>
      <c r="GR71" s="60"/>
      <c r="GS71" s="60"/>
      <c r="GT71" s="60"/>
      <c r="GU71" s="60"/>
      <c r="GV71" s="60"/>
      <c r="GW71" s="35"/>
      <c r="GX71" s="35"/>
      <c r="GY71" s="35"/>
      <c r="GZ71" s="34"/>
      <c r="HA71" s="34"/>
      <c r="HB71" s="34"/>
      <c r="HC71" s="34"/>
      <c r="HD71" s="34"/>
      <c r="HE71" s="34"/>
      <c r="HF71" s="34"/>
      <c r="HG71" s="62"/>
      <c r="HH71" s="62"/>
      <c r="HI71" s="34"/>
      <c r="HJ71" s="34"/>
      <c r="HK71" s="34"/>
      <c r="HL71" s="34"/>
      <c r="HM71" s="34"/>
      <c r="HN71" s="61"/>
      <c r="HO71" s="34"/>
      <c r="HP71" s="60"/>
      <c r="HQ71" s="34"/>
      <c r="HR71" s="34"/>
      <c r="HS71" s="34"/>
      <c r="HT71" s="60"/>
      <c r="HU71" s="60"/>
      <c r="HV71" s="60"/>
      <c r="HW71" s="60"/>
      <c r="HX71" s="60"/>
      <c r="HY71" s="34"/>
      <c r="HZ71" s="34"/>
      <c r="IA71" s="34"/>
      <c r="IB71" s="34"/>
      <c r="IC71" s="34"/>
      <c r="ID71" s="34"/>
      <c r="IE71" s="34"/>
      <c r="IF71" s="34"/>
      <c r="IG71" s="34"/>
      <c r="IH71" s="34"/>
      <c r="II71" s="62"/>
      <c r="IJ71" s="62"/>
      <c r="IK71" s="34"/>
      <c r="IL71" s="34"/>
      <c r="IM71" s="34"/>
      <c r="IN71" s="34"/>
      <c r="IO71" s="34"/>
      <c r="IP71" s="34"/>
      <c r="IQ71" s="34"/>
      <c r="IR71" s="60"/>
      <c r="IS71" s="34"/>
      <c r="IT71" s="34"/>
      <c r="IU71" s="34"/>
      <c r="IV71" s="60"/>
      <c r="IW71" s="60"/>
      <c r="IX71" s="60"/>
      <c r="IY71" s="60"/>
      <c r="IZ71" s="60"/>
      <c r="JA71" s="34"/>
      <c r="JB71" s="34"/>
      <c r="JC71" s="34"/>
      <c r="JD71" s="34"/>
      <c r="JE71" s="34"/>
      <c r="JF71" s="34"/>
      <c r="JG71" s="34"/>
      <c r="JH71" s="34"/>
      <c r="JI71" s="34"/>
      <c r="JJ71" s="34"/>
      <c r="JK71" s="62"/>
      <c r="JL71" s="62"/>
      <c r="JM71" s="34"/>
      <c r="JN71" s="34"/>
      <c r="JO71" s="34"/>
      <c r="JP71" s="34"/>
      <c r="JQ71" s="34"/>
      <c r="JR71" s="34"/>
      <c r="JS71" s="34"/>
      <c r="JT71" s="60"/>
      <c r="JU71" s="34"/>
      <c r="JV71" s="34"/>
      <c r="JW71" s="34"/>
      <c r="JX71" s="60"/>
      <c r="JY71" s="60"/>
      <c r="JZ71" s="60"/>
      <c r="KA71" s="60"/>
      <c r="KB71" s="60"/>
      <c r="KC71" s="34"/>
      <c r="KD71" s="34"/>
      <c r="KE71" s="34"/>
      <c r="KF71" s="34"/>
      <c r="KG71" s="34"/>
      <c r="KH71" s="34"/>
      <c r="KI71" s="34"/>
      <c r="KJ71" s="34"/>
      <c r="KK71" s="34"/>
      <c r="KL71" s="34"/>
      <c r="KM71" s="62"/>
      <c r="KN71" s="62"/>
      <c r="KO71" s="34"/>
      <c r="KP71" s="34"/>
      <c r="KQ71" s="34"/>
      <c r="KR71" s="34"/>
      <c r="KS71" s="34"/>
      <c r="KT71" s="34"/>
      <c r="KU71" s="34"/>
      <c r="KV71" s="60"/>
      <c r="KW71" s="34"/>
      <c r="KX71" s="34"/>
      <c r="KY71" s="34"/>
      <c r="KZ71" s="60"/>
      <c r="LA71" s="60"/>
      <c r="LB71" s="60"/>
      <c r="LC71" s="60"/>
      <c r="LD71" s="60"/>
      <c r="LE71" s="34"/>
      <c r="LF71" s="34"/>
      <c r="LG71" s="34"/>
      <c r="LH71" s="34"/>
      <c r="LI71" s="34"/>
      <c r="LJ71" s="34"/>
      <c r="LK71" s="34"/>
      <c r="LL71" s="34"/>
      <c r="LM71" s="34"/>
      <c r="LN71" s="34"/>
      <c r="LO71" s="62"/>
      <c r="LP71" s="62"/>
      <c r="LQ71" s="34"/>
      <c r="LR71" s="34"/>
      <c r="LS71" s="34"/>
      <c r="LT71" s="34"/>
      <c r="LU71" s="34"/>
      <c r="LV71" s="34"/>
      <c r="LW71" s="34"/>
      <c r="LX71" s="60"/>
      <c r="LY71" s="34"/>
      <c r="LZ71" s="34"/>
      <c r="MA71" s="34"/>
      <c r="MB71" s="60"/>
      <c r="MC71" s="60"/>
      <c r="MD71" s="60"/>
      <c r="ME71" s="60"/>
      <c r="MF71" s="60"/>
      <c r="MG71" s="34"/>
      <c r="MH71" s="34"/>
      <c r="MI71" s="34"/>
      <c r="MJ71" s="34"/>
      <c r="MK71" s="34"/>
      <c r="ML71" s="34"/>
      <c r="MM71" s="34"/>
      <c r="MN71" s="34"/>
      <c r="MO71" s="34"/>
      <c r="MP71" s="34"/>
      <c r="MQ71" s="62"/>
      <c r="MR71" s="62"/>
      <c r="MS71" s="34"/>
      <c r="MT71" s="34"/>
      <c r="MU71" s="34"/>
      <c r="MV71" s="34"/>
      <c r="MW71" s="34"/>
      <c r="MX71" s="34"/>
      <c r="MY71" s="34"/>
      <c r="MZ71" s="60"/>
      <c r="NA71" s="34"/>
      <c r="NB71" s="34"/>
      <c r="NC71" s="34"/>
      <c r="ND71" s="60"/>
      <c r="NE71" s="60"/>
      <c r="NF71" s="60"/>
      <c r="NG71" s="60"/>
      <c r="NH71" s="60"/>
      <c r="NI71" s="34"/>
      <c r="NJ71" s="34"/>
      <c r="NK71" s="34"/>
      <c r="NL71" s="34"/>
      <c r="NM71" s="34"/>
      <c r="NN71" s="34"/>
      <c r="NO71" s="34"/>
      <c r="NP71" s="34"/>
      <c r="NQ71" s="34"/>
      <c r="NR71" s="34"/>
      <c r="NS71" s="62"/>
      <c r="NT71" s="62"/>
      <c r="NU71" s="34"/>
      <c r="NV71" s="34"/>
      <c r="NW71" s="34"/>
      <c r="NX71" s="34"/>
      <c r="NY71" s="34"/>
      <c r="NZ71" s="34"/>
      <c r="OA71" s="34"/>
      <c r="OB71" s="60"/>
      <c r="OC71" s="34"/>
      <c r="OD71" s="34"/>
      <c r="OE71" s="34"/>
      <c r="OF71" s="60"/>
      <c r="OG71" s="60"/>
      <c r="OH71" s="60"/>
      <c r="OI71" s="60"/>
      <c r="OJ71" s="60"/>
      <c r="OK71" s="34"/>
      <c r="OL71" s="34"/>
      <c r="OM71" s="34"/>
      <c r="ON71" s="34"/>
      <c r="OO71" s="34"/>
      <c r="OP71" s="34"/>
      <c r="OQ71" s="34"/>
      <c r="OR71" s="34"/>
      <c r="OS71" s="34"/>
      <c r="OT71" s="34"/>
      <c r="OU71" s="62"/>
      <c r="OV71" s="62"/>
      <c r="OW71" s="34"/>
      <c r="OX71" s="34"/>
      <c r="OY71" s="34"/>
      <c r="OZ71" s="34"/>
      <c r="PA71" s="34"/>
      <c r="PB71" s="34"/>
      <c r="PC71" s="34"/>
      <c r="PD71" s="60"/>
      <c r="PE71" s="63"/>
    </row>
    <row r="72" spans="1:421" s="64" customFormat="1" ht="20.2" customHeight="1">
      <c r="A72" s="34"/>
      <c r="B72" s="34"/>
      <c r="C72" s="34"/>
      <c r="D72" s="60"/>
      <c r="E72" s="60"/>
      <c r="F72" s="60"/>
      <c r="G72" s="60"/>
      <c r="H72" s="60"/>
      <c r="I72" s="34"/>
      <c r="J72" s="34"/>
      <c r="K72" s="61"/>
      <c r="L72" s="35"/>
      <c r="M72" s="35"/>
      <c r="N72" s="35"/>
      <c r="O72" s="67"/>
      <c r="P72" s="34"/>
      <c r="Q72" s="34"/>
      <c r="R72" s="34"/>
      <c r="S72" s="62"/>
      <c r="T72" s="62"/>
      <c r="U72" s="34"/>
      <c r="V72" s="34"/>
      <c r="W72" s="34"/>
      <c r="X72" s="34"/>
      <c r="Y72" s="34"/>
      <c r="Z72" s="34"/>
      <c r="AA72" s="34"/>
      <c r="AB72" s="60"/>
      <c r="AC72" s="34"/>
      <c r="AD72" s="34"/>
      <c r="AE72" s="34"/>
      <c r="AF72" s="60"/>
      <c r="AG72" s="60"/>
      <c r="AH72" s="60"/>
      <c r="AI72" s="60"/>
      <c r="AJ72" s="60"/>
      <c r="AK72" s="34"/>
      <c r="AL72" s="34"/>
      <c r="AM72" s="34"/>
      <c r="AN72" s="34"/>
      <c r="AO72" s="34"/>
      <c r="AP72" s="34"/>
      <c r="AQ72" s="34"/>
      <c r="AR72" s="34"/>
      <c r="AS72" s="34"/>
      <c r="AT72" s="34"/>
      <c r="AU72" s="62"/>
      <c r="AV72" s="62"/>
      <c r="AW72" s="34"/>
      <c r="AX72" s="34"/>
      <c r="AY72" s="34"/>
      <c r="AZ72" s="34"/>
      <c r="BA72" s="34"/>
      <c r="BB72" s="34"/>
      <c r="BC72" s="34"/>
      <c r="BD72" s="60"/>
      <c r="BE72" s="34"/>
      <c r="BF72" s="34"/>
      <c r="BG72" s="34"/>
      <c r="BH72" s="60"/>
      <c r="BI72" s="60"/>
      <c r="BJ72" s="60"/>
      <c r="BK72" s="60"/>
      <c r="BL72" s="60"/>
      <c r="BM72" s="34"/>
      <c r="BN72" s="34"/>
      <c r="BO72" s="34"/>
      <c r="BP72" s="34"/>
      <c r="BQ72" s="34"/>
      <c r="BR72" s="34"/>
      <c r="BS72" s="34"/>
      <c r="BT72" s="34"/>
      <c r="BU72" s="34"/>
      <c r="BV72" s="34"/>
      <c r="BW72" s="62"/>
      <c r="BX72" s="62"/>
      <c r="BY72" s="34"/>
      <c r="BZ72" s="34"/>
      <c r="CA72" s="34"/>
      <c r="CB72" s="34"/>
      <c r="CC72" s="34"/>
      <c r="CD72" s="34"/>
      <c r="CE72" s="34"/>
      <c r="CF72" s="60"/>
      <c r="CG72" s="34"/>
      <c r="CH72" s="34"/>
      <c r="CI72" s="34"/>
      <c r="CJ72" s="60"/>
      <c r="CK72" s="60"/>
      <c r="CL72" s="60"/>
      <c r="CM72" s="60"/>
      <c r="CN72" s="60"/>
      <c r="CO72" s="35"/>
      <c r="CP72" s="35"/>
      <c r="CQ72" s="35"/>
      <c r="CR72" s="35"/>
      <c r="CS72" s="35"/>
      <c r="CT72" s="35"/>
      <c r="CU72" s="35"/>
      <c r="CV72" s="35"/>
      <c r="CW72" s="35"/>
      <c r="CX72" s="35"/>
      <c r="CY72" s="35"/>
      <c r="CZ72" s="35"/>
      <c r="DA72" s="35"/>
      <c r="DB72" s="35"/>
      <c r="DC72" s="35"/>
      <c r="DD72" s="35"/>
      <c r="DE72" s="35"/>
      <c r="DF72" s="35"/>
      <c r="DG72" s="34"/>
      <c r="DH72" s="60"/>
      <c r="DI72" s="34"/>
      <c r="DJ72" s="34"/>
      <c r="DK72" s="34"/>
      <c r="DL72" s="60"/>
      <c r="DM72" s="60"/>
      <c r="DN72" s="60"/>
      <c r="DO72" s="60"/>
      <c r="DP72" s="60"/>
      <c r="DQ72" s="35"/>
      <c r="DR72" s="35"/>
      <c r="DS72" s="35"/>
      <c r="DT72" s="35"/>
      <c r="DU72" s="35"/>
      <c r="DV72" s="35"/>
      <c r="DW72" s="35"/>
      <c r="DX72" s="34"/>
      <c r="DY72" s="34"/>
      <c r="DZ72" s="34"/>
      <c r="EA72" s="62"/>
      <c r="EB72" s="62"/>
      <c r="EC72" s="34"/>
      <c r="ED72" s="34"/>
      <c r="EE72" s="34"/>
      <c r="EF72" s="34"/>
      <c r="EG72" s="34"/>
      <c r="EH72" s="61"/>
      <c r="EI72" s="34"/>
      <c r="EJ72" s="60"/>
      <c r="EK72" s="34"/>
      <c r="EL72" s="34"/>
      <c r="EM72" s="34"/>
      <c r="EN72" s="60"/>
      <c r="EO72" s="60"/>
      <c r="EP72" s="60"/>
      <c r="EQ72" s="60"/>
      <c r="ER72" s="60"/>
      <c r="ES72" s="34"/>
      <c r="ET72" s="34"/>
      <c r="EU72" s="34"/>
      <c r="EV72" s="34"/>
      <c r="EW72" s="34"/>
      <c r="EX72" s="34"/>
      <c r="EY72" s="34"/>
      <c r="EZ72" s="34"/>
      <c r="FA72" s="34"/>
      <c r="FB72" s="34"/>
      <c r="FC72" s="62"/>
      <c r="FD72" s="62"/>
      <c r="FE72" s="34"/>
      <c r="FF72" s="34"/>
      <c r="FG72" s="34"/>
      <c r="FH72" s="34"/>
      <c r="FI72" s="34"/>
      <c r="FJ72" s="34"/>
      <c r="FK72" s="34"/>
      <c r="FL72" s="60"/>
      <c r="FM72" s="34"/>
      <c r="FN72" s="34"/>
      <c r="FO72" s="34"/>
      <c r="FP72" s="60"/>
      <c r="FQ72" s="60"/>
      <c r="FR72" s="60"/>
      <c r="FS72" s="60"/>
      <c r="FT72" s="60"/>
      <c r="FU72" s="34"/>
      <c r="FV72" s="34"/>
      <c r="FW72" s="34"/>
      <c r="FX72" s="34"/>
      <c r="FY72" s="34"/>
      <c r="FZ72" s="34"/>
      <c r="GA72" s="34"/>
      <c r="GB72" s="34"/>
      <c r="GC72" s="34"/>
      <c r="GD72" s="34"/>
      <c r="GE72" s="62"/>
      <c r="GF72" s="62"/>
      <c r="GG72" s="34"/>
      <c r="GH72" s="34"/>
      <c r="GI72" s="34"/>
      <c r="GJ72" s="34"/>
      <c r="GK72" s="34"/>
      <c r="GL72" s="34"/>
      <c r="GM72" s="34"/>
      <c r="GN72" s="60"/>
      <c r="GO72" s="34"/>
      <c r="GP72" s="34"/>
      <c r="GQ72" s="34"/>
      <c r="GR72" s="60"/>
      <c r="GS72" s="60"/>
      <c r="GT72" s="60"/>
      <c r="GU72" s="60"/>
      <c r="GV72" s="60"/>
      <c r="GW72" s="34"/>
      <c r="GX72" s="34"/>
      <c r="GY72" s="34"/>
      <c r="GZ72" s="34"/>
      <c r="HA72" s="34"/>
      <c r="HB72" s="34"/>
      <c r="HC72" s="34"/>
      <c r="HD72" s="34"/>
      <c r="HE72" s="34"/>
      <c r="HF72" s="34"/>
      <c r="HG72" s="62"/>
      <c r="HH72" s="62"/>
      <c r="HI72" s="34"/>
      <c r="HJ72" s="34"/>
      <c r="HK72" s="34"/>
      <c r="HL72" s="34"/>
      <c r="HM72" s="34"/>
      <c r="HN72" s="34"/>
      <c r="HO72" s="34"/>
      <c r="HP72" s="60"/>
      <c r="HQ72" s="34"/>
      <c r="HR72" s="34"/>
      <c r="HS72" s="34"/>
      <c r="HT72" s="60"/>
      <c r="HU72" s="60"/>
      <c r="HV72" s="60"/>
      <c r="HW72" s="60"/>
      <c r="HX72" s="60"/>
      <c r="HY72" s="34"/>
      <c r="HZ72" s="34"/>
      <c r="IA72" s="34"/>
      <c r="IB72" s="34"/>
      <c r="IC72" s="34"/>
      <c r="ID72" s="34"/>
      <c r="IE72" s="34"/>
      <c r="IF72" s="34"/>
      <c r="IG72" s="34"/>
      <c r="IH72" s="34"/>
      <c r="II72" s="62"/>
      <c r="IJ72" s="62"/>
      <c r="IK72" s="34"/>
      <c r="IL72" s="34"/>
      <c r="IM72" s="34"/>
      <c r="IN72" s="34"/>
      <c r="IO72" s="34"/>
      <c r="IP72" s="34"/>
      <c r="IQ72" s="34"/>
      <c r="IR72" s="60"/>
      <c r="IS72" s="34"/>
      <c r="IT72" s="34"/>
      <c r="IU72" s="34"/>
      <c r="IV72" s="60"/>
      <c r="IW72" s="60"/>
      <c r="IX72" s="60"/>
      <c r="IY72" s="60"/>
      <c r="IZ72" s="60"/>
      <c r="JA72" s="34"/>
      <c r="JB72" s="34"/>
      <c r="JC72" s="34"/>
      <c r="JD72" s="34"/>
      <c r="JE72" s="34"/>
      <c r="JF72" s="34"/>
      <c r="JG72" s="34"/>
      <c r="JH72" s="34"/>
      <c r="JI72" s="34"/>
      <c r="JJ72" s="34"/>
      <c r="JK72" s="62"/>
      <c r="JL72" s="62"/>
      <c r="JM72" s="34"/>
      <c r="JN72" s="34"/>
      <c r="JO72" s="34"/>
      <c r="JP72" s="34"/>
      <c r="JQ72" s="34"/>
      <c r="JR72" s="34"/>
      <c r="JS72" s="34"/>
      <c r="JT72" s="60"/>
      <c r="JU72" s="34"/>
      <c r="JV72" s="34"/>
      <c r="JW72" s="34"/>
      <c r="JX72" s="60"/>
      <c r="JY72" s="60"/>
      <c r="JZ72" s="60"/>
      <c r="KA72" s="60"/>
      <c r="KB72" s="60"/>
      <c r="KC72" s="34"/>
      <c r="KD72" s="34"/>
      <c r="KE72" s="34"/>
      <c r="KF72" s="34"/>
      <c r="KG72" s="34"/>
      <c r="KH72" s="34"/>
      <c r="KI72" s="34"/>
      <c r="KJ72" s="34"/>
      <c r="KK72" s="34"/>
      <c r="KL72" s="34"/>
      <c r="KM72" s="62"/>
      <c r="KN72" s="62"/>
      <c r="KO72" s="34"/>
      <c r="KP72" s="34"/>
      <c r="KQ72" s="34"/>
      <c r="KR72" s="34"/>
      <c r="KS72" s="34"/>
      <c r="KT72" s="34"/>
      <c r="KU72" s="34"/>
      <c r="KV72" s="60"/>
      <c r="KW72" s="34"/>
      <c r="KX72" s="34"/>
      <c r="KY72" s="34"/>
      <c r="KZ72" s="60"/>
      <c r="LA72" s="60"/>
      <c r="LB72" s="60"/>
      <c r="LC72" s="60"/>
      <c r="LD72" s="60"/>
      <c r="LE72" s="34"/>
      <c r="LF72" s="34"/>
      <c r="LG72" s="34"/>
      <c r="LH72" s="34"/>
      <c r="LI72" s="34"/>
      <c r="LJ72" s="34"/>
      <c r="LK72" s="34"/>
      <c r="LL72" s="34"/>
      <c r="LM72" s="34"/>
      <c r="LN72" s="34"/>
      <c r="LO72" s="62"/>
      <c r="LP72" s="62"/>
      <c r="LQ72" s="34"/>
      <c r="LR72" s="34"/>
      <c r="LS72" s="34"/>
      <c r="LT72" s="34"/>
      <c r="LU72" s="34"/>
      <c r="LV72" s="34"/>
      <c r="LW72" s="34"/>
      <c r="LX72" s="60"/>
      <c r="LY72" s="34"/>
      <c r="LZ72" s="34"/>
      <c r="MA72" s="34"/>
      <c r="MB72" s="60"/>
      <c r="MC72" s="60"/>
      <c r="MD72" s="60"/>
      <c r="ME72" s="60"/>
      <c r="MF72" s="60"/>
      <c r="MG72" s="34"/>
      <c r="MH72" s="34"/>
      <c r="MI72" s="34"/>
      <c r="MJ72" s="34"/>
      <c r="MK72" s="34"/>
      <c r="ML72" s="34"/>
      <c r="MM72" s="34"/>
      <c r="MN72" s="34"/>
      <c r="MO72" s="34"/>
      <c r="MP72" s="34"/>
      <c r="MQ72" s="62"/>
      <c r="MR72" s="62"/>
      <c r="MS72" s="34"/>
      <c r="MT72" s="34"/>
      <c r="MU72" s="34"/>
      <c r="MV72" s="34"/>
      <c r="MW72" s="34"/>
      <c r="MX72" s="34"/>
      <c r="MY72" s="34"/>
      <c r="MZ72" s="60"/>
      <c r="NA72" s="34"/>
      <c r="NB72" s="34"/>
      <c r="NC72" s="34"/>
      <c r="ND72" s="60"/>
      <c r="NE72" s="60"/>
      <c r="NF72" s="60"/>
      <c r="NG72" s="60"/>
      <c r="NH72" s="60"/>
      <c r="NI72" s="34"/>
      <c r="NJ72" s="34"/>
      <c r="NK72" s="34"/>
      <c r="NL72" s="34"/>
      <c r="NM72" s="34"/>
      <c r="NN72" s="34"/>
      <c r="NO72" s="34"/>
      <c r="NP72" s="34"/>
      <c r="NQ72" s="34"/>
      <c r="NR72" s="34"/>
      <c r="NS72" s="62"/>
      <c r="NT72" s="62"/>
      <c r="NU72" s="34"/>
      <c r="NV72" s="34"/>
      <c r="NW72" s="34"/>
      <c r="NX72" s="34"/>
      <c r="NY72" s="34"/>
      <c r="NZ72" s="34"/>
      <c r="OA72" s="34"/>
      <c r="OB72" s="60"/>
      <c r="OC72" s="34"/>
      <c r="OD72" s="34"/>
      <c r="OE72" s="34"/>
      <c r="OF72" s="60"/>
      <c r="OG72" s="60"/>
      <c r="OH72" s="60"/>
      <c r="OI72" s="60"/>
      <c r="OJ72" s="60"/>
      <c r="OK72" s="34"/>
      <c r="OL72" s="34"/>
      <c r="OM72" s="34"/>
      <c r="ON72" s="34"/>
      <c r="OO72" s="34"/>
      <c r="OP72" s="34"/>
      <c r="OQ72" s="34"/>
      <c r="OR72" s="34"/>
      <c r="OS72" s="34"/>
      <c r="OT72" s="34"/>
      <c r="OU72" s="62"/>
      <c r="OV72" s="62"/>
      <c r="OW72" s="34"/>
      <c r="OX72" s="34"/>
      <c r="OY72" s="34"/>
      <c r="OZ72" s="34"/>
      <c r="PA72" s="34"/>
      <c r="PB72" s="34"/>
      <c r="PC72" s="34"/>
      <c r="PD72" s="60"/>
      <c r="PE72" s="63"/>
    </row>
    <row r="73" spans="1:421" s="64" customFormat="1" ht="20.2" customHeight="1">
      <c r="A73" s="34"/>
      <c r="B73" s="34"/>
      <c r="C73" s="34"/>
      <c r="D73" s="60"/>
      <c r="E73" s="60"/>
      <c r="F73" s="60"/>
      <c r="G73" s="60"/>
      <c r="H73" s="60"/>
      <c r="I73" s="34"/>
      <c r="J73" s="34"/>
      <c r="K73" s="61"/>
      <c r="L73" s="34"/>
      <c r="M73" s="34"/>
      <c r="N73" s="34"/>
      <c r="O73" s="67"/>
      <c r="P73" s="34"/>
      <c r="Q73" s="34"/>
      <c r="R73" s="34"/>
      <c r="S73" s="62"/>
      <c r="T73" s="62"/>
      <c r="U73" s="34"/>
      <c r="V73" s="34"/>
      <c r="W73" s="34"/>
      <c r="X73" s="34"/>
      <c r="Y73" s="34"/>
      <c r="Z73" s="34"/>
      <c r="AA73" s="34"/>
      <c r="AB73" s="60"/>
      <c r="AC73" s="34"/>
      <c r="AD73" s="34"/>
      <c r="AE73" s="34"/>
      <c r="AF73" s="60"/>
      <c r="AG73" s="60"/>
      <c r="AH73" s="60"/>
      <c r="AI73" s="60"/>
      <c r="AJ73" s="60"/>
      <c r="AK73" s="34"/>
      <c r="AL73" s="34"/>
      <c r="AM73" s="34"/>
      <c r="AN73" s="34"/>
      <c r="AO73" s="34"/>
      <c r="AP73" s="34"/>
      <c r="AQ73" s="34"/>
      <c r="AR73" s="34"/>
      <c r="AS73" s="34"/>
      <c r="AT73" s="34"/>
      <c r="AU73" s="62"/>
      <c r="AV73" s="62"/>
      <c r="AW73" s="34"/>
      <c r="AX73" s="34"/>
      <c r="AY73" s="34"/>
      <c r="AZ73" s="34"/>
      <c r="BA73" s="34"/>
      <c r="BB73" s="34"/>
      <c r="BC73" s="34"/>
      <c r="BD73" s="60"/>
      <c r="BE73" s="34"/>
      <c r="BF73" s="34"/>
      <c r="BG73" s="34"/>
      <c r="BH73" s="60"/>
      <c r="BI73" s="60"/>
      <c r="BJ73" s="60"/>
      <c r="BK73" s="60"/>
      <c r="BL73" s="60"/>
      <c r="BM73" s="34"/>
      <c r="BN73" s="34"/>
      <c r="BO73" s="34"/>
      <c r="BP73" s="34"/>
      <c r="BQ73" s="34"/>
      <c r="BR73" s="34"/>
      <c r="BS73" s="34"/>
      <c r="BT73" s="34"/>
      <c r="BU73" s="34"/>
      <c r="BV73" s="34"/>
      <c r="BW73" s="62"/>
      <c r="BX73" s="62"/>
      <c r="BY73" s="34"/>
      <c r="BZ73" s="34"/>
      <c r="CA73" s="34"/>
      <c r="CB73" s="34"/>
      <c r="CC73" s="34"/>
      <c r="CD73" s="34"/>
      <c r="CE73" s="34"/>
      <c r="CF73" s="60"/>
      <c r="CG73" s="34"/>
      <c r="CH73" s="34"/>
      <c r="CI73" s="34"/>
      <c r="CJ73" s="60"/>
      <c r="CK73" s="60"/>
      <c r="CL73" s="60"/>
      <c r="CM73" s="60"/>
      <c r="CN73" s="60"/>
      <c r="CO73" s="60"/>
      <c r="CP73" s="60"/>
      <c r="CQ73" s="60"/>
      <c r="CR73" s="60"/>
      <c r="CS73" s="60"/>
      <c r="CT73" s="60"/>
      <c r="CU73" s="60"/>
      <c r="CV73" s="60"/>
      <c r="CW73" s="60"/>
      <c r="CX73" s="60"/>
      <c r="CY73" s="60"/>
      <c r="CZ73" s="35"/>
      <c r="DA73" s="35"/>
      <c r="DB73" s="35"/>
      <c r="DC73" s="35"/>
      <c r="DD73" s="35"/>
      <c r="DE73" s="35"/>
      <c r="DF73" s="35"/>
      <c r="DG73" s="34"/>
      <c r="DH73" s="60"/>
      <c r="DI73" s="34"/>
      <c r="DJ73" s="34"/>
      <c r="DK73" s="34"/>
      <c r="DL73" s="60"/>
      <c r="DM73" s="60"/>
      <c r="DN73" s="60"/>
      <c r="DO73" s="60"/>
      <c r="DP73" s="60"/>
      <c r="DQ73" s="34"/>
      <c r="DR73" s="35"/>
      <c r="DS73" s="35"/>
      <c r="DT73" s="35"/>
      <c r="DU73" s="35"/>
      <c r="DV73" s="35"/>
      <c r="DW73" s="35"/>
      <c r="DX73" s="35"/>
      <c r="DY73" s="35"/>
      <c r="DZ73" s="35"/>
      <c r="EA73" s="35"/>
      <c r="EB73" s="35"/>
      <c r="EC73" s="35"/>
      <c r="ED73" s="35"/>
      <c r="EE73" s="35"/>
      <c r="EF73" s="35"/>
      <c r="EG73" s="35"/>
      <c r="EI73" s="34"/>
      <c r="EJ73" s="60"/>
      <c r="EK73" s="34"/>
      <c r="EL73" s="34"/>
      <c r="EM73" s="34"/>
      <c r="EN73" s="60"/>
      <c r="EO73" s="60"/>
      <c r="EP73" s="60"/>
      <c r="EQ73" s="60"/>
      <c r="ER73" s="60"/>
      <c r="ES73" s="35"/>
      <c r="ET73" s="35"/>
      <c r="EU73" s="35"/>
      <c r="EV73" s="35"/>
      <c r="EW73" s="35"/>
      <c r="EX73" s="35"/>
      <c r="EY73" s="35"/>
      <c r="EZ73" s="60"/>
      <c r="FA73" s="34"/>
      <c r="FB73" s="34"/>
      <c r="FC73" s="62"/>
      <c r="FD73" s="62"/>
      <c r="FE73" s="34"/>
      <c r="FF73" s="34"/>
      <c r="FG73" s="34"/>
      <c r="FH73" s="34"/>
      <c r="FI73" s="34"/>
      <c r="FJ73" s="34"/>
      <c r="FK73" s="34"/>
      <c r="FL73" s="60"/>
      <c r="FM73" s="34"/>
      <c r="FN73" s="34"/>
      <c r="FO73" s="34"/>
      <c r="FP73" s="60"/>
      <c r="FQ73" s="60"/>
      <c r="FR73" s="60"/>
      <c r="FS73" s="60"/>
      <c r="FT73" s="60"/>
      <c r="FU73" s="35"/>
      <c r="FV73" s="35"/>
      <c r="FW73" s="96"/>
      <c r="FX73" s="96"/>
      <c r="FY73" s="35"/>
      <c r="FZ73" s="35"/>
      <c r="GA73" s="35"/>
      <c r="GB73" s="34"/>
      <c r="GC73" s="34"/>
      <c r="GD73" s="34"/>
      <c r="GE73" s="62"/>
      <c r="GF73" s="62"/>
      <c r="GG73" s="34"/>
      <c r="GH73" s="34"/>
      <c r="GI73" s="34"/>
      <c r="GJ73" s="34"/>
      <c r="GK73" s="34"/>
      <c r="GL73" s="34"/>
      <c r="GM73" s="34"/>
      <c r="GN73" s="60"/>
      <c r="GO73" s="34"/>
      <c r="GP73" s="34"/>
      <c r="GQ73" s="34"/>
      <c r="GR73" s="60"/>
      <c r="GS73" s="60"/>
      <c r="GT73" s="60"/>
      <c r="GU73" s="60"/>
      <c r="GV73" s="60"/>
      <c r="GW73" s="35"/>
      <c r="GX73" s="35"/>
      <c r="GY73" s="96"/>
      <c r="GZ73" s="96"/>
      <c r="HA73" s="35"/>
      <c r="HB73" s="35"/>
      <c r="HC73" s="35"/>
      <c r="HD73" s="34"/>
      <c r="HE73" s="34"/>
      <c r="HF73" s="34"/>
      <c r="HG73" s="62"/>
      <c r="HH73" s="62"/>
      <c r="HI73" s="34"/>
      <c r="HJ73" s="34"/>
      <c r="HK73" s="34"/>
      <c r="HL73" s="34"/>
      <c r="HM73" s="34"/>
      <c r="HN73" s="34"/>
      <c r="HO73" s="34"/>
      <c r="HP73" s="60"/>
      <c r="HQ73" s="34"/>
      <c r="HR73" s="34"/>
      <c r="HS73" s="34"/>
      <c r="HT73" s="60"/>
      <c r="HU73" s="60"/>
      <c r="HV73" s="60"/>
      <c r="HW73" s="60"/>
      <c r="HX73" s="60"/>
      <c r="HY73" s="34"/>
      <c r="HZ73" s="34"/>
      <c r="IA73" s="34"/>
      <c r="IB73" s="34"/>
      <c r="IC73" s="34"/>
      <c r="ID73" s="34"/>
      <c r="IE73" s="34"/>
      <c r="IF73" s="34"/>
      <c r="IG73" s="34"/>
      <c r="IH73" s="34"/>
      <c r="II73" s="62"/>
      <c r="IJ73" s="62"/>
      <c r="IK73" s="34"/>
      <c r="IL73" s="34"/>
      <c r="IM73" s="34"/>
      <c r="IN73" s="34"/>
      <c r="IO73" s="34"/>
      <c r="IP73" s="34"/>
      <c r="IQ73" s="34"/>
      <c r="IR73" s="60"/>
      <c r="IS73" s="34"/>
      <c r="IT73" s="34"/>
      <c r="IU73" s="34"/>
      <c r="IV73" s="60"/>
      <c r="IW73" s="60"/>
      <c r="IX73" s="60"/>
      <c r="IY73" s="60"/>
      <c r="IZ73" s="60"/>
      <c r="JA73" s="34"/>
      <c r="JB73" s="34"/>
      <c r="JC73" s="34"/>
      <c r="JD73" s="34"/>
      <c r="JE73" s="34"/>
      <c r="JF73" s="34"/>
      <c r="JG73" s="34"/>
      <c r="JH73" s="34"/>
      <c r="JI73" s="34"/>
      <c r="JJ73" s="34"/>
      <c r="JK73" s="62"/>
      <c r="JL73" s="62"/>
      <c r="JM73" s="34"/>
      <c r="JN73" s="34"/>
      <c r="JO73" s="34"/>
      <c r="JP73" s="34"/>
      <c r="JQ73" s="34"/>
      <c r="JR73" s="34"/>
      <c r="JS73" s="34"/>
      <c r="JT73" s="60"/>
      <c r="JU73" s="34"/>
      <c r="JV73" s="34"/>
      <c r="JW73" s="34"/>
      <c r="JX73" s="60"/>
      <c r="JY73" s="60"/>
      <c r="JZ73" s="60"/>
      <c r="KA73" s="60"/>
      <c r="KB73" s="60"/>
      <c r="KC73" s="34"/>
      <c r="KD73" s="34"/>
      <c r="KE73" s="34"/>
      <c r="KF73" s="34"/>
      <c r="KG73" s="34"/>
      <c r="KH73" s="34"/>
      <c r="KI73" s="34"/>
      <c r="KJ73" s="34"/>
      <c r="KK73" s="34"/>
      <c r="KL73" s="34"/>
      <c r="KM73" s="62"/>
      <c r="KN73" s="62"/>
      <c r="KO73" s="34"/>
      <c r="KP73" s="34"/>
      <c r="KQ73" s="34"/>
      <c r="KR73" s="34"/>
      <c r="KS73" s="34"/>
      <c r="KT73" s="34"/>
      <c r="KU73" s="34"/>
      <c r="KV73" s="60"/>
      <c r="KW73" s="34"/>
      <c r="KX73" s="34"/>
      <c r="KY73" s="34"/>
      <c r="KZ73" s="60"/>
      <c r="LA73" s="60"/>
      <c r="LB73" s="60"/>
      <c r="LC73" s="60"/>
      <c r="LD73" s="60"/>
      <c r="LE73" s="34"/>
      <c r="LF73" s="34"/>
      <c r="LG73" s="34"/>
      <c r="LH73" s="34"/>
      <c r="LI73" s="34"/>
      <c r="LJ73" s="34"/>
      <c r="LK73" s="34"/>
      <c r="LL73" s="34"/>
      <c r="LM73" s="34"/>
      <c r="LN73" s="34"/>
      <c r="LO73" s="62"/>
      <c r="LP73" s="62"/>
      <c r="LQ73" s="34"/>
      <c r="LR73" s="34"/>
      <c r="LS73" s="34"/>
      <c r="LT73" s="34"/>
      <c r="LU73" s="34"/>
      <c r="LV73" s="34"/>
      <c r="LW73" s="34"/>
      <c r="LX73" s="60"/>
      <c r="LY73" s="34"/>
      <c r="LZ73" s="34"/>
      <c r="MA73" s="34"/>
      <c r="MB73" s="60"/>
      <c r="MC73" s="60"/>
      <c r="MD73" s="60"/>
      <c r="ME73" s="60"/>
      <c r="MF73" s="60"/>
      <c r="MG73" s="34"/>
      <c r="MH73" s="34"/>
      <c r="MI73" s="34"/>
      <c r="MJ73" s="34"/>
      <c r="MK73" s="34"/>
      <c r="ML73" s="34"/>
      <c r="MM73" s="34"/>
      <c r="MN73" s="34"/>
      <c r="MO73" s="34"/>
      <c r="MP73" s="34"/>
      <c r="MQ73" s="62"/>
      <c r="MR73" s="62"/>
      <c r="MS73" s="34"/>
      <c r="MT73" s="34"/>
      <c r="MU73" s="34"/>
      <c r="MV73" s="34"/>
      <c r="MW73" s="34"/>
      <c r="MX73" s="34"/>
      <c r="MY73" s="34"/>
      <c r="MZ73" s="60"/>
      <c r="NA73" s="34"/>
      <c r="NB73" s="34"/>
      <c r="NC73" s="34"/>
      <c r="ND73" s="60"/>
      <c r="NE73" s="60"/>
      <c r="NF73" s="60"/>
      <c r="NG73" s="60"/>
      <c r="NH73" s="60"/>
      <c r="NI73" s="34"/>
      <c r="NJ73" s="34"/>
      <c r="NK73" s="34"/>
      <c r="NL73" s="34"/>
      <c r="NM73" s="34"/>
      <c r="NN73" s="34"/>
      <c r="NO73" s="34"/>
      <c r="NP73" s="34"/>
      <c r="NQ73" s="34"/>
      <c r="NR73" s="34"/>
      <c r="NS73" s="62"/>
      <c r="NT73" s="62"/>
      <c r="NU73" s="34"/>
      <c r="NV73" s="34"/>
      <c r="NW73" s="34"/>
      <c r="NX73" s="34"/>
      <c r="NY73" s="34"/>
      <c r="NZ73" s="34"/>
      <c r="OA73" s="34"/>
      <c r="OB73" s="60"/>
      <c r="OC73" s="34"/>
      <c r="OD73" s="34"/>
      <c r="OE73" s="34"/>
      <c r="OF73" s="60"/>
      <c r="OG73" s="60"/>
      <c r="OH73" s="60"/>
      <c r="OI73" s="60"/>
      <c r="OJ73" s="60"/>
      <c r="OK73" s="34"/>
      <c r="OL73" s="34"/>
      <c r="OM73" s="34"/>
      <c r="ON73" s="34"/>
      <c r="OO73" s="34"/>
      <c r="OP73" s="34"/>
      <c r="OQ73" s="34"/>
      <c r="OR73" s="34"/>
      <c r="OS73" s="34"/>
      <c r="OT73" s="34"/>
      <c r="OU73" s="62"/>
      <c r="OV73" s="62"/>
      <c r="OW73" s="34"/>
      <c r="OX73" s="34"/>
      <c r="OY73" s="34"/>
      <c r="OZ73" s="34"/>
      <c r="PA73" s="34"/>
      <c r="PB73" s="34"/>
      <c r="PC73" s="34"/>
      <c r="PD73" s="60"/>
      <c r="PE73" s="63"/>
    </row>
    <row r="74" spans="1:421" s="64" customFormat="1" ht="20.2" customHeight="1">
      <c r="A74" s="34"/>
      <c r="B74" s="34"/>
      <c r="C74" s="34"/>
      <c r="D74" s="60"/>
      <c r="E74" s="60"/>
      <c r="F74" s="60"/>
      <c r="G74" s="60"/>
      <c r="H74" s="60"/>
      <c r="I74" s="34"/>
      <c r="J74" s="35"/>
      <c r="K74" s="35"/>
      <c r="L74" s="35"/>
      <c r="M74" s="35"/>
      <c r="N74" s="35"/>
      <c r="O74" s="67"/>
      <c r="P74" s="34"/>
      <c r="Q74" s="34"/>
      <c r="R74" s="34"/>
      <c r="S74" s="62"/>
      <c r="T74" s="62"/>
      <c r="U74" s="34"/>
      <c r="V74" s="34"/>
      <c r="W74" s="34"/>
      <c r="X74" s="34"/>
      <c r="Y74" s="34"/>
      <c r="Z74" s="34"/>
      <c r="AA74" s="34"/>
      <c r="AB74" s="60"/>
      <c r="AC74" s="34"/>
      <c r="AD74" s="34"/>
      <c r="AE74" s="34"/>
      <c r="AF74" s="60"/>
      <c r="AG74" s="60"/>
      <c r="AH74" s="60"/>
      <c r="AI74" s="60"/>
      <c r="AJ74" s="60"/>
      <c r="AK74" s="34"/>
      <c r="AL74" s="34"/>
      <c r="AM74" s="34"/>
      <c r="AN74" s="34"/>
      <c r="AO74" s="34"/>
      <c r="AP74" s="34"/>
      <c r="AQ74" s="34"/>
      <c r="AR74" s="34"/>
      <c r="AS74" s="34"/>
      <c r="AT74" s="34"/>
      <c r="AU74" s="62"/>
      <c r="AV74" s="62"/>
      <c r="AW74" s="34"/>
      <c r="AX74" s="34"/>
      <c r="AY74" s="34"/>
      <c r="AZ74" s="34"/>
      <c r="BA74" s="34"/>
      <c r="BB74" s="34"/>
      <c r="BC74" s="34"/>
      <c r="BD74" s="60"/>
      <c r="BE74" s="34"/>
      <c r="BF74" s="34"/>
      <c r="BG74" s="34"/>
      <c r="BH74" s="60"/>
      <c r="BI74" s="60"/>
      <c r="BJ74" s="60"/>
      <c r="BK74" s="60"/>
      <c r="BL74" s="60"/>
      <c r="BM74" s="34"/>
      <c r="BN74" s="34"/>
      <c r="BO74" s="34"/>
      <c r="BP74" s="34"/>
      <c r="BQ74" s="34"/>
      <c r="BR74" s="34"/>
      <c r="BS74" s="34"/>
      <c r="BT74" s="34"/>
      <c r="BU74" s="34"/>
      <c r="BV74" s="34"/>
      <c r="BW74" s="62"/>
      <c r="BX74" s="62"/>
      <c r="BY74" s="34"/>
      <c r="BZ74" s="34"/>
      <c r="CA74" s="34"/>
      <c r="CB74" s="34"/>
      <c r="CC74" s="34"/>
      <c r="CD74" s="34"/>
      <c r="CE74" s="34"/>
      <c r="CF74" s="60"/>
      <c r="CG74" s="34"/>
      <c r="CH74" s="34"/>
      <c r="CI74" s="34"/>
      <c r="CJ74" s="60"/>
      <c r="CK74" s="60"/>
      <c r="CL74" s="60"/>
      <c r="CM74" s="60"/>
      <c r="CN74" s="60"/>
      <c r="CO74" s="35"/>
      <c r="CP74" s="35"/>
      <c r="CQ74" s="35"/>
      <c r="CR74" s="35"/>
      <c r="CS74" s="35"/>
      <c r="CT74" s="35"/>
      <c r="CU74" s="81"/>
      <c r="CV74" s="35"/>
      <c r="CW74" s="35"/>
      <c r="CX74" s="35"/>
      <c r="CY74" s="35"/>
      <c r="CZ74" s="35"/>
      <c r="DA74" s="35"/>
      <c r="DB74" s="35"/>
      <c r="DC74" s="35"/>
      <c r="DD74" s="35"/>
      <c r="DE74" s="35"/>
      <c r="DF74" s="35"/>
      <c r="DG74" s="34"/>
      <c r="DH74" s="60"/>
      <c r="DI74" s="34"/>
      <c r="DJ74" s="34"/>
      <c r="DK74" s="34"/>
      <c r="DL74" s="60"/>
      <c r="DM74" s="60"/>
      <c r="DN74" s="60"/>
      <c r="DO74" s="60"/>
      <c r="DP74" s="60"/>
      <c r="DQ74" s="35"/>
      <c r="DR74" s="35"/>
      <c r="DS74" s="35"/>
      <c r="DT74" s="35"/>
      <c r="DU74" s="35"/>
      <c r="DV74" s="35"/>
      <c r="DW74" s="36"/>
      <c r="DX74" s="35"/>
      <c r="DY74" s="35"/>
      <c r="DZ74" s="35"/>
      <c r="EA74" s="35"/>
      <c r="EB74" s="35"/>
      <c r="EC74" s="35"/>
      <c r="ED74" s="35"/>
      <c r="EE74" s="35"/>
      <c r="EF74" s="35"/>
      <c r="EG74" s="35"/>
      <c r="EH74" s="35"/>
      <c r="EI74" s="34"/>
      <c r="EJ74" s="60"/>
      <c r="EK74" s="34"/>
      <c r="EL74" s="34"/>
      <c r="EM74" s="34"/>
      <c r="EN74" s="60"/>
      <c r="EO74" s="60"/>
      <c r="EP74" s="60"/>
      <c r="EQ74" s="60"/>
      <c r="ER74" s="60"/>
      <c r="ES74" s="35"/>
      <c r="ET74" s="35"/>
      <c r="EU74" s="35"/>
      <c r="EV74" s="35"/>
      <c r="EW74" s="35"/>
      <c r="EX74" s="35"/>
      <c r="EY74" s="35"/>
      <c r="EZ74" s="60"/>
      <c r="FA74" s="34"/>
      <c r="FB74" s="34"/>
      <c r="FC74" s="62"/>
      <c r="FD74" s="62"/>
      <c r="FE74" s="34"/>
      <c r="FF74" s="34"/>
      <c r="FG74" s="34"/>
      <c r="FH74" s="34"/>
      <c r="FI74" s="34"/>
      <c r="FJ74" s="34"/>
      <c r="FK74" s="34"/>
      <c r="FL74" s="60"/>
      <c r="FM74" s="34"/>
      <c r="FN74" s="34"/>
      <c r="FO74" s="34"/>
      <c r="FP74" s="60"/>
      <c r="FQ74" s="60"/>
      <c r="FR74" s="60"/>
      <c r="FS74" s="60"/>
      <c r="FT74" s="60"/>
      <c r="FU74" s="35"/>
      <c r="FV74" s="34"/>
      <c r="FW74" s="35"/>
      <c r="FX74" s="34"/>
      <c r="FY74" s="35"/>
      <c r="FZ74" s="35"/>
      <c r="GA74" s="35"/>
      <c r="GB74" s="34"/>
      <c r="GC74" s="34"/>
      <c r="GD74" s="34"/>
      <c r="GE74" s="62"/>
      <c r="GF74" s="62"/>
      <c r="GG74" s="34"/>
      <c r="GH74" s="34"/>
      <c r="GI74" s="34"/>
      <c r="GJ74" s="34"/>
      <c r="GK74" s="34"/>
      <c r="GL74" s="34"/>
      <c r="GM74" s="34"/>
      <c r="GN74" s="60"/>
      <c r="GO74" s="34"/>
      <c r="GP74" s="34"/>
      <c r="GQ74" s="34"/>
      <c r="GR74" s="60"/>
      <c r="GS74" s="60"/>
      <c r="GT74" s="60"/>
      <c r="GU74" s="60"/>
      <c r="GV74" s="60"/>
      <c r="GW74" s="35"/>
      <c r="GX74" s="34"/>
      <c r="GY74" s="35"/>
      <c r="GZ74" s="34"/>
      <c r="HA74" s="35"/>
      <c r="HB74" s="35"/>
      <c r="HC74" s="35"/>
      <c r="HD74" s="34"/>
      <c r="HE74" s="34"/>
      <c r="HF74" s="34"/>
      <c r="HG74" s="62"/>
      <c r="HH74" s="62"/>
      <c r="HI74" s="34"/>
      <c r="HJ74" s="34"/>
      <c r="HK74" s="34"/>
      <c r="HL74" s="34"/>
      <c r="HM74" s="34"/>
      <c r="HN74" s="34"/>
      <c r="HO74" s="34"/>
      <c r="HP74" s="60"/>
      <c r="HQ74" s="34"/>
      <c r="HR74" s="34"/>
      <c r="HS74" s="34"/>
      <c r="HT74" s="60"/>
      <c r="HU74" s="60"/>
      <c r="HV74" s="60"/>
      <c r="HW74" s="60"/>
      <c r="HX74" s="60"/>
      <c r="HY74" s="34"/>
      <c r="HZ74" s="34"/>
      <c r="IA74" s="34"/>
      <c r="IB74" s="34"/>
      <c r="IC74" s="34"/>
      <c r="ID74" s="34"/>
      <c r="IE74" s="34"/>
      <c r="IF74" s="34"/>
      <c r="IG74" s="34"/>
      <c r="IH74" s="34"/>
      <c r="II74" s="62"/>
      <c r="IJ74" s="62"/>
      <c r="IK74" s="34"/>
      <c r="IL74" s="34"/>
      <c r="IM74" s="34"/>
      <c r="IN74" s="34"/>
      <c r="IO74" s="34"/>
      <c r="IP74" s="34"/>
      <c r="IQ74" s="34"/>
      <c r="IR74" s="60"/>
      <c r="IS74" s="34"/>
      <c r="IT74" s="34"/>
      <c r="IU74" s="34"/>
      <c r="IV74" s="60"/>
      <c r="IW74" s="60"/>
      <c r="IX74" s="60"/>
      <c r="IY74" s="60"/>
      <c r="IZ74" s="60"/>
      <c r="JA74" s="34"/>
      <c r="JB74" s="34"/>
      <c r="JC74" s="34"/>
      <c r="JD74" s="34"/>
      <c r="JE74" s="34"/>
      <c r="JF74" s="34"/>
      <c r="JG74" s="34"/>
      <c r="JH74" s="34"/>
      <c r="JI74" s="34"/>
      <c r="JJ74" s="34"/>
      <c r="JK74" s="62"/>
      <c r="JL74" s="62"/>
      <c r="JM74" s="34"/>
      <c r="JN74" s="34"/>
      <c r="JO74" s="34"/>
      <c r="JP74" s="34"/>
      <c r="JQ74" s="34"/>
      <c r="JR74" s="34"/>
      <c r="JS74" s="34"/>
      <c r="JT74" s="60"/>
      <c r="JU74" s="34"/>
      <c r="JV74" s="34"/>
      <c r="JW74" s="34"/>
      <c r="JX74" s="60"/>
      <c r="JY74" s="60"/>
      <c r="JZ74" s="60"/>
      <c r="KA74" s="60"/>
      <c r="KB74" s="60"/>
      <c r="KC74" s="34"/>
      <c r="KD74" s="34"/>
      <c r="KE74" s="34"/>
      <c r="KF74" s="34"/>
      <c r="KG74" s="34"/>
      <c r="KH74" s="34"/>
      <c r="KI74" s="34"/>
      <c r="KJ74" s="34"/>
      <c r="KK74" s="34"/>
      <c r="KL74" s="34"/>
      <c r="KM74" s="62"/>
      <c r="KN74" s="62"/>
      <c r="KO74" s="34"/>
      <c r="KP74" s="34"/>
      <c r="KQ74" s="34"/>
      <c r="KR74" s="34"/>
      <c r="KS74" s="34"/>
      <c r="KT74" s="34"/>
      <c r="KU74" s="34"/>
      <c r="KV74" s="60"/>
      <c r="KW74" s="34"/>
      <c r="KX74" s="34"/>
      <c r="KY74" s="34"/>
      <c r="KZ74" s="60"/>
      <c r="LA74" s="60"/>
      <c r="LB74" s="60"/>
      <c r="LC74" s="60"/>
      <c r="LD74" s="60"/>
      <c r="LE74" s="34"/>
      <c r="LF74" s="34"/>
      <c r="LG74" s="34"/>
      <c r="LH74" s="34"/>
      <c r="LI74" s="34"/>
      <c r="LJ74" s="34"/>
      <c r="LK74" s="34"/>
      <c r="LL74" s="34"/>
      <c r="LM74" s="34"/>
      <c r="LN74" s="34"/>
      <c r="LO74" s="62"/>
      <c r="LP74" s="62"/>
      <c r="LQ74" s="34"/>
      <c r="LR74" s="34"/>
      <c r="LS74" s="34"/>
      <c r="LT74" s="34"/>
      <c r="LU74" s="34"/>
      <c r="LV74" s="34"/>
      <c r="LW74" s="34"/>
      <c r="LX74" s="60"/>
      <c r="LY74" s="34"/>
      <c r="LZ74" s="34"/>
      <c r="MA74" s="34"/>
      <c r="MB74" s="60"/>
      <c r="MC74" s="60"/>
      <c r="MD74" s="60"/>
      <c r="ME74" s="60"/>
      <c r="MF74" s="60"/>
      <c r="MG74" s="34"/>
      <c r="MH74" s="34"/>
      <c r="MI74" s="34"/>
      <c r="MJ74" s="34"/>
      <c r="MK74" s="34"/>
      <c r="ML74" s="34"/>
      <c r="MM74" s="34"/>
      <c r="MN74" s="34"/>
      <c r="MO74" s="34"/>
      <c r="MP74" s="34"/>
      <c r="MQ74" s="62"/>
      <c r="MR74" s="62"/>
      <c r="MS74" s="34"/>
      <c r="MT74" s="34"/>
      <c r="MU74" s="34"/>
      <c r="MV74" s="34"/>
      <c r="MW74" s="34"/>
      <c r="MX74" s="34"/>
      <c r="MY74" s="34"/>
      <c r="MZ74" s="60"/>
      <c r="NA74" s="34"/>
      <c r="NB74" s="34"/>
      <c r="NC74" s="34"/>
      <c r="ND74" s="60"/>
      <c r="NE74" s="60"/>
      <c r="NF74" s="60"/>
      <c r="NG74" s="60"/>
      <c r="NH74" s="60"/>
      <c r="NI74" s="34"/>
      <c r="NJ74" s="34"/>
      <c r="NK74" s="34"/>
      <c r="NL74" s="34"/>
      <c r="NM74" s="34"/>
      <c r="NN74" s="34"/>
      <c r="NO74" s="34"/>
      <c r="NP74" s="34"/>
      <c r="NQ74" s="34"/>
      <c r="NR74" s="34"/>
      <c r="NS74" s="62"/>
      <c r="NT74" s="62"/>
      <c r="NU74" s="34"/>
      <c r="NV74" s="34"/>
      <c r="NW74" s="34"/>
      <c r="NX74" s="34"/>
      <c r="NY74" s="34"/>
      <c r="NZ74" s="34"/>
      <c r="OA74" s="34"/>
      <c r="OB74" s="60"/>
      <c r="OC74" s="34"/>
      <c r="OD74" s="34"/>
      <c r="OE74" s="34"/>
      <c r="OF74" s="60"/>
      <c r="OG74" s="60"/>
      <c r="OH74" s="60"/>
      <c r="OI74" s="60"/>
      <c r="OJ74" s="60"/>
      <c r="OK74" s="34"/>
      <c r="OL74" s="34"/>
      <c r="OM74" s="34"/>
      <c r="ON74" s="34"/>
      <c r="OO74" s="34"/>
      <c r="OP74" s="34"/>
      <c r="OQ74" s="34"/>
      <c r="OR74" s="34"/>
      <c r="OS74" s="34"/>
      <c r="OT74" s="34"/>
      <c r="OU74" s="62"/>
      <c r="OV74" s="62"/>
      <c r="OW74" s="34"/>
      <c r="OX74" s="34"/>
      <c r="OY74" s="34"/>
      <c r="OZ74" s="34"/>
      <c r="PA74" s="34"/>
      <c r="PB74" s="34"/>
      <c r="PC74" s="34"/>
      <c r="PD74" s="60"/>
      <c r="PE74" s="63"/>
    </row>
    <row r="75" spans="1:421" s="64" customFormat="1" ht="20.2" customHeight="1">
      <c r="A75" s="34"/>
      <c r="B75" s="34"/>
      <c r="C75" s="34"/>
      <c r="D75" s="60"/>
      <c r="E75" s="60"/>
      <c r="F75" s="60"/>
      <c r="G75" s="60"/>
      <c r="H75" s="60"/>
      <c r="I75" s="34"/>
      <c r="J75" s="35"/>
      <c r="K75" s="35"/>
      <c r="L75" s="35"/>
      <c r="M75" s="35"/>
      <c r="N75" s="35"/>
      <c r="O75" s="67"/>
      <c r="P75" s="34"/>
      <c r="Q75" s="34"/>
      <c r="R75" s="34"/>
      <c r="S75" s="62"/>
      <c r="T75" s="62"/>
      <c r="U75" s="34"/>
      <c r="V75" s="34"/>
      <c r="W75" s="34"/>
      <c r="X75" s="34"/>
      <c r="Y75" s="34"/>
      <c r="Z75" s="34"/>
      <c r="AA75" s="34"/>
      <c r="AB75" s="60"/>
      <c r="AC75" s="34"/>
      <c r="AD75" s="34"/>
      <c r="AE75" s="34"/>
      <c r="AF75" s="60"/>
      <c r="AG75" s="60"/>
      <c r="AH75" s="60"/>
      <c r="AI75" s="60"/>
      <c r="AJ75" s="60"/>
      <c r="AK75" s="34"/>
      <c r="AL75" s="34"/>
      <c r="AM75" s="34"/>
      <c r="AN75" s="34"/>
      <c r="AO75" s="34"/>
      <c r="AP75" s="34"/>
      <c r="AQ75" s="34"/>
      <c r="AR75" s="34"/>
      <c r="AS75" s="34"/>
      <c r="AT75" s="34"/>
      <c r="AU75" s="62"/>
      <c r="AV75" s="62"/>
      <c r="AW75" s="34"/>
      <c r="AX75" s="34"/>
      <c r="AY75" s="34"/>
      <c r="AZ75" s="34"/>
      <c r="BA75" s="34"/>
      <c r="BB75" s="34"/>
      <c r="BC75" s="34"/>
      <c r="BD75" s="60"/>
      <c r="BE75" s="34"/>
      <c r="BF75" s="34"/>
      <c r="BG75" s="34"/>
      <c r="BH75" s="60"/>
      <c r="BI75" s="60"/>
      <c r="BJ75" s="60"/>
      <c r="BK75" s="60"/>
      <c r="BL75" s="60"/>
      <c r="BM75" s="34"/>
      <c r="BN75" s="34"/>
      <c r="BO75" s="34"/>
      <c r="BP75" s="34"/>
      <c r="BQ75" s="34"/>
      <c r="BR75" s="34"/>
      <c r="BS75" s="34"/>
      <c r="BT75" s="34"/>
      <c r="BU75" s="34"/>
      <c r="BV75" s="34"/>
      <c r="BW75" s="62"/>
      <c r="BX75" s="62"/>
      <c r="BY75" s="34"/>
      <c r="BZ75" s="34"/>
      <c r="CA75" s="34"/>
      <c r="CB75" s="34"/>
      <c r="CC75" s="34"/>
      <c r="CD75" s="34"/>
      <c r="CE75" s="34"/>
      <c r="CF75" s="60"/>
      <c r="CG75" s="34"/>
      <c r="CH75" s="34"/>
      <c r="CI75" s="34"/>
      <c r="CJ75" s="60"/>
      <c r="CK75" s="60"/>
      <c r="CL75" s="60"/>
      <c r="CM75" s="60"/>
      <c r="CN75" s="60"/>
      <c r="CO75" s="35"/>
      <c r="CP75" s="35"/>
      <c r="CQ75" s="35"/>
      <c r="CR75" s="35"/>
      <c r="CS75" s="35"/>
      <c r="CT75" s="35"/>
      <c r="CU75" s="81"/>
      <c r="CV75" s="35"/>
      <c r="CW75" s="35"/>
      <c r="CX75" s="35"/>
      <c r="CY75" s="35"/>
      <c r="CZ75" s="35"/>
      <c r="DA75" s="35"/>
      <c r="DB75" s="35"/>
      <c r="DC75" s="35"/>
      <c r="DD75" s="35"/>
      <c r="DE75" s="35"/>
      <c r="DF75" s="35"/>
      <c r="DG75" s="35"/>
      <c r="DH75" s="60"/>
      <c r="DI75" s="34"/>
      <c r="DJ75" s="34"/>
      <c r="DK75" s="34"/>
      <c r="DL75" s="60"/>
      <c r="DM75" s="60"/>
      <c r="DN75" s="60"/>
      <c r="DO75" s="60"/>
      <c r="DP75" s="60"/>
      <c r="DQ75" s="35"/>
      <c r="DR75" s="35"/>
      <c r="DS75" s="35"/>
      <c r="DT75" s="35"/>
      <c r="DU75" s="35"/>
      <c r="DV75" s="35"/>
      <c r="DW75" s="81"/>
      <c r="DX75" s="35"/>
      <c r="DY75" s="35"/>
      <c r="DZ75" s="35"/>
      <c r="EA75" s="35"/>
      <c r="EB75" s="35"/>
      <c r="EC75" s="35"/>
      <c r="ED75" s="35"/>
      <c r="EE75" s="35"/>
      <c r="EF75" s="35"/>
      <c r="EG75" s="35"/>
      <c r="EH75" s="35"/>
      <c r="EI75" s="34"/>
      <c r="EJ75" s="60"/>
      <c r="EK75" s="34"/>
      <c r="EL75" s="34"/>
      <c r="EM75" s="34"/>
      <c r="EN75" s="60"/>
      <c r="EO75" s="60"/>
      <c r="EP75" s="60"/>
      <c r="EQ75" s="60"/>
      <c r="ER75" s="60"/>
      <c r="ES75" s="35"/>
      <c r="ET75" s="35"/>
      <c r="EU75" s="35"/>
      <c r="EV75" s="35"/>
      <c r="EW75" s="35"/>
      <c r="EX75" s="35"/>
      <c r="EY75" s="35"/>
      <c r="EZ75" s="34"/>
      <c r="FA75" s="34"/>
      <c r="FB75" s="34"/>
      <c r="FC75" s="62"/>
      <c r="FD75" s="62"/>
      <c r="FE75" s="34"/>
      <c r="FF75" s="34"/>
      <c r="FG75" s="34"/>
      <c r="FH75" s="34"/>
      <c r="FI75" s="34"/>
      <c r="FJ75" s="34"/>
      <c r="FK75" s="34"/>
      <c r="FL75" s="60"/>
      <c r="FM75" s="34"/>
      <c r="FN75" s="34"/>
      <c r="FO75" s="34"/>
      <c r="FP75" s="60"/>
      <c r="FQ75" s="60"/>
      <c r="FR75" s="60"/>
      <c r="FS75" s="60"/>
      <c r="FT75" s="60"/>
      <c r="FU75" s="34"/>
      <c r="FV75" s="34"/>
      <c r="FW75" s="34"/>
      <c r="FX75" s="34"/>
      <c r="FY75" s="35"/>
      <c r="FZ75" s="35"/>
      <c r="GA75" s="34"/>
      <c r="GB75" s="34"/>
      <c r="GC75" s="34"/>
      <c r="GD75" s="34"/>
      <c r="GE75" s="62"/>
      <c r="GF75" s="62"/>
      <c r="GG75" s="34"/>
      <c r="GH75" s="34"/>
      <c r="GI75" s="34"/>
      <c r="GJ75" s="34"/>
      <c r="GK75" s="34"/>
      <c r="GL75" s="34"/>
      <c r="GM75" s="34"/>
      <c r="GN75" s="60"/>
      <c r="GO75" s="34"/>
      <c r="GP75" s="34"/>
      <c r="GQ75" s="34"/>
      <c r="GR75" s="60"/>
      <c r="GS75" s="60"/>
      <c r="GT75" s="60"/>
      <c r="GU75" s="60"/>
      <c r="GV75" s="60"/>
      <c r="GW75" s="34"/>
      <c r="GX75" s="34"/>
      <c r="GY75" s="34"/>
      <c r="GZ75" s="34"/>
      <c r="HA75" s="35"/>
      <c r="HB75" s="35"/>
      <c r="HC75" s="34"/>
      <c r="HD75" s="34"/>
      <c r="HE75" s="34"/>
      <c r="HF75" s="34"/>
      <c r="HG75" s="62"/>
      <c r="HH75" s="62"/>
      <c r="HI75" s="34"/>
      <c r="HJ75" s="34"/>
      <c r="HK75" s="34"/>
      <c r="HL75" s="34"/>
      <c r="HM75" s="34"/>
      <c r="HN75" s="34"/>
      <c r="HO75" s="34"/>
      <c r="HP75" s="60"/>
      <c r="HQ75" s="34"/>
      <c r="HR75" s="34"/>
      <c r="HS75" s="34"/>
      <c r="HT75" s="60"/>
      <c r="HU75" s="60"/>
      <c r="HV75" s="60"/>
      <c r="HW75" s="60"/>
      <c r="HX75" s="60"/>
      <c r="HY75" s="34"/>
      <c r="HZ75" s="34"/>
      <c r="IA75" s="34"/>
      <c r="IB75" s="34"/>
      <c r="IC75" s="34"/>
      <c r="ID75" s="34"/>
      <c r="IE75" s="34"/>
      <c r="IF75" s="34"/>
      <c r="IG75" s="34"/>
      <c r="IH75" s="34"/>
      <c r="II75" s="62"/>
      <c r="IJ75" s="62"/>
      <c r="IK75" s="34"/>
      <c r="IL75" s="34"/>
      <c r="IM75" s="34"/>
      <c r="IN75" s="34"/>
      <c r="IO75" s="34"/>
      <c r="IP75" s="34"/>
      <c r="IQ75" s="34"/>
      <c r="IR75" s="60"/>
      <c r="IS75" s="34"/>
      <c r="IT75" s="34"/>
      <c r="IU75" s="34"/>
      <c r="IV75" s="60"/>
      <c r="IW75" s="60"/>
      <c r="IX75" s="60"/>
      <c r="IY75" s="60"/>
      <c r="IZ75" s="60"/>
      <c r="JA75" s="34"/>
      <c r="JB75" s="34"/>
      <c r="JC75" s="34"/>
      <c r="JD75" s="34"/>
      <c r="JE75" s="34"/>
      <c r="JF75" s="34"/>
      <c r="JG75" s="34"/>
      <c r="JH75" s="34"/>
      <c r="JI75" s="34"/>
      <c r="JJ75" s="34"/>
      <c r="JK75" s="62"/>
      <c r="JL75" s="62"/>
      <c r="JM75" s="34"/>
      <c r="JN75" s="34"/>
      <c r="JO75" s="34"/>
      <c r="JP75" s="34"/>
      <c r="JQ75" s="34"/>
      <c r="JR75" s="34"/>
      <c r="JS75" s="34"/>
      <c r="JT75" s="60"/>
      <c r="JU75" s="34"/>
      <c r="JV75" s="34"/>
      <c r="JW75" s="34"/>
      <c r="JX75" s="60"/>
      <c r="JY75" s="60"/>
      <c r="JZ75" s="60"/>
      <c r="KA75" s="60"/>
      <c r="KB75" s="60"/>
      <c r="KC75" s="34"/>
      <c r="KD75" s="34"/>
      <c r="KE75" s="34"/>
      <c r="KF75" s="34"/>
      <c r="KG75" s="34"/>
      <c r="KH75" s="34"/>
      <c r="KI75" s="34"/>
      <c r="KJ75" s="34"/>
      <c r="KK75" s="34"/>
      <c r="KL75" s="34"/>
      <c r="KM75" s="62"/>
      <c r="KN75" s="62"/>
      <c r="KO75" s="34"/>
      <c r="KP75" s="34"/>
      <c r="KQ75" s="34"/>
      <c r="KR75" s="34"/>
      <c r="KS75" s="34"/>
      <c r="KT75" s="34"/>
      <c r="KU75" s="34"/>
      <c r="KV75" s="60"/>
      <c r="KW75" s="34"/>
      <c r="KX75" s="34"/>
      <c r="KY75" s="34"/>
      <c r="KZ75" s="60"/>
      <c r="LA75" s="60"/>
      <c r="LB75" s="60"/>
      <c r="LC75" s="60"/>
      <c r="LD75" s="60"/>
      <c r="LE75" s="34"/>
      <c r="LF75" s="34"/>
      <c r="LG75" s="34"/>
      <c r="LH75" s="34"/>
      <c r="LI75" s="34"/>
      <c r="LJ75" s="34"/>
      <c r="LK75" s="34"/>
      <c r="LL75" s="34"/>
      <c r="LM75" s="34"/>
      <c r="LN75" s="34"/>
      <c r="LO75" s="62"/>
      <c r="LP75" s="62"/>
      <c r="LQ75" s="34"/>
      <c r="LR75" s="34"/>
      <c r="LS75" s="34"/>
      <c r="LT75" s="34"/>
      <c r="LU75" s="34"/>
      <c r="LV75" s="34"/>
      <c r="LW75" s="34"/>
      <c r="LX75" s="60"/>
      <c r="LY75" s="34"/>
      <c r="LZ75" s="34"/>
      <c r="MA75" s="34"/>
      <c r="MB75" s="60"/>
      <c r="MC75" s="60"/>
      <c r="MD75" s="60"/>
      <c r="ME75" s="60"/>
      <c r="MF75" s="60"/>
      <c r="MG75" s="34"/>
      <c r="MH75" s="34"/>
      <c r="MI75" s="34"/>
      <c r="MJ75" s="34"/>
      <c r="MK75" s="34"/>
      <c r="ML75" s="34"/>
      <c r="MM75" s="34"/>
      <c r="MN75" s="34"/>
      <c r="MO75" s="34"/>
      <c r="MP75" s="34"/>
      <c r="MQ75" s="62"/>
      <c r="MR75" s="62"/>
      <c r="MS75" s="34"/>
      <c r="MT75" s="34"/>
      <c r="MU75" s="34"/>
      <c r="MV75" s="34"/>
      <c r="MW75" s="34"/>
      <c r="MX75" s="34"/>
      <c r="MY75" s="34"/>
      <c r="MZ75" s="60"/>
      <c r="NA75" s="34"/>
      <c r="NB75" s="34"/>
      <c r="NC75" s="34"/>
      <c r="ND75" s="60"/>
      <c r="NE75" s="60"/>
      <c r="NF75" s="60"/>
      <c r="NG75" s="60"/>
      <c r="NH75" s="60"/>
      <c r="NI75" s="34"/>
      <c r="NJ75" s="34"/>
      <c r="NK75" s="34"/>
      <c r="NL75" s="34"/>
      <c r="NM75" s="34"/>
      <c r="NN75" s="34"/>
      <c r="NO75" s="34"/>
      <c r="NP75" s="34"/>
      <c r="NQ75" s="34"/>
      <c r="NR75" s="34"/>
      <c r="NS75" s="62"/>
      <c r="NT75" s="62"/>
      <c r="NU75" s="34"/>
      <c r="NV75" s="34"/>
      <c r="NW75" s="34"/>
      <c r="NX75" s="34"/>
      <c r="NY75" s="34"/>
      <c r="NZ75" s="34"/>
      <c r="OA75" s="34"/>
      <c r="OB75" s="60"/>
      <c r="OC75" s="34"/>
      <c r="OD75" s="34"/>
      <c r="OE75" s="34"/>
      <c r="OF75" s="60"/>
      <c r="OG75" s="60"/>
      <c r="OH75" s="60"/>
      <c r="OI75" s="60"/>
      <c r="OJ75" s="60"/>
      <c r="OK75" s="34"/>
      <c r="OL75" s="34"/>
      <c r="OM75" s="34"/>
      <c r="ON75" s="34"/>
      <c r="OO75" s="34"/>
      <c r="OP75" s="34"/>
      <c r="OQ75" s="34"/>
      <c r="OR75" s="34"/>
      <c r="OS75" s="34"/>
      <c r="OT75" s="34"/>
      <c r="OU75" s="62"/>
      <c r="OV75" s="62"/>
      <c r="OW75" s="34"/>
      <c r="OX75" s="34"/>
      <c r="OY75" s="34"/>
      <c r="OZ75" s="34"/>
      <c r="PA75" s="34"/>
      <c r="PB75" s="34"/>
      <c r="PC75" s="34"/>
      <c r="PD75" s="60"/>
      <c r="PE75" s="63"/>
    </row>
    <row r="76" spans="1:421" ht="20.2" customHeight="1">
      <c r="A76" s="68" t="s">
        <v>961</v>
      </c>
      <c r="B76" s="69"/>
      <c r="C76" s="70"/>
      <c r="D76" s="71"/>
      <c r="E76" s="71"/>
      <c r="F76" s="71"/>
      <c r="G76" s="71"/>
      <c r="H76" s="71"/>
      <c r="I76" s="71"/>
      <c r="J76" s="71"/>
      <c r="K76" s="71"/>
      <c r="L76" s="71"/>
      <c r="M76" s="71"/>
      <c r="N76" s="71"/>
      <c r="O76" s="71"/>
      <c r="P76" s="71"/>
      <c r="Q76" s="71"/>
      <c r="R76" s="71"/>
      <c r="S76" s="71"/>
      <c r="T76" s="71"/>
      <c r="U76" s="71"/>
      <c r="V76" s="71"/>
      <c r="W76" s="71"/>
      <c r="X76" s="71"/>
      <c r="Y76" s="71"/>
      <c r="Z76" s="71"/>
      <c r="AA76" s="71"/>
      <c r="AB76" s="72"/>
      <c r="AC76" s="68" t="s">
        <v>961</v>
      </c>
      <c r="AD76" s="69"/>
      <c r="AE76" s="70"/>
      <c r="AF76" s="71"/>
      <c r="AG76" s="71"/>
      <c r="AH76" s="71"/>
      <c r="AI76" s="71"/>
      <c r="AJ76" s="71"/>
      <c r="AK76" s="71"/>
      <c r="AL76" s="71"/>
      <c r="AM76" s="71"/>
      <c r="AN76" s="71"/>
      <c r="AO76" s="71"/>
      <c r="AP76" s="71"/>
      <c r="AQ76" s="71"/>
      <c r="AR76" s="71"/>
      <c r="AS76" s="71"/>
      <c r="AT76" s="71"/>
      <c r="AU76" s="71"/>
      <c r="AV76" s="71"/>
      <c r="AW76" s="71"/>
      <c r="AX76" s="71"/>
      <c r="AY76" s="71"/>
      <c r="AZ76" s="71"/>
      <c r="BA76" s="71"/>
      <c r="BB76" s="71"/>
      <c r="BC76" s="71"/>
      <c r="BD76" s="72"/>
      <c r="BE76" s="68" t="s">
        <v>961</v>
      </c>
      <c r="BF76" s="69"/>
      <c r="BG76" s="70"/>
      <c r="BH76" s="71"/>
      <c r="BI76" s="71"/>
      <c r="BJ76" s="71"/>
      <c r="BK76" s="71"/>
      <c r="BL76" s="71"/>
      <c r="BM76" s="71"/>
      <c r="BN76" s="71"/>
      <c r="BO76" s="71"/>
      <c r="BP76" s="71"/>
      <c r="BQ76" s="71"/>
      <c r="BR76" s="71"/>
      <c r="BS76" s="71"/>
      <c r="BT76" s="71"/>
      <c r="BU76" s="71"/>
      <c r="BV76" s="71"/>
      <c r="BW76" s="71"/>
      <c r="BX76" s="71"/>
      <c r="BY76" s="71"/>
      <c r="BZ76" s="71"/>
      <c r="CA76" s="71"/>
      <c r="CB76" s="71"/>
      <c r="CC76" s="71"/>
      <c r="CD76" s="71"/>
      <c r="CE76" s="71"/>
      <c r="CF76" s="72"/>
      <c r="CG76" s="68" t="s">
        <v>961</v>
      </c>
      <c r="CH76" s="69"/>
      <c r="CI76" s="70"/>
      <c r="CJ76" s="71"/>
      <c r="CK76" s="71"/>
      <c r="CL76" s="71"/>
      <c r="CM76" s="71"/>
      <c r="CN76" s="71"/>
      <c r="CV76" s="104"/>
      <c r="CW76" s="104"/>
      <c r="CX76" s="104"/>
      <c r="CY76" s="104"/>
      <c r="CZ76" s="104"/>
      <c r="DA76" s="104"/>
      <c r="DB76" s="104"/>
      <c r="DC76" s="104"/>
      <c r="DD76" s="104"/>
      <c r="DE76" s="104"/>
      <c r="DF76" s="104"/>
      <c r="DG76" s="71"/>
      <c r="DH76" s="72"/>
      <c r="DI76" s="68" t="s">
        <v>961</v>
      </c>
      <c r="DJ76" s="69"/>
      <c r="DK76" s="70"/>
      <c r="DL76" s="71"/>
      <c r="DM76" s="71"/>
      <c r="DN76" s="71"/>
      <c r="DO76" s="71"/>
      <c r="DP76" s="71"/>
      <c r="DQ76" s="71"/>
      <c r="DR76" s="71"/>
      <c r="DS76" s="71"/>
      <c r="DT76" s="71"/>
      <c r="DU76" s="71"/>
      <c r="DV76" s="71"/>
      <c r="DW76" s="71"/>
      <c r="DX76" s="71"/>
      <c r="DY76" s="71"/>
      <c r="DZ76" s="71"/>
      <c r="EA76" s="71"/>
      <c r="EB76" s="71"/>
      <c r="EC76" s="71"/>
      <c r="ED76" s="71"/>
      <c r="EE76" s="71"/>
      <c r="EF76" s="71"/>
      <c r="EG76" s="71"/>
      <c r="EH76" s="71"/>
      <c r="EI76" s="71"/>
      <c r="EJ76" s="72"/>
      <c r="EK76" s="68" t="s">
        <v>961</v>
      </c>
      <c r="EL76" s="69"/>
      <c r="EM76" s="70"/>
      <c r="EN76" s="71"/>
      <c r="EO76" s="71"/>
      <c r="EP76" s="71"/>
      <c r="EQ76" s="71"/>
      <c r="ER76" s="71"/>
      <c r="ES76" s="35"/>
      <c r="ET76" s="35"/>
      <c r="EU76" s="35"/>
      <c r="EV76" s="35"/>
      <c r="EW76" s="35"/>
      <c r="EX76" s="35"/>
      <c r="EY76" s="35"/>
      <c r="EZ76" s="71"/>
      <c r="FA76" s="71"/>
      <c r="FB76" s="71"/>
      <c r="FC76" s="71"/>
      <c r="FD76" s="71"/>
      <c r="FE76" s="71"/>
      <c r="FF76" s="71"/>
      <c r="FG76" s="71"/>
      <c r="FH76" s="71"/>
      <c r="FI76" s="71"/>
      <c r="FJ76" s="71"/>
      <c r="FK76" s="71"/>
      <c r="FL76" s="72"/>
      <c r="FM76" s="68" t="s">
        <v>961</v>
      </c>
      <c r="FN76" s="69"/>
      <c r="FO76" s="70"/>
      <c r="FP76" s="71"/>
      <c r="FQ76" s="71"/>
      <c r="FR76" s="71"/>
      <c r="FS76" s="71"/>
      <c r="FT76" s="71"/>
      <c r="FU76" s="71"/>
      <c r="FV76" s="71"/>
      <c r="FW76" s="71"/>
      <c r="FX76" s="71"/>
      <c r="FY76" s="71"/>
      <c r="FZ76" s="71"/>
      <c r="GA76" s="71"/>
      <c r="GB76" s="71"/>
      <c r="GC76" s="71"/>
      <c r="GD76" s="71"/>
      <c r="GE76" s="71"/>
      <c r="GF76" s="71"/>
      <c r="GG76" s="71"/>
      <c r="GH76" s="71"/>
      <c r="GI76" s="71"/>
      <c r="GJ76" s="71"/>
      <c r="GK76" s="71"/>
      <c r="GL76" s="71"/>
      <c r="GM76" s="71"/>
      <c r="GN76" s="72"/>
      <c r="GO76" s="68" t="s">
        <v>961</v>
      </c>
      <c r="GP76" s="69"/>
      <c r="GQ76" s="70"/>
      <c r="GR76" s="71"/>
      <c r="GS76" s="71"/>
      <c r="GT76" s="71"/>
      <c r="GU76" s="71"/>
      <c r="GV76" s="71"/>
      <c r="GW76" s="71"/>
      <c r="GX76" s="71"/>
      <c r="GY76" s="71"/>
      <c r="GZ76" s="71"/>
      <c r="HA76" s="71"/>
      <c r="HB76" s="71"/>
      <c r="HC76" s="71"/>
      <c r="HD76" s="71"/>
      <c r="HE76" s="71"/>
      <c r="HF76" s="71"/>
      <c r="HG76" s="71"/>
      <c r="HH76" s="71"/>
      <c r="HI76" s="71"/>
      <c r="HJ76" s="71"/>
      <c r="HK76" s="71"/>
      <c r="HL76" s="71"/>
      <c r="HM76" s="71"/>
      <c r="HN76" s="71"/>
      <c r="HO76" s="71"/>
      <c r="HP76" s="72"/>
      <c r="HQ76" s="68" t="s">
        <v>961</v>
      </c>
      <c r="HR76" s="69"/>
      <c r="HS76" s="70"/>
      <c r="HT76" s="71"/>
      <c r="HU76" s="71"/>
      <c r="HV76" s="71"/>
      <c r="HW76" s="71"/>
      <c r="HX76" s="71"/>
      <c r="HY76" s="71"/>
      <c r="HZ76" s="71"/>
      <c r="IA76" s="71"/>
      <c r="IB76" s="71"/>
      <c r="IC76" s="71"/>
      <c r="ID76" s="71"/>
      <c r="IE76" s="71"/>
      <c r="IF76" s="71"/>
      <c r="IG76" s="71"/>
      <c r="IH76" s="71"/>
      <c r="II76" s="71"/>
      <c r="IJ76" s="71"/>
      <c r="IK76" s="71"/>
      <c r="IL76" s="71"/>
      <c r="IM76" s="71"/>
      <c r="IN76" s="71"/>
      <c r="IO76" s="71"/>
      <c r="IP76" s="71"/>
      <c r="IQ76" s="71"/>
      <c r="IR76" s="72"/>
      <c r="IS76" s="68" t="s">
        <v>961</v>
      </c>
      <c r="IT76" s="69"/>
      <c r="IU76" s="70"/>
      <c r="IV76" s="71"/>
      <c r="IW76" s="71"/>
      <c r="IX76" s="71"/>
      <c r="IY76" s="71"/>
      <c r="IZ76" s="71"/>
      <c r="JA76" s="71"/>
      <c r="JB76" s="71"/>
      <c r="JC76" s="71"/>
      <c r="JD76" s="71"/>
      <c r="JE76" s="71"/>
      <c r="JF76" s="71"/>
      <c r="JG76" s="71"/>
      <c r="JH76" s="71"/>
      <c r="JI76" s="71"/>
      <c r="JJ76" s="71"/>
      <c r="JK76" s="71"/>
      <c r="JL76" s="71"/>
      <c r="JM76" s="71"/>
      <c r="JN76" s="71"/>
      <c r="JO76" s="71"/>
      <c r="JP76" s="71"/>
      <c r="JQ76" s="71"/>
      <c r="JR76" s="71"/>
      <c r="JS76" s="71"/>
      <c r="JT76" s="72"/>
      <c r="JU76" s="68" t="s">
        <v>961</v>
      </c>
      <c r="JV76" s="69"/>
      <c r="JW76" s="70"/>
      <c r="JX76" s="71"/>
      <c r="JY76" s="71"/>
      <c r="JZ76" s="71"/>
      <c r="KA76" s="71"/>
      <c r="KB76" s="71"/>
      <c r="KC76" s="71"/>
      <c r="KD76" s="71"/>
      <c r="KE76" s="71"/>
      <c r="KF76" s="71"/>
      <c r="KG76" s="71"/>
      <c r="KH76" s="71"/>
      <c r="KI76" s="71"/>
      <c r="KJ76" s="71"/>
      <c r="KK76" s="71"/>
      <c r="KL76" s="71"/>
      <c r="KM76" s="71"/>
      <c r="KN76" s="71"/>
      <c r="KO76" s="71"/>
      <c r="KP76" s="71"/>
      <c r="KQ76" s="71"/>
      <c r="KR76" s="71"/>
      <c r="KS76" s="71"/>
      <c r="KT76" s="71"/>
      <c r="KU76" s="71"/>
      <c r="KV76" s="72"/>
      <c r="KW76" s="68" t="s">
        <v>961</v>
      </c>
      <c r="KX76" s="69"/>
      <c r="KY76" s="70"/>
      <c r="KZ76" s="71"/>
      <c r="LA76" s="71"/>
      <c r="LB76" s="71"/>
      <c r="LC76" s="71"/>
      <c r="LD76" s="71"/>
      <c r="LE76" s="71"/>
      <c r="LF76" s="71"/>
      <c r="LG76" s="71"/>
      <c r="LH76" s="71"/>
      <c r="LI76" s="71"/>
      <c r="LJ76" s="71"/>
      <c r="LK76" s="71"/>
      <c r="LL76" s="71"/>
      <c r="LM76" s="71"/>
      <c r="LN76" s="71"/>
      <c r="LO76" s="71"/>
      <c r="LP76" s="71"/>
      <c r="LQ76" s="71"/>
      <c r="LR76" s="71"/>
      <c r="LS76" s="71"/>
      <c r="LT76" s="71"/>
      <c r="LU76" s="71"/>
      <c r="LV76" s="71"/>
      <c r="LW76" s="71"/>
      <c r="LX76" s="72"/>
      <c r="LY76" s="68" t="s">
        <v>961</v>
      </c>
      <c r="LZ76" s="69"/>
      <c r="MA76" s="70"/>
      <c r="MB76" s="71"/>
      <c r="MC76" s="71"/>
      <c r="MD76" s="71"/>
      <c r="ME76" s="71"/>
      <c r="MF76" s="71"/>
      <c r="MG76" s="71"/>
      <c r="MH76" s="71"/>
      <c r="MI76" s="71"/>
      <c r="MJ76" s="71"/>
      <c r="MK76" s="71"/>
      <c r="ML76" s="71"/>
      <c r="MM76" s="71"/>
      <c r="MN76" s="71"/>
      <c r="MO76" s="71"/>
      <c r="MP76" s="71"/>
      <c r="MQ76" s="71"/>
      <c r="MR76" s="71"/>
      <c r="MS76" s="71"/>
      <c r="MT76" s="71"/>
      <c r="MU76" s="71"/>
      <c r="MV76" s="71"/>
      <c r="MW76" s="71"/>
      <c r="MX76" s="71"/>
      <c r="MY76" s="71"/>
      <c r="MZ76" s="72"/>
      <c r="NA76" s="68" t="s">
        <v>961</v>
      </c>
      <c r="NB76" s="69"/>
      <c r="NC76" s="70"/>
      <c r="ND76" s="71"/>
      <c r="NE76" s="71"/>
      <c r="NF76" s="71"/>
      <c r="NG76" s="71"/>
      <c r="NH76" s="71"/>
      <c r="NI76" s="71"/>
      <c r="NJ76" s="71"/>
      <c r="NK76" s="71"/>
      <c r="NL76" s="71"/>
      <c r="NM76" s="71"/>
      <c r="NN76" s="71"/>
      <c r="NO76" s="71"/>
      <c r="NP76" s="71"/>
      <c r="NQ76" s="71"/>
      <c r="NR76" s="71"/>
      <c r="NS76" s="71"/>
      <c r="NT76" s="71"/>
      <c r="NU76" s="71"/>
      <c r="NV76" s="71"/>
      <c r="NW76" s="71"/>
      <c r="NX76" s="71"/>
      <c r="NY76" s="71"/>
      <c r="NZ76" s="71"/>
      <c r="OA76" s="71"/>
      <c r="OB76" s="72"/>
      <c r="OC76" s="68" t="s">
        <v>961</v>
      </c>
      <c r="OD76" s="69"/>
      <c r="OE76" s="70"/>
      <c r="OF76" s="71"/>
      <c r="OG76" s="71"/>
      <c r="OH76" s="71"/>
      <c r="OI76" s="71"/>
      <c r="OJ76" s="71"/>
      <c r="OK76" s="71"/>
      <c r="OL76" s="71"/>
      <c r="OM76" s="71"/>
      <c r="ON76" s="71"/>
      <c r="OO76" s="71"/>
      <c r="OP76" s="71"/>
      <c r="OQ76" s="71"/>
      <c r="OR76" s="71"/>
      <c r="OS76" s="71"/>
      <c r="OT76" s="71"/>
      <c r="OU76" s="71"/>
      <c r="OV76" s="71"/>
      <c r="OW76" s="71"/>
      <c r="OX76" s="71"/>
      <c r="OY76" s="71"/>
      <c r="OZ76" s="71"/>
      <c r="PA76" s="71"/>
      <c r="PB76" s="71"/>
      <c r="PC76" s="71"/>
      <c r="PD76" s="72"/>
      <c r="PE76" s="73"/>
    </row>
    <row r="77" spans="1:421">
      <c r="A77" s="68" t="s">
        <v>962</v>
      </c>
      <c r="B77" s="69"/>
      <c r="C77" s="69"/>
      <c r="D77" s="184"/>
      <c r="E77" s="181"/>
      <c r="F77" s="182"/>
      <c r="G77" s="182"/>
      <c r="H77" s="183"/>
      <c r="I77" s="184"/>
      <c r="J77" s="184"/>
      <c r="K77" s="184"/>
      <c r="L77" s="184"/>
      <c r="M77" s="184"/>
      <c r="N77" s="184"/>
      <c r="O77" s="184"/>
      <c r="P77" s="181"/>
      <c r="Q77" s="182"/>
      <c r="R77" s="182"/>
      <c r="S77" s="183"/>
      <c r="T77" s="181"/>
      <c r="U77" s="182"/>
      <c r="V77" s="182"/>
      <c r="W77" s="182"/>
      <c r="X77" s="182"/>
      <c r="Y77" s="183"/>
      <c r="Z77" s="184"/>
      <c r="AA77" s="184"/>
      <c r="AB77" s="184"/>
      <c r="AC77" s="68" t="s">
        <v>962</v>
      </c>
      <c r="AD77" s="69"/>
      <c r="AE77" s="69"/>
      <c r="AF77" s="184"/>
      <c r="AG77" s="181"/>
      <c r="AH77" s="182"/>
      <c r="AI77" s="182"/>
      <c r="AJ77" s="183"/>
      <c r="AK77" s="184"/>
      <c r="AL77" s="184"/>
      <c r="AM77" s="184"/>
      <c r="AN77" s="184"/>
      <c r="AO77" s="184"/>
      <c r="AP77" s="184"/>
      <c r="AQ77" s="184"/>
      <c r="AR77" s="181"/>
      <c r="AS77" s="182"/>
      <c r="AT77" s="182"/>
      <c r="AU77" s="183"/>
      <c r="AV77" s="181"/>
      <c r="AW77" s="182"/>
      <c r="AX77" s="182"/>
      <c r="AY77" s="182"/>
      <c r="AZ77" s="182"/>
      <c r="BA77" s="183"/>
      <c r="BB77" s="184"/>
      <c r="BC77" s="184"/>
      <c r="BD77" s="184"/>
      <c r="BE77" s="68" t="s">
        <v>962</v>
      </c>
      <c r="BF77" s="69"/>
      <c r="BG77" s="69"/>
      <c r="BH77" s="184"/>
      <c r="BI77" s="181"/>
      <c r="BJ77" s="182"/>
      <c r="BK77" s="182"/>
      <c r="BL77" s="183"/>
      <c r="BM77" s="184"/>
      <c r="BN77" s="184"/>
      <c r="BO77" s="184"/>
      <c r="BP77" s="184"/>
      <c r="BQ77" s="184"/>
      <c r="BR77" s="184"/>
      <c r="BS77" s="184"/>
      <c r="BT77" s="181"/>
      <c r="BU77" s="182"/>
      <c r="BV77" s="182"/>
      <c r="BW77" s="183"/>
      <c r="BX77" s="181"/>
      <c r="BY77" s="182"/>
      <c r="BZ77" s="182"/>
      <c r="CA77" s="182"/>
      <c r="CB77" s="182"/>
      <c r="CC77" s="183"/>
      <c r="CD77" s="184"/>
      <c r="CE77" s="184"/>
      <c r="CF77" s="184"/>
      <c r="CG77" s="68" t="s">
        <v>962</v>
      </c>
      <c r="CH77" s="69"/>
      <c r="CI77" s="69"/>
      <c r="CJ77" s="184"/>
      <c r="CK77" s="181"/>
      <c r="CL77" s="182"/>
      <c r="CM77" s="182"/>
      <c r="CN77" s="183"/>
      <c r="CO77" s="184"/>
      <c r="CP77" s="184"/>
      <c r="CQ77" s="184"/>
      <c r="CR77" s="184"/>
      <c r="CS77" s="184"/>
      <c r="CT77" s="184"/>
      <c r="CU77" s="184"/>
      <c r="CV77" s="181"/>
      <c r="CW77" s="182"/>
      <c r="CX77" s="182"/>
      <c r="CY77" s="183"/>
      <c r="CZ77" s="181"/>
      <c r="DA77" s="182"/>
      <c r="DB77" s="182"/>
      <c r="DC77" s="182"/>
      <c r="DD77" s="182"/>
      <c r="DE77" s="183"/>
      <c r="DF77" s="184"/>
      <c r="DG77" s="184"/>
      <c r="DH77" s="184"/>
      <c r="DI77" s="68" t="s">
        <v>962</v>
      </c>
      <c r="DJ77" s="69"/>
      <c r="DK77" s="69"/>
      <c r="DL77" s="184"/>
      <c r="DM77" s="181"/>
      <c r="DN77" s="182"/>
      <c r="DO77" s="182"/>
      <c r="DP77" s="183"/>
      <c r="DQ77" s="184"/>
      <c r="DR77" s="184"/>
      <c r="DS77" s="184"/>
      <c r="DT77" s="184"/>
      <c r="DU77" s="184"/>
      <c r="DV77" s="184"/>
      <c r="DW77" s="184"/>
      <c r="DX77" s="181"/>
      <c r="DY77" s="182"/>
      <c r="DZ77" s="182"/>
      <c r="EA77" s="183"/>
      <c r="EB77" s="181"/>
      <c r="EC77" s="182"/>
      <c r="ED77" s="182"/>
      <c r="EE77" s="182"/>
      <c r="EF77" s="182"/>
      <c r="EG77" s="183"/>
      <c r="EH77" s="184"/>
      <c r="EI77" s="184"/>
      <c r="EJ77" s="184"/>
      <c r="EK77" s="68" t="s">
        <v>962</v>
      </c>
      <c r="EL77" s="69"/>
      <c r="EM77" s="69"/>
      <c r="EN77" s="184"/>
      <c r="EO77" s="181"/>
      <c r="EP77" s="182"/>
      <c r="EQ77" s="182"/>
      <c r="ER77" s="183"/>
      <c r="ES77" s="184"/>
      <c r="ET77" s="184"/>
      <c r="EU77" s="184"/>
      <c r="EV77" s="184"/>
      <c r="EW77" s="184"/>
      <c r="EX77" s="184"/>
      <c r="EY77" s="184"/>
      <c r="EZ77" s="181"/>
      <c r="FA77" s="182"/>
      <c r="FB77" s="182"/>
      <c r="FC77" s="183"/>
      <c r="FD77" s="181"/>
      <c r="FE77" s="182"/>
      <c r="FF77" s="182"/>
      <c r="FG77" s="182"/>
      <c r="FH77" s="182"/>
      <c r="FI77" s="183"/>
      <c r="FJ77" s="184"/>
      <c r="FK77" s="184"/>
      <c r="FL77" s="184"/>
      <c r="FM77" s="68" t="s">
        <v>962</v>
      </c>
      <c r="FN77" s="69"/>
      <c r="FO77" s="69"/>
      <c r="FP77" s="184"/>
      <c r="FQ77" s="181"/>
      <c r="FR77" s="182"/>
      <c r="FS77" s="182"/>
      <c r="FT77" s="183"/>
      <c r="FU77" s="184"/>
      <c r="FV77" s="184"/>
      <c r="FW77" s="184"/>
      <c r="FX77" s="184"/>
      <c r="FY77" s="184"/>
      <c r="FZ77" s="184"/>
      <c r="GA77" s="184"/>
      <c r="GB77" s="181"/>
      <c r="GC77" s="182"/>
      <c r="GD77" s="182"/>
      <c r="GE77" s="183"/>
      <c r="GF77" s="181"/>
      <c r="GG77" s="182"/>
      <c r="GH77" s="182"/>
      <c r="GI77" s="182"/>
      <c r="GJ77" s="182"/>
      <c r="GK77" s="183"/>
      <c r="GL77" s="184"/>
      <c r="GM77" s="184"/>
      <c r="GN77" s="184"/>
      <c r="GO77" s="68" t="s">
        <v>962</v>
      </c>
      <c r="GP77" s="69"/>
      <c r="GQ77" s="69"/>
      <c r="GR77" s="184"/>
      <c r="GS77" s="181"/>
      <c r="GT77" s="182"/>
      <c r="GU77" s="182"/>
      <c r="GV77" s="183"/>
      <c r="GW77" s="184"/>
      <c r="GX77" s="184"/>
      <c r="GY77" s="184"/>
      <c r="GZ77" s="184"/>
      <c r="HA77" s="184"/>
      <c r="HB77" s="184"/>
      <c r="HC77" s="184"/>
      <c r="HD77" s="181"/>
      <c r="HE77" s="182"/>
      <c r="HF77" s="182"/>
      <c r="HG77" s="183"/>
      <c r="HH77" s="181"/>
      <c r="HI77" s="182"/>
      <c r="HJ77" s="182"/>
      <c r="HK77" s="182"/>
      <c r="HL77" s="182"/>
      <c r="HM77" s="183"/>
      <c r="HN77" s="184"/>
      <c r="HO77" s="184"/>
      <c r="HP77" s="184"/>
      <c r="HQ77" s="68" t="s">
        <v>962</v>
      </c>
      <c r="HR77" s="69"/>
      <c r="HS77" s="69"/>
      <c r="HT77" s="184"/>
      <c r="HU77" s="181"/>
      <c r="HV77" s="182"/>
      <c r="HW77" s="182"/>
      <c r="HX77" s="183"/>
      <c r="HY77" s="184"/>
      <c r="HZ77" s="184"/>
      <c r="IA77" s="184"/>
      <c r="IB77" s="184"/>
      <c r="IC77" s="184"/>
      <c r="ID77" s="184"/>
      <c r="IE77" s="184"/>
      <c r="IF77" s="181"/>
      <c r="IG77" s="182"/>
      <c r="IH77" s="182"/>
      <c r="II77" s="183"/>
      <c r="IJ77" s="181"/>
      <c r="IK77" s="182"/>
      <c r="IL77" s="182"/>
      <c r="IM77" s="182"/>
      <c r="IN77" s="182"/>
      <c r="IO77" s="183"/>
      <c r="IP77" s="184"/>
      <c r="IQ77" s="184"/>
      <c r="IR77" s="184"/>
      <c r="IS77" s="68" t="s">
        <v>962</v>
      </c>
      <c r="IT77" s="69"/>
      <c r="IU77" s="69"/>
      <c r="IV77" s="184"/>
      <c r="IW77" s="181"/>
      <c r="IX77" s="182"/>
      <c r="IY77" s="182"/>
      <c r="IZ77" s="183"/>
      <c r="JA77" s="184"/>
      <c r="JB77" s="184"/>
      <c r="JC77" s="184"/>
      <c r="JD77" s="184"/>
      <c r="JE77" s="184"/>
      <c r="JF77" s="184"/>
      <c r="JG77" s="184"/>
      <c r="JH77" s="181"/>
      <c r="JI77" s="182"/>
      <c r="JJ77" s="182"/>
      <c r="JK77" s="183"/>
      <c r="JL77" s="181"/>
      <c r="JM77" s="182"/>
      <c r="JN77" s="182"/>
      <c r="JO77" s="182"/>
      <c r="JP77" s="182"/>
      <c r="JQ77" s="183"/>
      <c r="JR77" s="184"/>
      <c r="JS77" s="184"/>
      <c r="JT77" s="184"/>
      <c r="JU77" s="68" t="s">
        <v>962</v>
      </c>
      <c r="JV77" s="69"/>
      <c r="JW77" s="69"/>
      <c r="JX77" s="184"/>
      <c r="JY77" s="181"/>
      <c r="JZ77" s="182"/>
      <c r="KA77" s="182"/>
      <c r="KB77" s="183"/>
      <c r="KC77" s="184"/>
      <c r="KD77" s="184"/>
      <c r="KE77" s="184"/>
      <c r="KF77" s="184"/>
      <c r="KG77" s="184"/>
      <c r="KH77" s="184"/>
      <c r="KI77" s="184"/>
      <c r="KJ77" s="181"/>
      <c r="KK77" s="182"/>
      <c r="KL77" s="182"/>
      <c r="KM77" s="183"/>
      <c r="KN77" s="181"/>
      <c r="KO77" s="182"/>
      <c r="KP77" s="182"/>
      <c r="KQ77" s="182"/>
      <c r="KR77" s="182"/>
      <c r="KS77" s="183"/>
      <c r="KT77" s="184"/>
      <c r="KU77" s="184"/>
      <c r="KV77" s="184"/>
      <c r="KW77" s="68" t="s">
        <v>962</v>
      </c>
      <c r="KX77" s="69"/>
      <c r="KY77" s="69"/>
      <c r="KZ77" s="184"/>
      <c r="LA77" s="181"/>
      <c r="LB77" s="182"/>
      <c r="LC77" s="182"/>
      <c r="LD77" s="183"/>
      <c r="LE77" s="184"/>
      <c r="LF77" s="184"/>
      <c r="LG77" s="184"/>
      <c r="LH77" s="184"/>
      <c r="LI77" s="184"/>
      <c r="LJ77" s="184"/>
      <c r="LK77" s="184"/>
      <c r="LL77" s="181"/>
      <c r="LM77" s="182"/>
      <c r="LN77" s="182"/>
      <c r="LO77" s="183"/>
      <c r="LP77" s="181"/>
      <c r="LQ77" s="182"/>
      <c r="LR77" s="182"/>
      <c r="LS77" s="182"/>
      <c r="LT77" s="182"/>
      <c r="LU77" s="183"/>
      <c r="LV77" s="184"/>
      <c r="LW77" s="184"/>
      <c r="LX77" s="184"/>
      <c r="LY77" s="68" t="s">
        <v>962</v>
      </c>
      <c r="LZ77" s="69"/>
      <c r="MA77" s="69"/>
      <c r="MB77" s="184"/>
      <c r="MC77" s="181"/>
      <c r="MD77" s="182"/>
      <c r="ME77" s="182"/>
      <c r="MF77" s="183"/>
      <c r="MG77" s="184"/>
      <c r="MH77" s="184"/>
      <c r="MI77" s="184"/>
      <c r="MJ77" s="184"/>
      <c r="MK77" s="184"/>
      <c r="ML77" s="184"/>
      <c r="MM77" s="184"/>
      <c r="MN77" s="181"/>
      <c r="MO77" s="182"/>
      <c r="MP77" s="182"/>
      <c r="MQ77" s="183"/>
      <c r="MR77" s="181"/>
      <c r="MS77" s="182"/>
      <c r="MT77" s="182"/>
      <c r="MU77" s="182"/>
      <c r="MV77" s="182"/>
      <c r="MW77" s="183"/>
      <c r="MX77" s="184"/>
      <c r="MY77" s="184"/>
      <c r="MZ77" s="184"/>
      <c r="NA77" s="68" t="s">
        <v>962</v>
      </c>
      <c r="NB77" s="69"/>
      <c r="NC77" s="69"/>
      <c r="ND77" s="184"/>
      <c r="NE77" s="181"/>
      <c r="NF77" s="182"/>
      <c r="NG77" s="182"/>
      <c r="NH77" s="183"/>
      <c r="NI77" s="184"/>
      <c r="NJ77" s="184"/>
      <c r="NK77" s="184"/>
      <c r="NL77" s="184"/>
      <c r="NM77" s="184"/>
      <c r="NN77" s="184"/>
      <c r="NO77" s="184"/>
      <c r="NP77" s="181"/>
      <c r="NQ77" s="182"/>
      <c r="NR77" s="182"/>
      <c r="NS77" s="183"/>
      <c r="NT77" s="181"/>
      <c r="NU77" s="182"/>
      <c r="NV77" s="182"/>
      <c r="NW77" s="182"/>
      <c r="NX77" s="182"/>
      <c r="NY77" s="183"/>
      <c r="NZ77" s="184"/>
      <c r="OA77" s="184"/>
      <c r="OB77" s="184"/>
      <c r="OC77" s="68" t="s">
        <v>962</v>
      </c>
      <c r="OD77" s="69"/>
      <c r="OE77" s="69"/>
      <c r="OF77" s="184"/>
      <c r="OG77" s="181"/>
      <c r="OH77" s="182"/>
      <c r="OI77" s="182"/>
      <c r="OJ77" s="183"/>
      <c r="OK77" s="184"/>
      <c r="OL77" s="184"/>
      <c r="OM77" s="184"/>
      <c r="ON77" s="184"/>
      <c r="OO77" s="184"/>
      <c r="OP77" s="184"/>
      <c r="OQ77" s="184"/>
      <c r="OR77" s="181"/>
      <c r="OS77" s="182"/>
      <c r="OT77" s="182"/>
      <c r="OU77" s="183"/>
      <c r="OV77" s="181"/>
      <c r="OW77" s="182"/>
      <c r="OX77" s="182"/>
      <c r="OY77" s="182"/>
      <c r="OZ77" s="182"/>
      <c r="PA77" s="183"/>
      <c r="PB77" s="184"/>
      <c r="PC77" s="184"/>
      <c r="PD77" s="184"/>
      <c r="PE77" s="74"/>
    </row>
    <row r="78" spans="1:421">
      <c r="A78" s="68" t="s">
        <v>963</v>
      </c>
      <c r="B78" s="69"/>
      <c r="C78" s="69"/>
      <c r="D78" s="184"/>
      <c r="E78" s="181"/>
      <c r="F78" s="182"/>
      <c r="G78" s="182"/>
      <c r="H78" s="182"/>
      <c r="I78" s="182"/>
      <c r="J78" s="182"/>
      <c r="K78" s="182"/>
      <c r="L78" s="182"/>
      <c r="M78" s="182"/>
      <c r="N78" s="182"/>
      <c r="O78" s="182"/>
      <c r="P78" s="182"/>
      <c r="Q78" s="182"/>
      <c r="R78" s="182"/>
      <c r="S78" s="182"/>
      <c r="T78" s="182"/>
      <c r="U78" s="182"/>
      <c r="V78" s="182"/>
      <c r="W78" s="182"/>
      <c r="X78" s="182"/>
      <c r="Y78" s="182"/>
      <c r="Z78" s="182"/>
      <c r="AA78" s="182"/>
      <c r="AB78" s="183"/>
      <c r="AC78" s="68" t="s">
        <v>963</v>
      </c>
      <c r="AD78" s="69"/>
      <c r="AE78" s="69"/>
      <c r="AF78" s="184"/>
      <c r="AG78" s="181"/>
      <c r="AH78" s="182"/>
      <c r="AI78" s="182"/>
      <c r="AJ78" s="182"/>
      <c r="AK78" s="182"/>
      <c r="AL78" s="182"/>
      <c r="AM78" s="182"/>
      <c r="AN78" s="182"/>
      <c r="AO78" s="182"/>
      <c r="AP78" s="182"/>
      <c r="AQ78" s="182"/>
      <c r="AR78" s="182"/>
      <c r="AS78" s="182"/>
      <c r="AT78" s="182"/>
      <c r="AU78" s="182"/>
      <c r="AV78" s="182"/>
      <c r="AW78" s="182"/>
      <c r="AX78" s="182"/>
      <c r="AY78" s="182"/>
      <c r="AZ78" s="182"/>
      <c r="BA78" s="182"/>
      <c r="BB78" s="182"/>
      <c r="BC78" s="182"/>
      <c r="BD78" s="183"/>
      <c r="BE78" s="68" t="s">
        <v>963</v>
      </c>
      <c r="BF78" s="69"/>
      <c r="BG78" s="69"/>
      <c r="BH78" s="184"/>
      <c r="BI78" s="181"/>
      <c r="BJ78" s="182"/>
      <c r="BK78" s="182"/>
      <c r="BL78" s="182"/>
      <c r="BM78" s="182"/>
      <c r="BN78" s="182"/>
      <c r="BO78" s="182"/>
      <c r="BP78" s="182"/>
      <c r="BQ78" s="182"/>
      <c r="BR78" s="182"/>
      <c r="BS78" s="182"/>
      <c r="BT78" s="182"/>
      <c r="BU78" s="182"/>
      <c r="BV78" s="182"/>
      <c r="BW78" s="182"/>
      <c r="BX78" s="182"/>
      <c r="BY78" s="182"/>
      <c r="BZ78" s="182"/>
      <c r="CA78" s="182"/>
      <c r="CB78" s="182"/>
      <c r="CC78" s="182"/>
      <c r="CD78" s="182"/>
      <c r="CE78" s="182"/>
      <c r="CF78" s="183"/>
      <c r="CG78" s="68" t="s">
        <v>963</v>
      </c>
      <c r="CH78" s="69"/>
      <c r="CI78" s="69"/>
      <c r="CJ78" s="184"/>
      <c r="CK78" s="181"/>
      <c r="CL78" s="182"/>
      <c r="CM78" s="182"/>
      <c r="CN78" s="182"/>
      <c r="CO78" s="182"/>
      <c r="CP78" s="182"/>
      <c r="CQ78" s="182"/>
      <c r="CR78" s="182"/>
      <c r="CS78" s="182"/>
      <c r="CT78" s="182"/>
      <c r="CU78" s="182"/>
      <c r="CV78" s="182"/>
      <c r="CW78" s="182"/>
      <c r="CX78" s="182"/>
      <c r="CY78" s="182"/>
      <c r="CZ78" s="182"/>
      <c r="DA78" s="182"/>
      <c r="DB78" s="182"/>
      <c r="DC78" s="182"/>
      <c r="DD78" s="182"/>
      <c r="DE78" s="182"/>
      <c r="DF78" s="182"/>
      <c r="DG78" s="182"/>
      <c r="DH78" s="183"/>
      <c r="DI78" s="68" t="s">
        <v>963</v>
      </c>
      <c r="DJ78" s="69"/>
      <c r="DK78" s="69"/>
      <c r="DL78" s="184"/>
      <c r="DM78" s="181"/>
      <c r="DN78" s="182"/>
      <c r="DO78" s="182"/>
      <c r="DP78" s="182"/>
      <c r="DQ78" s="182"/>
      <c r="DR78" s="182"/>
      <c r="DS78" s="182"/>
      <c r="DT78" s="182"/>
      <c r="DU78" s="182"/>
      <c r="DV78" s="182"/>
      <c r="DW78" s="182"/>
      <c r="DX78" s="182"/>
      <c r="DY78" s="182"/>
      <c r="DZ78" s="182"/>
      <c r="EA78" s="182"/>
      <c r="EB78" s="182"/>
      <c r="EC78" s="182"/>
      <c r="ED78" s="182"/>
      <c r="EE78" s="182"/>
      <c r="EF78" s="182"/>
      <c r="EG78" s="182"/>
      <c r="EH78" s="182"/>
      <c r="EI78" s="182"/>
      <c r="EJ78" s="183"/>
      <c r="EK78" s="68" t="s">
        <v>963</v>
      </c>
      <c r="EL78" s="69"/>
      <c r="EM78" s="69"/>
      <c r="EN78" s="184"/>
      <c r="EO78" s="181"/>
      <c r="EP78" s="182"/>
      <c r="EQ78" s="182"/>
      <c r="ER78" s="182"/>
      <c r="ES78" s="182"/>
      <c r="ET78" s="182"/>
      <c r="EU78" s="182"/>
      <c r="EV78" s="182"/>
      <c r="EW78" s="182"/>
      <c r="EX78" s="182"/>
      <c r="EY78" s="182"/>
      <c r="EZ78" s="182"/>
      <c r="FA78" s="182"/>
      <c r="FB78" s="182"/>
      <c r="FC78" s="182"/>
      <c r="FD78" s="182"/>
      <c r="FE78" s="182"/>
      <c r="FF78" s="182"/>
      <c r="FG78" s="182"/>
      <c r="FH78" s="182"/>
      <c r="FI78" s="182"/>
      <c r="FJ78" s="182"/>
      <c r="FK78" s="182"/>
      <c r="FL78" s="183"/>
      <c r="FM78" s="68" t="s">
        <v>963</v>
      </c>
      <c r="FN78" s="69"/>
      <c r="FO78" s="69"/>
      <c r="FP78" s="184"/>
      <c r="FQ78" s="181"/>
      <c r="FR78" s="182"/>
      <c r="FS78" s="182"/>
      <c r="FT78" s="182"/>
      <c r="FU78" s="182"/>
      <c r="FV78" s="182"/>
      <c r="FW78" s="182"/>
      <c r="FX78" s="182"/>
      <c r="FY78" s="182"/>
      <c r="FZ78" s="182"/>
      <c r="GA78" s="182"/>
      <c r="GB78" s="182"/>
      <c r="GC78" s="182"/>
      <c r="GD78" s="182"/>
      <c r="GE78" s="182"/>
      <c r="GF78" s="182"/>
      <c r="GG78" s="182"/>
      <c r="GH78" s="182"/>
      <c r="GI78" s="182"/>
      <c r="GJ78" s="182"/>
      <c r="GK78" s="182"/>
      <c r="GL78" s="182"/>
      <c r="GM78" s="182"/>
      <c r="GN78" s="183"/>
      <c r="GO78" s="68" t="s">
        <v>963</v>
      </c>
      <c r="GP78" s="69"/>
      <c r="GQ78" s="69"/>
      <c r="GR78" s="184"/>
      <c r="GS78" s="181"/>
      <c r="GT78" s="182"/>
      <c r="GU78" s="182"/>
      <c r="GV78" s="182"/>
      <c r="GW78" s="182"/>
      <c r="GX78" s="182"/>
      <c r="GY78" s="182"/>
      <c r="GZ78" s="182"/>
      <c r="HA78" s="182"/>
      <c r="HB78" s="182"/>
      <c r="HC78" s="182"/>
      <c r="HD78" s="182"/>
      <c r="HE78" s="182"/>
      <c r="HF78" s="182"/>
      <c r="HG78" s="182"/>
      <c r="HH78" s="182"/>
      <c r="HI78" s="182"/>
      <c r="HJ78" s="182"/>
      <c r="HK78" s="182"/>
      <c r="HL78" s="182"/>
      <c r="HM78" s="182"/>
      <c r="HN78" s="182"/>
      <c r="HO78" s="182"/>
      <c r="HP78" s="183"/>
      <c r="HQ78" s="68" t="s">
        <v>963</v>
      </c>
      <c r="HR78" s="69"/>
      <c r="HS78" s="69"/>
      <c r="HT78" s="184"/>
      <c r="HU78" s="181"/>
      <c r="HV78" s="182"/>
      <c r="HW78" s="182"/>
      <c r="HX78" s="182"/>
      <c r="HY78" s="182"/>
      <c r="HZ78" s="182"/>
      <c r="IA78" s="182"/>
      <c r="IB78" s="182"/>
      <c r="IC78" s="182"/>
      <c r="ID78" s="182"/>
      <c r="IE78" s="182"/>
      <c r="IF78" s="182"/>
      <c r="IG78" s="182"/>
      <c r="IH78" s="182"/>
      <c r="II78" s="182"/>
      <c r="IJ78" s="182"/>
      <c r="IK78" s="182"/>
      <c r="IL78" s="182"/>
      <c r="IM78" s="182"/>
      <c r="IN78" s="182"/>
      <c r="IO78" s="182"/>
      <c r="IP78" s="182"/>
      <c r="IQ78" s="182"/>
      <c r="IR78" s="183"/>
      <c r="IS78" s="68" t="s">
        <v>963</v>
      </c>
      <c r="IT78" s="69"/>
      <c r="IU78" s="69"/>
      <c r="IV78" s="184"/>
      <c r="IW78" s="181"/>
      <c r="IX78" s="182"/>
      <c r="IY78" s="182"/>
      <c r="IZ78" s="182"/>
      <c r="JA78" s="182"/>
      <c r="JB78" s="182"/>
      <c r="JC78" s="182"/>
      <c r="JD78" s="182"/>
      <c r="JE78" s="182"/>
      <c r="JF78" s="182"/>
      <c r="JG78" s="182"/>
      <c r="JH78" s="182"/>
      <c r="JI78" s="182"/>
      <c r="JJ78" s="182"/>
      <c r="JK78" s="182"/>
      <c r="JL78" s="182"/>
      <c r="JM78" s="182"/>
      <c r="JN78" s="182"/>
      <c r="JO78" s="182"/>
      <c r="JP78" s="182"/>
      <c r="JQ78" s="182"/>
      <c r="JR78" s="182"/>
      <c r="JS78" s="182"/>
      <c r="JT78" s="183"/>
      <c r="JU78" s="68" t="s">
        <v>963</v>
      </c>
      <c r="JV78" s="69"/>
      <c r="JW78" s="69"/>
      <c r="JX78" s="184"/>
      <c r="JY78" s="181"/>
      <c r="JZ78" s="182"/>
      <c r="KA78" s="182"/>
      <c r="KB78" s="182"/>
      <c r="KC78" s="182"/>
      <c r="KD78" s="182"/>
      <c r="KE78" s="182"/>
      <c r="KF78" s="182"/>
      <c r="KG78" s="182"/>
      <c r="KH78" s="182"/>
      <c r="KI78" s="182"/>
      <c r="KJ78" s="182"/>
      <c r="KK78" s="182"/>
      <c r="KL78" s="182"/>
      <c r="KM78" s="182"/>
      <c r="KN78" s="182"/>
      <c r="KO78" s="182"/>
      <c r="KP78" s="182"/>
      <c r="KQ78" s="182"/>
      <c r="KR78" s="182"/>
      <c r="KS78" s="182"/>
      <c r="KT78" s="182"/>
      <c r="KU78" s="182"/>
      <c r="KV78" s="183"/>
      <c r="KW78" s="68" t="s">
        <v>963</v>
      </c>
      <c r="KX78" s="69"/>
      <c r="KY78" s="69"/>
      <c r="KZ78" s="184"/>
      <c r="LA78" s="181"/>
      <c r="LB78" s="182"/>
      <c r="LC78" s="182"/>
      <c r="LD78" s="182"/>
      <c r="LE78" s="182"/>
      <c r="LF78" s="182"/>
      <c r="LG78" s="182"/>
      <c r="LH78" s="182"/>
      <c r="LI78" s="182"/>
      <c r="LJ78" s="182"/>
      <c r="LK78" s="182"/>
      <c r="LL78" s="182"/>
      <c r="LM78" s="182"/>
      <c r="LN78" s="182"/>
      <c r="LO78" s="182"/>
      <c r="LP78" s="182"/>
      <c r="LQ78" s="182"/>
      <c r="LR78" s="182"/>
      <c r="LS78" s="182"/>
      <c r="LT78" s="182"/>
      <c r="LU78" s="182"/>
      <c r="LV78" s="182"/>
      <c r="LW78" s="182"/>
      <c r="LX78" s="183"/>
      <c r="LY78" s="68" t="s">
        <v>963</v>
      </c>
      <c r="LZ78" s="69"/>
      <c r="MA78" s="69"/>
      <c r="MB78" s="184"/>
      <c r="MC78" s="181"/>
      <c r="MD78" s="182"/>
      <c r="ME78" s="182"/>
      <c r="MF78" s="182"/>
      <c r="MG78" s="182"/>
      <c r="MH78" s="182"/>
      <c r="MI78" s="182"/>
      <c r="MJ78" s="182"/>
      <c r="MK78" s="182"/>
      <c r="ML78" s="182"/>
      <c r="MM78" s="182"/>
      <c r="MN78" s="182"/>
      <c r="MO78" s="182"/>
      <c r="MP78" s="182"/>
      <c r="MQ78" s="182"/>
      <c r="MR78" s="182"/>
      <c r="MS78" s="182"/>
      <c r="MT78" s="182"/>
      <c r="MU78" s="182"/>
      <c r="MV78" s="182"/>
      <c r="MW78" s="182"/>
      <c r="MX78" s="182"/>
      <c r="MY78" s="182"/>
      <c r="MZ78" s="183"/>
      <c r="NA78" s="68" t="s">
        <v>963</v>
      </c>
      <c r="NB78" s="69"/>
      <c r="NC78" s="69"/>
      <c r="ND78" s="184"/>
      <c r="NE78" s="181"/>
      <c r="NF78" s="182"/>
      <c r="NG78" s="182"/>
      <c r="NH78" s="182"/>
      <c r="NI78" s="182"/>
      <c r="NJ78" s="182"/>
      <c r="NK78" s="182"/>
      <c r="NL78" s="182"/>
      <c r="NM78" s="182"/>
      <c r="NN78" s="182"/>
      <c r="NO78" s="182"/>
      <c r="NP78" s="182"/>
      <c r="NQ78" s="182"/>
      <c r="NR78" s="182"/>
      <c r="NS78" s="182"/>
      <c r="NT78" s="182"/>
      <c r="NU78" s="182"/>
      <c r="NV78" s="182"/>
      <c r="NW78" s="182"/>
      <c r="NX78" s="182"/>
      <c r="NY78" s="182"/>
      <c r="NZ78" s="182"/>
      <c r="OA78" s="182"/>
      <c r="OB78" s="183"/>
      <c r="OC78" s="68" t="s">
        <v>963</v>
      </c>
      <c r="OD78" s="69"/>
      <c r="OE78" s="69"/>
      <c r="OF78" s="184"/>
      <c r="OG78" s="181"/>
      <c r="OH78" s="182"/>
      <c r="OI78" s="182"/>
      <c r="OJ78" s="182"/>
      <c r="OK78" s="182"/>
      <c r="OL78" s="182"/>
      <c r="OM78" s="182"/>
      <c r="ON78" s="182"/>
      <c r="OO78" s="182"/>
      <c r="OP78" s="182"/>
      <c r="OQ78" s="182"/>
      <c r="OR78" s="182"/>
      <c r="OS78" s="182"/>
      <c r="OT78" s="182"/>
      <c r="OU78" s="182"/>
      <c r="OV78" s="182"/>
      <c r="OW78" s="182"/>
      <c r="OX78" s="182"/>
      <c r="OY78" s="182"/>
      <c r="OZ78" s="182"/>
      <c r="PA78" s="182"/>
      <c r="PB78" s="182"/>
      <c r="PC78" s="182"/>
      <c r="PD78" s="183"/>
      <c r="PE78" s="74"/>
    </row>
    <row r="79" spans="1:421" ht="14.4">
      <c r="A79" s="75"/>
      <c r="B79" s="75"/>
      <c r="C79" s="75"/>
      <c r="D79" s="75"/>
      <c r="E79" s="75"/>
      <c r="F79" s="75"/>
      <c r="G79" s="75"/>
      <c r="H79" s="75"/>
      <c r="I79" s="75"/>
      <c r="J79" s="75"/>
      <c r="K79" s="76" t="s">
        <v>964</v>
      </c>
      <c r="L79" s="76"/>
      <c r="M79" s="75"/>
      <c r="N79" s="75"/>
      <c r="O79" s="75"/>
      <c r="P79" s="75"/>
      <c r="Q79" s="75"/>
      <c r="S79" s="75"/>
      <c r="T79" s="75"/>
      <c r="U79" s="75"/>
      <c r="V79" s="75"/>
      <c r="W79" s="75"/>
      <c r="X79" s="75"/>
      <c r="Y79" s="75" t="s">
        <v>965</v>
      </c>
      <c r="Z79" s="75"/>
      <c r="AA79" s="75"/>
      <c r="AB79" s="75"/>
      <c r="AC79" s="75"/>
      <c r="AD79" s="75"/>
      <c r="AE79" s="75"/>
      <c r="AF79" s="75"/>
      <c r="AG79" s="75"/>
      <c r="AH79" s="75"/>
      <c r="AI79" s="75"/>
      <c r="AJ79" s="75"/>
      <c r="AK79" s="75"/>
      <c r="AL79" s="75"/>
      <c r="AM79" s="76" t="s">
        <v>964</v>
      </c>
      <c r="AN79" s="76"/>
      <c r="AO79" s="75"/>
      <c r="AP79" s="75"/>
      <c r="AQ79" s="75"/>
      <c r="AR79" s="75"/>
      <c r="AS79" s="75"/>
      <c r="AU79" s="75"/>
      <c r="AV79" s="75"/>
      <c r="AW79" s="75"/>
      <c r="AX79" s="75"/>
      <c r="AY79" s="75"/>
      <c r="AZ79" s="75"/>
      <c r="BA79" s="75" t="s">
        <v>965</v>
      </c>
      <c r="BB79" s="75"/>
      <c r="BC79" s="75"/>
      <c r="BD79" s="75"/>
      <c r="BE79" s="75"/>
      <c r="BF79" s="75"/>
      <c r="BG79" s="75"/>
      <c r="BH79" s="75"/>
      <c r="BI79" s="75"/>
      <c r="BJ79" s="75"/>
      <c r="BK79" s="75"/>
      <c r="BL79" s="75"/>
      <c r="BM79" s="75"/>
      <c r="BN79" s="75"/>
      <c r="BO79" s="76" t="s">
        <v>964</v>
      </c>
      <c r="BP79" s="76"/>
      <c r="BQ79" s="75"/>
      <c r="BR79" s="75"/>
      <c r="BS79" s="75"/>
      <c r="BT79" s="75"/>
      <c r="BU79" s="75"/>
      <c r="BW79" s="75"/>
      <c r="BX79" s="75"/>
      <c r="BY79" s="75"/>
      <c r="BZ79" s="75"/>
      <c r="CA79" s="75"/>
      <c r="CB79" s="75"/>
      <c r="CC79" s="75" t="s">
        <v>965</v>
      </c>
      <c r="CD79" s="75"/>
      <c r="CE79" s="75"/>
      <c r="CF79" s="75"/>
      <c r="CG79" s="75"/>
      <c r="CH79" s="75"/>
      <c r="CI79" s="75"/>
      <c r="CJ79" s="75"/>
      <c r="CK79" s="75"/>
      <c r="CL79" s="75"/>
      <c r="CM79" s="75"/>
      <c r="CN79" s="75"/>
      <c r="CO79" s="75"/>
      <c r="CP79" s="75"/>
      <c r="CQ79" s="76" t="s">
        <v>964</v>
      </c>
      <c r="CR79" s="76"/>
      <c r="CS79" s="75"/>
      <c r="CT79" s="75"/>
      <c r="CU79" s="75"/>
      <c r="CV79" s="75"/>
      <c r="CW79" s="75"/>
      <c r="CY79" s="75"/>
      <c r="CZ79" s="75"/>
      <c r="DA79" s="75"/>
      <c r="DB79" s="75"/>
      <c r="DC79" s="75"/>
      <c r="DD79" s="75"/>
      <c r="DE79" s="75" t="s">
        <v>965</v>
      </c>
      <c r="DF79" s="75"/>
      <c r="DG79" s="75"/>
      <c r="DH79" s="75"/>
      <c r="DI79" s="75"/>
      <c r="DJ79" s="75"/>
      <c r="DK79" s="75"/>
      <c r="DL79" s="75"/>
      <c r="DM79" s="75"/>
      <c r="DN79" s="75"/>
      <c r="DO79" s="75"/>
      <c r="DP79" s="75"/>
      <c r="DQ79" s="75"/>
      <c r="DR79" s="75"/>
      <c r="DS79" s="76" t="s">
        <v>964</v>
      </c>
      <c r="DT79" s="76"/>
      <c r="DU79" s="75"/>
      <c r="DV79" s="75"/>
      <c r="DW79" s="75"/>
      <c r="DX79" s="75"/>
      <c r="DY79" s="75"/>
      <c r="EA79" s="75"/>
      <c r="EB79" s="75"/>
      <c r="EC79" s="75"/>
      <c r="ED79" s="75"/>
      <c r="EE79" s="75"/>
      <c r="EF79" s="75"/>
      <c r="EG79" s="75" t="s">
        <v>965</v>
      </c>
      <c r="EH79" s="75"/>
      <c r="EI79" s="75"/>
      <c r="EJ79" s="75"/>
      <c r="EK79" s="75"/>
      <c r="EL79" s="75"/>
      <c r="EM79" s="75"/>
      <c r="EN79" s="75"/>
      <c r="EO79" s="75"/>
      <c r="EP79" s="75"/>
      <c r="EQ79" s="75"/>
      <c r="ER79" s="75"/>
      <c r="ES79" s="75"/>
      <c r="ET79" s="75"/>
      <c r="EU79" s="76" t="s">
        <v>964</v>
      </c>
      <c r="EV79" s="76"/>
      <c r="EW79" s="75"/>
      <c r="EX79" s="75"/>
      <c r="EY79" s="75"/>
      <c r="EZ79" s="75"/>
      <c r="FA79" s="75"/>
      <c r="FC79" s="75"/>
      <c r="FD79" s="75"/>
      <c r="FE79" s="75"/>
      <c r="FF79" s="75"/>
      <c r="FG79" s="75"/>
      <c r="FH79" s="75"/>
      <c r="FI79" s="75" t="s">
        <v>965</v>
      </c>
      <c r="FJ79" s="75"/>
      <c r="FK79" s="75"/>
      <c r="FL79" s="75"/>
      <c r="FM79" s="75"/>
      <c r="FN79" s="75"/>
      <c r="FO79" s="75"/>
      <c r="FP79" s="75"/>
      <c r="FQ79" s="75"/>
      <c r="FR79" s="75"/>
      <c r="FS79" s="75"/>
      <c r="FT79" s="75"/>
      <c r="FU79" s="75"/>
      <c r="FV79" s="75"/>
      <c r="FW79" s="76" t="s">
        <v>964</v>
      </c>
      <c r="FX79" s="76"/>
      <c r="FY79" s="75"/>
      <c r="FZ79" s="75"/>
      <c r="GA79" s="75"/>
      <c r="GB79" s="75"/>
      <c r="GC79" s="75"/>
      <c r="GE79" s="75"/>
      <c r="GF79" s="75"/>
      <c r="GG79" s="75"/>
      <c r="GH79" s="75"/>
      <c r="GI79" s="75"/>
      <c r="GJ79" s="75"/>
      <c r="GK79" s="75" t="s">
        <v>965</v>
      </c>
      <c r="GL79" s="75"/>
      <c r="GM79" s="75"/>
      <c r="GN79" s="75"/>
      <c r="GO79" s="75"/>
      <c r="GP79" s="75"/>
      <c r="GQ79" s="75"/>
      <c r="GR79" s="75"/>
      <c r="GS79" s="75"/>
      <c r="GT79" s="75"/>
      <c r="GU79" s="75"/>
      <c r="GV79" s="75"/>
      <c r="GW79" s="75"/>
      <c r="GX79" s="75"/>
      <c r="GY79" s="76" t="s">
        <v>964</v>
      </c>
      <c r="GZ79" s="76"/>
      <c r="HA79" s="75"/>
      <c r="HB79" s="75"/>
      <c r="HC79" s="75"/>
      <c r="HD79" s="75"/>
      <c r="HE79" s="75"/>
      <c r="HG79" s="75"/>
      <c r="HH79" s="75"/>
      <c r="HI79" s="75"/>
      <c r="HJ79" s="75"/>
      <c r="HK79" s="75"/>
      <c r="HL79" s="75"/>
      <c r="HM79" s="75" t="s">
        <v>965</v>
      </c>
      <c r="HN79" s="75"/>
      <c r="HO79" s="75"/>
      <c r="HP79" s="75"/>
      <c r="HQ79" s="75"/>
      <c r="HR79" s="75"/>
      <c r="HS79" s="75"/>
      <c r="HT79" s="75"/>
      <c r="HU79" s="75"/>
      <c r="HV79" s="75"/>
      <c r="HW79" s="75"/>
      <c r="HX79" s="75"/>
      <c r="HY79" s="75"/>
      <c r="HZ79" s="75"/>
      <c r="IA79" s="76" t="s">
        <v>964</v>
      </c>
      <c r="IB79" s="76"/>
      <c r="IC79" s="75"/>
      <c r="ID79" s="75"/>
      <c r="IE79" s="75"/>
      <c r="IF79" s="75"/>
      <c r="IG79" s="75"/>
      <c r="II79" s="75"/>
      <c r="IJ79" s="75"/>
      <c r="IK79" s="75"/>
      <c r="IL79" s="75"/>
      <c r="IM79" s="75"/>
      <c r="IN79" s="75"/>
      <c r="IO79" s="75" t="s">
        <v>965</v>
      </c>
      <c r="IP79" s="75"/>
      <c r="IQ79" s="75"/>
      <c r="IR79" s="75"/>
      <c r="IS79" s="75"/>
      <c r="IT79" s="75"/>
      <c r="IU79" s="75"/>
      <c r="IV79" s="75"/>
      <c r="IW79" s="75"/>
      <c r="IX79" s="75"/>
      <c r="IY79" s="75"/>
      <c r="IZ79" s="75"/>
      <c r="JA79" s="75"/>
      <c r="JB79" s="75"/>
      <c r="JC79" s="76" t="s">
        <v>964</v>
      </c>
      <c r="JD79" s="76"/>
      <c r="JE79" s="75"/>
      <c r="JF79" s="75"/>
      <c r="JG79" s="75"/>
      <c r="JH79" s="75"/>
      <c r="JI79" s="75"/>
      <c r="JK79" s="75"/>
      <c r="JL79" s="75"/>
      <c r="JM79" s="75"/>
      <c r="JN79" s="75"/>
      <c r="JO79" s="75"/>
      <c r="JP79" s="75"/>
      <c r="JQ79" s="75" t="s">
        <v>965</v>
      </c>
      <c r="JR79" s="75"/>
      <c r="JS79" s="75"/>
      <c r="JT79" s="75"/>
      <c r="JU79" s="75"/>
      <c r="JV79" s="75"/>
      <c r="JW79" s="75"/>
      <c r="JX79" s="75"/>
      <c r="JY79" s="75"/>
      <c r="JZ79" s="75"/>
      <c r="KA79" s="75"/>
      <c r="KB79" s="75"/>
      <c r="KC79" s="75"/>
      <c r="KD79" s="75"/>
      <c r="KE79" s="76" t="s">
        <v>964</v>
      </c>
      <c r="KF79" s="76"/>
      <c r="KG79" s="75"/>
      <c r="KH79" s="75"/>
      <c r="KI79" s="75"/>
      <c r="KJ79" s="75"/>
      <c r="KK79" s="75"/>
      <c r="KM79" s="75"/>
      <c r="KN79" s="75"/>
      <c r="KO79" s="75"/>
      <c r="KP79" s="75"/>
      <c r="KQ79" s="75"/>
      <c r="KR79" s="75"/>
      <c r="KS79" s="75" t="s">
        <v>965</v>
      </c>
      <c r="KT79" s="75"/>
      <c r="KU79" s="75"/>
      <c r="KV79" s="75"/>
      <c r="KW79" s="75"/>
      <c r="KX79" s="75"/>
      <c r="KY79" s="75"/>
      <c r="KZ79" s="75"/>
      <c r="LA79" s="75"/>
      <c r="LB79" s="75"/>
      <c r="LC79" s="75"/>
      <c r="LD79" s="75"/>
      <c r="LE79" s="75"/>
      <c r="LF79" s="75"/>
      <c r="LG79" s="76" t="s">
        <v>964</v>
      </c>
      <c r="LH79" s="76"/>
      <c r="LI79" s="75"/>
      <c r="LJ79" s="75"/>
      <c r="LK79" s="75"/>
      <c r="LL79" s="75"/>
      <c r="LM79" s="75"/>
      <c r="LO79" s="75"/>
      <c r="LP79" s="75"/>
      <c r="LQ79" s="75"/>
      <c r="LR79" s="75"/>
      <c r="LS79" s="75"/>
      <c r="LT79" s="75"/>
      <c r="LU79" s="75" t="s">
        <v>965</v>
      </c>
      <c r="LV79" s="75"/>
      <c r="LW79" s="75"/>
      <c r="LX79" s="75"/>
      <c r="LY79" s="75"/>
      <c r="LZ79" s="75"/>
      <c r="MA79" s="75"/>
      <c r="MB79" s="75"/>
      <c r="MC79" s="75"/>
      <c r="MD79" s="75"/>
      <c r="ME79" s="75"/>
      <c r="MF79" s="75"/>
      <c r="MG79" s="75"/>
      <c r="MH79" s="75"/>
      <c r="MI79" s="76" t="s">
        <v>964</v>
      </c>
      <c r="MJ79" s="76"/>
      <c r="MK79" s="75"/>
      <c r="ML79" s="75"/>
      <c r="MM79" s="75"/>
      <c r="MN79" s="75"/>
      <c r="MO79" s="75"/>
      <c r="MQ79" s="75"/>
      <c r="MR79" s="75"/>
      <c r="MS79" s="75"/>
      <c r="MT79" s="75"/>
      <c r="MU79" s="75"/>
      <c r="MV79" s="75"/>
      <c r="MW79" s="75" t="s">
        <v>965</v>
      </c>
      <c r="MX79" s="75"/>
      <c r="MY79" s="75"/>
      <c r="MZ79" s="75"/>
      <c r="NA79" s="75"/>
      <c r="NB79" s="75"/>
      <c r="NC79" s="75"/>
      <c r="ND79" s="75"/>
      <c r="NE79" s="75"/>
      <c r="NF79" s="75"/>
      <c r="NG79" s="75"/>
      <c r="NH79" s="75"/>
      <c r="NI79" s="75"/>
      <c r="NJ79" s="75"/>
      <c r="NK79" s="76" t="s">
        <v>964</v>
      </c>
      <c r="NL79" s="76"/>
      <c r="NM79" s="75"/>
      <c r="NN79" s="75"/>
      <c r="NO79" s="75"/>
      <c r="NP79" s="75"/>
      <c r="NQ79" s="75"/>
      <c r="NS79" s="75"/>
      <c r="NT79" s="75"/>
      <c r="NU79" s="75"/>
      <c r="NV79" s="75"/>
      <c r="NW79" s="75"/>
      <c r="NX79" s="75"/>
      <c r="NY79" s="75" t="s">
        <v>965</v>
      </c>
      <c r="NZ79" s="75"/>
      <c r="OA79" s="75"/>
      <c r="OB79" s="75"/>
      <c r="OC79" s="75"/>
      <c r="OD79" s="75"/>
      <c r="OE79" s="75"/>
      <c r="OF79" s="75"/>
      <c r="OG79" s="75"/>
      <c r="OH79" s="75"/>
      <c r="OI79" s="75"/>
      <c r="OJ79" s="75"/>
      <c r="OK79" s="75"/>
      <c r="OL79" s="75"/>
      <c r="OM79" s="76" t="s">
        <v>964</v>
      </c>
      <c r="ON79" s="76"/>
      <c r="OO79" s="75"/>
      <c r="OP79" s="75"/>
      <c r="OQ79" s="75"/>
      <c r="OR79" s="75"/>
      <c r="OS79" s="75"/>
      <c r="OU79" s="75"/>
      <c r="OV79" s="75"/>
      <c r="OW79" s="75"/>
      <c r="OX79" s="75"/>
      <c r="OY79" s="75"/>
      <c r="OZ79" s="75"/>
      <c r="PA79" s="75" t="s">
        <v>965</v>
      </c>
      <c r="PB79" s="75"/>
      <c r="PC79" s="75"/>
      <c r="PD79" s="75"/>
      <c r="PE79" s="75"/>
    </row>
    <row r="82" spans="1:421" ht="38.9" customHeight="1"/>
    <row r="83" spans="1:421" ht="21.6" customHeight="1"/>
    <row r="84" spans="1:421" s="49" customFormat="1" ht="25.95" customHeight="1">
      <c r="A84" s="163" t="s">
        <v>931</v>
      </c>
      <c r="B84" s="163"/>
      <c r="C84" s="163"/>
      <c r="D84" s="163"/>
      <c r="E84" s="163"/>
      <c r="F84" s="163"/>
      <c r="G84" s="163"/>
      <c r="H84" s="163"/>
      <c r="I84" s="163"/>
      <c r="J84" s="163"/>
      <c r="K84" s="163"/>
      <c r="L84" s="163"/>
      <c r="M84" s="163"/>
      <c r="N84" s="163"/>
      <c r="O84" s="163"/>
      <c r="P84" s="163"/>
      <c r="Q84" s="163"/>
      <c r="R84" s="163"/>
      <c r="S84" s="163"/>
      <c r="T84" s="163"/>
      <c r="U84" s="163"/>
      <c r="V84" s="163"/>
      <c r="W84" s="163"/>
      <c r="X84" s="163"/>
      <c r="Y84" s="163"/>
      <c r="Z84" s="163"/>
      <c r="AA84" s="163"/>
      <c r="AB84" s="163"/>
      <c r="AC84" s="163" t="s">
        <v>931</v>
      </c>
      <c r="AD84" s="163"/>
      <c r="AE84" s="163"/>
      <c r="AF84" s="163"/>
      <c r="AG84" s="163"/>
      <c r="AH84" s="163"/>
      <c r="AI84" s="163"/>
      <c r="AJ84" s="163"/>
      <c r="AK84" s="163"/>
      <c r="AL84" s="163"/>
      <c r="AM84" s="163"/>
      <c r="AN84" s="163"/>
      <c r="AO84" s="163"/>
      <c r="AP84" s="163"/>
      <c r="AQ84" s="163"/>
      <c r="AR84" s="163"/>
      <c r="AS84" s="163"/>
      <c r="AT84" s="163"/>
      <c r="AU84" s="163"/>
      <c r="AV84" s="163"/>
      <c r="AW84" s="163"/>
      <c r="AX84" s="163"/>
      <c r="AY84" s="163"/>
      <c r="AZ84" s="163"/>
      <c r="BA84" s="163"/>
      <c r="BB84" s="163"/>
      <c r="BC84" s="163"/>
      <c r="BD84" s="163"/>
      <c r="BE84" s="163" t="s">
        <v>931</v>
      </c>
      <c r="BF84" s="163"/>
      <c r="BG84" s="163"/>
      <c r="BH84" s="163"/>
      <c r="BI84" s="163"/>
      <c r="BJ84" s="163"/>
      <c r="BK84" s="163"/>
      <c r="BL84" s="163"/>
      <c r="BM84" s="163"/>
      <c r="BN84" s="163"/>
      <c r="BO84" s="163"/>
      <c r="BP84" s="163"/>
      <c r="BQ84" s="163"/>
      <c r="BR84" s="163"/>
      <c r="BS84" s="163"/>
      <c r="BT84" s="163"/>
      <c r="BU84" s="163"/>
      <c r="BV84" s="163"/>
      <c r="BW84" s="163"/>
      <c r="BX84" s="163"/>
      <c r="BY84" s="163"/>
      <c r="BZ84" s="163"/>
      <c r="CA84" s="163"/>
      <c r="CB84" s="163"/>
      <c r="CC84" s="163"/>
      <c r="CD84" s="163"/>
      <c r="CE84" s="163"/>
      <c r="CF84" s="163"/>
      <c r="CG84" s="163" t="s">
        <v>931</v>
      </c>
      <c r="CH84" s="163"/>
      <c r="CI84" s="163"/>
      <c r="CJ84" s="163"/>
      <c r="CK84" s="163"/>
      <c r="CL84" s="163"/>
      <c r="CM84" s="163"/>
      <c r="CN84" s="163"/>
      <c r="CO84" s="163"/>
      <c r="CP84" s="163"/>
      <c r="CQ84" s="163"/>
      <c r="CR84" s="163"/>
      <c r="CS84" s="163"/>
      <c r="CT84" s="163"/>
      <c r="CU84" s="163"/>
      <c r="CV84" s="163"/>
      <c r="CW84" s="163"/>
      <c r="CX84" s="163"/>
      <c r="CY84" s="163"/>
      <c r="CZ84" s="163"/>
      <c r="DA84" s="163"/>
      <c r="DB84" s="163"/>
      <c r="DC84" s="163"/>
      <c r="DD84" s="163"/>
      <c r="DE84" s="163"/>
      <c r="DF84" s="163"/>
      <c r="DG84" s="163"/>
      <c r="DH84" s="163"/>
      <c r="DI84" s="163" t="s">
        <v>931</v>
      </c>
      <c r="DJ84" s="163"/>
      <c r="DK84" s="163"/>
      <c r="DL84" s="163"/>
      <c r="DM84" s="163"/>
      <c r="DN84" s="163"/>
      <c r="DO84" s="163"/>
      <c r="DP84" s="163"/>
      <c r="DQ84" s="163"/>
      <c r="DR84" s="163"/>
      <c r="DS84" s="163"/>
      <c r="DT84" s="163"/>
      <c r="DU84" s="163"/>
      <c r="DV84" s="163"/>
      <c r="DW84" s="163"/>
      <c r="DX84" s="163"/>
      <c r="DY84" s="163"/>
      <c r="DZ84" s="163"/>
      <c r="EA84" s="163"/>
      <c r="EB84" s="163"/>
      <c r="EC84" s="163"/>
      <c r="ED84" s="163"/>
      <c r="EE84" s="163"/>
      <c r="EF84" s="163"/>
      <c r="EG84" s="163"/>
      <c r="EH84" s="163"/>
      <c r="EI84" s="163"/>
      <c r="EJ84" s="163"/>
      <c r="EK84" s="163" t="s">
        <v>931</v>
      </c>
      <c r="EL84" s="163"/>
      <c r="EM84" s="163"/>
      <c r="EN84" s="163"/>
      <c r="EO84" s="163"/>
      <c r="EP84" s="163"/>
      <c r="EQ84" s="163"/>
      <c r="ER84" s="163"/>
      <c r="ES84" s="163"/>
      <c r="ET84" s="163"/>
      <c r="EU84" s="163"/>
      <c r="EV84" s="163"/>
      <c r="EW84" s="163"/>
      <c r="EX84" s="163"/>
      <c r="EY84" s="163"/>
      <c r="EZ84" s="163"/>
      <c r="FA84" s="163"/>
      <c r="FB84" s="163"/>
      <c r="FC84" s="163"/>
      <c r="FD84" s="163"/>
      <c r="FE84" s="163"/>
      <c r="FF84" s="163"/>
      <c r="FG84" s="163"/>
      <c r="FH84" s="163"/>
      <c r="FI84" s="163"/>
      <c r="FJ84" s="163"/>
      <c r="FK84" s="163"/>
      <c r="FL84" s="163"/>
      <c r="FM84" s="163" t="s">
        <v>931</v>
      </c>
      <c r="FN84" s="163"/>
      <c r="FO84" s="163"/>
      <c r="FP84" s="163"/>
      <c r="FQ84" s="163"/>
      <c r="FR84" s="163"/>
      <c r="FS84" s="163"/>
      <c r="FT84" s="163"/>
      <c r="FU84" s="163"/>
      <c r="FV84" s="163"/>
      <c r="FW84" s="163"/>
      <c r="FX84" s="163"/>
      <c r="FY84" s="163"/>
      <c r="FZ84" s="163"/>
      <c r="GA84" s="163"/>
      <c r="GB84" s="163"/>
      <c r="GC84" s="163"/>
      <c r="GD84" s="163"/>
      <c r="GE84" s="163"/>
      <c r="GF84" s="163"/>
      <c r="GG84" s="163"/>
      <c r="GH84" s="163"/>
      <c r="GI84" s="163"/>
      <c r="GJ84" s="163"/>
      <c r="GK84" s="163"/>
      <c r="GL84" s="163"/>
      <c r="GM84" s="163"/>
      <c r="GN84" s="163"/>
      <c r="GO84" s="163" t="s">
        <v>931</v>
      </c>
      <c r="GP84" s="163"/>
      <c r="GQ84" s="163"/>
      <c r="GR84" s="163"/>
      <c r="GS84" s="163"/>
      <c r="GT84" s="163"/>
      <c r="GU84" s="163"/>
      <c r="GV84" s="163"/>
      <c r="GW84" s="163"/>
      <c r="GX84" s="163"/>
      <c r="GY84" s="163"/>
      <c r="GZ84" s="163"/>
      <c r="HA84" s="163"/>
      <c r="HB84" s="163"/>
      <c r="HC84" s="163"/>
      <c r="HD84" s="163"/>
      <c r="HE84" s="163"/>
      <c r="HF84" s="163"/>
      <c r="HG84" s="163"/>
      <c r="HH84" s="163"/>
      <c r="HI84" s="163"/>
      <c r="HJ84" s="163"/>
      <c r="HK84" s="163"/>
      <c r="HL84" s="163"/>
      <c r="HM84" s="163"/>
      <c r="HN84" s="163"/>
      <c r="HO84" s="163"/>
      <c r="HP84" s="163"/>
      <c r="HQ84" s="163" t="s">
        <v>931</v>
      </c>
      <c r="HR84" s="163"/>
      <c r="HS84" s="163"/>
      <c r="HT84" s="163"/>
      <c r="HU84" s="163"/>
      <c r="HV84" s="163"/>
      <c r="HW84" s="163"/>
      <c r="HX84" s="163"/>
      <c r="HY84" s="163"/>
      <c r="HZ84" s="163"/>
      <c r="IA84" s="163"/>
      <c r="IB84" s="163"/>
      <c r="IC84" s="163"/>
      <c r="ID84" s="163"/>
      <c r="IE84" s="163"/>
      <c r="IF84" s="163"/>
      <c r="IG84" s="163"/>
      <c r="IH84" s="163"/>
      <c r="II84" s="163"/>
      <c r="IJ84" s="163"/>
      <c r="IK84" s="163"/>
      <c r="IL84" s="163"/>
      <c r="IM84" s="163"/>
      <c r="IN84" s="163"/>
      <c r="IO84" s="163"/>
      <c r="IP84" s="163"/>
      <c r="IQ84" s="163"/>
      <c r="IR84" s="163"/>
      <c r="IS84" s="163" t="s">
        <v>931</v>
      </c>
      <c r="IT84" s="163"/>
      <c r="IU84" s="163"/>
      <c r="IV84" s="163"/>
      <c r="IW84" s="163"/>
      <c r="IX84" s="163"/>
      <c r="IY84" s="163"/>
      <c r="IZ84" s="163"/>
      <c r="JA84" s="163"/>
      <c r="JB84" s="163"/>
      <c r="JC84" s="163"/>
      <c r="JD84" s="163"/>
      <c r="JE84" s="163"/>
      <c r="JF84" s="163"/>
      <c r="JG84" s="163"/>
      <c r="JH84" s="163"/>
      <c r="JI84" s="163"/>
      <c r="JJ84" s="163"/>
      <c r="JK84" s="163"/>
      <c r="JL84" s="163"/>
      <c r="JM84" s="163"/>
      <c r="JN84" s="163"/>
      <c r="JO84" s="163"/>
      <c r="JP84" s="163"/>
      <c r="JQ84" s="163"/>
      <c r="JR84" s="163"/>
      <c r="JS84" s="163"/>
      <c r="JT84" s="163"/>
      <c r="JU84" s="163" t="s">
        <v>931</v>
      </c>
      <c r="JV84" s="163"/>
      <c r="JW84" s="163"/>
      <c r="JX84" s="163"/>
      <c r="JY84" s="163"/>
      <c r="JZ84" s="163"/>
      <c r="KA84" s="163"/>
      <c r="KB84" s="163"/>
      <c r="KC84" s="163"/>
      <c r="KD84" s="163"/>
      <c r="KE84" s="163"/>
      <c r="KF84" s="163"/>
      <c r="KG84" s="163"/>
      <c r="KH84" s="163"/>
      <c r="KI84" s="163"/>
      <c r="KJ84" s="163"/>
      <c r="KK84" s="163"/>
      <c r="KL84" s="163"/>
      <c r="KM84" s="163"/>
      <c r="KN84" s="163"/>
      <c r="KO84" s="163"/>
      <c r="KP84" s="163"/>
      <c r="KQ84" s="163"/>
      <c r="KR84" s="163"/>
      <c r="KS84" s="163"/>
      <c r="KT84" s="163"/>
      <c r="KU84" s="163"/>
      <c r="KV84" s="163"/>
      <c r="KW84" s="163" t="s">
        <v>931</v>
      </c>
      <c r="KX84" s="163"/>
      <c r="KY84" s="163"/>
      <c r="KZ84" s="163"/>
      <c r="LA84" s="163"/>
      <c r="LB84" s="163"/>
      <c r="LC84" s="163"/>
      <c r="LD84" s="163"/>
      <c r="LE84" s="163"/>
      <c r="LF84" s="163"/>
      <c r="LG84" s="163"/>
      <c r="LH84" s="163"/>
      <c r="LI84" s="163"/>
      <c r="LJ84" s="163"/>
      <c r="LK84" s="163"/>
      <c r="LL84" s="163"/>
      <c r="LM84" s="163"/>
      <c r="LN84" s="163"/>
      <c r="LO84" s="163"/>
      <c r="LP84" s="163"/>
      <c r="LQ84" s="163"/>
      <c r="LR84" s="163"/>
      <c r="LS84" s="163"/>
      <c r="LT84" s="163"/>
      <c r="LU84" s="163"/>
      <c r="LV84" s="163"/>
      <c r="LW84" s="163"/>
      <c r="LX84" s="163"/>
      <c r="LY84" s="163" t="s">
        <v>931</v>
      </c>
      <c r="LZ84" s="163"/>
      <c r="MA84" s="163"/>
      <c r="MB84" s="163"/>
      <c r="MC84" s="163"/>
      <c r="MD84" s="163"/>
      <c r="ME84" s="163"/>
      <c r="MF84" s="163"/>
      <c r="MG84" s="163"/>
      <c r="MH84" s="163"/>
      <c r="MI84" s="163"/>
      <c r="MJ84" s="163"/>
      <c r="MK84" s="163"/>
      <c r="ML84" s="163"/>
      <c r="MM84" s="163"/>
      <c r="MN84" s="163"/>
      <c r="MO84" s="163"/>
      <c r="MP84" s="163"/>
      <c r="MQ84" s="163"/>
      <c r="MR84" s="163"/>
      <c r="MS84" s="163"/>
      <c r="MT84" s="163"/>
      <c r="MU84" s="163"/>
      <c r="MV84" s="163"/>
      <c r="MW84" s="163"/>
      <c r="MX84" s="163"/>
      <c r="MY84" s="163"/>
      <c r="MZ84" s="163"/>
      <c r="NA84" s="163" t="s">
        <v>931</v>
      </c>
      <c r="NB84" s="163"/>
      <c r="NC84" s="163"/>
      <c r="ND84" s="163"/>
      <c r="NE84" s="163"/>
      <c r="NF84" s="163"/>
      <c r="NG84" s="163"/>
      <c r="NH84" s="163"/>
      <c r="NI84" s="163"/>
      <c r="NJ84" s="163"/>
      <c r="NK84" s="163"/>
      <c r="NL84" s="163"/>
      <c r="NM84" s="163"/>
      <c r="NN84" s="163"/>
      <c r="NO84" s="163"/>
      <c r="NP84" s="163"/>
      <c r="NQ84" s="163"/>
      <c r="NR84" s="163"/>
      <c r="NS84" s="163"/>
      <c r="NT84" s="163"/>
      <c r="NU84" s="163"/>
      <c r="NV84" s="163"/>
      <c r="NW84" s="163"/>
      <c r="NX84" s="163"/>
      <c r="NY84" s="163"/>
      <c r="NZ84" s="163"/>
      <c r="OA84" s="163"/>
      <c r="OB84" s="163"/>
      <c r="OC84" s="163" t="s">
        <v>931</v>
      </c>
      <c r="OD84" s="163"/>
      <c r="OE84" s="163"/>
      <c r="OF84" s="163"/>
      <c r="OG84" s="163"/>
      <c r="OH84" s="163"/>
      <c r="OI84" s="163"/>
      <c r="OJ84" s="163"/>
      <c r="OK84" s="163"/>
      <c r="OL84" s="163"/>
      <c r="OM84" s="163"/>
      <c r="ON84" s="163"/>
      <c r="OO84" s="163"/>
      <c r="OP84" s="163"/>
      <c r="OQ84" s="163"/>
      <c r="OR84" s="163"/>
      <c r="OS84" s="163"/>
      <c r="OT84" s="163"/>
      <c r="OU84" s="163"/>
      <c r="OV84" s="163"/>
      <c r="OW84" s="163"/>
      <c r="OX84" s="163"/>
      <c r="OY84" s="163"/>
      <c r="OZ84" s="163"/>
      <c r="PA84" s="163"/>
      <c r="PB84" s="163"/>
      <c r="PC84" s="163"/>
      <c r="PD84" s="163"/>
      <c r="PE84" s="163"/>
    </row>
    <row r="85" spans="1:421" ht="40.35" customHeight="1">
      <c r="A85" s="50" t="s">
        <v>932</v>
      </c>
      <c r="B85" s="51"/>
      <c r="C85" s="52" t="s">
        <v>1958</v>
      </c>
      <c r="G85" s="53"/>
      <c r="H85" s="50" t="s">
        <v>933</v>
      </c>
      <c r="J85" s="51" t="s">
        <v>934</v>
      </c>
      <c r="M85" s="164"/>
      <c r="N85" s="54" t="s">
        <v>972</v>
      </c>
      <c r="O85" s="164"/>
      <c r="Q85" s="164"/>
      <c r="R85" s="55"/>
      <c r="S85" s="50" t="s">
        <v>936</v>
      </c>
      <c r="T85" s="164"/>
      <c r="U85" s="164"/>
      <c r="V85" s="164"/>
      <c r="W85" s="164"/>
      <c r="X85" s="55"/>
      <c r="Y85" s="50"/>
      <c r="Z85" s="164"/>
      <c r="AA85" s="164"/>
      <c r="AB85" s="56"/>
      <c r="AC85" s="50" t="s">
        <v>932</v>
      </c>
      <c r="AD85" s="51"/>
      <c r="AE85" s="52" t="s">
        <v>1958</v>
      </c>
      <c r="AI85" s="53"/>
      <c r="AJ85" s="50" t="s">
        <v>933</v>
      </c>
      <c r="AL85" s="51" t="s">
        <v>937</v>
      </c>
      <c r="AO85" s="164"/>
      <c r="AP85" s="54" t="s">
        <v>972</v>
      </c>
      <c r="AQ85" s="164"/>
      <c r="AS85" s="164"/>
      <c r="AT85" s="55"/>
      <c r="AU85" s="50" t="s">
        <v>936</v>
      </c>
      <c r="AV85" s="164"/>
      <c r="AW85" s="164"/>
      <c r="AX85" s="164"/>
      <c r="AY85" s="164"/>
      <c r="AZ85" s="55"/>
      <c r="BA85" s="50"/>
      <c r="BB85" s="164"/>
      <c r="BC85" s="164"/>
      <c r="BD85" s="56"/>
      <c r="BE85" s="50" t="s">
        <v>932</v>
      </c>
      <c r="BF85" s="51"/>
      <c r="BG85" s="52" t="s">
        <v>1958</v>
      </c>
      <c r="BK85" s="53"/>
      <c r="BL85" s="50" t="s">
        <v>933</v>
      </c>
      <c r="BN85" s="51" t="s">
        <v>938</v>
      </c>
      <c r="BQ85" s="164"/>
      <c r="BR85" s="54" t="s">
        <v>972</v>
      </c>
      <c r="BS85" s="164"/>
      <c r="BU85" s="164"/>
      <c r="BV85" s="55"/>
      <c r="BW85" s="50" t="s">
        <v>936</v>
      </c>
      <c r="BX85" s="164"/>
      <c r="BY85" s="164"/>
      <c r="BZ85" s="164"/>
      <c r="CA85" s="164"/>
      <c r="CB85" s="55"/>
      <c r="CC85" s="50"/>
      <c r="CD85" s="164"/>
      <c r="CE85" s="164"/>
      <c r="CF85" s="56"/>
      <c r="CG85" s="50" t="s">
        <v>932</v>
      </c>
      <c r="CH85" s="51"/>
      <c r="CI85" s="52" t="s">
        <v>1958</v>
      </c>
      <c r="CM85" s="53"/>
      <c r="CN85" s="50" t="s">
        <v>933</v>
      </c>
      <c r="CP85" s="51" t="s">
        <v>939</v>
      </c>
      <c r="CS85" s="164"/>
      <c r="CT85" s="54" t="s">
        <v>972</v>
      </c>
      <c r="CU85" s="164"/>
      <c r="CW85" s="164"/>
      <c r="CX85" s="55"/>
      <c r="CY85" s="50" t="s">
        <v>936</v>
      </c>
      <c r="CZ85" s="164"/>
      <c r="DA85" s="164"/>
      <c r="DB85" s="164"/>
      <c r="DC85" s="164"/>
      <c r="DD85" s="55"/>
      <c r="DE85" s="50"/>
      <c r="DF85" s="164"/>
      <c r="DG85" s="164"/>
      <c r="DH85" s="56"/>
      <c r="DI85" s="50" t="s">
        <v>932</v>
      </c>
      <c r="DJ85" s="51"/>
      <c r="DK85" s="52" t="s">
        <v>1958</v>
      </c>
      <c r="DO85" s="53"/>
      <c r="DP85" s="50" t="s">
        <v>933</v>
      </c>
      <c r="DR85" s="51" t="s">
        <v>1877</v>
      </c>
      <c r="DU85" s="164"/>
      <c r="DV85" s="54" t="s">
        <v>972</v>
      </c>
      <c r="DW85" s="164"/>
      <c r="DY85" s="164"/>
      <c r="DZ85" s="55"/>
      <c r="EA85" s="50" t="s">
        <v>936</v>
      </c>
      <c r="EB85" s="164"/>
      <c r="EC85" s="164"/>
      <c r="ED85" s="164"/>
      <c r="EE85" s="164"/>
      <c r="EF85" s="55"/>
      <c r="EG85" s="50"/>
      <c r="EH85" s="164"/>
      <c r="EI85" s="164"/>
      <c r="EJ85" s="56"/>
      <c r="EK85" s="50" t="s">
        <v>932</v>
      </c>
      <c r="EL85" s="51"/>
      <c r="EM85" s="52" t="s">
        <v>1958</v>
      </c>
      <c r="EQ85" s="53"/>
      <c r="ER85" s="50" t="s">
        <v>933</v>
      </c>
      <c r="ET85" s="51" t="s">
        <v>1878</v>
      </c>
      <c r="EW85" s="164"/>
      <c r="EX85" s="54" t="s">
        <v>972</v>
      </c>
      <c r="EY85" s="164"/>
      <c r="FA85" s="164"/>
      <c r="FB85" s="55"/>
      <c r="FC85" s="50" t="s">
        <v>936</v>
      </c>
      <c r="FD85" s="164"/>
      <c r="FE85" s="164"/>
      <c r="FF85" s="164"/>
      <c r="FG85" s="164"/>
      <c r="FH85" s="55"/>
      <c r="FI85" s="50"/>
      <c r="FJ85" s="164"/>
      <c r="FK85" s="164"/>
      <c r="FL85" s="56"/>
      <c r="FM85" s="50" t="s">
        <v>932</v>
      </c>
      <c r="FN85" s="51"/>
      <c r="FO85" s="52" t="s">
        <v>1958</v>
      </c>
      <c r="FS85" s="53"/>
      <c r="FT85" s="50" t="s">
        <v>933</v>
      </c>
      <c r="FV85" s="51" t="s">
        <v>1881</v>
      </c>
      <c r="FY85" s="164"/>
      <c r="FZ85" s="54" t="s">
        <v>972</v>
      </c>
      <c r="GA85" s="164"/>
      <c r="GC85" s="164"/>
      <c r="GD85" s="55"/>
      <c r="GE85" s="50" t="s">
        <v>936</v>
      </c>
      <c r="GF85" s="164"/>
      <c r="GG85" s="164"/>
      <c r="GH85" s="164"/>
      <c r="GI85" s="164"/>
      <c r="GJ85" s="55"/>
      <c r="GK85" s="50"/>
      <c r="GL85" s="164"/>
      <c r="GM85" s="164"/>
      <c r="GN85" s="56"/>
      <c r="GO85" s="50" t="s">
        <v>932</v>
      </c>
      <c r="GP85" s="51"/>
      <c r="GQ85" s="52"/>
      <c r="GU85" s="53"/>
      <c r="GV85" s="50" t="s">
        <v>933</v>
      </c>
      <c r="GX85" s="51" t="s">
        <v>1889</v>
      </c>
      <c r="HA85" s="164"/>
      <c r="HB85" s="54" t="s">
        <v>972</v>
      </c>
      <c r="HC85" s="164"/>
      <c r="HE85" s="164"/>
      <c r="HF85" s="55"/>
      <c r="HG85" s="50" t="s">
        <v>936</v>
      </c>
      <c r="HH85" s="164"/>
      <c r="HI85" s="164"/>
      <c r="HJ85" s="164"/>
      <c r="HK85" s="164"/>
      <c r="HL85" s="55"/>
      <c r="HM85" s="50"/>
      <c r="HN85" s="164"/>
      <c r="HO85" s="164"/>
      <c r="HP85" s="56"/>
      <c r="HQ85" s="50" t="s">
        <v>932</v>
      </c>
      <c r="HR85" s="51"/>
      <c r="HS85" s="52" t="s">
        <v>1958</v>
      </c>
      <c r="HW85" s="53"/>
      <c r="HX85" s="50" t="s">
        <v>933</v>
      </c>
      <c r="HZ85" s="51" t="s">
        <v>1881</v>
      </c>
      <c r="IC85" s="164"/>
      <c r="ID85" s="54" t="s">
        <v>972</v>
      </c>
      <c r="IE85" s="164"/>
      <c r="IG85" s="164"/>
      <c r="IH85" s="55"/>
      <c r="II85" s="50" t="s">
        <v>936</v>
      </c>
      <c r="IJ85" s="164"/>
      <c r="IK85" s="164"/>
      <c r="IL85" s="164"/>
      <c r="IM85" s="164"/>
      <c r="IN85" s="55"/>
      <c r="IO85" s="50"/>
      <c r="IP85" s="164"/>
      <c r="IQ85" s="164"/>
      <c r="IR85" s="56"/>
      <c r="IS85" s="50" t="s">
        <v>932</v>
      </c>
      <c r="IT85" s="51"/>
      <c r="IU85" s="52" t="s">
        <v>1958</v>
      </c>
      <c r="IY85" s="53"/>
      <c r="IZ85" s="50" t="s">
        <v>933</v>
      </c>
      <c r="JB85" s="51" t="s">
        <v>940</v>
      </c>
      <c r="JE85" s="164"/>
      <c r="JF85" s="54" t="s">
        <v>972</v>
      </c>
      <c r="JG85" s="164"/>
      <c r="JI85" s="164"/>
      <c r="JJ85" s="55"/>
      <c r="JK85" s="50" t="s">
        <v>936</v>
      </c>
      <c r="JL85" s="164"/>
      <c r="JM85" s="164"/>
      <c r="JN85" s="164"/>
      <c r="JO85" s="164"/>
      <c r="JP85" s="55"/>
      <c r="JQ85" s="50"/>
      <c r="JR85" s="164"/>
      <c r="JS85" s="164"/>
      <c r="JT85" s="56"/>
      <c r="JU85" s="50" t="s">
        <v>932</v>
      </c>
      <c r="JV85" s="51"/>
      <c r="JW85" s="52" t="s">
        <v>1958</v>
      </c>
      <c r="KA85" s="53"/>
      <c r="KB85" s="50" t="s">
        <v>933</v>
      </c>
      <c r="KD85" s="51" t="s">
        <v>967</v>
      </c>
      <c r="KG85" s="164"/>
      <c r="KH85" s="54" t="s">
        <v>972</v>
      </c>
      <c r="KI85" s="164"/>
      <c r="KK85" s="164"/>
      <c r="KL85" s="55"/>
      <c r="KM85" s="50" t="s">
        <v>936</v>
      </c>
      <c r="KN85" s="164"/>
      <c r="KO85" s="164"/>
      <c r="KP85" s="164"/>
      <c r="KQ85" s="164"/>
      <c r="KR85" s="55"/>
      <c r="KS85" s="50"/>
      <c r="KT85" s="164"/>
      <c r="KU85" s="164"/>
      <c r="KV85" s="56"/>
      <c r="KW85" s="50" t="s">
        <v>932</v>
      </c>
      <c r="KX85" s="51"/>
      <c r="KY85" s="52" t="s">
        <v>1958</v>
      </c>
      <c r="LC85" s="53"/>
      <c r="LD85" s="50" t="s">
        <v>933</v>
      </c>
      <c r="LF85" s="51" t="s">
        <v>1883</v>
      </c>
      <c r="LI85" s="164"/>
      <c r="LJ85" s="54" t="s">
        <v>972</v>
      </c>
      <c r="LK85" s="164"/>
      <c r="LM85" s="164"/>
      <c r="LN85" s="55"/>
      <c r="LO85" s="50" t="s">
        <v>936</v>
      </c>
      <c r="LP85" s="164"/>
      <c r="LQ85" s="164"/>
      <c r="LR85" s="164"/>
      <c r="LS85" s="164"/>
      <c r="LT85" s="55"/>
      <c r="LU85" s="50"/>
      <c r="LV85" s="164"/>
      <c r="LW85" s="164"/>
      <c r="LX85" s="56"/>
      <c r="LY85" s="50" t="s">
        <v>932</v>
      </c>
      <c r="LZ85" s="51"/>
      <c r="MA85" s="52" t="s">
        <v>1958</v>
      </c>
      <c r="ME85" s="53"/>
      <c r="MF85" s="50" t="s">
        <v>933</v>
      </c>
      <c r="MH85" s="51" t="s">
        <v>1883</v>
      </c>
      <c r="MK85" s="164"/>
      <c r="ML85" s="54" t="s">
        <v>972</v>
      </c>
      <c r="MM85" s="164"/>
      <c r="MO85" s="164"/>
      <c r="MP85" s="55"/>
      <c r="MQ85" s="50" t="s">
        <v>936</v>
      </c>
      <c r="MR85" s="164"/>
      <c r="MS85" s="164"/>
      <c r="MT85" s="164"/>
      <c r="MU85" s="164"/>
      <c r="MV85" s="55"/>
      <c r="MW85" s="50"/>
      <c r="MX85" s="164"/>
      <c r="MY85" s="164"/>
      <c r="MZ85" s="56"/>
      <c r="NA85" s="50" t="s">
        <v>932</v>
      </c>
      <c r="NB85" s="51"/>
      <c r="NC85" s="52" t="s">
        <v>1958</v>
      </c>
      <c r="NG85" s="53"/>
      <c r="NH85" s="50" t="s">
        <v>933</v>
      </c>
      <c r="NJ85" s="51" t="s">
        <v>1885</v>
      </c>
      <c r="NM85" s="164"/>
      <c r="NN85" s="54" t="s">
        <v>972</v>
      </c>
      <c r="NO85" s="164"/>
      <c r="NQ85" s="164"/>
      <c r="NR85" s="55"/>
      <c r="NS85" s="50" t="s">
        <v>936</v>
      </c>
      <c r="NT85" s="164"/>
      <c r="NU85" s="164"/>
      <c r="NV85" s="164"/>
      <c r="NW85" s="164"/>
      <c r="NX85" s="55"/>
      <c r="NY85" s="50"/>
      <c r="NZ85" s="164"/>
      <c r="OA85" s="164"/>
      <c r="OB85" s="56"/>
      <c r="OC85" s="50" t="s">
        <v>932</v>
      </c>
      <c r="OD85" s="51"/>
      <c r="OE85" s="52" t="s">
        <v>1958</v>
      </c>
      <c r="OI85" s="53"/>
      <c r="OJ85" s="50" t="s">
        <v>933</v>
      </c>
      <c r="OL85" s="51" t="s">
        <v>1885</v>
      </c>
      <c r="OO85" s="164"/>
      <c r="OP85" s="54" t="s">
        <v>972</v>
      </c>
      <c r="OQ85" s="164"/>
      <c r="OS85" s="164"/>
      <c r="OT85" s="55"/>
      <c r="OU85" s="50" t="s">
        <v>936</v>
      </c>
      <c r="OV85" s="164"/>
      <c r="OW85" s="164"/>
      <c r="OX85" s="164"/>
      <c r="OY85" s="164"/>
      <c r="OZ85" s="55"/>
      <c r="PA85" s="50"/>
      <c r="PB85" s="164"/>
      <c r="PC85" s="164"/>
      <c r="PD85" s="56"/>
      <c r="PE85" s="56"/>
    </row>
    <row r="86" spans="1:421" ht="20.2" customHeight="1">
      <c r="A86" s="165" t="s">
        <v>1862</v>
      </c>
      <c r="B86" s="166" t="s">
        <v>1863</v>
      </c>
      <c r="C86" s="166" t="s">
        <v>1864</v>
      </c>
      <c r="D86" s="167" t="s">
        <v>1865</v>
      </c>
      <c r="E86" s="167"/>
      <c r="F86" s="167"/>
      <c r="G86" s="167"/>
      <c r="H86" s="167"/>
      <c r="I86" s="168" t="s">
        <v>941</v>
      </c>
      <c r="J86" s="168" t="s">
        <v>942</v>
      </c>
      <c r="K86" s="169" t="s">
        <v>943</v>
      </c>
      <c r="L86" s="169" t="s">
        <v>944</v>
      </c>
      <c r="M86" s="169" t="s">
        <v>947</v>
      </c>
      <c r="N86" s="170" t="s">
        <v>946</v>
      </c>
      <c r="O86" s="171" t="s">
        <v>947</v>
      </c>
      <c r="P86" s="171" t="s">
        <v>948</v>
      </c>
      <c r="Q86" s="171" t="s">
        <v>949</v>
      </c>
      <c r="R86" s="170" t="s">
        <v>950</v>
      </c>
      <c r="S86" s="172" t="s">
        <v>1866</v>
      </c>
      <c r="T86" s="172" t="s">
        <v>1867</v>
      </c>
      <c r="U86" s="173" t="s">
        <v>1150</v>
      </c>
      <c r="V86" s="174"/>
      <c r="W86" s="174"/>
      <c r="X86" s="174"/>
      <c r="Y86" s="174"/>
      <c r="Z86" s="175"/>
      <c r="AA86" s="170" t="s">
        <v>951</v>
      </c>
      <c r="AB86" s="170" t="s">
        <v>952</v>
      </c>
      <c r="AC86" s="165" t="s">
        <v>1862</v>
      </c>
      <c r="AD86" s="166" t="s">
        <v>1863</v>
      </c>
      <c r="AE86" s="166" t="s">
        <v>1864</v>
      </c>
      <c r="AF86" s="167" t="s">
        <v>1865</v>
      </c>
      <c r="AG86" s="167"/>
      <c r="AH86" s="167"/>
      <c r="AI86" s="167"/>
      <c r="AJ86" s="167"/>
      <c r="AK86" s="168" t="s">
        <v>941</v>
      </c>
      <c r="AL86" s="168" t="s">
        <v>942</v>
      </c>
      <c r="AM86" s="169" t="s">
        <v>943</v>
      </c>
      <c r="AN86" s="169" t="s">
        <v>944</v>
      </c>
      <c r="AO86" s="169" t="s">
        <v>947</v>
      </c>
      <c r="AP86" s="170" t="s">
        <v>946</v>
      </c>
      <c r="AQ86" s="171" t="s">
        <v>947</v>
      </c>
      <c r="AR86" s="171" t="s">
        <v>948</v>
      </c>
      <c r="AS86" s="171" t="s">
        <v>949</v>
      </c>
      <c r="AT86" s="170" t="s">
        <v>950</v>
      </c>
      <c r="AU86" s="172" t="s">
        <v>1866</v>
      </c>
      <c r="AV86" s="172" t="s">
        <v>1867</v>
      </c>
      <c r="AW86" s="173" t="s">
        <v>1150</v>
      </c>
      <c r="AX86" s="174"/>
      <c r="AY86" s="174"/>
      <c r="AZ86" s="174"/>
      <c r="BA86" s="174"/>
      <c r="BB86" s="175"/>
      <c r="BC86" s="170" t="s">
        <v>951</v>
      </c>
      <c r="BD86" s="170" t="s">
        <v>952</v>
      </c>
      <c r="BE86" s="165" t="s">
        <v>1862</v>
      </c>
      <c r="BF86" s="166" t="s">
        <v>1863</v>
      </c>
      <c r="BG86" s="166" t="s">
        <v>1864</v>
      </c>
      <c r="BH86" s="167" t="s">
        <v>1865</v>
      </c>
      <c r="BI86" s="167"/>
      <c r="BJ86" s="167"/>
      <c r="BK86" s="167"/>
      <c r="BL86" s="167"/>
      <c r="BM86" s="168" t="s">
        <v>941</v>
      </c>
      <c r="BN86" s="168" t="s">
        <v>942</v>
      </c>
      <c r="BO86" s="169" t="s">
        <v>943</v>
      </c>
      <c r="BP86" s="169" t="s">
        <v>944</v>
      </c>
      <c r="BQ86" s="169" t="s">
        <v>947</v>
      </c>
      <c r="BR86" s="170" t="s">
        <v>946</v>
      </c>
      <c r="BS86" s="171" t="s">
        <v>947</v>
      </c>
      <c r="BT86" s="171" t="s">
        <v>948</v>
      </c>
      <c r="BU86" s="171" t="s">
        <v>949</v>
      </c>
      <c r="BV86" s="170" t="s">
        <v>950</v>
      </c>
      <c r="BW86" s="172" t="s">
        <v>1866</v>
      </c>
      <c r="BX86" s="172" t="s">
        <v>1867</v>
      </c>
      <c r="BY86" s="173" t="s">
        <v>1150</v>
      </c>
      <c r="BZ86" s="174"/>
      <c r="CA86" s="174"/>
      <c r="CB86" s="174"/>
      <c r="CC86" s="174"/>
      <c r="CD86" s="175"/>
      <c r="CE86" s="170" t="s">
        <v>951</v>
      </c>
      <c r="CF86" s="170" t="s">
        <v>952</v>
      </c>
      <c r="CG86" s="165" t="s">
        <v>1862</v>
      </c>
      <c r="CH86" s="166" t="s">
        <v>1863</v>
      </c>
      <c r="CI86" s="166" t="s">
        <v>1864</v>
      </c>
      <c r="CJ86" s="167" t="s">
        <v>1865</v>
      </c>
      <c r="CK86" s="167"/>
      <c r="CL86" s="167"/>
      <c r="CM86" s="167"/>
      <c r="CN86" s="167"/>
      <c r="CO86" s="168" t="s">
        <v>941</v>
      </c>
      <c r="CP86" s="168" t="s">
        <v>942</v>
      </c>
      <c r="CQ86" s="169" t="s">
        <v>943</v>
      </c>
      <c r="CR86" s="169" t="s">
        <v>944</v>
      </c>
      <c r="CS86" s="169" t="s">
        <v>947</v>
      </c>
      <c r="CT86" s="170" t="s">
        <v>946</v>
      </c>
      <c r="CU86" s="171" t="s">
        <v>947</v>
      </c>
      <c r="CV86" s="171" t="s">
        <v>948</v>
      </c>
      <c r="CW86" s="171" t="s">
        <v>949</v>
      </c>
      <c r="CX86" s="170" t="s">
        <v>950</v>
      </c>
      <c r="CY86" s="172" t="s">
        <v>1866</v>
      </c>
      <c r="CZ86" s="172" t="s">
        <v>1867</v>
      </c>
      <c r="DA86" s="173" t="s">
        <v>1150</v>
      </c>
      <c r="DB86" s="174"/>
      <c r="DC86" s="174"/>
      <c r="DD86" s="174"/>
      <c r="DE86" s="174"/>
      <c r="DF86" s="175"/>
      <c r="DG86" s="170" t="s">
        <v>951</v>
      </c>
      <c r="DH86" s="170" t="s">
        <v>952</v>
      </c>
      <c r="DI86" s="165" t="s">
        <v>1862</v>
      </c>
      <c r="DJ86" s="166" t="s">
        <v>1863</v>
      </c>
      <c r="DK86" s="166" t="s">
        <v>1864</v>
      </c>
      <c r="DL86" s="167" t="s">
        <v>1865</v>
      </c>
      <c r="DM86" s="167"/>
      <c r="DN86" s="167"/>
      <c r="DO86" s="167"/>
      <c r="DP86" s="167"/>
      <c r="DQ86" s="168" t="s">
        <v>941</v>
      </c>
      <c r="DR86" s="168" t="s">
        <v>942</v>
      </c>
      <c r="DS86" s="169" t="s">
        <v>943</v>
      </c>
      <c r="DT86" s="169" t="s">
        <v>944</v>
      </c>
      <c r="DU86" s="169" t="s">
        <v>947</v>
      </c>
      <c r="DV86" s="170" t="s">
        <v>946</v>
      </c>
      <c r="DW86" s="171" t="s">
        <v>947</v>
      </c>
      <c r="DX86" s="171" t="s">
        <v>948</v>
      </c>
      <c r="DY86" s="171" t="s">
        <v>949</v>
      </c>
      <c r="DZ86" s="170" t="s">
        <v>950</v>
      </c>
      <c r="EA86" s="172" t="s">
        <v>1866</v>
      </c>
      <c r="EB86" s="172" t="s">
        <v>1867</v>
      </c>
      <c r="EC86" s="173" t="s">
        <v>1150</v>
      </c>
      <c r="ED86" s="174"/>
      <c r="EE86" s="174"/>
      <c r="EF86" s="174"/>
      <c r="EG86" s="174"/>
      <c r="EH86" s="175"/>
      <c r="EI86" s="170" t="s">
        <v>951</v>
      </c>
      <c r="EJ86" s="170" t="s">
        <v>952</v>
      </c>
      <c r="EK86" s="165" t="s">
        <v>1862</v>
      </c>
      <c r="EL86" s="166" t="s">
        <v>1863</v>
      </c>
      <c r="EM86" s="166" t="s">
        <v>1864</v>
      </c>
      <c r="EN86" s="167" t="s">
        <v>1865</v>
      </c>
      <c r="EO86" s="167"/>
      <c r="EP86" s="167"/>
      <c r="EQ86" s="167"/>
      <c r="ER86" s="167"/>
      <c r="ES86" s="168" t="s">
        <v>941</v>
      </c>
      <c r="ET86" s="168" t="s">
        <v>942</v>
      </c>
      <c r="EU86" s="169" t="s">
        <v>943</v>
      </c>
      <c r="EV86" s="169" t="s">
        <v>944</v>
      </c>
      <c r="EW86" s="169" t="s">
        <v>947</v>
      </c>
      <c r="EX86" s="170" t="s">
        <v>946</v>
      </c>
      <c r="EY86" s="171" t="s">
        <v>947</v>
      </c>
      <c r="EZ86" s="171" t="s">
        <v>948</v>
      </c>
      <c r="FA86" s="171" t="s">
        <v>949</v>
      </c>
      <c r="FB86" s="170" t="s">
        <v>950</v>
      </c>
      <c r="FC86" s="172" t="s">
        <v>1866</v>
      </c>
      <c r="FD86" s="172" t="s">
        <v>1867</v>
      </c>
      <c r="FE86" s="173" t="s">
        <v>1150</v>
      </c>
      <c r="FF86" s="174"/>
      <c r="FG86" s="174"/>
      <c r="FH86" s="174"/>
      <c r="FI86" s="174"/>
      <c r="FJ86" s="175"/>
      <c r="FK86" s="170" t="s">
        <v>951</v>
      </c>
      <c r="FL86" s="170" t="s">
        <v>952</v>
      </c>
      <c r="FM86" s="165" t="s">
        <v>1862</v>
      </c>
      <c r="FN86" s="166" t="s">
        <v>1863</v>
      </c>
      <c r="FO86" s="166" t="s">
        <v>1864</v>
      </c>
      <c r="FP86" s="167" t="s">
        <v>1865</v>
      </c>
      <c r="FQ86" s="167"/>
      <c r="FR86" s="167"/>
      <c r="FS86" s="167"/>
      <c r="FT86" s="167"/>
      <c r="FU86" s="168" t="s">
        <v>941</v>
      </c>
      <c r="FV86" s="168" t="s">
        <v>942</v>
      </c>
      <c r="FW86" s="169" t="s">
        <v>943</v>
      </c>
      <c r="FX86" s="169" t="s">
        <v>944</v>
      </c>
      <c r="FY86" s="169" t="s">
        <v>947</v>
      </c>
      <c r="FZ86" s="170" t="s">
        <v>946</v>
      </c>
      <c r="GA86" s="171" t="s">
        <v>947</v>
      </c>
      <c r="GB86" s="171" t="s">
        <v>948</v>
      </c>
      <c r="GC86" s="171" t="s">
        <v>949</v>
      </c>
      <c r="GD86" s="170" t="s">
        <v>950</v>
      </c>
      <c r="GE86" s="172" t="s">
        <v>1866</v>
      </c>
      <c r="GF86" s="172" t="s">
        <v>1867</v>
      </c>
      <c r="GG86" s="173" t="s">
        <v>1150</v>
      </c>
      <c r="GH86" s="174"/>
      <c r="GI86" s="174"/>
      <c r="GJ86" s="174"/>
      <c r="GK86" s="174"/>
      <c r="GL86" s="175"/>
      <c r="GM86" s="170" t="s">
        <v>951</v>
      </c>
      <c r="GN86" s="170" t="s">
        <v>952</v>
      </c>
      <c r="GO86" s="165" t="s">
        <v>1862</v>
      </c>
      <c r="GP86" s="166" t="s">
        <v>1863</v>
      </c>
      <c r="GQ86" s="166" t="s">
        <v>1864</v>
      </c>
      <c r="GR86" s="167" t="s">
        <v>1865</v>
      </c>
      <c r="GS86" s="167"/>
      <c r="GT86" s="167"/>
      <c r="GU86" s="167"/>
      <c r="GV86" s="167"/>
      <c r="GW86" s="168" t="s">
        <v>941</v>
      </c>
      <c r="GX86" s="168" t="s">
        <v>942</v>
      </c>
      <c r="GY86" s="169" t="s">
        <v>943</v>
      </c>
      <c r="GZ86" s="169" t="s">
        <v>944</v>
      </c>
      <c r="HA86" s="169" t="s">
        <v>945</v>
      </c>
      <c r="HB86" s="170" t="s">
        <v>946</v>
      </c>
      <c r="HC86" s="171" t="s">
        <v>947</v>
      </c>
      <c r="HD86" s="171" t="s">
        <v>948</v>
      </c>
      <c r="HE86" s="171" t="s">
        <v>949</v>
      </c>
      <c r="HF86" s="170" t="s">
        <v>950</v>
      </c>
      <c r="HG86" s="172" t="s">
        <v>1866</v>
      </c>
      <c r="HH86" s="172" t="s">
        <v>1867</v>
      </c>
      <c r="HI86" s="173" t="s">
        <v>1150</v>
      </c>
      <c r="HJ86" s="174"/>
      <c r="HK86" s="174"/>
      <c r="HL86" s="174"/>
      <c r="HM86" s="174"/>
      <c r="HN86" s="175"/>
      <c r="HO86" s="170" t="s">
        <v>951</v>
      </c>
      <c r="HP86" s="170" t="s">
        <v>952</v>
      </c>
      <c r="HQ86" s="165" t="s">
        <v>1862</v>
      </c>
      <c r="HR86" s="166" t="s">
        <v>1863</v>
      </c>
      <c r="HS86" s="166" t="s">
        <v>1864</v>
      </c>
      <c r="HT86" s="167" t="s">
        <v>1865</v>
      </c>
      <c r="HU86" s="167"/>
      <c r="HV86" s="167"/>
      <c r="HW86" s="167"/>
      <c r="HX86" s="167"/>
      <c r="HY86" s="168" t="s">
        <v>941</v>
      </c>
      <c r="HZ86" s="168" t="s">
        <v>942</v>
      </c>
      <c r="IA86" s="169" t="s">
        <v>943</v>
      </c>
      <c r="IB86" s="169" t="s">
        <v>944</v>
      </c>
      <c r="IC86" s="169" t="s">
        <v>947</v>
      </c>
      <c r="ID86" s="170" t="s">
        <v>946</v>
      </c>
      <c r="IE86" s="171" t="s">
        <v>947</v>
      </c>
      <c r="IF86" s="171" t="s">
        <v>948</v>
      </c>
      <c r="IG86" s="171" t="s">
        <v>949</v>
      </c>
      <c r="IH86" s="170" t="s">
        <v>950</v>
      </c>
      <c r="II86" s="172" t="s">
        <v>1866</v>
      </c>
      <c r="IJ86" s="172" t="s">
        <v>1867</v>
      </c>
      <c r="IK86" s="173" t="s">
        <v>1150</v>
      </c>
      <c r="IL86" s="174"/>
      <c r="IM86" s="174"/>
      <c r="IN86" s="174"/>
      <c r="IO86" s="174"/>
      <c r="IP86" s="175"/>
      <c r="IQ86" s="170" t="s">
        <v>951</v>
      </c>
      <c r="IR86" s="170" t="s">
        <v>952</v>
      </c>
      <c r="IS86" s="165" t="s">
        <v>1862</v>
      </c>
      <c r="IT86" s="166" t="s">
        <v>1863</v>
      </c>
      <c r="IU86" s="166" t="s">
        <v>1864</v>
      </c>
      <c r="IV86" s="167" t="s">
        <v>1865</v>
      </c>
      <c r="IW86" s="167"/>
      <c r="IX86" s="167"/>
      <c r="IY86" s="167"/>
      <c r="IZ86" s="167"/>
      <c r="JA86" s="168" t="s">
        <v>941</v>
      </c>
      <c r="JB86" s="168" t="s">
        <v>942</v>
      </c>
      <c r="JC86" s="169" t="s">
        <v>943</v>
      </c>
      <c r="JD86" s="169" t="s">
        <v>944</v>
      </c>
      <c r="JE86" s="169" t="s">
        <v>945</v>
      </c>
      <c r="JF86" s="170" t="s">
        <v>946</v>
      </c>
      <c r="JG86" s="171" t="s">
        <v>947</v>
      </c>
      <c r="JH86" s="171" t="s">
        <v>948</v>
      </c>
      <c r="JI86" s="171" t="s">
        <v>949</v>
      </c>
      <c r="JJ86" s="170" t="s">
        <v>950</v>
      </c>
      <c r="JK86" s="172" t="s">
        <v>1866</v>
      </c>
      <c r="JL86" s="172" t="s">
        <v>1867</v>
      </c>
      <c r="JM86" s="173" t="s">
        <v>1150</v>
      </c>
      <c r="JN86" s="174"/>
      <c r="JO86" s="174"/>
      <c r="JP86" s="174"/>
      <c r="JQ86" s="174"/>
      <c r="JR86" s="175"/>
      <c r="JS86" s="170" t="s">
        <v>951</v>
      </c>
      <c r="JT86" s="170" t="s">
        <v>952</v>
      </c>
      <c r="JU86" s="165" t="s">
        <v>1862</v>
      </c>
      <c r="JV86" s="166" t="s">
        <v>1863</v>
      </c>
      <c r="JW86" s="166" t="s">
        <v>1864</v>
      </c>
      <c r="JX86" s="167" t="s">
        <v>1865</v>
      </c>
      <c r="JY86" s="167"/>
      <c r="JZ86" s="167"/>
      <c r="KA86" s="167"/>
      <c r="KB86" s="167"/>
      <c r="KC86" s="168" t="s">
        <v>941</v>
      </c>
      <c r="KD86" s="168" t="s">
        <v>942</v>
      </c>
      <c r="KE86" s="169" t="s">
        <v>943</v>
      </c>
      <c r="KF86" s="169" t="s">
        <v>944</v>
      </c>
      <c r="KG86" s="169" t="s">
        <v>947</v>
      </c>
      <c r="KH86" s="170" t="s">
        <v>946</v>
      </c>
      <c r="KI86" s="171" t="s">
        <v>947</v>
      </c>
      <c r="KJ86" s="171" t="s">
        <v>948</v>
      </c>
      <c r="KK86" s="171" t="s">
        <v>949</v>
      </c>
      <c r="KL86" s="170" t="s">
        <v>950</v>
      </c>
      <c r="KM86" s="172" t="s">
        <v>1866</v>
      </c>
      <c r="KN86" s="172" t="s">
        <v>1867</v>
      </c>
      <c r="KO86" s="173" t="s">
        <v>1150</v>
      </c>
      <c r="KP86" s="174"/>
      <c r="KQ86" s="174"/>
      <c r="KR86" s="174"/>
      <c r="KS86" s="174"/>
      <c r="KT86" s="175"/>
      <c r="KU86" s="170" t="s">
        <v>951</v>
      </c>
      <c r="KV86" s="170" t="s">
        <v>952</v>
      </c>
      <c r="KW86" s="165" t="s">
        <v>1862</v>
      </c>
      <c r="KX86" s="166" t="s">
        <v>1863</v>
      </c>
      <c r="KY86" s="166" t="s">
        <v>1864</v>
      </c>
      <c r="KZ86" s="167" t="s">
        <v>1865</v>
      </c>
      <c r="LA86" s="167"/>
      <c r="LB86" s="167"/>
      <c r="LC86" s="167"/>
      <c r="LD86" s="167"/>
      <c r="LE86" s="168" t="s">
        <v>941</v>
      </c>
      <c r="LF86" s="168" t="s">
        <v>942</v>
      </c>
      <c r="LG86" s="169" t="s">
        <v>943</v>
      </c>
      <c r="LH86" s="169" t="s">
        <v>944</v>
      </c>
      <c r="LI86" s="169" t="s">
        <v>945</v>
      </c>
      <c r="LJ86" s="170" t="s">
        <v>946</v>
      </c>
      <c r="LK86" s="171" t="s">
        <v>947</v>
      </c>
      <c r="LL86" s="171" t="s">
        <v>948</v>
      </c>
      <c r="LM86" s="171" t="s">
        <v>949</v>
      </c>
      <c r="LN86" s="170" t="s">
        <v>950</v>
      </c>
      <c r="LO86" s="172" t="s">
        <v>1866</v>
      </c>
      <c r="LP86" s="172" t="s">
        <v>1867</v>
      </c>
      <c r="LQ86" s="173" t="s">
        <v>1150</v>
      </c>
      <c r="LR86" s="174"/>
      <c r="LS86" s="174"/>
      <c r="LT86" s="174"/>
      <c r="LU86" s="174"/>
      <c r="LV86" s="175"/>
      <c r="LW86" s="170" t="s">
        <v>951</v>
      </c>
      <c r="LX86" s="170" t="s">
        <v>952</v>
      </c>
      <c r="LY86" s="165" t="s">
        <v>1862</v>
      </c>
      <c r="LZ86" s="166" t="s">
        <v>1863</v>
      </c>
      <c r="MA86" s="166" t="s">
        <v>1864</v>
      </c>
      <c r="MB86" s="167" t="s">
        <v>1865</v>
      </c>
      <c r="MC86" s="167"/>
      <c r="MD86" s="167"/>
      <c r="ME86" s="167"/>
      <c r="MF86" s="167"/>
      <c r="MG86" s="168" t="s">
        <v>941</v>
      </c>
      <c r="MH86" s="168" t="s">
        <v>942</v>
      </c>
      <c r="MI86" s="169" t="s">
        <v>943</v>
      </c>
      <c r="MJ86" s="169" t="s">
        <v>944</v>
      </c>
      <c r="MK86" s="169" t="s">
        <v>945</v>
      </c>
      <c r="ML86" s="170" t="s">
        <v>946</v>
      </c>
      <c r="MM86" s="171" t="s">
        <v>947</v>
      </c>
      <c r="MN86" s="171" t="s">
        <v>948</v>
      </c>
      <c r="MO86" s="171" t="s">
        <v>949</v>
      </c>
      <c r="MP86" s="170" t="s">
        <v>950</v>
      </c>
      <c r="MQ86" s="172" t="s">
        <v>1866</v>
      </c>
      <c r="MR86" s="172" t="s">
        <v>1867</v>
      </c>
      <c r="MS86" s="173" t="s">
        <v>1150</v>
      </c>
      <c r="MT86" s="174"/>
      <c r="MU86" s="174"/>
      <c r="MV86" s="174"/>
      <c r="MW86" s="174"/>
      <c r="MX86" s="175"/>
      <c r="MY86" s="170" t="s">
        <v>951</v>
      </c>
      <c r="MZ86" s="170" t="s">
        <v>952</v>
      </c>
      <c r="NA86" s="165" t="s">
        <v>1862</v>
      </c>
      <c r="NB86" s="166" t="s">
        <v>1863</v>
      </c>
      <c r="NC86" s="166" t="s">
        <v>1864</v>
      </c>
      <c r="ND86" s="167" t="s">
        <v>1865</v>
      </c>
      <c r="NE86" s="167"/>
      <c r="NF86" s="167"/>
      <c r="NG86" s="167"/>
      <c r="NH86" s="167"/>
      <c r="NI86" s="168" t="s">
        <v>941</v>
      </c>
      <c r="NJ86" s="168" t="s">
        <v>942</v>
      </c>
      <c r="NK86" s="169" t="s">
        <v>943</v>
      </c>
      <c r="NL86" s="169" t="s">
        <v>944</v>
      </c>
      <c r="NM86" s="169" t="s">
        <v>947</v>
      </c>
      <c r="NN86" s="170" t="s">
        <v>946</v>
      </c>
      <c r="NO86" s="171" t="s">
        <v>947</v>
      </c>
      <c r="NP86" s="171" t="s">
        <v>948</v>
      </c>
      <c r="NQ86" s="171" t="s">
        <v>949</v>
      </c>
      <c r="NR86" s="170" t="s">
        <v>950</v>
      </c>
      <c r="NS86" s="172" t="s">
        <v>1866</v>
      </c>
      <c r="NT86" s="172" t="s">
        <v>1867</v>
      </c>
      <c r="NU86" s="173" t="s">
        <v>1150</v>
      </c>
      <c r="NV86" s="174"/>
      <c r="NW86" s="174"/>
      <c r="NX86" s="174"/>
      <c r="NY86" s="174"/>
      <c r="NZ86" s="175"/>
      <c r="OA86" s="170" t="s">
        <v>951</v>
      </c>
      <c r="OB86" s="170" t="s">
        <v>952</v>
      </c>
      <c r="OC86" s="165" t="s">
        <v>1862</v>
      </c>
      <c r="OD86" s="166" t="s">
        <v>1863</v>
      </c>
      <c r="OE86" s="166" t="s">
        <v>1864</v>
      </c>
      <c r="OF86" s="167" t="s">
        <v>1865</v>
      </c>
      <c r="OG86" s="167"/>
      <c r="OH86" s="167"/>
      <c r="OI86" s="167"/>
      <c r="OJ86" s="167"/>
      <c r="OK86" s="168" t="s">
        <v>941</v>
      </c>
      <c r="OL86" s="168" t="s">
        <v>942</v>
      </c>
      <c r="OM86" s="169" t="s">
        <v>943</v>
      </c>
      <c r="ON86" s="169" t="s">
        <v>944</v>
      </c>
      <c r="OO86" s="169" t="s">
        <v>947</v>
      </c>
      <c r="OP86" s="170" t="s">
        <v>946</v>
      </c>
      <c r="OQ86" s="171" t="s">
        <v>947</v>
      </c>
      <c r="OR86" s="171" t="s">
        <v>948</v>
      </c>
      <c r="OS86" s="171" t="s">
        <v>949</v>
      </c>
      <c r="OT86" s="170" t="s">
        <v>950</v>
      </c>
      <c r="OU86" s="172" t="s">
        <v>1866</v>
      </c>
      <c r="OV86" s="172" t="s">
        <v>1867</v>
      </c>
      <c r="OW86" s="173" t="s">
        <v>1150</v>
      </c>
      <c r="OX86" s="174"/>
      <c r="OY86" s="174"/>
      <c r="OZ86" s="174"/>
      <c r="PA86" s="174"/>
      <c r="PB86" s="175"/>
      <c r="PC86" s="170" t="s">
        <v>951</v>
      </c>
      <c r="PD86" s="170" t="s">
        <v>952</v>
      </c>
      <c r="PE86" s="57"/>
    </row>
    <row r="87" spans="1:421" ht="20.2" customHeight="1">
      <c r="A87" s="165"/>
      <c r="B87" s="166"/>
      <c r="C87" s="166"/>
      <c r="D87" s="178" t="s">
        <v>1868</v>
      </c>
      <c r="E87" s="178" t="s">
        <v>1869</v>
      </c>
      <c r="F87" s="178" t="s">
        <v>1870</v>
      </c>
      <c r="G87" s="58" t="s">
        <v>1871</v>
      </c>
      <c r="H87" s="58" t="s">
        <v>1872</v>
      </c>
      <c r="I87" s="176"/>
      <c r="J87" s="176"/>
      <c r="K87" s="177"/>
      <c r="L87" s="177"/>
      <c r="M87" s="177"/>
      <c r="N87" s="178"/>
      <c r="O87" s="179"/>
      <c r="P87" s="179"/>
      <c r="Q87" s="179"/>
      <c r="R87" s="178"/>
      <c r="S87" s="180"/>
      <c r="T87" s="180"/>
      <c r="U87" s="165" t="s">
        <v>1873</v>
      </c>
      <c r="V87" s="59" t="s">
        <v>953</v>
      </c>
      <c r="W87" s="59" t="s">
        <v>1874</v>
      </c>
      <c r="X87" s="59" t="s">
        <v>954</v>
      </c>
      <c r="Y87" s="59" t="s">
        <v>1875</v>
      </c>
      <c r="Z87" s="59" t="s">
        <v>955</v>
      </c>
      <c r="AA87" s="178"/>
      <c r="AB87" s="178"/>
      <c r="AC87" s="165"/>
      <c r="AD87" s="166"/>
      <c r="AE87" s="166"/>
      <c r="AF87" s="178" t="s">
        <v>1868</v>
      </c>
      <c r="AG87" s="178" t="s">
        <v>1869</v>
      </c>
      <c r="AH87" s="178" t="s">
        <v>1870</v>
      </c>
      <c r="AI87" s="58" t="s">
        <v>1871</v>
      </c>
      <c r="AJ87" s="58" t="s">
        <v>1872</v>
      </c>
      <c r="AK87" s="176"/>
      <c r="AL87" s="176"/>
      <c r="AM87" s="177"/>
      <c r="AN87" s="177"/>
      <c r="AO87" s="177"/>
      <c r="AP87" s="178"/>
      <c r="AQ87" s="179"/>
      <c r="AR87" s="179"/>
      <c r="AS87" s="179"/>
      <c r="AT87" s="178"/>
      <c r="AU87" s="180"/>
      <c r="AV87" s="180"/>
      <c r="AW87" s="165" t="s">
        <v>1873</v>
      </c>
      <c r="AX87" s="59" t="s">
        <v>953</v>
      </c>
      <c r="AY87" s="59" t="s">
        <v>1874</v>
      </c>
      <c r="AZ87" s="59" t="s">
        <v>954</v>
      </c>
      <c r="BA87" s="59" t="s">
        <v>1875</v>
      </c>
      <c r="BB87" s="59" t="s">
        <v>955</v>
      </c>
      <c r="BC87" s="178"/>
      <c r="BD87" s="178"/>
      <c r="BE87" s="165"/>
      <c r="BF87" s="166"/>
      <c r="BG87" s="166"/>
      <c r="BH87" s="178" t="s">
        <v>1868</v>
      </c>
      <c r="BI87" s="178" t="s">
        <v>1869</v>
      </c>
      <c r="BJ87" s="178" t="s">
        <v>1870</v>
      </c>
      <c r="BK87" s="58" t="s">
        <v>1871</v>
      </c>
      <c r="BL87" s="58" t="s">
        <v>1872</v>
      </c>
      <c r="BM87" s="176"/>
      <c r="BN87" s="176"/>
      <c r="BO87" s="177"/>
      <c r="BP87" s="177"/>
      <c r="BQ87" s="177"/>
      <c r="BR87" s="178"/>
      <c r="BS87" s="179"/>
      <c r="BT87" s="179"/>
      <c r="BU87" s="179"/>
      <c r="BV87" s="178"/>
      <c r="BW87" s="180"/>
      <c r="BX87" s="180"/>
      <c r="BY87" s="165" t="s">
        <v>1873</v>
      </c>
      <c r="BZ87" s="59" t="s">
        <v>953</v>
      </c>
      <c r="CA87" s="59" t="s">
        <v>1874</v>
      </c>
      <c r="CB87" s="59" t="s">
        <v>954</v>
      </c>
      <c r="CC87" s="59" t="s">
        <v>1875</v>
      </c>
      <c r="CD87" s="59" t="s">
        <v>955</v>
      </c>
      <c r="CE87" s="178"/>
      <c r="CF87" s="178"/>
      <c r="CG87" s="165"/>
      <c r="CH87" s="166"/>
      <c r="CI87" s="166"/>
      <c r="CJ87" s="178" t="s">
        <v>1868</v>
      </c>
      <c r="CK87" s="178" t="s">
        <v>1869</v>
      </c>
      <c r="CL87" s="178" t="s">
        <v>1870</v>
      </c>
      <c r="CM87" s="58" t="s">
        <v>1871</v>
      </c>
      <c r="CN87" s="58" t="s">
        <v>1872</v>
      </c>
      <c r="CO87" s="176"/>
      <c r="CP87" s="176"/>
      <c r="CQ87" s="177"/>
      <c r="CR87" s="177"/>
      <c r="CS87" s="177"/>
      <c r="CT87" s="178"/>
      <c r="CU87" s="179"/>
      <c r="CV87" s="179"/>
      <c r="CW87" s="179"/>
      <c r="CX87" s="178"/>
      <c r="CY87" s="180"/>
      <c r="CZ87" s="180"/>
      <c r="DA87" s="165" t="s">
        <v>1873</v>
      </c>
      <c r="DB87" s="59" t="s">
        <v>953</v>
      </c>
      <c r="DC87" s="59" t="s">
        <v>1874</v>
      </c>
      <c r="DD87" s="59" t="s">
        <v>954</v>
      </c>
      <c r="DE87" s="59" t="s">
        <v>1875</v>
      </c>
      <c r="DF87" s="59" t="s">
        <v>955</v>
      </c>
      <c r="DG87" s="178"/>
      <c r="DH87" s="178"/>
      <c r="DI87" s="165"/>
      <c r="DJ87" s="166"/>
      <c r="DK87" s="166"/>
      <c r="DL87" s="178" t="s">
        <v>1868</v>
      </c>
      <c r="DM87" s="178" t="s">
        <v>1869</v>
      </c>
      <c r="DN87" s="178" t="s">
        <v>1870</v>
      </c>
      <c r="DO87" s="58" t="s">
        <v>1871</v>
      </c>
      <c r="DP87" s="58" t="s">
        <v>1872</v>
      </c>
      <c r="DQ87" s="176"/>
      <c r="DR87" s="176"/>
      <c r="DS87" s="177"/>
      <c r="DT87" s="177"/>
      <c r="DU87" s="177"/>
      <c r="DV87" s="178"/>
      <c r="DW87" s="179"/>
      <c r="DX87" s="179"/>
      <c r="DY87" s="179"/>
      <c r="DZ87" s="178"/>
      <c r="EA87" s="180"/>
      <c r="EB87" s="180"/>
      <c r="EC87" s="165" t="s">
        <v>1873</v>
      </c>
      <c r="ED87" s="59" t="s">
        <v>953</v>
      </c>
      <c r="EE87" s="59" t="s">
        <v>1874</v>
      </c>
      <c r="EF87" s="59" t="s">
        <v>954</v>
      </c>
      <c r="EG87" s="59" t="s">
        <v>1875</v>
      </c>
      <c r="EH87" s="59" t="s">
        <v>955</v>
      </c>
      <c r="EI87" s="178"/>
      <c r="EJ87" s="178"/>
      <c r="EK87" s="165"/>
      <c r="EL87" s="166"/>
      <c r="EM87" s="166"/>
      <c r="EN87" s="178" t="s">
        <v>1868</v>
      </c>
      <c r="EO87" s="178" t="s">
        <v>1869</v>
      </c>
      <c r="EP87" s="178" t="s">
        <v>1870</v>
      </c>
      <c r="EQ87" s="58" t="s">
        <v>1871</v>
      </c>
      <c r="ER87" s="58" t="s">
        <v>1872</v>
      </c>
      <c r="ES87" s="176"/>
      <c r="ET87" s="176"/>
      <c r="EU87" s="177"/>
      <c r="EV87" s="177"/>
      <c r="EW87" s="177"/>
      <c r="EX87" s="178"/>
      <c r="EY87" s="179"/>
      <c r="EZ87" s="179"/>
      <c r="FA87" s="179"/>
      <c r="FB87" s="178"/>
      <c r="FC87" s="180"/>
      <c r="FD87" s="180"/>
      <c r="FE87" s="165" t="s">
        <v>1873</v>
      </c>
      <c r="FF87" s="59" t="s">
        <v>953</v>
      </c>
      <c r="FG87" s="59" t="s">
        <v>1874</v>
      </c>
      <c r="FH87" s="59" t="s">
        <v>954</v>
      </c>
      <c r="FI87" s="59" t="s">
        <v>1875</v>
      </c>
      <c r="FJ87" s="59" t="s">
        <v>955</v>
      </c>
      <c r="FK87" s="178"/>
      <c r="FL87" s="178"/>
      <c r="FM87" s="165"/>
      <c r="FN87" s="166"/>
      <c r="FO87" s="166"/>
      <c r="FP87" s="178" t="s">
        <v>1868</v>
      </c>
      <c r="FQ87" s="178" t="s">
        <v>1869</v>
      </c>
      <c r="FR87" s="178" t="s">
        <v>1870</v>
      </c>
      <c r="FS87" s="58" t="s">
        <v>1871</v>
      </c>
      <c r="FT87" s="58" t="s">
        <v>1872</v>
      </c>
      <c r="FU87" s="176"/>
      <c r="FV87" s="176"/>
      <c r="FW87" s="177"/>
      <c r="FX87" s="177"/>
      <c r="FY87" s="177"/>
      <c r="FZ87" s="178"/>
      <c r="GA87" s="179"/>
      <c r="GB87" s="179"/>
      <c r="GC87" s="179"/>
      <c r="GD87" s="178"/>
      <c r="GE87" s="180"/>
      <c r="GF87" s="180"/>
      <c r="GG87" s="165" t="s">
        <v>1873</v>
      </c>
      <c r="GH87" s="59" t="s">
        <v>953</v>
      </c>
      <c r="GI87" s="59" t="s">
        <v>1874</v>
      </c>
      <c r="GJ87" s="59" t="s">
        <v>954</v>
      </c>
      <c r="GK87" s="59" t="s">
        <v>1875</v>
      </c>
      <c r="GL87" s="59" t="s">
        <v>955</v>
      </c>
      <c r="GM87" s="178"/>
      <c r="GN87" s="178"/>
      <c r="GO87" s="165"/>
      <c r="GP87" s="166"/>
      <c r="GQ87" s="166"/>
      <c r="GR87" s="178" t="s">
        <v>1868</v>
      </c>
      <c r="GS87" s="178" t="s">
        <v>1869</v>
      </c>
      <c r="GT87" s="178" t="s">
        <v>1870</v>
      </c>
      <c r="GU87" s="58" t="s">
        <v>1871</v>
      </c>
      <c r="GV87" s="58" t="s">
        <v>1872</v>
      </c>
      <c r="GW87" s="176"/>
      <c r="GX87" s="176"/>
      <c r="GY87" s="177"/>
      <c r="GZ87" s="177"/>
      <c r="HA87" s="177"/>
      <c r="HB87" s="178"/>
      <c r="HC87" s="179"/>
      <c r="HD87" s="179"/>
      <c r="HE87" s="179"/>
      <c r="HF87" s="178"/>
      <c r="HG87" s="180"/>
      <c r="HH87" s="180"/>
      <c r="HI87" s="165" t="s">
        <v>1873</v>
      </c>
      <c r="HJ87" s="59" t="s">
        <v>953</v>
      </c>
      <c r="HK87" s="59" t="s">
        <v>1874</v>
      </c>
      <c r="HL87" s="59" t="s">
        <v>954</v>
      </c>
      <c r="HM87" s="59" t="s">
        <v>1875</v>
      </c>
      <c r="HN87" s="59" t="s">
        <v>955</v>
      </c>
      <c r="HO87" s="178"/>
      <c r="HP87" s="178"/>
      <c r="HQ87" s="165"/>
      <c r="HR87" s="166"/>
      <c r="HS87" s="166"/>
      <c r="HT87" s="178" t="s">
        <v>1868</v>
      </c>
      <c r="HU87" s="178" t="s">
        <v>1869</v>
      </c>
      <c r="HV87" s="178" t="s">
        <v>1870</v>
      </c>
      <c r="HW87" s="58" t="s">
        <v>1871</v>
      </c>
      <c r="HX87" s="58" t="s">
        <v>1872</v>
      </c>
      <c r="HY87" s="176"/>
      <c r="HZ87" s="176"/>
      <c r="IA87" s="177"/>
      <c r="IB87" s="177"/>
      <c r="IC87" s="177"/>
      <c r="ID87" s="178"/>
      <c r="IE87" s="179"/>
      <c r="IF87" s="179"/>
      <c r="IG87" s="179"/>
      <c r="IH87" s="178"/>
      <c r="II87" s="180"/>
      <c r="IJ87" s="180"/>
      <c r="IK87" s="165" t="s">
        <v>1873</v>
      </c>
      <c r="IL87" s="59" t="s">
        <v>953</v>
      </c>
      <c r="IM87" s="59" t="s">
        <v>1874</v>
      </c>
      <c r="IN87" s="59" t="s">
        <v>954</v>
      </c>
      <c r="IO87" s="59" t="s">
        <v>1875</v>
      </c>
      <c r="IP87" s="59" t="s">
        <v>955</v>
      </c>
      <c r="IQ87" s="178"/>
      <c r="IR87" s="178"/>
      <c r="IS87" s="165"/>
      <c r="IT87" s="166"/>
      <c r="IU87" s="166"/>
      <c r="IV87" s="178" t="s">
        <v>1868</v>
      </c>
      <c r="IW87" s="178" t="s">
        <v>1869</v>
      </c>
      <c r="IX87" s="178" t="s">
        <v>1870</v>
      </c>
      <c r="IY87" s="58" t="s">
        <v>1871</v>
      </c>
      <c r="IZ87" s="58" t="s">
        <v>1872</v>
      </c>
      <c r="JA87" s="176"/>
      <c r="JB87" s="176"/>
      <c r="JC87" s="177"/>
      <c r="JD87" s="177"/>
      <c r="JE87" s="177"/>
      <c r="JF87" s="178"/>
      <c r="JG87" s="179"/>
      <c r="JH87" s="179"/>
      <c r="JI87" s="179"/>
      <c r="JJ87" s="178"/>
      <c r="JK87" s="180"/>
      <c r="JL87" s="180"/>
      <c r="JM87" s="165" t="s">
        <v>1873</v>
      </c>
      <c r="JN87" s="59" t="s">
        <v>953</v>
      </c>
      <c r="JO87" s="59" t="s">
        <v>1874</v>
      </c>
      <c r="JP87" s="59" t="s">
        <v>954</v>
      </c>
      <c r="JQ87" s="59" t="s">
        <v>1875</v>
      </c>
      <c r="JR87" s="59" t="s">
        <v>955</v>
      </c>
      <c r="JS87" s="178"/>
      <c r="JT87" s="178"/>
      <c r="JU87" s="165"/>
      <c r="JV87" s="166"/>
      <c r="JW87" s="166"/>
      <c r="JX87" s="178" t="s">
        <v>1868</v>
      </c>
      <c r="JY87" s="178" t="s">
        <v>1869</v>
      </c>
      <c r="JZ87" s="178" t="s">
        <v>1870</v>
      </c>
      <c r="KA87" s="58" t="s">
        <v>1871</v>
      </c>
      <c r="KB87" s="58" t="s">
        <v>1872</v>
      </c>
      <c r="KC87" s="176"/>
      <c r="KD87" s="176"/>
      <c r="KE87" s="177"/>
      <c r="KF87" s="177"/>
      <c r="KG87" s="177"/>
      <c r="KH87" s="178"/>
      <c r="KI87" s="179"/>
      <c r="KJ87" s="179"/>
      <c r="KK87" s="179"/>
      <c r="KL87" s="178"/>
      <c r="KM87" s="180"/>
      <c r="KN87" s="180"/>
      <c r="KO87" s="165" t="s">
        <v>1873</v>
      </c>
      <c r="KP87" s="59" t="s">
        <v>953</v>
      </c>
      <c r="KQ87" s="59" t="s">
        <v>1874</v>
      </c>
      <c r="KR87" s="59" t="s">
        <v>954</v>
      </c>
      <c r="KS87" s="59" t="s">
        <v>1875</v>
      </c>
      <c r="KT87" s="59" t="s">
        <v>955</v>
      </c>
      <c r="KU87" s="178"/>
      <c r="KV87" s="178"/>
      <c r="KW87" s="165"/>
      <c r="KX87" s="166"/>
      <c r="KY87" s="166"/>
      <c r="KZ87" s="178" t="s">
        <v>1868</v>
      </c>
      <c r="LA87" s="178" t="s">
        <v>1869</v>
      </c>
      <c r="LB87" s="178" t="s">
        <v>1870</v>
      </c>
      <c r="LC87" s="58" t="s">
        <v>1871</v>
      </c>
      <c r="LD87" s="58" t="s">
        <v>1872</v>
      </c>
      <c r="LE87" s="176"/>
      <c r="LF87" s="176"/>
      <c r="LG87" s="177"/>
      <c r="LH87" s="177"/>
      <c r="LI87" s="177"/>
      <c r="LJ87" s="178"/>
      <c r="LK87" s="179"/>
      <c r="LL87" s="179"/>
      <c r="LM87" s="179"/>
      <c r="LN87" s="178"/>
      <c r="LO87" s="180"/>
      <c r="LP87" s="180"/>
      <c r="LQ87" s="165" t="s">
        <v>1873</v>
      </c>
      <c r="LR87" s="59" t="s">
        <v>953</v>
      </c>
      <c r="LS87" s="59" t="s">
        <v>1874</v>
      </c>
      <c r="LT87" s="59" t="s">
        <v>954</v>
      </c>
      <c r="LU87" s="59" t="s">
        <v>1875</v>
      </c>
      <c r="LV87" s="59" t="s">
        <v>955</v>
      </c>
      <c r="LW87" s="178"/>
      <c r="LX87" s="178"/>
      <c r="LY87" s="165"/>
      <c r="LZ87" s="166"/>
      <c r="MA87" s="166"/>
      <c r="MB87" s="178" t="s">
        <v>1868</v>
      </c>
      <c r="MC87" s="178" t="s">
        <v>1869</v>
      </c>
      <c r="MD87" s="178" t="s">
        <v>1870</v>
      </c>
      <c r="ME87" s="58" t="s">
        <v>1871</v>
      </c>
      <c r="MF87" s="58" t="s">
        <v>1872</v>
      </c>
      <c r="MG87" s="176"/>
      <c r="MH87" s="176"/>
      <c r="MI87" s="177"/>
      <c r="MJ87" s="177"/>
      <c r="MK87" s="177"/>
      <c r="ML87" s="178"/>
      <c r="MM87" s="179"/>
      <c r="MN87" s="179"/>
      <c r="MO87" s="179"/>
      <c r="MP87" s="178"/>
      <c r="MQ87" s="180"/>
      <c r="MR87" s="180"/>
      <c r="MS87" s="165" t="s">
        <v>1873</v>
      </c>
      <c r="MT87" s="59" t="s">
        <v>953</v>
      </c>
      <c r="MU87" s="59" t="s">
        <v>1874</v>
      </c>
      <c r="MV87" s="59" t="s">
        <v>954</v>
      </c>
      <c r="MW87" s="59" t="s">
        <v>1875</v>
      </c>
      <c r="MX87" s="59" t="s">
        <v>955</v>
      </c>
      <c r="MY87" s="178"/>
      <c r="MZ87" s="178"/>
      <c r="NA87" s="165"/>
      <c r="NB87" s="166"/>
      <c r="NC87" s="166"/>
      <c r="ND87" s="178" t="s">
        <v>1868</v>
      </c>
      <c r="NE87" s="178" t="s">
        <v>1869</v>
      </c>
      <c r="NF87" s="178" t="s">
        <v>1870</v>
      </c>
      <c r="NG87" s="58" t="s">
        <v>1871</v>
      </c>
      <c r="NH87" s="58" t="s">
        <v>1872</v>
      </c>
      <c r="NI87" s="176"/>
      <c r="NJ87" s="176"/>
      <c r="NK87" s="177"/>
      <c r="NL87" s="177"/>
      <c r="NM87" s="177"/>
      <c r="NN87" s="178"/>
      <c r="NO87" s="179"/>
      <c r="NP87" s="179"/>
      <c r="NQ87" s="179"/>
      <c r="NR87" s="178"/>
      <c r="NS87" s="180"/>
      <c r="NT87" s="180"/>
      <c r="NU87" s="165" t="s">
        <v>1873</v>
      </c>
      <c r="NV87" s="59" t="s">
        <v>953</v>
      </c>
      <c r="NW87" s="59" t="s">
        <v>1874</v>
      </c>
      <c r="NX87" s="59" t="s">
        <v>954</v>
      </c>
      <c r="NY87" s="59" t="s">
        <v>1875</v>
      </c>
      <c r="NZ87" s="59" t="s">
        <v>955</v>
      </c>
      <c r="OA87" s="178"/>
      <c r="OB87" s="178"/>
      <c r="OC87" s="165"/>
      <c r="OD87" s="166"/>
      <c r="OE87" s="166"/>
      <c r="OF87" s="178" t="s">
        <v>1868</v>
      </c>
      <c r="OG87" s="178" t="s">
        <v>1869</v>
      </c>
      <c r="OH87" s="178" t="s">
        <v>1870</v>
      </c>
      <c r="OI87" s="58" t="s">
        <v>1871</v>
      </c>
      <c r="OJ87" s="58" t="s">
        <v>1872</v>
      </c>
      <c r="OK87" s="176"/>
      <c r="OL87" s="176"/>
      <c r="OM87" s="177"/>
      <c r="ON87" s="177"/>
      <c r="OO87" s="177"/>
      <c r="OP87" s="178"/>
      <c r="OQ87" s="179"/>
      <c r="OR87" s="179"/>
      <c r="OS87" s="179"/>
      <c r="OT87" s="178"/>
      <c r="OU87" s="180"/>
      <c r="OV87" s="180"/>
      <c r="OW87" s="165" t="s">
        <v>1873</v>
      </c>
      <c r="OX87" s="59" t="s">
        <v>953</v>
      </c>
      <c r="OY87" s="59" t="s">
        <v>1874</v>
      </c>
      <c r="OZ87" s="59" t="s">
        <v>954</v>
      </c>
      <c r="PA87" s="59" t="s">
        <v>1875</v>
      </c>
      <c r="PB87" s="59" t="s">
        <v>955</v>
      </c>
      <c r="PC87" s="178"/>
      <c r="PD87" s="178"/>
      <c r="PE87" s="57"/>
    </row>
    <row r="88" spans="1:421" s="64" customFormat="1" ht="20.2" customHeight="1">
      <c r="A88" s="34"/>
      <c r="B88" s="34"/>
      <c r="C88" s="34"/>
      <c r="D88" s="60"/>
      <c r="E88" s="60"/>
      <c r="F88" s="60"/>
      <c r="G88" s="60"/>
      <c r="H88" s="60"/>
      <c r="I88" s="34"/>
      <c r="J88" s="34"/>
      <c r="K88" s="89"/>
      <c r="L88" s="34"/>
      <c r="M88" s="34"/>
      <c r="N88" s="34"/>
      <c r="O88" s="34"/>
      <c r="P88" s="34"/>
      <c r="Q88" s="34"/>
      <c r="R88" s="34"/>
      <c r="S88" s="62"/>
      <c r="T88" s="62"/>
      <c r="U88" s="34"/>
      <c r="V88" s="34"/>
      <c r="W88" s="34"/>
      <c r="X88" s="34"/>
      <c r="Y88" s="34"/>
      <c r="Z88" s="34"/>
      <c r="AA88" s="34"/>
      <c r="AB88" s="60"/>
      <c r="AC88" s="34"/>
      <c r="AD88" s="34"/>
      <c r="AE88" s="34"/>
      <c r="AF88" s="60"/>
      <c r="AG88" s="60"/>
      <c r="AH88" s="60"/>
      <c r="AI88" s="60"/>
      <c r="AJ88" s="60"/>
      <c r="AK88" s="34"/>
      <c r="AL88" s="34"/>
      <c r="AM88" s="89"/>
      <c r="AN88" s="34"/>
      <c r="AO88" s="34"/>
      <c r="AP88" s="34"/>
      <c r="AQ88" s="34"/>
      <c r="AR88" s="34"/>
      <c r="AS88" s="34"/>
      <c r="AT88" s="34"/>
      <c r="AU88" s="62"/>
      <c r="AV88" s="62"/>
      <c r="AW88" s="34"/>
      <c r="AX88" s="34"/>
      <c r="AY88" s="34"/>
      <c r="AZ88" s="34"/>
      <c r="BA88" s="34"/>
      <c r="BB88" s="34"/>
      <c r="BC88" s="34"/>
      <c r="BD88" s="60"/>
      <c r="BE88" s="34"/>
      <c r="BF88" s="34"/>
      <c r="BG88" s="34"/>
      <c r="BH88" s="60"/>
      <c r="BI88" s="60"/>
      <c r="BJ88" s="60"/>
      <c r="BK88" s="60"/>
      <c r="BL88" s="60"/>
      <c r="BM88" s="34"/>
      <c r="BN88" s="34"/>
      <c r="BO88" s="89"/>
      <c r="BP88" s="34"/>
      <c r="BQ88" s="34"/>
      <c r="BR88" s="34"/>
      <c r="BS88" s="34"/>
      <c r="BT88" s="34"/>
      <c r="BU88" s="34"/>
      <c r="BV88" s="34"/>
      <c r="BW88" s="62"/>
      <c r="BX88" s="62"/>
      <c r="BY88" s="34"/>
      <c r="BZ88" s="34"/>
      <c r="CA88" s="34"/>
      <c r="CB88" s="34"/>
      <c r="CC88" s="34"/>
      <c r="CD88" s="34"/>
      <c r="CE88" s="34"/>
      <c r="CF88" s="60"/>
      <c r="CG88" s="34"/>
      <c r="CH88" s="34"/>
      <c r="CI88" s="34"/>
      <c r="CJ88" s="60"/>
      <c r="CK88" s="60"/>
      <c r="CL88" s="60"/>
      <c r="CM88" s="60"/>
      <c r="CN88" s="60"/>
      <c r="CO88" s="60"/>
      <c r="CP88" s="60"/>
      <c r="CQ88" s="60"/>
      <c r="CR88" s="60"/>
      <c r="CS88" s="60"/>
      <c r="CT88" s="60"/>
      <c r="CU88" s="60"/>
      <c r="CV88" s="34"/>
      <c r="CW88" s="34"/>
      <c r="CX88" s="34"/>
      <c r="CY88" s="62"/>
      <c r="CZ88" s="62"/>
      <c r="DA88" s="34"/>
      <c r="DB88" s="34"/>
      <c r="DC88" s="34"/>
      <c r="DD88" s="34"/>
      <c r="DE88" s="34"/>
      <c r="DF88" s="34"/>
      <c r="DG88" s="34"/>
      <c r="DH88" s="60"/>
      <c r="DI88" s="34"/>
      <c r="DJ88" s="34"/>
      <c r="DK88" s="34"/>
      <c r="DL88" s="60"/>
      <c r="DM88" s="60"/>
      <c r="DN88" s="60"/>
      <c r="DO88" s="60"/>
      <c r="DP88" s="60"/>
      <c r="DQ88" s="34"/>
      <c r="DR88" s="34"/>
      <c r="DS88" s="89"/>
      <c r="DT88" s="34"/>
      <c r="DU88" s="34"/>
      <c r="DV88" s="34"/>
      <c r="DW88" s="34"/>
      <c r="DX88" s="34"/>
      <c r="DY88" s="34"/>
      <c r="DZ88" s="34"/>
      <c r="EA88" s="62"/>
      <c r="EB88" s="62"/>
      <c r="EC88" s="34"/>
      <c r="ED88" s="34"/>
      <c r="EE88" s="34"/>
      <c r="EF88" s="34"/>
      <c r="EG88" s="34"/>
      <c r="EH88" s="34"/>
      <c r="EI88" s="34"/>
      <c r="EJ88" s="60"/>
      <c r="EK88" s="34"/>
      <c r="EL88" s="34"/>
      <c r="EM88" s="34"/>
      <c r="EN88" s="60"/>
      <c r="EO88" s="60"/>
      <c r="EP88" s="60"/>
      <c r="EQ88" s="60"/>
      <c r="ER88" s="60"/>
      <c r="ES88" s="35"/>
      <c r="ET88" s="35"/>
      <c r="EU88" s="35"/>
      <c r="EV88" s="35"/>
      <c r="EW88" s="35"/>
      <c r="EX88" s="35"/>
      <c r="EY88" s="35"/>
      <c r="EZ88" s="34"/>
      <c r="FA88" s="34"/>
      <c r="FB88" s="34"/>
      <c r="FC88" s="62"/>
      <c r="FD88" s="62"/>
      <c r="FE88" s="34"/>
      <c r="FF88" s="34"/>
      <c r="FG88" s="34"/>
      <c r="FH88" s="34"/>
      <c r="FI88" s="34"/>
      <c r="FJ88" s="34"/>
      <c r="FK88" s="34"/>
      <c r="FL88" s="60"/>
      <c r="FM88" s="34"/>
      <c r="FN88" s="34"/>
      <c r="FO88" s="34"/>
      <c r="FP88" s="60"/>
      <c r="FQ88" s="60"/>
      <c r="FR88" s="60"/>
      <c r="FS88" s="60"/>
      <c r="FT88" s="60"/>
      <c r="FU88" s="34"/>
      <c r="FV88" s="34"/>
      <c r="FW88" s="89"/>
      <c r="FX88" s="34"/>
      <c r="FY88" s="34"/>
      <c r="FZ88" s="34"/>
      <c r="GA88" s="34"/>
      <c r="GB88" s="34"/>
      <c r="GC88" s="34"/>
      <c r="GD88" s="34"/>
      <c r="GE88" s="62"/>
      <c r="GF88" s="62"/>
      <c r="GG88" s="34"/>
      <c r="GH88" s="34"/>
      <c r="GI88" s="34"/>
      <c r="GJ88" s="34"/>
      <c r="GK88" s="34"/>
      <c r="GL88" s="34"/>
      <c r="GM88" s="34"/>
      <c r="GN88" s="60"/>
      <c r="GO88" s="34"/>
      <c r="GP88" s="34"/>
      <c r="GQ88" s="34"/>
      <c r="GR88" s="60"/>
      <c r="GS88" s="60"/>
      <c r="GT88" s="60"/>
      <c r="GU88" s="60"/>
      <c r="GV88" s="60"/>
      <c r="GW88" s="34"/>
      <c r="GX88" s="34"/>
      <c r="GY88" s="89"/>
      <c r="GZ88" s="34"/>
      <c r="HA88" s="34"/>
      <c r="HB88" s="34"/>
      <c r="HC88" s="34"/>
      <c r="HD88" s="34"/>
      <c r="HE88" s="34"/>
      <c r="HF88" s="34"/>
      <c r="HG88" s="62"/>
      <c r="HH88" s="62"/>
      <c r="HI88" s="34"/>
      <c r="HJ88" s="34"/>
      <c r="HK88" s="34"/>
      <c r="HL88" s="34"/>
      <c r="HM88" s="34"/>
      <c r="HN88" s="34"/>
      <c r="HO88" s="34"/>
      <c r="HP88" s="60"/>
      <c r="HQ88" s="34"/>
      <c r="HR88" s="34"/>
      <c r="HS88" s="34"/>
      <c r="HT88" s="60"/>
      <c r="HU88" s="60"/>
      <c r="HV88" s="60"/>
      <c r="HW88" s="60"/>
      <c r="HX88" s="60"/>
      <c r="HY88" s="34"/>
      <c r="HZ88" s="34"/>
      <c r="IA88" s="89"/>
      <c r="IB88" s="34"/>
      <c r="IC88" s="34"/>
      <c r="ID88" s="34"/>
      <c r="IE88" s="34"/>
      <c r="IF88" s="34"/>
      <c r="IG88" s="34"/>
      <c r="IH88" s="34"/>
      <c r="II88" s="62"/>
      <c r="IJ88" s="62"/>
      <c r="IK88" s="34"/>
      <c r="IL88" s="34"/>
      <c r="IM88" s="34"/>
      <c r="IN88" s="34"/>
      <c r="IO88" s="34"/>
      <c r="IP88" s="34"/>
      <c r="IQ88" s="34"/>
      <c r="IR88" s="60"/>
      <c r="IS88" s="34"/>
      <c r="IT88" s="34"/>
      <c r="IU88" s="34"/>
      <c r="IV88" s="60"/>
      <c r="IW88" s="60"/>
      <c r="IX88" s="60"/>
      <c r="IY88" s="60"/>
      <c r="IZ88" s="60"/>
      <c r="JA88" s="34"/>
      <c r="JB88" s="34"/>
      <c r="JC88" s="89"/>
      <c r="JD88" s="34"/>
      <c r="JE88" s="34"/>
      <c r="JF88" s="34"/>
      <c r="JG88" s="34"/>
      <c r="JH88" s="34"/>
      <c r="JI88" s="34"/>
      <c r="JJ88" s="34"/>
      <c r="JK88" s="62"/>
      <c r="JL88" s="62"/>
      <c r="JM88" s="34"/>
      <c r="JN88" s="34"/>
      <c r="JO88" s="34"/>
      <c r="JP88" s="34"/>
      <c r="JQ88" s="34"/>
      <c r="JR88" s="34"/>
      <c r="JS88" s="34"/>
      <c r="JT88" s="60"/>
      <c r="JU88" s="34"/>
      <c r="JV88" s="34"/>
      <c r="JW88" s="34"/>
      <c r="JX88" s="60"/>
      <c r="JY88" s="60"/>
      <c r="JZ88" s="60"/>
      <c r="KA88" s="60"/>
      <c r="KB88" s="60"/>
      <c r="KC88" s="34"/>
      <c r="KD88" s="34"/>
      <c r="KE88" s="89"/>
      <c r="KF88" s="34"/>
      <c r="KG88" s="34"/>
      <c r="KH88" s="34"/>
      <c r="KI88" s="34"/>
      <c r="KJ88" s="34"/>
      <c r="KK88" s="34"/>
      <c r="KL88" s="34"/>
      <c r="KM88" s="62"/>
      <c r="KN88" s="62"/>
      <c r="KO88" s="34"/>
      <c r="KP88" s="34"/>
      <c r="KQ88" s="34"/>
      <c r="KR88" s="34"/>
      <c r="KS88" s="34"/>
      <c r="KT88" s="34"/>
      <c r="KU88" s="34"/>
      <c r="KV88" s="60"/>
      <c r="KW88" s="34"/>
      <c r="KX88" s="34"/>
      <c r="KY88" s="34"/>
      <c r="KZ88" s="60"/>
      <c r="LA88" s="60"/>
      <c r="LB88" s="60"/>
      <c r="LC88" s="60"/>
      <c r="LD88" s="60"/>
      <c r="LE88" s="34"/>
      <c r="LF88" s="34"/>
      <c r="LG88" s="89"/>
      <c r="LH88" s="34"/>
      <c r="LI88" s="34"/>
      <c r="LJ88" s="34"/>
      <c r="LK88" s="34"/>
      <c r="LL88" s="34"/>
      <c r="LM88" s="34"/>
      <c r="LN88" s="34"/>
      <c r="LO88" s="62"/>
      <c r="LP88" s="62"/>
      <c r="LQ88" s="34"/>
      <c r="LR88" s="34"/>
      <c r="LS88" s="34"/>
      <c r="LT88" s="34"/>
      <c r="LU88" s="34"/>
      <c r="LV88" s="34"/>
      <c r="LW88" s="34"/>
      <c r="LX88" s="60"/>
      <c r="LY88" s="34"/>
      <c r="LZ88" s="34"/>
      <c r="MA88" s="34"/>
      <c r="MB88" s="60"/>
      <c r="MC88" s="60"/>
      <c r="MD88" s="60"/>
      <c r="ME88" s="60"/>
      <c r="MF88" s="60"/>
      <c r="MG88" s="34"/>
      <c r="MH88" s="34"/>
      <c r="MI88" s="89"/>
      <c r="MJ88" s="34"/>
      <c r="MK88" s="34"/>
      <c r="ML88" s="34"/>
      <c r="MM88" s="34"/>
      <c r="MN88" s="34"/>
      <c r="MO88" s="34"/>
      <c r="MP88" s="34"/>
      <c r="MQ88" s="62"/>
      <c r="MR88" s="62"/>
      <c r="MS88" s="34"/>
      <c r="MT88" s="34"/>
      <c r="MU88" s="34"/>
      <c r="MV88" s="34"/>
      <c r="MW88" s="34"/>
      <c r="MX88" s="34"/>
      <c r="MY88" s="34"/>
      <c r="MZ88" s="60"/>
      <c r="NA88" s="34"/>
      <c r="NB88" s="34"/>
      <c r="NC88" s="34"/>
      <c r="ND88" s="60"/>
      <c r="NE88" s="60"/>
      <c r="NF88" s="60"/>
      <c r="NG88" s="60"/>
      <c r="NH88" s="60"/>
      <c r="NI88" s="34"/>
      <c r="NJ88" s="34"/>
      <c r="NK88" s="89"/>
      <c r="NL88" s="34"/>
      <c r="NM88" s="34"/>
      <c r="NN88" s="34"/>
      <c r="NO88" s="34"/>
      <c r="NP88" s="34"/>
      <c r="NQ88" s="34"/>
      <c r="NR88" s="34"/>
      <c r="NS88" s="62"/>
      <c r="NT88" s="62"/>
      <c r="NU88" s="34"/>
      <c r="NV88" s="34"/>
      <c r="NW88" s="34"/>
      <c r="NX88" s="34"/>
      <c r="NY88" s="34"/>
      <c r="NZ88" s="34"/>
      <c r="OA88" s="34"/>
      <c r="OB88" s="60"/>
      <c r="OC88" s="34"/>
      <c r="OD88" s="34"/>
      <c r="OE88" s="34"/>
      <c r="OF88" s="60"/>
      <c r="OG88" s="60"/>
      <c r="OH88" s="60"/>
      <c r="OI88" s="60"/>
      <c r="OJ88" s="60"/>
      <c r="OK88" s="35"/>
      <c r="OL88" s="35"/>
      <c r="OM88" s="35"/>
      <c r="ON88" s="35"/>
      <c r="OO88" s="35"/>
      <c r="OP88" s="35"/>
      <c r="OR88" s="34"/>
      <c r="OS88" s="34"/>
      <c r="OT88" s="34"/>
      <c r="OU88" s="62"/>
      <c r="OV88" s="62"/>
      <c r="OW88" s="34"/>
      <c r="OX88" s="34"/>
      <c r="OY88" s="34"/>
      <c r="OZ88" s="34"/>
      <c r="PA88" s="34"/>
      <c r="PB88" s="34"/>
      <c r="PC88" s="34"/>
      <c r="PD88" s="60"/>
      <c r="PE88" s="63"/>
    </row>
    <row r="89" spans="1:421" s="64" customFormat="1" ht="20.2" customHeight="1">
      <c r="A89" s="34"/>
      <c r="B89" s="34"/>
      <c r="C89" s="34"/>
      <c r="D89" s="60"/>
      <c r="E89" s="60"/>
      <c r="F89" s="60"/>
      <c r="G89" s="60"/>
      <c r="H89" s="60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62"/>
      <c r="T89" s="62"/>
      <c r="U89" s="34"/>
      <c r="V89" s="34"/>
      <c r="W89" s="34"/>
      <c r="X89" s="34"/>
      <c r="Y89" s="34"/>
      <c r="Z89" s="34"/>
      <c r="AA89" s="34"/>
      <c r="AB89" s="60"/>
      <c r="AC89" s="34"/>
      <c r="AD89" s="34"/>
      <c r="AE89" s="34"/>
      <c r="AF89" s="60"/>
      <c r="AG89" s="60"/>
      <c r="AH89" s="60"/>
      <c r="AI89" s="60"/>
      <c r="AJ89" s="60"/>
      <c r="AK89" s="34"/>
      <c r="AL89" s="34"/>
      <c r="AM89" s="34"/>
      <c r="AN89" s="34"/>
      <c r="AO89" s="34"/>
      <c r="AP89" s="34"/>
      <c r="AQ89" s="34"/>
      <c r="AR89" s="34"/>
      <c r="AS89" s="34"/>
      <c r="AT89" s="34"/>
      <c r="AU89" s="62"/>
      <c r="AV89" s="62"/>
      <c r="AW89" s="34"/>
      <c r="AX89" s="34"/>
      <c r="AY89" s="34"/>
      <c r="AZ89" s="34"/>
      <c r="BA89" s="34"/>
      <c r="BB89" s="34"/>
      <c r="BC89" s="34"/>
      <c r="BD89" s="60"/>
      <c r="BE89" s="34"/>
      <c r="BF89" s="34"/>
      <c r="BG89" s="34"/>
      <c r="BH89" s="60"/>
      <c r="BI89" s="60"/>
      <c r="BJ89" s="60"/>
      <c r="BK89" s="60"/>
      <c r="BL89" s="60"/>
      <c r="BM89" s="34"/>
      <c r="BN89" s="34"/>
      <c r="BO89" s="34"/>
      <c r="BP89" s="34"/>
      <c r="BQ89" s="34"/>
      <c r="BR89" s="34"/>
      <c r="BS89" s="34"/>
      <c r="BT89" s="34"/>
      <c r="BU89" s="34"/>
      <c r="BV89" s="34"/>
      <c r="BW89" s="62"/>
      <c r="BX89" s="62"/>
      <c r="BY89" s="34"/>
      <c r="BZ89" s="34"/>
      <c r="CA89" s="34"/>
      <c r="CB89" s="34"/>
      <c r="CC89" s="34"/>
      <c r="CD89" s="34"/>
      <c r="CE89" s="34"/>
      <c r="CF89" s="60"/>
      <c r="CG89" s="34"/>
      <c r="CH89" s="34"/>
      <c r="CI89" s="34"/>
      <c r="CJ89" s="60"/>
      <c r="CK89" s="60"/>
      <c r="CL89" s="60"/>
      <c r="CM89" s="60"/>
      <c r="CN89" s="60"/>
      <c r="CO89" s="60"/>
      <c r="CP89" s="60"/>
      <c r="CQ89" s="60"/>
      <c r="CR89" s="60"/>
      <c r="CS89" s="60"/>
      <c r="CT89" s="60"/>
      <c r="CU89" s="60"/>
      <c r="CV89" s="34"/>
      <c r="CW89" s="34"/>
      <c r="CX89" s="34"/>
      <c r="CY89" s="62"/>
      <c r="CZ89" s="62"/>
      <c r="DA89" s="34"/>
      <c r="DB89" s="34"/>
      <c r="DC89" s="34"/>
      <c r="DD89" s="34"/>
      <c r="DE89" s="34"/>
      <c r="DF89" s="34"/>
      <c r="DG89" s="34"/>
      <c r="DH89" s="60"/>
      <c r="DI89" s="34"/>
      <c r="DJ89" s="34"/>
      <c r="DK89" s="34"/>
      <c r="DL89" s="60"/>
      <c r="DM89" s="60"/>
      <c r="DN89" s="60"/>
      <c r="DO89" s="60"/>
      <c r="DP89" s="60"/>
      <c r="DQ89" s="34"/>
      <c r="DR89" s="34"/>
      <c r="DS89" s="34"/>
      <c r="DT89" s="34"/>
      <c r="DU89" s="34"/>
      <c r="DV89" s="34"/>
      <c r="DW89" s="34"/>
      <c r="DX89" s="34"/>
      <c r="DY89" s="34"/>
      <c r="DZ89" s="34"/>
      <c r="EA89" s="62"/>
      <c r="EB89" s="62"/>
      <c r="EC89" s="34"/>
      <c r="ED89" s="34"/>
      <c r="EE89" s="34"/>
      <c r="EF89" s="34"/>
      <c r="EG89" s="34"/>
      <c r="EH89" s="34"/>
      <c r="EI89" s="34"/>
      <c r="EJ89" s="60"/>
      <c r="EK89" s="34"/>
      <c r="EL89" s="34"/>
      <c r="EM89" s="34"/>
      <c r="EN89" s="60"/>
      <c r="EO89" s="60"/>
      <c r="EP89" s="60"/>
      <c r="EQ89" s="60"/>
      <c r="ER89" s="60"/>
      <c r="ES89" s="35"/>
      <c r="ET89" s="35"/>
      <c r="EU89" s="35"/>
      <c r="EV89" s="35"/>
      <c r="EW89" s="35"/>
      <c r="EX89" s="35"/>
      <c r="EY89" s="35"/>
      <c r="EZ89" s="34"/>
      <c r="FA89" s="34"/>
      <c r="FB89" s="34"/>
      <c r="FC89" s="62"/>
      <c r="FD89" s="62"/>
      <c r="FE89" s="34"/>
      <c r="FF89" s="34"/>
      <c r="FG89" s="34"/>
      <c r="FH89" s="34"/>
      <c r="FI89" s="34"/>
      <c r="FJ89" s="34"/>
      <c r="FK89" s="34"/>
      <c r="FL89" s="60"/>
      <c r="FM89" s="34"/>
      <c r="FN89" s="34"/>
      <c r="FO89" s="34"/>
      <c r="FP89" s="60"/>
      <c r="FQ89" s="60"/>
      <c r="FR89" s="60"/>
      <c r="FS89" s="60"/>
      <c r="FT89" s="60"/>
      <c r="FU89" s="34"/>
      <c r="FV89" s="34"/>
      <c r="FW89" s="34"/>
      <c r="FX89" s="34"/>
      <c r="FY89" s="34"/>
      <c r="FZ89" s="34"/>
      <c r="GA89" s="34"/>
      <c r="GB89" s="34"/>
      <c r="GC89" s="34"/>
      <c r="GD89" s="34"/>
      <c r="GE89" s="62"/>
      <c r="GF89" s="62"/>
      <c r="GG89" s="34"/>
      <c r="GH89" s="34"/>
      <c r="GI89" s="34"/>
      <c r="GJ89" s="34"/>
      <c r="GK89" s="34"/>
      <c r="GL89" s="34"/>
      <c r="GM89" s="34"/>
      <c r="GN89" s="60"/>
      <c r="GO89" s="34"/>
      <c r="GP89" s="34"/>
      <c r="GQ89" s="34"/>
      <c r="GR89" s="60"/>
      <c r="GS89" s="60"/>
      <c r="GT89" s="60"/>
      <c r="GU89" s="60"/>
      <c r="GV89" s="60"/>
      <c r="GW89" s="34"/>
      <c r="GX89" s="34"/>
      <c r="GY89" s="34"/>
      <c r="GZ89" s="34"/>
      <c r="HA89" s="34"/>
      <c r="HB89" s="34"/>
      <c r="HC89" s="34"/>
      <c r="HD89" s="34"/>
      <c r="HE89" s="34"/>
      <c r="HF89" s="34"/>
      <c r="HG89" s="62"/>
      <c r="HH89" s="62"/>
      <c r="HI89" s="34"/>
      <c r="HJ89" s="34"/>
      <c r="HK89" s="34"/>
      <c r="HL89" s="34"/>
      <c r="HM89" s="34"/>
      <c r="HN89" s="34"/>
      <c r="HO89" s="34"/>
      <c r="HP89" s="60"/>
      <c r="HQ89" s="34"/>
      <c r="HR89" s="34"/>
      <c r="HS89" s="34"/>
      <c r="HT89" s="60"/>
      <c r="HU89" s="60"/>
      <c r="HV89" s="60"/>
      <c r="HW89" s="60"/>
      <c r="HX89" s="60"/>
      <c r="HY89" s="34"/>
      <c r="HZ89" s="34"/>
      <c r="IA89" s="34"/>
      <c r="IB89" s="34"/>
      <c r="IC89" s="34"/>
      <c r="ID89" s="34"/>
      <c r="IE89" s="34"/>
      <c r="IF89" s="34"/>
      <c r="IG89" s="34"/>
      <c r="IH89" s="34"/>
      <c r="II89" s="62"/>
      <c r="IJ89" s="62"/>
      <c r="IK89" s="34"/>
      <c r="IL89" s="34"/>
      <c r="IM89" s="34"/>
      <c r="IN89" s="34"/>
      <c r="IO89" s="34"/>
      <c r="IP89" s="34"/>
      <c r="IQ89" s="34"/>
      <c r="IR89" s="60"/>
      <c r="IS89" s="34"/>
      <c r="IT89" s="34"/>
      <c r="IU89" s="34"/>
      <c r="IV89" s="60"/>
      <c r="IW89" s="60"/>
      <c r="IX89" s="60"/>
      <c r="IY89" s="60"/>
      <c r="IZ89" s="60"/>
      <c r="JA89" s="34"/>
      <c r="JB89" s="34"/>
      <c r="JC89" s="34"/>
      <c r="JD89" s="34"/>
      <c r="JE89" s="34"/>
      <c r="JF89" s="34"/>
      <c r="JG89" s="34"/>
      <c r="JH89" s="34"/>
      <c r="JI89" s="34"/>
      <c r="JJ89" s="34"/>
      <c r="JK89" s="62"/>
      <c r="JL89" s="62"/>
      <c r="JM89" s="34"/>
      <c r="JN89" s="34"/>
      <c r="JO89" s="34"/>
      <c r="JP89" s="34"/>
      <c r="JQ89" s="34"/>
      <c r="JR89" s="34"/>
      <c r="JS89" s="34"/>
      <c r="JT89" s="60"/>
      <c r="JU89" s="34"/>
      <c r="JV89" s="34"/>
      <c r="JW89" s="34"/>
      <c r="JX89" s="60"/>
      <c r="JY89" s="60"/>
      <c r="JZ89" s="60"/>
      <c r="KA89" s="60"/>
      <c r="KB89" s="60"/>
      <c r="KC89" s="34"/>
      <c r="KD89" s="34"/>
      <c r="KE89" s="34"/>
      <c r="KF89" s="34"/>
      <c r="KG89" s="34"/>
      <c r="KH89" s="34"/>
      <c r="KI89" s="34"/>
      <c r="KJ89" s="34"/>
      <c r="KK89" s="34"/>
      <c r="KL89" s="34"/>
      <c r="KM89" s="62"/>
      <c r="KN89" s="62"/>
      <c r="KO89" s="34"/>
      <c r="KP89" s="34"/>
      <c r="KQ89" s="34"/>
      <c r="KR89" s="34"/>
      <c r="KS89" s="34"/>
      <c r="KT89" s="34"/>
      <c r="KU89" s="34"/>
      <c r="KV89" s="60"/>
      <c r="KW89" s="34"/>
      <c r="KX89" s="34"/>
      <c r="KY89" s="34"/>
      <c r="KZ89" s="60"/>
      <c r="LA89" s="60"/>
      <c r="LB89" s="60"/>
      <c r="LC89" s="60"/>
      <c r="LD89" s="60"/>
      <c r="LE89" s="34"/>
      <c r="LF89" s="34"/>
      <c r="LG89" s="34"/>
      <c r="LH89" s="34"/>
      <c r="LI89" s="34"/>
      <c r="LJ89" s="34"/>
      <c r="LK89" s="34"/>
      <c r="LL89" s="34"/>
      <c r="LM89" s="34"/>
      <c r="LN89" s="34"/>
      <c r="LO89" s="62"/>
      <c r="LP89" s="62"/>
      <c r="LQ89" s="34"/>
      <c r="LR89" s="34"/>
      <c r="LS89" s="34"/>
      <c r="LT89" s="34"/>
      <c r="LU89" s="34"/>
      <c r="LV89" s="34"/>
      <c r="LW89" s="34"/>
      <c r="LX89" s="60"/>
      <c r="LY89" s="34"/>
      <c r="LZ89" s="34"/>
      <c r="MA89" s="34"/>
      <c r="MB89" s="60"/>
      <c r="MC89" s="60"/>
      <c r="MD89" s="60"/>
      <c r="ME89" s="60"/>
      <c r="MF89" s="60"/>
      <c r="MG89" s="34"/>
      <c r="MH89" s="34"/>
      <c r="MI89" s="34"/>
      <c r="MJ89" s="34"/>
      <c r="MK89" s="34"/>
      <c r="ML89" s="34"/>
      <c r="MM89" s="34"/>
      <c r="MN89" s="34"/>
      <c r="MO89" s="34"/>
      <c r="MP89" s="34"/>
      <c r="MQ89" s="62"/>
      <c r="MR89" s="62"/>
      <c r="MS89" s="34"/>
      <c r="MT89" s="34"/>
      <c r="MU89" s="34"/>
      <c r="MV89" s="34"/>
      <c r="MW89" s="34"/>
      <c r="MX89" s="34"/>
      <c r="MY89" s="34"/>
      <c r="MZ89" s="60"/>
      <c r="NA89" s="34"/>
      <c r="NB89" s="34"/>
      <c r="NC89" s="34"/>
      <c r="ND89" s="60"/>
      <c r="NE89" s="60"/>
      <c r="NF89" s="60"/>
      <c r="NG89" s="60"/>
      <c r="NH89" s="60"/>
      <c r="NI89" s="34"/>
      <c r="NJ89" s="34"/>
      <c r="NK89" s="34"/>
      <c r="NL89" s="34"/>
      <c r="NM89" s="34"/>
      <c r="NN89" s="34"/>
      <c r="NO89" s="34"/>
      <c r="NP89" s="34"/>
      <c r="NQ89" s="34"/>
      <c r="NR89" s="34"/>
      <c r="NS89" s="62"/>
      <c r="NT89" s="62"/>
      <c r="NU89" s="34"/>
      <c r="NV89" s="34"/>
      <c r="NW89" s="34"/>
      <c r="NX89" s="34"/>
      <c r="NY89" s="34"/>
      <c r="NZ89" s="34"/>
      <c r="OA89" s="34"/>
      <c r="OB89" s="60"/>
      <c r="OC89" s="34"/>
      <c r="OD89" s="34"/>
      <c r="OE89" s="34"/>
      <c r="OF89" s="60"/>
      <c r="OG89" s="60"/>
      <c r="OH89" s="60"/>
      <c r="OI89" s="60"/>
      <c r="OJ89" s="60"/>
      <c r="OK89" s="35"/>
      <c r="OL89" s="35"/>
      <c r="OM89" s="35"/>
      <c r="ON89" s="35"/>
      <c r="OO89" s="35"/>
      <c r="OP89" s="35"/>
      <c r="OR89" s="34"/>
      <c r="OS89" s="34"/>
      <c r="OT89" s="34"/>
      <c r="OU89" s="62"/>
      <c r="OV89" s="62"/>
      <c r="OW89" s="34"/>
      <c r="OX89" s="34"/>
      <c r="OY89" s="34"/>
      <c r="OZ89" s="34"/>
      <c r="PA89" s="34"/>
      <c r="PB89" s="34"/>
      <c r="PC89" s="34"/>
      <c r="PD89" s="60"/>
      <c r="PE89" s="63"/>
    </row>
    <row r="90" spans="1:421" s="64" customFormat="1" ht="20.2" customHeight="1">
      <c r="A90" s="34"/>
      <c r="B90" s="34"/>
      <c r="C90" s="34"/>
      <c r="D90" s="60"/>
      <c r="E90" s="60"/>
      <c r="F90" s="60"/>
      <c r="G90" s="60"/>
      <c r="H90" s="60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62"/>
      <c r="T90" s="62"/>
      <c r="U90" s="34"/>
      <c r="V90" s="34"/>
      <c r="W90" s="34"/>
      <c r="X90" s="34"/>
      <c r="Y90" s="34"/>
      <c r="Z90" s="34"/>
      <c r="AA90" s="34"/>
      <c r="AB90" s="60"/>
      <c r="AC90" s="34"/>
      <c r="AD90" s="34"/>
      <c r="AE90" s="34"/>
      <c r="AF90" s="60"/>
      <c r="AG90" s="60"/>
      <c r="AH90" s="60"/>
      <c r="AI90" s="60"/>
      <c r="AJ90" s="60"/>
      <c r="AK90" s="34"/>
      <c r="AL90" s="34"/>
      <c r="AM90" s="34"/>
      <c r="AN90" s="34"/>
      <c r="AO90" s="34"/>
      <c r="AP90" s="34"/>
      <c r="AQ90" s="34"/>
      <c r="AR90" s="34"/>
      <c r="AS90" s="34"/>
      <c r="AT90" s="34"/>
      <c r="AU90" s="62"/>
      <c r="AV90" s="62"/>
      <c r="AW90" s="34"/>
      <c r="AX90" s="34"/>
      <c r="AY90" s="34"/>
      <c r="AZ90" s="34"/>
      <c r="BA90" s="34"/>
      <c r="BB90" s="34"/>
      <c r="BC90" s="34"/>
      <c r="BD90" s="60"/>
      <c r="BE90" s="34"/>
      <c r="BF90" s="34"/>
      <c r="BG90" s="34"/>
      <c r="BH90" s="60"/>
      <c r="BI90" s="60"/>
      <c r="BJ90" s="60"/>
      <c r="BK90" s="60"/>
      <c r="BL90" s="60"/>
      <c r="BM90" s="34"/>
      <c r="BN90" s="34"/>
      <c r="BO90" s="34"/>
      <c r="BP90" s="34"/>
      <c r="BQ90" s="34"/>
      <c r="BR90" s="34"/>
      <c r="BS90" s="34"/>
      <c r="BT90" s="34"/>
      <c r="BU90" s="34"/>
      <c r="BV90" s="34"/>
      <c r="BW90" s="62"/>
      <c r="BX90" s="62"/>
      <c r="BY90" s="34"/>
      <c r="BZ90" s="34"/>
      <c r="CA90" s="34"/>
      <c r="CB90" s="34"/>
      <c r="CC90" s="34"/>
      <c r="CD90" s="34"/>
      <c r="CE90" s="34"/>
      <c r="CF90" s="60"/>
      <c r="CG90" s="34"/>
      <c r="CH90" s="34"/>
      <c r="CI90" s="34"/>
      <c r="CJ90" s="60"/>
      <c r="CK90" s="60"/>
      <c r="CL90" s="60"/>
      <c r="CM90" s="60"/>
      <c r="CN90" s="60"/>
      <c r="CO90" s="60"/>
      <c r="CP90" s="60"/>
      <c r="CQ90" s="60"/>
      <c r="CR90" s="60"/>
      <c r="CS90" s="60"/>
      <c r="CT90" s="60"/>
      <c r="CU90" s="60"/>
      <c r="CV90" s="34"/>
      <c r="CW90" s="34"/>
      <c r="CX90" s="34"/>
      <c r="CY90" s="62"/>
      <c r="CZ90" s="62"/>
      <c r="DA90" s="34"/>
      <c r="DB90" s="34"/>
      <c r="DC90" s="34"/>
      <c r="DD90" s="34"/>
      <c r="DE90" s="34"/>
      <c r="DF90" s="34"/>
      <c r="DG90" s="34"/>
      <c r="DH90" s="60"/>
      <c r="DI90" s="34"/>
      <c r="DJ90" s="34"/>
      <c r="DK90" s="34"/>
      <c r="DL90" s="60"/>
      <c r="DM90" s="60"/>
      <c r="DN90" s="60"/>
      <c r="DO90" s="60"/>
      <c r="DP90" s="60"/>
      <c r="DQ90" s="34"/>
      <c r="DR90" s="34"/>
      <c r="DS90" s="35"/>
      <c r="DT90" s="34"/>
      <c r="DU90" s="34"/>
      <c r="DV90" s="34"/>
      <c r="DW90" s="34"/>
      <c r="DX90" s="34"/>
      <c r="DY90" s="34"/>
      <c r="DZ90" s="34"/>
      <c r="EA90" s="62"/>
      <c r="EB90" s="62"/>
      <c r="EC90" s="34"/>
      <c r="ED90" s="34"/>
      <c r="EE90" s="34"/>
      <c r="EF90" s="34"/>
      <c r="EG90" s="34"/>
      <c r="EH90" s="34"/>
      <c r="EI90" s="34"/>
      <c r="EJ90" s="60"/>
      <c r="EK90" s="34"/>
      <c r="EL90" s="34"/>
      <c r="EM90" s="34"/>
      <c r="EN90" s="60"/>
      <c r="EO90" s="60"/>
      <c r="EP90" s="60"/>
      <c r="EQ90" s="60"/>
      <c r="ER90" s="60"/>
      <c r="ES90" s="35"/>
      <c r="ET90" s="35"/>
      <c r="EU90" s="35"/>
      <c r="EV90" s="35"/>
      <c r="EW90" s="35"/>
      <c r="EX90" s="35"/>
      <c r="EY90" s="35"/>
      <c r="EZ90" s="34"/>
      <c r="FA90" s="34"/>
      <c r="FB90" s="34"/>
      <c r="FC90" s="62"/>
      <c r="FD90" s="62"/>
      <c r="FE90" s="34"/>
      <c r="FF90" s="34"/>
      <c r="FG90" s="34"/>
      <c r="FH90" s="34"/>
      <c r="FI90" s="34"/>
      <c r="FJ90" s="34"/>
      <c r="FK90" s="34"/>
      <c r="FL90" s="60"/>
      <c r="FM90" s="34"/>
      <c r="FN90" s="34"/>
      <c r="FO90" s="34"/>
      <c r="FP90" s="60"/>
      <c r="FQ90" s="60"/>
      <c r="FR90" s="60"/>
      <c r="FS90" s="60"/>
      <c r="FT90" s="60"/>
      <c r="FU90" s="34"/>
      <c r="FV90" s="34"/>
      <c r="FW90" s="34"/>
      <c r="FX90" s="34"/>
      <c r="FY90" s="34"/>
      <c r="FZ90" s="34"/>
      <c r="GA90" s="34"/>
      <c r="GB90" s="34"/>
      <c r="GC90" s="34"/>
      <c r="GD90" s="34"/>
      <c r="GE90" s="62"/>
      <c r="GF90" s="62"/>
      <c r="GG90" s="34"/>
      <c r="GH90" s="34"/>
      <c r="GI90" s="34"/>
      <c r="GJ90" s="34"/>
      <c r="GK90" s="34"/>
      <c r="GL90" s="34"/>
      <c r="GM90" s="34"/>
      <c r="GN90" s="60"/>
      <c r="GO90" s="34"/>
      <c r="GP90" s="34"/>
      <c r="GQ90" s="34"/>
      <c r="GR90" s="60"/>
      <c r="GS90" s="60"/>
      <c r="GT90" s="60"/>
      <c r="GU90" s="60"/>
      <c r="GV90" s="60"/>
      <c r="GW90" s="34"/>
      <c r="GX90" s="34"/>
      <c r="GY90" s="34"/>
      <c r="GZ90" s="34"/>
      <c r="HA90" s="34"/>
      <c r="HB90" s="34"/>
      <c r="HC90" s="34"/>
      <c r="HD90" s="34"/>
      <c r="HE90" s="34"/>
      <c r="HF90" s="34"/>
      <c r="HG90" s="62"/>
      <c r="HH90" s="62"/>
      <c r="HI90" s="34"/>
      <c r="HJ90" s="34"/>
      <c r="HK90" s="34"/>
      <c r="HL90" s="34"/>
      <c r="HM90" s="34"/>
      <c r="HN90" s="34"/>
      <c r="HO90" s="34"/>
      <c r="HP90" s="60"/>
      <c r="HQ90" s="34"/>
      <c r="HR90" s="34"/>
      <c r="HS90" s="34"/>
      <c r="HT90" s="60"/>
      <c r="HU90" s="60"/>
      <c r="HV90" s="60"/>
      <c r="HW90" s="60"/>
      <c r="HX90" s="60"/>
      <c r="HY90" s="34"/>
      <c r="HZ90" s="34"/>
      <c r="IA90" s="34"/>
      <c r="IB90" s="34"/>
      <c r="IC90" s="34"/>
      <c r="ID90" s="34"/>
      <c r="IE90" s="34"/>
      <c r="IF90" s="34"/>
      <c r="IG90" s="34"/>
      <c r="IH90" s="34"/>
      <c r="II90" s="62"/>
      <c r="IJ90" s="62"/>
      <c r="IK90" s="34"/>
      <c r="IL90" s="34"/>
      <c r="IM90" s="34"/>
      <c r="IN90" s="34"/>
      <c r="IO90" s="34"/>
      <c r="IP90" s="34"/>
      <c r="IQ90" s="34"/>
      <c r="IR90" s="60"/>
      <c r="IS90" s="34"/>
      <c r="IT90" s="34"/>
      <c r="IU90" s="34"/>
      <c r="IV90" s="60"/>
      <c r="IW90" s="60"/>
      <c r="IX90" s="60"/>
      <c r="IY90" s="60"/>
      <c r="IZ90" s="60"/>
      <c r="JA90" s="34"/>
      <c r="JB90" s="34"/>
      <c r="JC90" s="34"/>
      <c r="JD90" s="34"/>
      <c r="JE90" s="34"/>
      <c r="JF90" s="34"/>
      <c r="JG90" s="34"/>
      <c r="JH90" s="34"/>
      <c r="JI90" s="34"/>
      <c r="JJ90" s="34"/>
      <c r="JK90" s="62"/>
      <c r="JL90" s="62"/>
      <c r="JM90" s="34"/>
      <c r="JN90" s="34"/>
      <c r="JO90" s="34"/>
      <c r="JP90" s="34"/>
      <c r="JQ90" s="34"/>
      <c r="JR90" s="34"/>
      <c r="JS90" s="34"/>
      <c r="JT90" s="60"/>
      <c r="JU90" s="34"/>
      <c r="JV90" s="34"/>
      <c r="JW90" s="34"/>
      <c r="JX90" s="60"/>
      <c r="JY90" s="60"/>
      <c r="JZ90" s="60"/>
      <c r="KA90" s="60"/>
      <c r="KB90" s="60"/>
      <c r="KC90" s="34"/>
      <c r="KD90" s="34"/>
      <c r="KE90" s="34"/>
      <c r="KF90" s="34"/>
      <c r="KG90" s="34"/>
      <c r="KH90" s="34"/>
      <c r="KI90" s="34"/>
      <c r="KJ90" s="34"/>
      <c r="KK90" s="34"/>
      <c r="KL90" s="34"/>
      <c r="KM90" s="62"/>
      <c r="KN90" s="62"/>
      <c r="KO90" s="34"/>
      <c r="KP90" s="34"/>
      <c r="KQ90" s="34"/>
      <c r="KR90" s="34"/>
      <c r="KS90" s="34"/>
      <c r="KT90" s="34"/>
      <c r="KU90" s="34"/>
      <c r="KV90" s="60"/>
      <c r="KW90" s="34"/>
      <c r="KX90" s="34"/>
      <c r="KY90" s="34"/>
      <c r="KZ90" s="60"/>
      <c r="LA90" s="60"/>
      <c r="LB90" s="60"/>
      <c r="LC90" s="60"/>
      <c r="LD90" s="60"/>
      <c r="LE90" s="34"/>
      <c r="LF90" s="34"/>
      <c r="LG90" s="34"/>
      <c r="LH90" s="34"/>
      <c r="LI90" s="34"/>
      <c r="LJ90" s="34"/>
      <c r="LK90" s="34"/>
      <c r="LL90" s="34"/>
      <c r="LM90" s="34"/>
      <c r="LN90" s="34"/>
      <c r="LO90" s="62"/>
      <c r="LP90" s="62"/>
      <c r="LQ90" s="34"/>
      <c r="LR90" s="34"/>
      <c r="LS90" s="34"/>
      <c r="LT90" s="34"/>
      <c r="LU90" s="34"/>
      <c r="LV90" s="34"/>
      <c r="LW90" s="34"/>
      <c r="LX90" s="60"/>
      <c r="LY90" s="34"/>
      <c r="LZ90" s="34"/>
      <c r="MA90" s="34"/>
      <c r="MB90" s="60"/>
      <c r="MC90" s="60"/>
      <c r="MD90" s="60"/>
      <c r="ME90" s="60"/>
      <c r="MF90" s="60"/>
      <c r="MG90" s="34"/>
      <c r="MH90" s="34"/>
      <c r="MI90" s="34"/>
      <c r="MJ90" s="34"/>
      <c r="MK90" s="34"/>
      <c r="ML90" s="34"/>
      <c r="MM90" s="34"/>
      <c r="MN90" s="34"/>
      <c r="MO90" s="34"/>
      <c r="MP90" s="34"/>
      <c r="MQ90" s="62"/>
      <c r="MR90" s="62"/>
      <c r="MS90" s="34"/>
      <c r="MT90" s="34"/>
      <c r="MU90" s="34"/>
      <c r="MV90" s="34"/>
      <c r="MW90" s="34"/>
      <c r="MX90" s="34"/>
      <c r="MY90" s="34"/>
      <c r="MZ90" s="60"/>
      <c r="NA90" s="34"/>
      <c r="NB90" s="34"/>
      <c r="NC90" s="34"/>
      <c r="ND90" s="60"/>
      <c r="NE90" s="60"/>
      <c r="NF90" s="60"/>
      <c r="NG90" s="60"/>
      <c r="NH90" s="60"/>
      <c r="NI90" s="34"/>
      <c r="NJ90" s="34"/>
      <c r="NK90" s="34"/>
      <c r="NL90" s="34"/>
      <c r="NM90" s="34"/>
      <c r="NN90" s="34"/>
      <c r="NO90" s="34"/>
      <c r="NP90" s="34"/>
      <c r="NQ90" s="34"/>
      <c r="NR90" s="34"/>
      <c r="NS90" s="62"/>
      <c r="NT90" s="62"/>
      <c r="NU90" s="34"/>
      <c r="NV90" s="34"/>
      <c r="NW90" s="34"/>
      <c r="NX90" s="34"/>
      <c r="NY90" s="34"/>
      <c r="NZ90" s="34"/>
      <c r="OA90" s="34"/>
      <c r="OB90" s="60"/>
      <c r="OC90" s="34"/>
      <c r="OD90" s="34"/>
      <c r="OE90" s="34"/>
      <c r="OF90" s="60"/>
      <c r="OG90" s="60"/>
      <c r="OH90" s="60"/>
      <c r="OI90" s="60"/>
      <c r="OJ90" s="60"/>
      <c r="OK90" s="34"/>
      <c r="OL90" s="34"/>
      <c r="OM90" s="34"/>
      <c r="ON90" s="34"/>
      <c r="OO90" s="34"/>
      <c r="OP90" s="34"/>
      <c r="OQ90" s="34"/>
      <c r="OR90" s="34"/>
      <c r="OS90" s="34"/>
      <c r="OT90" s="34"/>
      <c r="OU90" s="62"/>
      <c r="OV90" s="62"/>
      <c r="OW90" s="34"/>
      <c r="OX90" s="34"/>
      <c r="OY90" s="34"/>
      <c r="OZ90" s="34"/>
      <c r="PA90" s="34"/>
      <c r="PB90" s="34"/>
      <c r="PC90" s="34"/>
      <c r="PD90" s="60"/>
      <c r="PE90" s="63"/>
    </row>
    <row r="91" spans="1:421" s="64" customFormat="1" ht="20.2" customHeight="1">
      <c r="A91" s="34"/>
      <c r="B91" s="34"/>
      <c r="C91" s="34"/>
      <c r="D91" s="60"/>
      <c r="E91" s="60"/>
      <c r="F91" s="60"/>
      <c r="G91" s="60"/>
      <c r="H91" s="60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62"/>
      <c r="T91" s="62"/>
      <c r="U91" s="34"/>
      <c r="V91" s="34"/>
      <c r="W91" s="34"/>
      <c r="X91" s="34"/>
      <c r="Y91" s="34"/>
      <c r="Z91" s="34"/>
      <c r="AA91" s="34"/>
      <c r="AB91" s="60"/>
      <c r="AC91" s="34"/>
      <c r="AD91" s="34"/>
      <c r="AE91" s="34"/>
      <c r="AF91" s="60"/>
      <c r="AG91" s="60"/>
      <c r="AH91" s="60"/>
      <c r="AI91" s="60"/>
      <c r="AJ91" s="60"/>
      <c r="AK91" s="34"/>
      <c r="AL91" s="34"/>
      <c r="AM91" s="34"/>
      <c r="AN91" s="34"/>
      <c r="AO91" s="34"/>
      <c r="AP91" s="34"/>
      <c r="AQ91" s="34"/>
      <c r="AR91" s="34"/>
      <c r="AS91" s="34"/>
      <c r="AT91" s="34"/>
      <c r="AU91" s="62"/>
      <c r="AV91" s="62"/>
      <c r="AW91" s="34"/>
      <c r="AX91" s="34"/>
      <c r="AY91" s="34"/>
      <c r="AZ91" s="34"/>
      <c r="BA91" s="34"/>
      <c r="BB91" s="34"/>
      <c r="BC91" s="34"/>
      <c r="BD91" s="60"/>
      <c r="BE91" s="34"/>
      <c r="BF91" s="34"/>
      <c r="BG91" s="34"/>
      <c r="BH91" s="60"/>
      <c r="BI91" s="60"/>
      <c r="BJ91" s="60"/>
      <c r="BK91" s="60"/>
      <c r="BL91" s="60"/>
      <c r="BM91" s="34"/>
      <c r="BN91" s="34"/>
      <c r="BO91" s="34"/>
      <c r="BP91" s="34"/>
      <c r="BQ91" s="34"/>
      <c r="BR91" s="34"/>
      <c r="BS91" s="34"/>
      <c r="BT91" s="34"/>
      <c r="BU91" s="34"/>
      <c r="BV91" s="34"/>
      <c r="BW91" s="62"/>
      <c r="BX91" s="62"/>
      <c r="BY91" s="34"/>
      <c r="BZ91" s="34"/>
      <c r="CA91" s="34"/>
      <c r="CB91" s="34"/>
      <c r="CC91" s="34"/>
      <c r="CD91" s="34"/>
      <c r="CE91" s="34"/>
      <c r="CF91" s="60"/>
      <c r="CG91" s="34"/>
      <c r="CH91" s="34"/>
      <c r="CI91" s="34"/>
      <c r="CJ91" s="60"/>
      <c r="CK91" s="60"/>
      <c r="CL91" s="60"/>
      <c r="CM91" s="60"/>
      <c r="CN91" s="60"/>
      <c r="CO91" s="35"/>
      <c r="CP91" s="35"/>
      <c r="CQ91" s="35"/>
      <c r="CR91" s="35"/>
      <c r="CS91" s="35"/>
      <c r="CT91" s="35"/>
      <c r="CU91" s="35"/>
      <c r="CV91" s="34"/>
      <c r="CW91" s="34"/>
      <c r="CX91" s="34"/>
      <c r="CY91" s="62"/>
      <c r="CZ91" s="62"/>
      <c r="DA91" s="34"/>
      <c r="DB91" s="34"/>
      <c r="DC91" s="34"/>
      <c r="DD91" s="34"/>
      <c r="DE91" s="34"/>
      <c r="DF91" s="34"/>
      <c r="DG91" s="34"/>
      <c r="DH91" s="60"/>
      <c r="DI91" s="34"/>
      <c r="DJ91" s="34"/>
      <c r="DK91" s="34"/>
      <c r="DL91" s="60"/>
      <c r="DM91" s="60"/>
      <c r="DN91" s="60"/>
      <c r="DO91" s="60"/>
      <c r="DP91" s="60"/>
      <c r="DQ91" s="34"/>
      <c r="DR91" s="34"/>
      <c r="DS91" s="35"/>
      <c r="DT91" s="34"/>
      <c r="DU91" s="34"/>
      <c r="DV91" s="34"/>
      <c r="DW91" s="34"/>
      <c r="DX91" s="34"/>
      <c r="DY91" s="34"/>
      <c r="DZ91" s="34"/>
      <c r="EA91" s="62"/>
      <c r="EB91" s="62"/>
      <c r="EC91" s="34"/>
      <c r="ED91" s="34"/>
      <c r="EE91" s="34"/>
      <c r="EF91" s="34"/>
      <c r="EG91" s="34"/>
      <c r="EH91" s="34"/>
      <c r="EI91" s="34"/>
      <c r="EJ91" s="60"/>
      <c r="EK91" s="34"/>
      <c r="EL91" s="34"/>
      <c r="EM91" s="34"/>
      <c r="EN91" s="60"/>
      <c r="EO91" s="60"/>
      <c r="EP91" s="60"/>
      <c r="EQ91" s="60"/>
      <c r="ER91" s="60"/>
      <c r="ES91" s="35"/>
      <c r="ET91" s="35"/>
      <c r="EU91" s="35"/>
      <c r="EV91" s="35"/>
      <c r="EW91" s="35"/>
      <c r="EX91" s="35"/>
      <c r="EY91" s="35"/>
      <c r="EZ91" s="34"/>
      <c r="FA91" s="34"/>
      <c r="FB91" s="34"/>
      <c r="FC91" s="62"/>
      <c r="FD91" s="62"/>
      <c r="FE91" s="34"/>
      <c r="FF91" s="34"/>
      <c r="FG91" s="34"/>
      <c r="FH91" s="34"/>
      <c r="FI91" s="34"/>
      <c r="FJ91" s="34"/>
      <c r="FK91" s="34"/>
      <c r="FL91" s="60"/>
      <c r="FM91" s="34"/>
      <c r="FN91" s="34"/>
      <c r="FO91" s="34"/>
      <c r="FP91" s="60"/>
      <c r="FQ91" s="60"/>
      <c r="FR91" s="60"/>
      <c r="FS91" s="60"/>
      <c r="FT91" s="60"/>
      <c r="FU91" s="34"/>
      <c r="FV91" s="34"/>
      <c r="FW91" s="34"/>
      <c r="FX91" s="34"/>
      <c r="FY91" s="34"/>
      <c r="FZ91" s="34"/>
      <c r="GA91" s="34"/>
      <c r="GB91" s="34"/>
      <c r="GC91" s="34"/>
      <c r="GD91" s="34"/>
      <c r="GE91" s="62"/>
      <c r="GF91" s="62"/>
      <c r="GG91" s="34"/>
      <c r="GH91" s="34"/>
      <c r="GI91" s="34"/>
      <c r="GJ91" s="34"/>
      <c r="GK91" s="34"/>
      <c r="GL91" s="34"/>
      <c r="GM91" s="34"/>
      <c r="GN91" s="60"/>
      <c r="GO91" s="34"/>
      <c r="GP91" s="34"/>
      <c r="GQ91" s="34"/>
      <c r="GR91" s="60"/>
      <c r="GS91" s="60"/>
      <c r="GT91" s="60"/>
      <c r="GU91" s="60"/>
      <c r="GV91" s="60"/>
      <c r="GW91" s="34"/>
      <c r="GX91" s="34"/>
      <c r="GY91" s="34"/>
      <c r="GZ91" s="34"/>
      <c r="HA91" s="34"/>
      <c r="HB91" s="34"/>
      <c r="HC91" s="34"/>
      <c r="HD91" s="34"/>
      <c r="HE91" s="34"/>
      <c r="HF91" s="34"/>
      <c r="HG91" s="62"/>
      <c r="HH91" s="62"/>
      <c r="HI91" s="34"/>
      <c r="HJ91" s="34"/>
      <c r="HK91" s="34"/>
      <c r="HL91" s="34"/>
      <c r="HM91" s="34"/>
      <c r="HN91" s="34"/>
      <c r="HO91" s="34"/>
      <c r="HP91" s="60"/>
      <c r="HQ91" s="34"/>
      <c r="HR91" s="34"/>
      <c r="HS91" s="34"/>
      <c r="HT91" s="60"/>
      <c r="HU91" s="60"/>
      <c r="HV91" s="60"/>
      <c r="HW91" s="60"/>
      <c r="HX91" s="60"/>
      <c r="HY91" s="34"/>
      <c r="HZ91" s="34"/>
      <c r="IA91" s="34"/>
      <c r="IB91" s="34"/>
      <c r="IC91" s="34"/>
      <c r="ID91" s="34"/>
      <c r="IE91" s="34"/>
      <c r="IF91" s="34"/>
      <c r="IG91" s="34"/>
      <c r="IH91" s="34"/>
      <c r="II91" s="62"/>
      <c r="IJ91" s="62"/>
      <c r="IK91" s="34"/>
      <c r="IL91" s="34"/>
      <c r="IM91" s="34"/>
      <c r="IN91" s="34"/>
      <c r="IO91" s="34"/>
      <c r="IP91" s="34"/>
      <c r="IQ91" s="34"/>
      <c r="IR91" s="60"/>
      <c r="IS91" s="34"/>
      <c r="IT91" s="34"/>
      <c r="IU91" s="34"/>
      <c r="IV91" s="60"/>
      <c r="IW91" s="60"/>
      <c r="IX91" s="60"/>
      <c r="IY91" s="60"/>
      <c r="IZ91" s="60"/>
      <c r="JA91" s="34"/>
      <c r="JB91" s="34"/>
      <c r="JC91" s="34"/>
      <c r="JD91" s="34"/>
      <c r="JE91" s="34"/>
      <c r="JF91" s="34"/>
      <c r="JG91" s="34"/>
      <c r="JH91" s="34"/>
      <c r="JI91" s="34"/>
      <c r="JJ91" s="34"/>
      <c r="JK91" s="62"/>
      <c r="JL91" s="62"/>
      <c r="JM91" s="34"/>
      <c r="JN91" s="34"/>
      <c r="JO91" s="34"/>
      <c r="JP91" s="34"/>
      <c r="JQ91" s="34"/>
      <c r="JR91" s="34"/>
      <c r="JS91" s="34"/>
      <c r="JT91" s="60"/>
      <c r="JU91" s="34"/>
      <c r="JV91" s="34"/>
      <c r="JW91" s="34"/>
      <c r="JX91" s="60"/>
      <c r="JY91" s="60"/>
      <c r="JZ91" s="60"/>
      <c r="KA91" s="60"/>
      <c r="KB91" s="60"/>
      <c r="KC91" s="34"/>
      <c r="KD91" s="34"/>
      <c r="KE91" s="34"/>
      <c r="KF91" s="34"/>
      <c r="KG91" s="34"/>
      <c r="KH91" s="34"/>
      <c r="KI91" s="34"/>
      <c r="KJ91" s="34"/>
      <c r="KK91" s="34"/>
      <c r="KL91" s="34"/>
      <c r="KM91" s="62"/>
      <c r="KN91" s="62"/>
      <c r="KO91" s="34"/>
      <c r="KP91" s="34"/>
      <c r="KQ91" s="34"/>
      <c r="KR91" s="34"/>
      <c r="KS91" s="34"/>
      <c r="KT91" s="34"/>
      <c r="KU91" s="34"/>
      <c r="KV91" s="60"/>
      <c r="KW91" s="34"/>
      <c r="KX91" s="34"/>
      <c r="KY91" s="34"/>
      <c r="KZ91" s="60"/>
      <c r="LA91" s="60"/>
      <c r="LB91" s="60"/>
      <c r="LC91" s="60"/>
      <c r="LD91" s="60"/>
      <c r="LE91" s="34"/>
      <c r="LF91" s="34"/>
      <c r="LG91" s="34"/>
      <c r="LH91" s="34"/>
      <c r="LI91" s="34"/>
      <c r="LJ91" s="34"/>
      <c r="LK91" s="34"/>
      <c r="LL91" s="34"/>
      <c r="LM91" s="34"/>
      <c r="LN91" s="34"/>
      <c r="LO91" s="62"/>
      <c r="LP91" s="62"/>
      <c r="LQ91" s="34"/>
      <c r="LR91" s="34"/>
      <c r="LS91" s="34"/>
      <c r="LT91" s="34"/>
      <c r="LU91" s="34"/>
      <c r="LV91" s="34"/>
      <c r="LW91" s="34"/>
      <c r="LX91" s="60"/>
      <c r="LY91" s="34"/>
      <c r="LZ91" s="34"/>
      <c r="MA91" s="34"/>
      <c r="MB91" s="60"/>
      <c r="MC91" s="60"/>
      <c r="MD91" s="60"/>
      <c r="ME91" s="60"/>
      <c r="MF91" s="60"/>
      <c r="MG91" s="34"/>
      <c r="MH91" s="34"/>
      <c r="MI91" s="34"/>
      <c r="MJ91" s="34"/>
      <c r="MK91" s="34"/>
      <c r="ML91" s="34"/>
      <c r="MM91" s="34"/>
      <c r="MN91" s="34"/>
      <c r="MO91" s="34"/>
      <c r="MP91" s="34"/>
      <c r="MQ91" s="62"/>
      <c r="MR91" s="62"/>
      <c r="MS91" s="34"/>
      <c r="MT91" s="34"/>
      <c r="MU91" s="34"/>
      <c r="MV91" s="34"/>
      <c r="MW91" s="34"/>
      <c r="MX91" s="34"/>
      <c r="MY91" s="34"/>
      <c r="MZ91" s="60"/>
      <c r="NA91" s="34"/>
      <c r="NB91" s="34"/>
      <c r="NC91" s="34"/>
      <c r="ND91" s="60"/>
      <c r="NE91" s="60"/>
      <c r="NF91" s="60"/>
      <c r="NG91" s="60"/>
      <c r="NH91" s="60"/>
      <c r="NI91" s="34"/>
      <c r="NJ91" s="34"/>
      <c r="NK91" s="34"/>
      <c r="NL91" s="34"/>
      <c r="NM91" s="34"/>
      <c r="NN91" s="34"/>
      <c r="NO91" s="34"/>
      <c r="NP91" s="34"/>
      <c r="NQ91" s="34"/>
      <c r="NR91" s="34"/>
      <c r="NS91" s="62"/>
      <c r="NT91" s="62"/>
      <c r="NU91" s="34"/>
      <c r="NV91" s="34"/>
      <c r="NW91" s="34"/>
      <c r="NX91" s="34"/>
      <c r="NY91" s="34"/>
      <c r="NZ91" s="34"/>
      <c r="OA91" s="34"/>
      <c r="OB91" s="60"/>
      <c r="OC91" s="34"/>
      <c r="OD91" s="34"/>
      <c r="OE91" s="34"/>
      <c r="OF91" s="60"/>
      <c r="OG91" s="60"/>
      <c r="OH91" s="60"/>
      <c r="OI91" s="60"/>
      <c r="OJ91" s="60"/>
      <c r="OK91" s="34"/>
      <c r="OL91" s="34"/>
      <c r="OM91" s="34"/>
      <c r="ON91" s="34"/>
      <c r="OO91" s="34"/>
      <c r="OP91" s="34"/>
      <c r="OQ91" s="34"/>
      <c r="OR91" s="34"/>
      <c r="OS91" s="34"/>
      <c r="OT91" s="34"/>
      <c r="OU91" s="62"/>
      <c r="OV91" s="62"/>
      <c r="OW91" s="34"/>
      <c r="OX91" s="34"/>
      <c r="OY91" s="34"/>
      <c r="OZ91" s="34"/>
      <c r="PA91" s="34"/>
      <c r="PB91" s="34"/>
      <c r="PC91" s="34"/>
      <c r="PD91" s="60"/>
      <c r="PE91" s="63"/>
    </row>
    <row r="92" spans="1:421" s="64" customFormat="1" ht="20.2" customHeight="1">
      <c r="A92" s="34"/>
      <c r="B92" s="34"/>
      <c r="C92" s="34"/>
      <c r="D92" s="60"/>
      <c r="E92" s="60"/>
      <c r="F92" s="60"/>
      <c r="G92" s="60"/>
      <c r="H92" s="60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62"/>
      <c r="T92" s="62"/>
      <c r="U92" s="34"/>
      <c r="V92" s="34"/>
      <c r="W92" s="34"/>
      <c r="X92" s="34"/>
      <c r="Y92" s="34"/>
      <c r="Z92" s="34"/>
      <c r="AA92" s="34"/>
      <c r="AB92" s="60"/>
      <c r="AC92" s="34"/>
      <c r="AD92" s="34"/>
      <c r="AE92" s="34"/>
      <c r="AF92" s="60"/>
      <c r="AG92" s="60"/>
      <c r="AH92" s="60"/>
      <c r="AI92" s="60"/>
      <c r="AJ92" s="60"/>
      <c r="AK92" s="34"/>
      <c r="AL92" s="34"/>
      <c r="AM92" s="34"/>
      <c r="AN92" s="34"/>
      <c r="AO92" s="34"/>
      <c r="AP92" s="34"/>
      <c r="AQ92" s="34"/>
      <c r="AR92" s="34"/>
      <c r="AS92" s="34"/>
      <c r="AT92" s="34"/>
      <c r="AU92" s="62"/>
      <c r="AV92" s="62"/>
      <c r="AW92" s="34"/>
      <c r="AX92" s="34"/>
      <c r="AY92" s="34"/>
      <c r="AZ92" s="34"/>
      <c r="BA92" s="34"/>
      <c r="BB92" s="34"/>
      <c r="BC92" s="34"/>
      <c r="BD92" s="60"/>
      <c r="BE92" s="34"/>
      <c r="BF92" s="34"/>
      <c r="BG92" s="34"/>
      <c r="BH92" s="60"/>
      <c r="BI92" s="60"/>
      <c r="BJ92" s="60"/>
      <c r="BK92" s="60"/>
      <c r="BL92" s="60"/>
      <c r="BM92" s="34"/>
      <c r="BN92" s="34"/>
      <c r="BO92" s="34"/>
      <c r="BP92" s="34"/>
      <c r="BQ92" s="34"/>
      <c r="BR92" s="34"/>
      <c r="BS92" s="34"/>
      <c r="BT92" s="34"/>
      <c r="BU92" s="34"/>
      <c r="BV92" s="34"/>
      <c r="BW92" s="62"/>
      <c r="BX92" s="62"/>
      <c r="BY92" s="34"/>
      <c r="BZ92" s="34"/>
      <c r="CA92" s="34"/>
      <c r="CB92" s="34"/>
      <c r="CC92" s="34"/>
      <c r="CD92" s="34"/>
      <c r="CE92" s="34"/>
      <c r="CF92" s="60"/>
      <c r="CG92" s="34"/>
      <c r="CH92" s="34"/>
      <c r="CI92" s="34"/>
      <c r="CJ92" s="60"/>
      <c r="CK92" s="60"/>
      <c r="CL92" s="60"/>
      <c r="CM92" s="60"/>
      <c r="CN92" s="60"/>
      <c r="CO92" s="34"/>
      <c r="CP92" s="34"/>
      <c r="CQ92" s="34"/>
      <c r="CR92" s="34"/>
      <c r="CS92" s="34"/>
      <c r="CT92" s="34"/>
      <c r="CU92" s="34"/>
      <c r="CV92" s="34"/>
      <c r="CW92" s="34"/>
      <c r="CX92" s="34"/>
      <c r="CY92" s="62"/>
      <c r="CZ92" s="62"/>
      <c r="DA92" s="34"/>
      <c r="DB92" s="34"/>
      <c r="DC92" s="34"/>
      <c r="DD92" s="34"/>
      <c r="DE92" s="34"/>
      <c r="DF92" s="34"/>
      <c r="DG92" s="34"/>
      <c r="DH92" s="60"/>
      <c r="DI92" s="34"/>
      <c r="DJ92" s="34"/>
      <c r="DK92" s="34"/>
      <c r="DL92" s="60"/>
      <c r="DM92" s="60"/>
      <c r="DN92" s="60"/>
      <c r="DO92" s="60"/>
      <c r="DP92" s="60"/>
      <c r="DQ92" s="34"/>
      <c r="DR92" s="34"/>
      <c r="DS92" s="34"/>
      <c r="DT92" s="34"/>
      <c r="DU92" s="34"/>
      <c r="DV92" s="34"/>
      <c r="DW92" s="34"/>
      <c r="DX92" s="34"/>
      <c r="DY92" s="34"/>
      <c r="DZ92" s="34"/>
      <c r="EA92" s="62"/>
      <c r="EB92" s="62"/>
      <c r="EC92" s="34"/>
      <c r="ED92" s="34"/>
      <c r="EE92" s="34"/>
      <c r="EF92" s="34"/>
      <c r="EG92" s="34"/>
      <c r="EH92" s="34"/>
      <c r="EI92" s="34"/>
      <c r="EJ92" s="60"/>
      <c r="EK92" s="34"/>
      <c r="EL92" s="34"/>
      <c r="EM92" s="34"/>
      <c r="EN92" s="60"/>
      <c r="EO92" s="60"/>
      <c r="EP92" s="60"/>
      <c r="EQ92" s="60"/>
      <c r="ER92" s="60"/>
      <c r="ES92" s="35"/>
      <c r="ET92" s="35"/>
      <c r="EU92" s="35"/>
      <c r="EV92" s="35"/>
      <c r="EW92" s="35"/>
      <c r="EX92" s="35"/>
      <c r="EY92" s="35"/>
      <c r="EZ92" s="34"/>
      <c r="FA92" s="34"/>
      <c r="FB92" s="34"/>
      <c r="FC92" s="62"/>
      <c r="FD92" s="62"/>
      <c r="FE92" s="34"/>
      <c r="FF92" s="34"/>
      <c r="FG92" s="34"/>
      <c r="FH92" s="34"/>
      <c r="FI92" s="34"/>
      <c r="FJ92" s="34"/>
      <c r="FK92" s="34"/>
      <c r="FL92" s="60"/>
      <c r="FM92" s="34"/>
      <c r="FN92" s="34"/>
      <c r="FO92" s="34"/>
      <c r="FP92" s="60"/>
      <c r="FQ92" s="60"/>
      <c r="FR92" s="60"/>
      <c r="FS92" s="60"/>
      <c r="FT92" s="60"/>
      <c r="FU92" s="34"/>
      <c r="FV92" s="34"/>
      <c r="FW92" s="34"/>
      <c r="FX92" s="34"/>
      <c r="FY92" s="34"/>
      <c r="FZ92" s="34"/>
      <c r="GA92" s="34"/>
      <c r="GB92" s="34"/>
      <c r="GC92" s="34"/>
      <c r="GD92" s="34"/>
      <c r="GE92" s="62"/>
      <c r="GF92" s="62"/>
      <c r="GG92" s="34"/>
      <c r="GH92" s="34"/>
      <c r="GI92" s="34"/>
      <c r="GJ92" s="34"/>
      <c r="GK92" s="34"/>
      <c r="GL92" s="34"/>
      <c r="GM92" s="34"/>
      <c r="GN92" s="60"/>
      <c r="GO92" s="34"/>
      <c r="GP92" s="34"/>
      <c r="GQ92" s="34"/>
      <c r="GR92" s="60"/>
      <c r="GS92" s="60"/>
      <c r="GT92" s="60"/>
      <c r="GU92" s="60"/>
      <c r="GV92" s="60"/>
      <c r="GW92" s="34"/>
      <c r="GX92" s="34"/>
      <c r="GY92" s="34"/>
      <c r="GZ92" s="34"/>
      <c r="HA92" s="34"/>
      <c r="HB92" s="34"/>
      <c r="HC92" s="34"/>
      <c r="HD92" s="34"/>
      <c r="HE92" s="34"/>
      <c r="HF92" s="34"/>
      <c r="HG92" s="62"/>
      <c r="HH92" s="62"/>
      <c r="HI92" s="34"/>
      <c r="HJ92" s="34"/>
      <c r="HK92" s="34"/>
      <c r="HL92" s="34"/>
      <c r="HM92" s="34"/>
      <c r="HN92" s="34"/>
      <c r="HO92" s="34"/>
      <c r="HP92" s="60"/>
      <c r="HQ92" s="34"/>
      <c r="HR92" s="34"/>
      <c r="HS92" s="34"/>
      <c r="HT92" s="60"/>
      <c r="HU92" s="60"/>
      <c r="HV92" s="60"/>
      <c r="HW92" s="60"/>
      <c r="HX92" s="60"/>
      <c r="HY92" s="34"/>
      <c r="HZ92" s="34"/>
      <c r="IA92" s="34"/>
      <c r="IB92" s="34"/>
      <c r="IC92" s="34"/>
      <c r="ID92" s="34"/>
      <c r="IE92" s="34"/>
      <c r="IF92" s="34"/>
      <c r="IG92" s="34"/>
      <c r="IH92" s="34"/>
      <c r="II92" s="62"/>
      <c r="IJ92" s="62"/>
      <c r="IK92" s="34"/>
      <c r="IL92" s="34"/>
      <c r="IM92" s="34"/>
      <c r="IN92" s="34"/>
      <c r="IO92" s="34"/>
      <c r="IP92" s="34"/>
      <c r="IQ92" s="34"/>
      <c r="IR92" s="60"/>
      <c r="IS92" s="34"/>
      <c r="IT92" s="34"/>
      <c r="IU92" s="34"/>
      <c r="IV92" s="60"/>
      <c r="IW92" s="60"/>
      <c r="IX92" s="60"/>
      <c r="IY92" s="60"/>
      <c r="IZ92" s="60"/>
      <c r="JA92" s="34"/>
      <c r="JB92" s="34"/>
      <c r="JC92" s="34"/>
      <c r="JD92" s="34"/>
      <c r="JE92" s="34"/>
      <c r="JF92" s="34"/>
      <c r="JG92" s="34"/>
      <c r="JH92" s="34"/>
      <c r="JI92" s="34"/>
      <c r="JJ92" s="34"/>
      <c r="JK92" s="62"/>
      <c r="JL92" s="62"/>
      <c r="JM92" s="34"/>
      <c r="JN92" s="34"/>
      <c r="JO92" s="34"/>
      <c r="JP92" s="34"/>
      <c r="JQ92" s="34"/>
      <c r="JR92" s="34"/>
      <c r="JS92" s="34"/>
      <c r="JT92" s="60"/>
      <c r="JU92" s="34"/>
      <c r="JV92" s="34"/>
      <c r="JW92" s="34"/>
      <c r="JX92" s="60"/>
      <c r="JY92" s="60"/>
      <c r="JZ92" s="60"/>
      <c r="KA92" s="60"/>
      <c r="KB92" s="60"/>
      <c r="KC92" s="34"/>
      <c r="KD92" s="34"/>
      <c r="KE92" s="34"/>
      <c r="KF92" s="34"/>
      <c r="KG92" s="34"/>
      <c r="KH92" s="34"/>
      <c r="KI92" s="34"/>
      <c r="KJ92" s="34"/>
      <c r="KK92" s="34"/>
      <c r="KL92" s="34"/>
      <c r="KM92" s="62"/>
      <c r="KN92" s="62"/>
      <c r="KO92" s="34"/>
      <c r="KP92" s="34"/>
      <c r="KQ92" s="34"/>
      <c r="KR92" s="34"/>
      <c r="KS92" s="34"/>
      <c r="KT92" s="34"/>
      <c r="KU92" s="34"/>
      <c r="KV92" s="60"/>
      <c r="KW92" s="34"/>
      <c r="KX92" s="34"/>
      <c r="KY92" s="34"/>
      <c r="KZ92" s="60"/>
      <c r="LA92" s="60"/>
      <c r="LB92" s="60"/>
      <c r="LC92" s="60"/>
      <c r="LD92" s="60"/>
      <c r="LE92" s="34"/>
      <c r="LF92" s="34"/>
      <c r="LG92" s="34"/>
      <c r="LH92" s="34"/>
      <c r="LI92" s="34"/>
      <c r="LJ92" s="34"/>
      <c r="LK92" s="34"/>
      <c r="LL92" s="34"/>
      <c r="LM92" s="34"/>
      <c r="LN92" s="34"/>
      <c r="LO92" s="62"/>
      <c r="LP92" s="62"/>
      <c r="LQ92" s="34"/>
      <c r="LR92" s="34"/>
      <c r="LS92" s="34"/>
      <c r="LT92" s="34"/>
      <c r="LU92" s="34"/>
      <c r="LV92" s="34"/>
      <c r="LW92" s="34"/>
      <c r="LX92" s="60"/>
      <c r="LY92" s="34"/>
      <c r="LZ92" s="34"/>
      <c r="MA92" s="34"/>
      <c r="MB92" s="60"/>
      <c r="MC92" s="60"/>
      <c r="MD92" s="60"/>
      <c r="ME92" s="60"/>
      <c r="MF92" s="60"/>
      <c r="MG92" s="34"/>
      <c r="MH92" s="34"/>
      <c r="MI92" s="34"/>
      <c r="MJ92" s="34"/>
      <c r="MK92" s="34"/>
      <c r="ML92" s="34"/>
      <c r="MM92" s="34"/>
      <c r="MN92" s="34"/>
      <c r="MO92" s="34"/>
      <c r="MP92" s="34"/>
      <c r="MQ92" s="62"/>
      <c r="MR92" s="62"/>
      <c r="MS92" s="34"/>
      <c r="MT92" s="34"/>
      <c r="MU92" s="34"/>
      <c r="MV92" s="34"/>
      <c r="MW92" s="34"/>
      <c r="MX92" s="34"/>
      <c r="MY92" s="34"/>
      <c r="MZ92" s="60"/>
      <c r="NA92" s="34"/>
      <c r="NB92" s="34"/>
      <c r="NC92" s="34"/>
      <c r="ND92" s="60"/>
      <c r="NE92" s="60"/>
      <c r="NF92" s="60"/>
      <c r="NG92" s="60"/>
      <c r="NH92" s="60"/>
      <c r="NI92" s="34"/>
      <c r="NJ92" s="34"/>
      <c r="NK92" s="34"/>
      <c r="NL92" s="34"/>
      <c r="NM92" s="34"/>
      <c r="NN92" s="34"/>
      <c r="NO92" s="34"/>
      <c r="NP92" s="34"/>
      <c r="NQ92" s="34"/>
      <c r="NR92" s="34"/>
      <c r="NS92" s="62"/>
      <c r="NT92" s="62"/>
      <c r="NU92" s="34"/>
      <c r="NV92" s="34"/>
      <c r="NW92" s="34"/>
      <c r="NX92" s="34"/>
      <c r="NY92" s="34"/>
      <c r="NZ92" s="34"/>
      <c r="OA92" s="34"/>
      <c r="OB92" s="60"/>
      <c r="OC92" s="34"/>
      <c r="OD92" s="34"/>
      <c r="OE92" s="34"/>
      <c r="OF92" s="60"/>
      <c r="OG92" s="60"/>
      <c r="OH92" s="60"/>
      <c r="OI92" s="60"/>
      <c r="OJ92" s="60"/>
      <c r="OK92" s="34"/>
      <c r="OL92" s="34"/>
      <c r="OM92" s="34"/>
      <c r="ON92" s="34"/>
      <c r="OO92" s="34"/>
      <c r="OP92" s="34"/>
      <c r="OQ92" s="34"/>
      <c r="OR92" s="34"/>
      <c r="OS92" s="34"/>
      <c r="OT92" s="34"/>
      <c r="OU92" s="62"/>
      <c r="OV92" s="62"/>
      <c r="OW92" s="34"/>
      <c r="OX92" s="34"/>
      <c r="OY92" s="34"/>
      <c r="OZ92" s="34"/>
      <c r="PA92" s="34"/>
      <c r="PB92" s="34"/>
      <c r="PC92" s="34"/>
      <c r="PD92" s="60"/>
      <c r="PE92" s="63"/>
    </row>
    <row r="93" spans="1:421" s="64" customFormat="1" ht="20.2" customHeight="1">
      <c r="A93" s="34"/>
      <c r="B93" s="34"/>
      <c r="C93" s="34"/>
      <c r="D93" s="60"/>
      <c r="E93" s="60"/>
      <c r="F93" s="60"/>
      <c r="G93" s="60"/>
      <c r="H93" s="60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62"/>
      <c r="T93" s="62"/>
      <c r="U93" s="34"/>
      <c r="V93" s="34"/>
      <c r="W93" s="34"/>
      <c r="X93" s="34"/>
      <c r="Y93" s="34"/>
      <c r="Z93" s="34"/>
      <c r="AA93" s="34"/>
      <c r="AB93" s="60"/>
      <c r="AC93" s="34"/>
      <c r="AD93" s="34"/>
      <c r="AE93" s="34"/>
      <c r="AF93" s="60"/>
      <c r="AG93" s="60"/>
      <c r="AH93" s="60"/>
      <c r="AI93" s="60"/>
      <c r="AJ93" s="60"/>
      <c r="AK93" s="34"/>
      <c r="AL93" s="34"/>
      <c r="AM93" s="34"/>
      <c r="AN93" s="34"/>
      <c r="AO93" s="34"/>
      <c r="AP93" s="34"/>
      <c r="AQ93" s="34"/>
      <c r="AR93" s="34"/>
      <c r="AS93" s="34"/>
      <c r="AT93" s="34"/>
      <c r="AU93" s="62"/>
      <c r="AV93" s="62"/>
      <c r="AW93" s="34"/>
      <c r="AX93" s="34"/>
      <c r="AY93" s="34"/>
      <c r="AZ93" s="34"/>
      <c r="BA93" s="34"/>
      <c r="BB93" s="34"/>
      <c r="BC93" s="34"/>
      <c r="BD93" s="60"/>
      <c r="BE93" s="34"/>
      <c r="BF93" s="34"/>
      <c r="BG93" s="34"/>
      <c r="BH93" s="60"/>
      <c r="BI93" s="60"/>
      <c r="BJ93" s="60"/>
      <c r="BK93" s="60"/>
      <c r="BL93" s="60"/>
      <c r="BM93" s="34"/>
      <c r="BN93" s="34"/>
      <c r="BO93" s="34"/>
      <c r="BP93" s="34"/>
      <c r="BQ93" s="34"/>
      <c r="BR93" s="34"/>
      <c r="BS93" s="34"/>
      <c r="BT93" s="34"/>
      <c r="BU93" s="34"/>
      <c r="BV93" s="34"/>
      <c r="BW93" s="62"/>
      <c r="BX93" s="62"/>
      <c r="BY93" s="34"/>
      <c r="BZ93" s="34"/>
      <c r="CA93" s="34"/>
      <c r="CB93" s="34"/>
      <c r="CC93" s="34"/>
      <c r="CD93" s="34"/>
      <c r="CE93" s="34"/>
      <c r="CF93" s="60"/>
      <c r="CG93" s="34"/>
      <c r="CH93" s="34"/>
      <c r="CI93" s="34"/>
      <c r="CJ93" s="60"/>
      <c r="CK93" s="60"/>
      <c r="CL93" s="60"/>
      <c r="CM93" s="60"/>
      <c r="CN93" s="60"/>
      <c r="CO93" s="34"/>
      <c r="CP93" s="34"/>
      <c r="CQ93" s="34"/>
      <c r="CR93" s="34"/>
      <c r="CS93" s="34"/>
      <c r="CT93" s="34"/>
      <c r="CU93" s="34"/>
      <c r="CV93" s="34"/>
      <c r="CW93" s="34"/>
      <c r="CX93" s="34"/>
      <c r="CY93" s="62"/>
      <c r="CZ93" s="62"/>
      <c r="DA93" s="34"/>
      <c r="DB93" s="34"/>
      <c r="DC93" s="34"/>
      <c r="DD93" s="34"/>
      <c r="DE93" s="34"/>
      <c r="DF93" s="34"/>
      <c r="DG93" s="34"/>
      <c r="DH93" s="60"/>
      <c r="DI93" s="34"/>
      <c r="DJ93" s="34"/>
      <c r="DK93" s="34"/>
      <c r="DL93" s="60"/>
      <c r="DM93" s="60"/>
      <c r="DN93" s="60"/>
      <c r="DO93" s="60"/>
      <c r="DP93" s="60"/>
      <c r="DQ93" s="34"/>
      <c r="DR93" s="34"/>
      <c r="DS93" s="34"/>
      <c r="DT93" s="34"/>
      <c r="DU93" s="34"/>
      <c r="DV93" s="34"/>
      <c r="DW93" s="34"/>
      <c r="DX93" s="34"/>
      <c r="DY93" s="34"/>
      <c r="DZ93" s="34"/>
      <c r="EA93" s="62"/>
      <c r="EB93" s="62"/>
      <c r="EC93" s="34"/>
      <c r="ED93" s="34"/>
      <c r="EE93" s="34"/>
      <c r="EF93" s="34"/>
      <c r="EG93" s="34"/>
      <c r="EH93" s="34"/>
      <c r="EI93" s="34"/>
      <c r="EJ93" s="60"/>
      <c r="EK93" s="34"/>
      <c r="EL93" s="34"/>
      <c r="EM93" s="34"/>
      <c r="EN93" s="60"/>
      <c r="EO93" s="60"/>
      <c r="EP93" s="60"/>
      <c r="EQ93" s="60"/>
      <c r="ER93" s="60"/>
      <c r="ES93" s="35"/>
      <c r="ET93" s="35"/>
      <c r="EU93" s="35"/>
      <c r="EV93" s="35"/>
      <c r="EW93" s="35"/>
      <c r="EX93" s="35"/>
      <c r="EY93" s="35"/>
      <c r="EZ93" s="34"/>
      <c r="FA93" s="34"/>
      <c r="FB93" s="34"/>
      <c r="FC93" s="62"/>
      <c r="FD93" s="62"/>
      <c r="FE93" s="34"/>
      <c r="FF93" s="34"/>
      <c r="FG93" s="34"/>
      <c r="FH93" s="34"/>
      <c r="FI93" s="34"/>
      <c r="FJ93" s="34"/>
      <c r="FK93" s="34"/>
      <c r="FL93" s="60"/>
      <c r="FM93" s="34"/>
      <c r="FN93" s="34"/>
      <c r="FO93" s="34"/>
      <c r="FP93" s="60"/>
      <c r="FQ93" s="60"/>
      <c r="FR93" s="60"/>
      <c r="FS93" s="60"/>
      <c r="FT93" s="60"/>
      <c r="FU93" s="34"/>
      <c r="FV93" s="34"/>
      <c r="FW93" s="34"/>
      <c r="FX93" s="34"/>
      <c r="FY93" s="34"/>
      <c r="FZ93" s="34"/>
      <c r="GA93" s="34"/>
      <c r="GB93" s="34"/>
      <c r="GC93" s="34"/>
      <c r="GD93" s="34"/>
      <c r="GE93" s="62"/>
      <c r="GF93" s="62"/>
      <c r="GG93" s="34"/>
      <c r="GH93" s="34"/>
      <c r="GI93" s="34"/>
      <c r="GJ93" s="34"/>
      <c r="GK93" s="34"/>
      <c r="GL93" s="34"/>
      <c r="GM93" s="34"/>
      <c r="GN93" s="60"/>
      <c r="GO93" s="34"/>
      <c r="GP93" s="34"/>
      <c r="GQ93" s="34"/>
      <c r="GR93" s="60"/>
      <c r="GS93" s="60"/>
      <c r="GT93" s="60"/>
      <c r="GU93" s="60"/>
      <c r="GV93" s="60"/>
      <c r="GW93" s="34"/>
      <c r="GX93" s="34"/>
      <c r="GY93" s="34"/>
      <c r="GZ93" s="34"/>
      <c r="HA93" s="34"/>
      <c r="HB93" s="34"/>
      <c r="HC93" s="34"/>
      <c r="HD93" s="34"/>
      <c r="HE93" s="34"/>
      <c r="HF93" s="34"/>
      <c r="HG93" s="62"/>
      <c r="HH93" s="62"/>
      <c r="HI93" s="34"/>
      <c r="HJ93" s="34"/>
      <c r="HK93" s="34"/>
      <c r="HL93" s="34"/>
      <c r="HM93" s="34"/>
      <c r="HN93" s="34"/>
      <c r="HO93" s="34"/>
      <c r="HP93" s="60"/>
      <c r="HQ93" s="34"/>
      <c r="HR93" s="34"/>
      <c r="HS93" s="34"/>
      <c r="HT93" s="60"/>
      <c r="HU93" s="60"/>
      <c r="HV93" s="60"/>
      <c r="HW93" s="60"/>
      <c r="HX93" s="60"/>
      <c r="HY93" s="34"/>
      <c r="HZ93" s="34"/>
      <c r="IA93" s="34"/>
      <c r="IB93" s="34"/>
      <c r="IC93" s="34"/>
      <c r="ID93" s="34"/>
      <c r="IE93" s="34"/>
      <c r="IF93" s="34"/>
      <c r="IG93" s="34"/>
      <c r="IH93" s="34"/>
      <c r="II93" s="62"/>
      <c r="IJ93" s="62"/>
      <c r="IK93" s="34"/>
      <c r="IL93" s="34"/>
      <c r="IM93" s="34"/>
      <c r="IN93" s="34"/>
      <c r="IO93" s="34"/>
      <c r="IP93" s="34"/>
      <c r="IQ93" s="34"/>
      <c r="IR93" s="60"/>
      <c r="IS93" s="34"/>
      <c r="IT93" s="34"/>
      <c r="IU93" s="34"/>
      <c r="IV93" s="60"/>
      <c r="IW93" s="60"/>
      <c r="IX93" s="60"/>
      <c r="IY93" s="60"/>
      <c r="IZ93" s="60"/>
      <c r="JA93" s="34"/>
      <c r="JB93" s="34"/>
      <c r="JC93" s="34"/>
      <c r="JD93" s="34"/>
      <c r="JE93" s="34"/>
      <c r="JF93" s="34"/>
      <c r="JG93" s="34"/>
      <c r="JH93" s="34"/>
      <c r="JI93" s="34"/>
      <c r="JJ93" s="34"/>
      <c r="JK93" s="62"/>
      <c r="JL93" s="62"/>
      <c r="JM93" s="34"/>
      <c r="JN93" s="34"/>
      <c r="JO93" s="34"/>
      <c r="JP93" s="34"/>
      <c r="JQ93" s="34"/>
      <c r="JR93" s="34"/>
      <c r="JS93" s="34"/>
      <c r="JT93" s="60"/>
      <c r="JU93" s="34"/>
      <c r="JV93" s="34"/>
      <c r="JW93" s="34"/>
      <c r="JX93" s="60"/>
      <c r="JY93" s="60"/>
      <c r="JZ93" s="60"/>
      <c r="KA93" s="60"/>
      <c r="KB93" s="60"/>
      <c r="KC93" s="34"/>
      <c r="KD93" s="34"/>
      <c r="KE93" s="34"/>
      <c r="KF93" s="34"/>
      <c r="KG93" s="34"/>
      <c r="KH93" s="34"/>
      <c r="KI93" s="34"/>
      <c r="KJ93" s="34"/>
      <c r="KK93" s="34"/>
      <c r="KL93" s="34"/>
      <c r="KM93" s="62"/>
      <c r="KN93" s="62"/>
      <c r="KO93" s="34"/>
      <c r="KP93" s="34"/>
      <c r="KQ93" s="34"/>
      <c r="KR93" s="34"/>
      <c r="KS93" s="34"/>
      <c r="KT93" s="34"/>
      <c r="KU93" s="34"/>
      <c r="KV93" s="60"/>
      <c r="KW93" s="34"/>
      <c r="KX93" s="34"/>
      <c r="KY93" s="34"/>
      <c r="KZ93" s="60"/>
      <c r="LA93" s="60"/>
      <c r="LB93" s="60"/>
      <c r="LC93" s="60"/>
      <c r="LD93" s="60"/>
      <c r="LE93" s="34"/>
      <c r="LF93" s="34"/>
      <c r="LG93" s="34"/>
      <c r="LH93" s="34"/>
      <c r="LI93" s="34"/>
      <c r="LJ93" s="34"/>
      <c r="LK93" s="34"/>
      <c r="LL93" s="34"/>
      <c r="LM93" s="34"/>
      <c r="LN93" s="34"/>
      <c r="LO93" s="62"/>
      <c r="LP93" s="62"/>
      <c r="LQ93" s="34"/>
      <c r="LR93" s="34"/>
      <c r="LS93" s="34"/>
      <c r="LT93" s="34"/>
      <c r="LU93" s="34"/>
      <c r="LV93" s="34"/>
      <c r="LW93" s="34"/>
      <c r="LX93" s="60"/>
      <c r="LY93" s="34"/>
      <c r="LZ93" s="34"/>
      <c r="MA93" s="34"/>
      <c r="MB93" s="60"/>
      <c r="MC93" s="60"/>
      <c r="MD93" s="60"/>
      <c r="ME93" s="60"/>
      <c r="MF93" s="60"/>
      <c r="MG93" s="34"/>
      <c r="MH93" s="34"/>
      <c r="MI93" s="34"/>
      <c r="MJ93" s="34"/>
      <c r="MK93" s="34"/>
      <c r="ML93" s="34"/>
      <c r="MM93" s="34"/>
      <c r="MN93" s="34"/>
      <c r="MO93" s="34"/>
      <c r="MP93" s="34"/>
      <c r="MQ93" s="62"/>
      <c r="MR93" s="62"/>
      <c r="MS93" s="34"/>
      <c r="MT93" s="34"/>
      <c r="MU93" s="34"/>
      <c r="MV93" s="34"/>
      <c r="MW93" s="34"/>
      <c r="MX93" s="34"/>
      <c r="MY93" s="34"/>
      <c r="MZ93" s="60"/>
      <c r="NA93" s="34"/>
      <c r="NB93" s="34"/>
      <c r="NC93" s="34"/>
      <c r="ND93" s="60"/>
      <c r="NE93" s="60"/>
      <c r="NF93" s="60"/>
      <c r="NG93" s="60"/>
      <c r="NH93" s="60"/>
      <c r="NI93" s="34"/>
      <c r="NJ93" s="34"/>
      <c r="NK93" s="34"/>
      <c r="NL93" s="34"/>
      <c r="NM93" s="34"/>
      <c r="NN93" s="34"/>
      <c r="NO93" s="34"/>
      <c r="NP93" s="34"/>
      <c r="NQ93" s="34"/>
      <c r="NR93" s="34"/>
      <c r="NS93" s="62"/>
      <c r="NT93" s="62"/>
      <c r="NU93" s="34"/>
      <c r="NV93" s="34"/>
      <c r="NW93" s="34"/>
      <c r="NX93" s="34"/>
      <c r="NY93" s="34"/>
      <c r="NZ93" s="34"/>
      <c r="OA93" s="34"/>
      <c r="OB93" s="60"/>
      <c r="OC93" s="34"/>
      <c r="OD93" s="34"/>
      <c r="OE93" s="34"/>
      <c r="OF93" s="60"/>
      <c r="OG93" s="60"/>
      <c r="OH93" s="60"/>
      <c r="OI93" s="60"/>
      <c r="OJ93" s="60"/>
      <c r="OK93" s="34"/>
      <c r="OL93" s="34"/>
      <c r="OM93" s="34"/>
      <c r="ON93" s="34"/>
      <c r="OO93" s="34"/>
      <c r="OP93" s="34"/>
      <c r="OQ93" s="34"/>
      <c r="OR93" s="34"/>
      <c r="OS93" s="34"/>
      <c r="OT93" s="34"/>
      <c r="OU93" s="62"/>
      <c r="OV93" s="62"/>
      <c r="OW93" s="34"/>
      <c r="OX93" s="34"/>
      <c r="OY93" s="34"/>
      <c r="OZ93" s="34"/>
      <c r="PA93" s="34"/>
      <c r="PB93" s="34"/>
      <c r="PC93" s="34"/>
      <c r="PD93" s="60"/>
      <c r="PE93" s="63"/>
    </row>
    <row r="94" spans="1:421" s="64" customFormat="1" ht="20.2" customHeight="1">
      <c r="A94" s="34"/>
      <c r="B94" s="34"/>
      <c r="C94" s="34"/>
      <c r="D94" s="60"/>
      <c r="E94" s="60"/>
      <c r="F94" s="60"/>
      <c r="G94" s="60"/>
      <c r="H94" s="60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62"/>
      <c r="T94" s="62"/>
      <c r="U94" s="34"/>
      <c r="V94" s="34"/>
      <c r="W94" s="34"/>
      <c r="X94" s="34"/>
      <c r="Y94" s="34"/>
      <c r="Z94" s="34"/>
      <c r="AA94" s="34"/>
      <c r="AB94" s="60"/>
      <c r="AC94" s="34"/>
      <c r="AD94" s="34"/>
      <c r="AE94" s="34"/>
      <c r="AF94" s="60"/>
      <c r="AG94" s="60"/>
      <c r="AH94" s="60"/>
      <c r="AI94" s="60"/>
      <c r="AJ94" s="60"/>
      <c r="AK94" s="34"/>
      <c r="AL94" s="34"/>
      <c r="AM94" s="34"/>
      <c r="AN94" s="34"/>
      <c r="AO94" s="34"/>
      <c r="AP94" s="34"/>
      <c r="AQ94" s="34"/>
      <c r="AR94" s="34"/>
      <c r="AS94" s="34"/>
      <c r="AT94" s="34"/>
      <c r="AU94" s="62"/>
      <c r="AV94" s="62"/>
      <c r="AW94" s="34"/>
      <c r="AX94" s="34"/>
      <c r="AY94" s="34"/>
      <c r="AZ94" s="34"/>
      <c r="BA94" s="34"/>
      <c r="BB94" s="34"/>
      <c r="BC94" s="34"/>
      <c r="BD94" s="60"/>
      <c r="BE94" s="34"/>
      <c r="BF94" s="34"/>
      <c r="BG94" s="34"/>
      <c r="BH94" s="60"/>
      <c r="BI94" s="60"/>
      <c r="BJ94" s="60"/>
      <c r="BK94" s="60"/>
      <c r="BL94" s="60"/>
      <c r="BM94" s="34"/>
      <c r="BN94" s="34"/>
      <c r="BO94" s="34"/>
      <c r="BP94" s="34"/>
      <c r="BQ94" s="34"/>
      <c r="BR94" s="34"/>
      <c r="BS94" s="34"/>
      <c r="BT94" s="34"/>
      <c r="BU94" s="34"/>
      <c r="BV94" s="34"/>
      <c r="BW94" s="62"/>
      <c r="BX94" s="62"/>
      <c r="BY94" s="34"/>
      <c r="BZ94" s="34"/>
      <c r="CA94" s="34"/>
      <c r="CB94" s="34"/>
      <c r="CC94" s="34"/>
      <c r="CD94" s="34"/>
      <c r="CE94" s="34"/>
      <c r="CF94" s="60"/>
      <c r="CG94" s="34"/>
      <c r="CH94" s="34"/>
      <c r="CI94" s="34"/>
      <c r="CJ94" s="60"/>
      <c r="CK94" s="60"/>
      <c r="CL94" s="60"/>
      <c r="CM94" s="60"/>
      <c r="CN94" s="60"/>
      <c r="CO94" s="34"/>
      <c r="CP94" s="34"/>
      <c r="CQ94" s="34"/>
      <c r="CR94" s="34"/>
      <c r="CS94" s="34"/>
      <c r="CT94" s="34"/>
      <c r="CU94" s="34"/>
      <c r="CV94" s="34"/>
      <c r="CW94" s="34"/>
      <c r="CX94" s="34"/>
      <c r="CY94" s="62"/>
      <c r="CZ94" s="62"/>
      <c r="DA94" s="34"/>
      <c r="DB94" s="34"/>
      <c r="DC94" s="34"/>
      <c r="DD94" s="34"/>
      <c r="DE94" s="34"/>
      <c r="DF94" s="34"/>
      <c r="DG94" s="34"/>
      <c r="DH94" s="60"/>
      <c r="DI94" s="34"/>
      <c r="DJ94" s="34"/>
      <c r="DK94" s="34"/>
      <c r="DL94" s="60"/>
      <c r="DM94" s="60"/>
      <c r="DN94" s="60"/>
      <c r="DO94" s="60"/>
      <c r="DP94" s="60"/>
      <c r="DQ94" s="34"/>
      <c r="DR94" s="34"/>
      <c r="DS94" s="34"/>
      <c r="DT94" s="34"/>
      <c r="DU94" s="34"/>
      <c r="DV94" s="34"/>
      <c r="DW94" s="34"/>
      <c r="DX94" s="34"/>
      <c r="DY94" s="34"/>
      <c r="DZ94" s="34"/>
      <c r="EA94" s="62"/>
      <c r="EB94" s="62"/>
      <c r="EC94" s="34"/>
      <c r="ED94" s="34"/>
      <c r="EE94" s="34"/>
      <c r="EF94" s="34"/>
      <c r="EG94" s="34"/>
      <c r="EH94" s="34"/>
      <c r="EI94" s="34"/>
      <c r="EJ94" s="60"/>
      <c r="EK94" s="34"/>
      <c r="EL94" s="34"/>
      <c r="EM94" s="34"/>
      <c r="EN94" s="60"/>
      <c r="EO94" s="60"/>
      <c r="EP94" s="60"/>
      <c r="EQ94" s="60"/>
      <c r="ER94" s="60"/>
      <c r="ES94" s="35"/>
      <c r="ET94" s="35"/>
      <c r="EU94" s="35"/>
      <c r="EV94" s="35"/>
      <c r="EW94" s="35"/>
      <c r="EX94" s="35"/>
      <c r="EY94" s="35"/>
      <c r="EZ94" s="34"/>
      <c r="FA94" s="34"/>
      <c r="FB94" s="34"/>
      <c r="FC94" s="62"/>
      <c r="FD94" s="62"/>
      <c r="FE94" s="34"/>
      <c r="FF94" s="34"/>
      <c r="FG94" s="34"/>
      <c r="FH94" s="34"/>
      <c r="FI94" s="34"/>
      <c r="FJ94" s="34"/>
      <c r="FK94" s="34"/>
      <c r="FL94" s="60"/>
      <c r="FM94" s="34"/>
      <c r="FN94" s="34"/>
      <c r="FO94" s="34"/>
      <c r="FP94" s="60"/>
      <c r="FQ94" s="60"/>
      <c r="FR94" s="60"/>
      <c r="FS94" s="60"/>
      <c r="FT94" s="60"/>
      <c r="FU94" s="34"/>
      <c r="FV94" s="34"/>
      <c r="FW94" s="34"/>
      <c r="FX94" s="34"/>
      <c r="FY94" s="34"/>
      <c r="FZ94" s="34"/>
      <c r="GA94" s="34"/>
      <c r="GB94" s="34"/>
      <c r="GC94" s="34"/>
      <c r="GD94" s="34"/>
      <c r="GE94" s="62"/>
      <c r="GF94" s="62"/>
      <c r="GG94" s="34"/>
      <c r="GH94" s="34"/>
      <c r="GI94" s="34"/>
      <c r="GJ94" s="34"/>
      <c r="GK94" s="34"/>
      <c r="GL94" s="34"/>
      <c r="GM94" s="34"/>
      <c r="GN94" s="60"/>
      <c r="GO94" s="34"/>
      <c r="GP94" s="34"/>
      <c r="GQ94" s="34"/>
      <c r="GR94" s="60"/>
      <c r="GS94" s="60"/>
      <c r="GT94" s="60"/>
      <c r="GU94" s="60"/>
      <c r="GV94" s="60"/>
      <c r="GW94" s="34"/>
      <c r="GX94" s="34"/>
      <c r="GY94" s="34"/>
      <c r="GZ94" s="34"/>
      <c r="HA94" s="34"/>
      <c r="HB94" s="34"/>
      <c r="HC94" s="34"/>
      <c r="HD94" s="34"/>
      <c r="HE94" s="34"/>
      <c r="HF94" s="34"/>
      <c r="HG94" s="62"/>
      <c r="HH94" s="62"/>
      <c r="HI94" s="34"/>
      <c r="HJ94" s="34"/>
      <c r="HK94" s="34"/>
      <c r="HL94" s="34"/>
      <c r="HM94" s="34"/>
      <c r="HN94" s="34"/>
      <c r="HO94" s="34"/>
      <c r="HP94" s="60"/>
      <c r="HQ94" s="34"/>
      <c r="HR94" s="34"/>
      <c r="HS94" s="34"/>
      <c r="HT94" s="60"/>
      <c r="HU94" s="60"/>
      <c r="HV94" s="60"/>
      <c r="HW94" s="60"/>
      <c r="HX94" s="60"/>
      <c r="HY94" s="34"/>
      <c r="HZ94" s="34"/>
      <c r="IA94" s="34"/>
      <c r="IB94" s="34"/>
      <c r="IC94" s="34"/>
      <c r="ID94" s="34"/>
      <c r="IE94" s="34"/>
      <c r="IF94" s="34"/>
      <c r="IG94" s="34"/>
      <c r="IH94" s="34"/>
      <c r="II94" s="62"/>
      <c r="IJ94" s="62"/>
      <c r="IK94" s="34"/>
      <c r="IL94" s="34"/>
      <c r="IM94" s="34"/>
      <c r="IN94" s="34"/>
      <c r="IO94" s="34"/>
      <c r="IP94" s="34"/>
      <c r="IQ94" s="34"/>
      <c r="IR94" s="60"/>
      <c r="IS94" s="34"/>
      <c r="IT94" s="34"/>
      <c r="IU94" s="34"/>
      <c r="IV94" s="60"/>
      <c r="IW94" s="60"/>
      <c r="IX94" s="60"/>
      <c r="IY94" s="60"/>
      <c r="IZ94" s="60"/>
      <c r="JA94" s="34"/>
      <c r="JB94" s="34"/>
      <c r="JC94" s="34"/>
      <c r="JD94" s="34"/>
      <c r="JE94" s="34"/>
      <c r="JF94" s="34"/>
      <c r="JG94" s="34"/>
      <c r="JH94" s="34"/>
      <c r="JI94" s="34"/>
      <c r="JJ94" s="34"/>
      <c r="JK94" s="62"/>
      <c r="JL94" s="62"/>
      <c r="JM94" s="34"/>
      <c r="JN94" s="34"/>
      <c r="JO94" s="34"/>
      <c r="JP94" s="34"/>
      <c r="JQ94" s="34"/>
      <c r="JR94" s="34"/>
      <c r="JS94" s="34"/>
      <c r="JT94" s="60"/>
      <c r="JU94" s="34"/>
      <c r="JV94" s="34"/>
      <c r="JW94" s="34"/>
      <c r="JX94" s="60"/>
      <c r="JY94" s="60"/>
      <c r="JZ94" s="60"/>
      <c r="KA94" s="60"/>
      <c r="KB94" s="60"/>
      <c r="KC94" s="34"/>
      <c r="KD94" s="34"/>
      <c r="KE94" s="34"/>
      <c r="KF94" s="34"/>
      <c r="KG94" s="34"/>
      <c r="KH94" s="34"/>
      <c r="KI94" s="34"/>
      <c r="KJ94" s="34"/>
      <c r="KK94" s="34"/>
      <c r="KL94" s="34"/>
      <c r="KM94" s="62"/>
      <c r="KN94" s="62"/>
      <c r="KO94" s="34"/>
      <c r="KP94" s="34"/>
      <c r="KQ94" s="34"/>
      <c r="KR94" s="34"/>
      <c r="KS94" s="34"/>
      <c r="KT94" s="34"/>
      <c r="KU94" s="34"/>
      <c r="KV94" s="60"/>
      <c r="KW94" s="34"/>
      <c r="KX94" s="34"/>
      <c r="KY94" s="34"/>
      <c r="KZ94" s="60"/>
      <c r="LA94" s="60"/>
      <c r="LB94" s="60"/>
      <c r="LC94" s="60"/>
      <c r="LD94" s="60"/>
      <c r="LE94" s="34"/>
      <c r="LF94" s="34"/>
      <c r="LG94" s="34"/>
      <c r="LH94" s="34"/>
      <c r="LI94" s="34"/>
      <c r="LJ94" s="34"/>
      <c r="LK94" s="34"/>
      <c r="LL94" s="34"/>
      <c r="LM94" s="34"/>
      <c r="LN94" s="34"/>
      <c r="LO94" s="62"/>
      <c r="LP94" s="62"/>
      <c r="LQ94" s="34"/>
      <c r="LR94" s="34"/>
      <c r="LS94" s="34"/>
      <c r="LT94" s="34"/>
      <c r="LU94" s="34"/>
      <c r="LV94" s="34"/>
      <c r="LW94" s="34"/>
      <c r="LX94" s="60"/>
      <c r="LY94" s="34"/>
      <c r="LZ94" s="34"/>
      <c r="MA94" s="34"/>
      <c r="MB94" s="60"/>
      <c r="MC94" s="60"/>
      <c r="MD94" s="60"/>
      <c r="ME94" s="60"/>
      <c r="MF94" s="60"/>
      <c r="MG94" s="34"/>
      <c r="MH94" s="34"/>
      <c r="MI94" s="34"/>
      <c r="MJ94" s="34"/>
      <c r="MK94" s="34"/>
      <c r="ML94" s="34"/>
      <c r="MM94" s="34"/>
      <c r="MN94" s="34"/>
      <c r="MO94" s="34"/>
      <c r="MP94" s="34"/>
      <c r="MQ94" s="62"/>
      <c r="MR94" s="62"/>
      <c r="MS94" s="34"/>
      <c r="MT94" s="34"/>
      <c r="MU94" s="34"/>
      <c r="MV94" s="34"/>
      <c r="MW94" s="34"/>
      <c r="MX94" s="34"/>
      <c r="MY94" s="34"/>
      <c r="MZ94" s="60"/>
      <c r="NA94" s="34"/>
      <c r="NB94" s="34"/>
      <c r="NC94" s="34"/>
      <c r="ND94" s="60"/>
      <c r="NE94" s="60"/>
      <c r="NF94" s="60"/>
      <c r="NG94" s="60"/>
      <c r="NH94" s="60"/>
      <c r="NI94" s="34"/>
      <c r="NJ94" s="34"/>
      <c r="NK94" s="34"/>
      <c r="NL94" s="34"/>
      <c r="NM94" s="34"/>
      <c r="NN94" s="34"/>
      <c r="NO94" s="34"/>
      <c r="NP94" s="34"/>
      <c r="NQ94" s="34"/>
      <c r="NR94" s="34"/>
      <c r="NS94" s="62"/>
      <c r="NT94" s="62"/>
      <c r="NU94" s="34"/>
      <c r="NV94" s="34"/>
      <c r="NW94" s="34"/>
      <c r="NX94" s="34"/>
      <c r="NY94" s="34"/>
      <c r="NZ94" s="34"/>
      <c r="OA94" s="34"/>
      <c r="OB94" s="60"/>
      <c r="OC94" s="34"/>
      <c r="OD94" s="34"/>
      <c r="OE94" s="34"/>
      <c r="OF94" s="60"/>
      <c r="OG94" s="60"/>
      <c r="OH94" s="60"/>
      <c r="OI94" s="60"/>
      <c r="OJ94" s="60"/>
      <c r="OK94" s="34"/>
      <c r="OL94" s="34"/>
      <c r="OM94" s="34"/>
      <c r="ON94" s="34"/>
      <c r="OO94" s="34"/>
      <c r="OP94" s="34"/>
      <c r="OQ94" s="34"/>
      <c r="OR94" s="34"/>
      <c r="OS94" s="34"/>
      <c r="OT94" s="34"/>
      <c r="OU94" s="62"/>
      <c r="OV94" s="62"/>
      <c r="OW94" s="34"/>
      <c r="OX94" s="34"/>
      <c r="OY94" s="34"/>
      <c r="OZ94" s="34"/>
      <c r="PA94" s="34"/>
      <c r="PB94" s="34"/>
      <c r="PC94" s="34"/>
      <c r="PD94" s="60"/>
      <c r="PE94" s="63"/>
    </row>
    <row r="95" spans="1:421" s="64" customFormat="1" ht="20.2" customHeight="1">
      <c r="A95" s="34"/>
      <c r="B95" s="34"/>
      <c r="C95" s="34"/>
      <c r="D95" s="60"/>
      <c r="E95" s="60"/>
      <c r="F95" s="60"/>
      <c r="G95" s="60"/>
      <c r="H95" s="60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62"/>
      <c r="T95" s="62"/>
      <c r="U95" s="34"/>
      <c r="V95" s="34"/>
      <c r="W95" s="34"/>
      <c r="X95" s="34"/>
      <c r="Y95" s="34"/>
      <c r="Z95" s="34"/>
      <c r="AA95" s="34"/>
      <c r="AB95" s="60"/>
      <c r="AC95" s="34"/>
      <c r="AD95" s="34"/>
      <c r="AE95" s="34"/>
      <c r="AF95" s="60"/>
      <c r="AG95" s="60"/>
      <c r="AH95" s="60"/>
      <c r="AI95" s="60"/>
      <c r="AJ95" s="60"/>
      <c r="AK95" s="34"/>
      <c r="AL95" s="34"/>
      <c r="AM95" s="34"/>
      <c r="AN95" s="34"/>
      <c r="AO95" s="34"/>
      <c r="AP95" s="34"/>
      <c r="AQ95" s="34"/>
      <c r="AR95" s="34"/>
      <c r="AS95" s="34"/>
      <c r="AT95" s="34"/>
      <c r="AU95" s="62"/>
      <c r="AV95" s="62"/>
      <c r="AW95" s="34"/>
      <c r="AX95" s="34"/>
      <c r="AY95" s="34"/>
      <c r="AZ95" s="34"/>
      <c r="BA95" s="34"/>
      <c r="BB95" s="34"/>
      <c r="BC95" s="34"/>
      <c r="BD95" s="60"/>
      <c r="BE95" s="34"/>
      <c r="BF95" s="34"/>
      <c r="BG95" s="34"/>
      <c r="BH95" s="60"/>
      <c r="BI95" s="60"/>
      <c r="BJ95" s="60"/>
      <c r="BK95" s="60"/>
      <c r="BL95" s="60"/>
      <c r="BM95" s="34"/>
      <c r="BN95" s="34"/>
      <c r="BO95" s="34"/>
      <c r="BP95" s="34"/>
      <c r="BQ95" s="34"/>
      <c r="BR95" s="34"/>
      <c r="BS95" s="34"/>
      <c r="BT95" s="34"/>
      <c r="BU95" s="34"/>
      <c r="BV95" s="34"/>
      <c r="BW95" s="62"/>
      <c r="BX95" s="62"/>
      <c r="BY95" s="34"/>
      <c r="BZ95" s="34"/>
      <c r="CA95" s="34"/>
      <c r="CB95" s="34"/>
      <c r="CC95" s="34"/>
      <c r="CD95" s="34"/>
      <c r="CE95" s="34"/>
      <c r="CF95" s="60"/>
      <c r="CG95" s="34"/>
      <c r="CH95" s="34"/>
      <c r="CI95" s="34"/>
      <c r="CJ95" s="60"/>
      <c r="CK95" s="60"/>
      <c r="CL95" s="60"/>
      <c r="CM95" s="60"/>
      <c r="CN95" s="60"/>
      <c r="CO95" s="34"/>
      <c r="CP95" s="34"/>
      <c r="CQ95" s="34"/>
      <c r="CR95" s="34"/>
      <c r="CS95" s="34"/>
      <c r="CT95" s="34"/>
      <c r="CU95" s="34"/>
      <c r="CV95" s="34"/>
      <c r="CW95" s="34"/>
      <c r="CX95" s="34"/>
      <c r="CY95" s="62"/>
      <c r="CZ95" s="62"/>
      <c r="DA95" s="34"/>
      <c r="DB95" s="34"/>
      <c r="DC95" s="34"/>
      <c r="DD95" s="34"/>
      <c r="DE95" s="34"/>
      <c r="DF95" s="34"/>
      <c r="DG95" s="34"/>
      <c r="DH95" s="60"/>
      <c r="DI95" s="34"/>
      <c r="DJ95" s="34"/>
      <c r="DK95" s="34"/>
      <c r="DL95" s="60"/>
      <c r="DM95" s="60"/>
      <c r="DN95" s="60"/>
      <c r="DO95" s="60"/>
      <c r="DP95" s="60"/>
      <c r="DQ95" s="34"/>
      <c r="DR95" s="34"/>
      <c r="DS95" s="34"/>
      <c r="DT95" s="34"/>
      <c r="DU95" s="34"/>
      <c r="DV95" s="34"/>
      <c r="DW95" s="34"/>
      <c r="DX95" s="34"/>
      <c r="DY95" s="34"/>
      <c r="DZ95" s="34"/>
      <c r="EA95" s="62"/>
      <c r="EB95" s="62"/>
      <c r="EC95" s="34"/>
      <c r="ED95" s="34"/>
      <c r="EE95" s="34"/>
      <c r="EF95" s="34"/>
      <c r="EG95" s="34"/>
      <c r="EH95" s="34"/>
      <c r="EI95" s="34"/>
      <c r="EJ95" s="60"/>
      <c r="EK95" s="34"/>
      <c r="EL95" s="34"/>
      <c r="EM95" s="34"/>
      <c r="EN95" s="60"/>
      <c r="EO95" s="60"/>
      <c r="EP95" s="60"/>
      <c r="EQ95" s="60"/>
      <c r="ER95" s="60"/>
      <c r="ES95" s="34"/>
      <c r="ET95" s="34"/>
      <c r="EU95" s="34"/>
      <c r="EV95" s="34"/>
      <c r="EW95" s="34"/>
      <c r="EX95" s="34"/>
      <c r="EY95" s="34"/>
      <c r="EZ95" s="34"/>
      <c r="FA95" s="34"/>
      <c r="FB95" s="34"/>
      <c r="FC95" s="62"/>
      <c r="FD95" s="62"/>
      <c r="FE95" s="34"/>
      <c r="FF95" s="34"/>
      <c r="FG95" s="34"/>
      <c r="FH95" s="34"/>
      <c r="FI95" s="34"/>
      <c r="FJ95" s="34"/>
      <c r="FK95" s="34"/>
      <c r="FL95" s="60"/>
      <c r="FM95" s="34"/>
      <c r="FN95" s="34"/>
      <c r="FO95" s="34"/>
      <c r="FP95" s="60"/>
      <c r="FQ95" s="60"/>
      <c r="FR95" s="60"/>
      <c r="FS95" s="60"/>
      <c r="FT95" s="60"/>
      <c r="FU95" s="34"/>
      <c r="FV95" s="34"/>
      <c r="FW95" s="34"/>
      <c r="FX95" s="34"/>
      <c r="FY95" s="34"/>
      <c r="FZ95" s="34"/>
      <c r="GA95" s="34"/>
      <c r="GB95" s="34"/>
      <c r="GC95" s="34"/>
      <c r="GD95" s="34"/>
      <c r="GE95" s="62"/>
      <c r="GF95" s="62"/>
      <c r="GG95" s="34"/>
      <c r="GH95" s="34"/>
      <c r="GI95" s="34"/>
      <c r="GJ95" s="34"/>
      <c r="GK95" s="34"/>
      <c r="GL95" s="34"/>
      <c r="GM95" s="34"/>
      <c r="GN95" s="60"/>
      <c r="GO95" s="34"/>
      <c r="GP95" s="34"/>
      <c r="GQ95" s="34"/>
      <c r="GR95" s="60"/>
      <c r="GS95" s="60"/>
      <c r="GT95" s="60"/>
      <c r="GU95" s="60"/>
      <c r="GV95" s="60"/>
      <c r="GW95" s="34"/>
      <c r="GX95" s="34"/>
      <c r="GY95" s="34"/>
      <c r="GZ95" s="34"/>
      <c r="HA95" s="34"/>
      <c r="HB95" s="34"/>
      <c r="HC95" s="34"/>
      <c r="HD95" s="34"/>
      <c r="HE95" s="34"/>
      <c r="HF95" s="34"/>
      <c r="HG95" s="62"/>
      <c r="HH95" s="62"/>
      <c r="HI95" s="34"/>
      <c r="HJ95" s="34"/>
      <c r="HK95" s="34"/>
      <c r="HL95" s="34"/>
      <c r="HM95" s="34"/>
      <c r="HN95" s="34"/>
      <c r="HO95" s="34"/>
      <c r="HP95" s="60"/>
      <c r="HQ95" s="34"/>
      <c r="HR95" s="34"/>
      <c r="HS95" s="34"/>
      <c r="HT95" s="60"/>
      <c r="HU95" s="60"/>
      <c r="HV95" s="60"/>
      <c r="HW95" s="60"/>
      <c r="HX95" s="60"/>
      <c r="HY95" s="34"/>
      <c r="HZ95" s="34"/>
      <c r="IA95" s="34"/>
      <c r="IB95" s="34"/>
      <c r="IC95" s="34"/>
      <c r="ID95" s="34"/>
      <c r="IE95" s="34"/>
      <c r="IF95" s="34"/>
      <c r="IG95" s="34"/>
      <c r="IH95" s="34"/>
      <c r="II95" s="62"/>
      <c r="IJ95" s="62"/>
      <c r="IK95" s="34"/>
      <c r="IL95" s="34"/>
      <c r="IM95" s="34"/>
      <c r="IN95" s="34"/>
      <c r="IO95" s="34"/>
      <c r="IP95" s="34"/>
      <c r="IQ95" s="34"/>
      <c r="IR95" s="60"/>
      <c r="IS95" s="34"/>
      <c r="IT95" s="34"/>
      <c r="IU95" s="34"/>
      <c r="IV95" s="60"/>
      <c r="IW95" s="60"/>
      <c r="IX95" s="60"/>
      <c r="IY95" s="60"/>
      <c r="IZ95" s="60"/>
      <c r="JA95" s="34"/>
      <c r="JB95" s="34"/>
      <c r="JC95" s="34"/>
      <c r="JD95" s="34"/>
      <c r="JE95" s="34"/>
      <c r="JF95" s="34"/>
      <c r="JG95" s="34"/>
      <c r="JH95" s="34"/>
      <c r="JI95" s="34"/>
      <c r="JJ95" s="34"/>
      <c r="JK95" s="62"/>
      <c r="JL95" s="62"/>
      <c r="JM95" s="34"/>
      <c r="JN95" s="34"/>
      <c r="JO95" s="34"/>
      <c r="JP95" s="34"/>
      <c r="JQ95" s="34"/>
      <c r="JR95" s="34"/>
      <c r="JS95" s="34"/>
      <c r="JT95" s="60"/>
      <c r="JU95" s="34"/>
      <c r="JV95" s="34"/>
      <c r="JW95" s="34"/>
      <c r="JX95" s="60"/>
      <c r="JY95" s="60"/>
      <c r="JZ95" s="60"/>
      <c r="KA95" s="60"/>
      <c r="KB95" s="60"/>
      <c r="KC95" s="34"/>
      <c r="KD95" s="34"/>
      <c r="KE95" s="34"/>
      <c r="KF95" s="34"/>
      <c r="KG95" s="34"/>
      <c r="KH95" s="34"/>
      <c r="KI95" s="34"/>
      <c r="KJ95" s="34"/>
      <c r="KK95" s="34"/>
      <c r="KL95" s="34"/>
      <c r="KM95" s="62"/>
      <c r="KN95" s="62"/>
      <c r="KO95" s="34"/>
      <c r="KP95" s="34"/>
      <c r="KQ95" s="34"/>
      <c r="KR95" s="34"/>
      <c r="KS95" s="34"/>
      <c r="KT95" s="34"/>
      <c r="KU95" s="34"/>
      <c r="KV95" s="60"/>
      <c r="KW95" s="34"/>
      <c r="KX95" s="34"/>
      <c r="KY95" s="34"/>
      <c r="KZ95" s="60"/>
      <c r="LA95" s="60"/>
      <c r="LB95" s="60"/>
      <c r="LC95" s="60"/>
      <c r="LD95" s="60"/>
      <c r="LE95" s="34"/>
      <c r="LF95" s="34"/>
      <c r="LG95" s="34"/>
      <c r="LH95" s="34"/>
      <c r="LI95" s="34"/>
      <c r="LJ95" s="34"/>
      <c r="LK95" s="34"/>
      <c r="LL95" s="34"/>
      <c r="LM95" s="34"/>
      <c r="LN95" s="34"/>
      <c r="LO95" s="62"/>
      <c r="LP95" s="62"/>
      <c r="LQ95" s="34"/>
      <c r="LR95" s="34"/>
      <c r="LS95" s="34"/>
      <c r="LT95" s="34"/>
      <c r="LU95" s="34"/>
      <c r="LV95" s="34"/>
      <c r="LW95" s="34"/>
      <c r="LX95" s="60"/>
      <c r="LY95" s="34"/>
      <c r="LZ95" s="34"/>
      <c r="MA95" s="34"/>
      <c r="MB95" s="60"/>
      <c r="MC95" s="60"/>
      <c r="MD95" s="60"/>
      <c r="ME95" s="60"/>
      <c r="MF95" s="60"/>
      <c r="MG95" s="34"/>
      <c r="MH95" s="34"/>
      <c r="MI95" s="34"/>
      <c r="MJ95" s="34"/>
      <c r="MK95" s="34"/>
      <c r="ML95" s="34"/>
      <c r="MM95" s="34"/>
      <c r="MN95" s="34"/>
      <c r="MO95" s="34"/>
      <c r="MP95" s="34"/>
      <c r="MQ95" s="62"/>
      <c r="MR95" s="62"/>
      <c r="MS95" s="34"/>
      <c r="MT95" s="34"/>
      <c r="MU95" s="34"/>
      <c r="MV95" s="34"/>
      <c r="MW95" s="34"/>
      <c r="MX95" s="34"/>
      <c r="MY95" s="34"/>
      <c r="MZ95" s="60"/>
      <c r="NA95" s="34"/>
      <c r="NB95" s="34"/>
      <c r="NC95" s="34"/>
      <c r="ND95" s="60"/>
      <c r="NE95" s="60"/>
      <c r="NF95" s="60"/>
      <c r="NG95" s="60"/>
      <c r="NH95" s="60"/>
      <c r="NI95" s="34"/>
      <c r="NJ95" s="34"/>
      <c r="NK95" s="34"/>
      <c r="NL95" s="34"/>
      <c r="NM95" s="34"/>
      <c r="NN95" s="34"/>
      <c r="NO95" s="34"/>
      <c r="NP95" s="34"/>
      <c r="NQ95" s="34"/>
      <c r="NR95" s="34"/>
      <c r="NS95" s="62"/>
      <c r="NT95" s="62"/>
      <c r="NU95" s="34"/>
      <c r="NV95" s="34"/>
      <c r="NW95" s="34"/>
      <c r="NX95" s="34"/>
      <c r="NY95" s="34"/>
      <c r="NZ95" s="34"/>
      <c r="OA95" s="34"/>
      <c r="OB95" s="60"/>
      <c r="OC95" s="34"/>
      <c r="OD95" s="34"/>
      <c r="OE95" s="34"/>
      <c r="OF95" s="60"/>
      <c r="OG95" s="60"/>
      <c r="OH95" s="60"/>
      <c r="OI95" s="60"/>
      <c r="OJ95" s="60"/>
      <c r="OK95" s="34"/>
      <c r="OL95" s="34"/>
      <c r="OM95" s="34"/>
      <c r="ON95" s="34"/>
      <c r="OO95" s="34"/>
      <c r="OP95" s="34"/>
      <c r="OQ95" s="34"/>
      <c r="OR95" s="34"/>
      <c r="OS95" s="34"/>
      <c r="OT95" s="34"/>
      <c r="OU95" s="62"/>
      <c r="OV95" s="62"/>
      <c r="OW95" s="34"/>
      <c r="OX95" s="34"/>
      <c r="OY95" s="34"/>
      <c r="OZ95" s="34"/>
      <c r="PA95" s="34"/>
      <c r="PB95" s="34"/>
      <c r="PC95" s="34"/>
      <c r="PD95" s="60"/>
      <c r="PE95" s="63"/>
    </row>
    <row r="96" spans="1:421" s="64" customFormat="1" ht="20.2" customHeight="1">
      <c r="A96" s="34"/>
      <c r="B96" s="34"/>
      <c r="C96" s="34"/>
      <c r="D96" s="60"/>
      <c r="E96" s="60"/>
      <c r="F96" s="60"/>
      <c r="G96" s="60"/>
      <c r="H96" s="60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62"/>
      <c r="T96" s="62"/>
      <c r="U96" s="34"/>
      <c r="V96" s="34"/>
      <c r="W96" s="34"/>
      <c r="X96" s="34"/>
      <c r="Y96" s="34"/>
      <c r="Z96" s="34"/>
      <c r="AA96" s="34"/>
      <c r="AB96" s="60"/>
      <c r="AC96" s="34"/>
      <c r="AD96" s="34"/>
      <c r="AE96" s="34"/>
      <c r="AF96" s="60"/>
      <c r="AG96" s="60"/>
      <c r="AH96" s="60"/>
      <c r="AI96" s="60"/>
      <c r="AJ96" s="60"/>
      <c r="AK96" s="34"/>
      <c r="AL96" s="34"/>
      <c r="AM96" s="34"/>
      <c r="AN96" s="34"/>
      <c r="AO96" s="34"/>
      <c r="AP96" s="34"/>
      <c r="AQ96" s="34"/>
      <c r="AR96" s="34"/>
      <c r="AS96" s="34"/>
      <c r="AT96" s="34"/>
      <c r="AU96" s="62"/>
      <c r="AV96" s="62"/>
      <c r="AW96" s="34"/>
      <c r="AX96" s="34"/>
      <c r="AY96" s="34"/>
      <c r="AZ96" s="34"/>
      <c r="BA96" s="34"/>
      <c r="BB96" s="34"/>
      <c r="BC96" s="34"/>
      <c r="BD96" s="60"/>
      <c r="BE96" s="34"/>
      <c r="BF96" s="34"/>
      <c r="BG96" s="34"/>
      <c r="BH96" s="60"/>
      <c r="BI96" s="60"/>
      <c r="BJ96" s="60"/>
      <c r="BK96" s="60"/>
      <c r="BL96" s="60"/>
      <c r="BM96" s="34"/>
      <c r="BN96" s="34"/>
      <c r="BO96" s="34"/>
      <c r="BP96" s="34"/>
      <c r="BQ96" s="34"/>
      <c r="BR96" s="34"/>
      <c r="BS96" s="34"/>
      <c r="BT96" s="34"/>
      <c r="BU96" s="34"/>
      <c r="BV96" s="34"/>
      <c r="BW96" s="62"/>
      <c r="BX96" s="62"/>
      <c r="BY96" s="34"/>
      <c r="BZ96" s="34"/>
      <c r="CA96" s="34"/>
      <c r="CB96" s="34"/>
      <c r="CC96" s="34"/>
      <c r="CD96" s="34"/>
      <c r="CE96" s="34"/>
      <c r="CF96" s="60"/>
      <c r="CG96" s="34"/>
      <c r="CH96" s="34"/>
      <c r="CI96" s="34"/>
      <c r="CJ96" s="60"/>
      <c r="CK96" s="60"/>
      <c r="CL96" s="60"/>
      <c r="CM96" s="60"/>
      <c r="CN96" s="60"/>
      <c r="CO96" s="34"/>
      <c r="CP96" s="34"/>
      <c r="CQ96" s="34"/>
      <c r="CR96" s="34"/>
      <c r="CS96" s="34"/>
      <c r="CT96" s="34"/>
      <c r="CU96" s="34"/>
      <c r="CV96" s="34"/>
      <c r="CW96" s="34"/>
      <c r="CX96" s="34"/>
      <c r="CY96" s="62"/>
      <c r="CZ96" s="62"/>
      <c r="DA96" s="34"/>
      <c r="DB96" s="34"/>
      <c r="DC96" s="34"/>
      <c r="DD96" s="34"/>
      <c r="DE96" s="34"/>
      <c r="DF96" s="34"/>
      <c r="DG96" s="34"/>
      <c r="DH96" s="60"/>
      <c r="DI96" s="34"/>
      <c r="DJ96" s="34"/>
      <c r="DK96" s="34"/>
      <c r="DL96" s="60"/>
      <c r="DM96" s="60"/>
      <c r="DN96" s="60"/>
      <c r="DO96" s="60"/>
      <c r="DP96" s="60"/>
      <c r="DQ96" s="34"/>
      <c r="DR96" s="34"/>
      <c r="DS96" s="34"/>
      <c r="DT96" s="34"/>
      <c r="DU96" s="34"/>
      <c r="DV96" s="34"/>
      <c r="DW96" s="34"/>
      <c r="DX96" s="34"/>
      <c r="DY96" s="34"/>
      <c r="DZ96" s="34"/>
      <c r="EA96" s="62"/>
      <c r="EB96" s="62"/>
      <c r="EC96" s="34"/>
      <c r="ED96" s="34"/>
      <c r="EE96" s="34"/>
      <c r="EF96" s="34"/>
      <c r="EG96" s="34"/>
      <c r="EH96" s="34"/>
      <c r="EI96" s="34"/>
      <c r="EJ96" s="60"/>
      <c r="EK96" s="34"/>
      <c r="EL96" s="34"/>
      <c r="EM96" s="34"/>
      <c r="EN96" s="60"/>
      <c r="EO96" s="60"/>
      <c r="EP96" s="60"/>
      <c r="EQ96" s="60"/>
      <c r="ER96" s="60"/>
      <c r="ES96" s="34"/>
      <c r="ET96" s="34"/>
      <c r="EU96" s="34"/>
      <c r="EV96" s="34"/>
      <c r="EW96" s="34"/>
      <c r="EX96" s="34"/>
      <c r="EY96" s="34"/>
      <c r="EZ96" s="34"/>
      <c r="FA96" s="34"/>
      <c r="FB96" s="34"/>
      <c r="FC96" s="62"/>
      <c r="FD96" s="62"/>
      <c r="FE96" s="34"/>
      <c r="FF96" s="34"/>
      <c r="FG96" s="34"/>
      <c r="FH96" s="34"/>
      <c r="FI96" s="34"/>
      <c r="FJ96" s="34"/>
      <c r="FK96" s="34"/>
      <c r="FL96" s="60"/>
      <c r="FM96" s="34"/>
      <c r="FN96" s="34"/>
      <c r="FO96" s="34"/>
      <c r="FP96" s="60"/>
      <c r="FQ96" s="60"/>
      <c r="FR96" s="60"/>
      <c r="FS96" s="60"/>
      <c r="FT96" s="60"/>
      <c r="FU96" s="34"/>
      <c r="FV96" s="34"/>
      <c r="FW96" s="34"/>
      <c r="FX96" s="34"/>
      <c r="FY96" s="34"/>
      <c r="FZ96" s="34"/>
      <c r="GA96" s="34"/>
      <c r="GB96" s="34"/>
      <c r="GC96" s="34"/>
      <c r="GD96" s="34"/>
      <c r="GE96" s="62"/>
      <c r="GF96" s="62"/>
      <c r="GG96" s="34"/>
      <c r="GH96" s="34"/>
      <c r="GI96" s="34"/>
      <c r="GJ96" s="34"/>
      <c r="GK96" s="34"/>
      <c r="GL96" s="34"/>
      <c r="GM96" s="34"/>
      <c r="GN96" s="60"/>
      <c r="GO96" s="34"/>
      <c r="GP96" s="34"/>
      <c r="GQ96" s="34"/>
      <c r="GR96" s="60"/>
      <c r="GS96" s="60"/>
      <c r="GT96" s="60"/>
      <c r="GU96" s="60"/>
      <c r="GV96" s="60"/>
      <c r="GW96" s="34"/>
      <c r="GX96" s="34"/>
      <c r="GY96" s="34"/>
      <c r="GZ96" s="34"/>
      <c r="HA96" s="34"/>
      <c r="HB96" s="34"/>
      <c r="HC96" s="34"/>
      <c r="HD96" s="34"/>
      <c r="HE96" s="34"/>
      <c r="HF96" s="34"/>
      <c r="HG96" s="62"/>
      <c r="HH96" s="62"/>
      <c r="HI96" s="34"/>
      <c r="HJ96" s="34"/>
      <c r="HK96" s="34"/>
      <c r="HL96" s="34"/>
      <c r="HM96" s="34"/>
      <c r="HN96" s="34"/>
      <c r="HO96" s="34"/>
      <c r="HP96" s="60"/>
      <c r="HQ96" s="34"/>
      <c r="HR96" s="34"/>
      <c r="HS96" s="34"/>
      <c r="HT96" s="60"/>
      <c r="HU96" s="60"/>
      <c r="HV96" s="60"/>
      <c r="HW96" s="60"/>
      <c r="HX96" s="60"/>
      <c r="HY96" s="34"/>
      <c r="HZ96" s="34"/>
      <c r="IA96" s="34"/>
      <c r="IB96" s="34"/>
      <c r="IC96" s="34"/>
      <c r="ID96" s="34"/>
      <c r="IE96" s="34"/>
      <c r="IF96" s="34"/>
      <c r="IG96" s="34"/>
      <c r="IH96" s="34"/>
      <c r="II96" s="62"/>
      <c r="IJ96" s="62"/>
      <c r="IK96" s="34"/>
      <c r="IL96" s="34"/>
      <c r="IM96" s="34"/>
      <c r="IN96" s="34"/>
      <c r="IO96" s="34"/>
      <c r="IP96" s="34"/>
      <c r="IQ96" s="34"/>
      <c r="IR96" s="60"/>
      <c r="IS96" s="34"/>
      <c r="IT96" s="34"/>
      <c r="IU96" s="34"/>
      <c r="IV96" s="60"/>
      <c r="IW96" s="60"/>
      <c r="IX96" s="60"/>
      <c r="IY96" s="60"/>
      <c r="IZ96" s="60"/>
      <c r="JA96" s="34"/>
      <c r="JB96" s="34"/>
      <c r="JC96" s="34"/>
      <c r="JD96" s="34"/>
      <c r="JE96" s="34"/>
      <c r="JF96" s="34"/>
      <c r="JG96" s="34"/>
      <c r="JH96" s="34"/>
      <c r="JI96" s="34"/>
      <c r="JJ96" s="34"/>
      <c r="JK96" s="62"/>
      <c r="JL96" s="62"/>
      <c r="JM96" s="34"/>
      <c r="JN96" s="34"/>
      <c r="JO96" s="34"/>
      <c r="JP96" s="34"/>
      <c r="JQ96" s="34"/>
      <c r="JR96" s="34"/>
      <c r="JS96" s="34"/>
      <c r="JT96" s="60"/>
      <c r="JU96" s="34"/>
      <c r="JV96" s="34"/>
      <c r="JW96" s="34"/>
      <c r="JX96" s="60"/>
      <c r="JY96" s="60"/>
      <c r="JZ96" s="60"/>
      <c r="KA96" s="60"/>
      <c r="KB96" s="60"/>
      <c r="KC96" s="34"/>
      <c r="KD96" s="34"/>
      <c r="KE96" s="34"/>
      <c r="KF96" s="34"/>
      <c r="KG96" s="34"/>
      <c r="KH96" s="34"/>
      <c r="KI96" s="34"/>
      <c r="KJ96" s="34"/>
      <c r="KK96" s="34"/>
      <c r="KL96" s="34"/>
      <c r="KM96" s="62"/>
      <c r="KN96" s="62"/>
      <c r="KO96" s="34"/>
      <c r="KP96" s="34"/>
      <c r="KQ96" s="34"/>
      <c r="KR96" s="34"/>
      <c r="KS96" s="34"/>
      <c r="KT96" s="34"/>
      <c r="KU96" s="34"/>
      <c r="KV96" s="60"/>
      <c r="KW96" s="34"/>
      <c r="KX96" s="34"/>
      <c r="KY96" s="34"/>
      <c r="KZ96" s="60"/>
      <c r="LA96" s="60"/>
      <c r="LB96" s="60"/>
      <c r="LC96" s="60"/>
      <c r="LD96" s="60"/>
      <c r="LE96" s="34"/>
      <c r="LF96" s="34"/>
      <c r="LG96" s="34"/>
      <c r="LH96" s="34"/>
      <c r="LI96" s="34"/>
      <c r="LJ96" s="34"/>
      <c r="LK96" s="34"/>
      <c r="LL96" s="34"/>
      <c r="LM96" s="34"/>
      <c r="LN96" s="34"/>
      <c r="LO96" s="62"/>
      <c r="LP96" s="62"/>
      <c r="LQ96" s="34"/>
      <c r="LR96" s="34"/>
      <c r="LS96" s="34"/>
      <c r="LT96" s="34"/>
      <c r="LU96" s="34"/>
      <c r="LV96" s="34"/>
      <c r="LW96" s="34"/>
      <c r="LX96" s="60"/>
      <c r="LY96" s="34"/>
      <c r="LZ96" s="34"/>
      <c r="MA96" s="34"/>
      <c r="MB96" s="60"/>
      <c r="MC96" s="60"/>
      <c r="MD96" s="60"/>
      <c r="ME96" s="60"/>
      <c r="MF96" s="60"/>
      <c r="MG96" s="34"/>
      <c r="MH96" s="34"/>
      <c r="MI96" s="34"/>
      <c r="MJ96" s="34"/>
      <c r="MK96" s="34"/>
      <c r="ML96" s="34"/>
      <c r="MM96" s="34"/>
      <c r="MN96" s="34"/>
      <c r="MO96" s="34"/>
      <c r="MP96" s="34"/>
      <c r="MQ96" s="62"/>
      <c r="MR96" s="62"/>
      <c r="MS96" s="34"/>
      <c r="MT96" s="34"/>
      <c r="MU96" s="34"/>
      <c r="MV96" s="34"/>
      <c r="MW96" s="34"/>
      <c r="MX96" s="34"/>
      <c r="MY96" s="34"/>
      <c r="MZ96" s="60"/>
      <c r="NA96" s="34"/>
      <c r="NB96" s="34"/>
      <c r="NC96" s="34"/>
      <c r="ND96" s="60"/>
      <c r="NE96" s="60"/>
      <c r="NF96" s="60"/>
      <c r="NG96" s="60"/>
      <c r="NH96" s="60"/>
      <c r="NI96" s="34"/>
      <c r="NJ96" s="34"/>
      <c r="NK96" s="34"/>
      <c r="NL96" s="34"/>
      <c r="NM96" s="34"/>
      <c r="NN96" s="34"/>
      <c r="NO96" s="34"/>
      <c r="NP96" s="34"/>
      <c r="NQ96" s="34"/>
      <c r="NR96" s="34"/>
      <c r="NS96" s="62"/>
      <c r="NT96" s="62"/>
      <c r="NU96" s="34"/>
      <c r="NV96" s="34"/>
      <c r="NW96" s="34"/>
      <c r="NX96" s="34"/>
      <c r="NY96" s="34"/>
      <c r="NZ96" s="34"/>
      <c r="OA96" s="34"/>
      <c r="OB96" s="60"/>
      <c r="OC96" s="34"/>
      <c r="OD96" s="34"/>
      <c r="OE96" s="34"/>
      <c r="OF96" s="60"/>
      <c r="OG96" s="60"/>
      <c r="OH96" s="60"/>
      <c r="OI96" s="60"/>
      <c r="OJ96" s="60"/>
      <c r="OK96" s="34"/>
      <c r="OL96" s="34"/>
      <c r="OM96" s="34"/>
      <c r="ON96" s="34"/>
      <c r="OO96" s="34"/>
      <c r="OP96" s="34"/>
      <c r="OQ96" s="34"/>
      <c r="OR96" s="34"/>
      <c r="OS96" s="34"/>
      <c r="OT96" s="34"/>
      <c r="OU96" s="62"/>
      <c r="OV96" s="62"/>
      <c r="OW96" s="34"/>
      <c r="OX96" s="34"/>
      <c r="OY96" s="34"/>
      <c r="OZ96" s="34"/>
      <c r="PA96" s="34"/>
      <c r="PB96" s="34"/>
      <c r="PC96" s="34"/>
      <c r="PD96" s="60"/>
      <c r="PE96" s="63"/>
    </row>
    <row r="97" spans="1:421" s="64" customFormat="1" ht="20.2" customHeight="1">
      <c r="A97" s="34"/>
      <c r="B97" s="34"/>
      <c r="C97" s="34"/>
      <c r="D97" s="60"/>
      <c r="E97" s="60"/>
      <c r="F97" s="60"/>
      <c r="G97" s="60"/>
      <c r="H97" s="60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62"/>
      <c r="T97" s="62"/>
      <c r="U97" s="34"/>
      <c r="V97" s="34"/>
      <c r="W97" s="34"/>
      <c r="X97" s="34"/>
      <c r="Y97" s="34"/>
      <c r="Z97" s="34"/>
      <c r="AA97" s="34"/>
      <c r="AB97" s="60"/>
      <c r="AC97" s="34"/>
      <c r="AD97" s="34"/>
      <c r="AE97" s="34"/>
      <c r="AF97" s="60"/>
      <c r="AG97" s="60"/>
      <c r="AH97" s="60"/>
      <c r="AI97" s="60"/>
      <c r="AJ97" s="60"/>
      <c r="AK97" s="34"/>
      <c r="AL97" s="34"/>
      <c r="AM97" s="34"/>
      <c r="AN97" s="34"/>
      <c r="AO97" s="34"/>
      <c r="AP97" s="34"/>
      <c r="AQ97" s="34"/>
      <c r="AR97" s="34"/>
      <c r="AS97" s="34"/>
      <c r="AT97" s="34"/>
      <c r="AU97" s="62"/>
      <c r="AV97" s="62"/>
      <c r="AW97" s="34"/>
      <c r="AX97" s="34"/>
      <c r="AY97" s="34"/>
      <c r="AZ97" s="34"/>
      <c r="BA97" s="34"/>
      <c r="BB97" s="34"/>
      <c r="BC97" s="34"/>
      <c r="BD97" s="60"/>
      <c r="BE97" s="34"/>
      <c r="BF97" s="34"/>
      <c r="BG97" s="34"/>
      <c r="BH97" s="60"/>
      <c r="BI97" s="60"/>
      <c r="BJ97" s="60"/>
      <c r="BK97" s="60"/>
      <c r="BL97" s="60"/>
      <c r="BM97" s="34"/>
      <c r="BN97" s="34"/>
      <c r="BO97" s="34"/>
      <c r="BP97" s="34"/>
      <c r="BQ97" s="34"/>
      <c r="BR97" s="34"/>
      <c r="BS97" s="34"/>
      <c r="BT97" s="34"/>
      <c r="BU97" s="34"/>
      <c r="BV97" s="34"/>
      <c r="BW97" s="62"/>
      <c r="BX97" s="62"/>
      <c r="BY97" s="34"/>
      <c r="BZ97" s="34"/>
      <c r="CA97" s="34"/>
      <c r="CB97" s="34"/>
      <c r="CC97" s="34"/>
      <c r="CD97" s="34"/>
      <c r="CE97" s="34"/>
      <c r="CF97" s="60"/>
      <c r="CG97" s="34"/>
      <c r="CH97" s="34"/>
      <c r="CI97" s="34"/>
      <c r="CJ97" s="60"/>
      <c r="CK97" s="60"/>
      <c r="CL97" s="60"/>
      <c r="CM97" s="60"/>
      <c r="CN97" s="60"/>
      <c r="CO97" s="34"/>
      <c r="CP97" s="34"/>
      <c r="CQ97" s="34"/>
      <c r="CR97" s="34"/>
      <c r="CS97" s="34"/>
      <c r="CT97" s="34"/>
      <c r="CU97" s="34"/>
      <c r="CV97" s="34"/>
      <c r="CW97" s="34"/>
      <c r="CX97" s="34"/>
      <c r="CY97" s="62"/>
      <c r="CZ97" s="62"/>
      <c r="DA97" s="34"/>
      <c r="DB97" s="34"/>
      <c r="DC97" s="34"/>
      <c r="DD97" s="34"/>
      <c r="DE97" s="34"/>
      <c r="DF97" s="34"/>
      <c r="DG97" s="34"/>
      <c r="DH97" s="60"/>
      <c r="DI97" s="34"/>
      <c r="DJ97" s="34"/>
      <c r="DK97" s="34"/>
      <c r="DL97" s="60"/>
      <c r="DM97" s="60"/>
      <c r="DN97" s="60"/>
      <c r="DO97" s="60"/>
      <c r="DP97" s="60"/>
      <c r="DQ97" s="34"/>
      <c r="DR97" s="34"/>
      <c r="DS97" s="34"/>
      <c r="DT97" s="34"/>
      <c r="DU97" s="34"/>
      <c r="DV97" s="34"/>
      <c r="DW97" s="34"/>
      <c r="DX97" s="34"/>
      <c r="DY97" s="34"/>
      <c r="DZ97" s="34"/>
      <c r="EA97" s="62"/>
      <c r="EB97" s="62"/>
      <c r="EC97" s="34"/>
      <c r="ED97" s="34"/>
      <c r="EE97" s="34"/>
      <c r="EF97" s="34"/>
      <c r="EG97" s="34"/>
      <c r="EH97" s="34"/>
      <c r="EI97" s="34"/>
      <c r="EJ97" s="60"/>
      <c r="EK97" s="34"/>
      <c r="EL97" s="34"/>
      <c r="EM97" s="34"/>
      <c r="EN97" s="60"/>
      <c r="EO97" s="60"/>
      <c r="EP97" s="60"/>
      <c r="EQ97" s="60"/>
      <c r="ER97" s="60"/>
      <c r="ES97" s="34"/>
      <c r="ET97" s="34"/>
      <c r="EU97" s="34"/>
      <c r="EV97" s="34"/>
      <c r="EW97" s="34"/>
      <c r="EX97" s="34"/>
      <c r="EY97" s="34"/>
      <c r="EZ97" s="34"/>
      <c r="FA97" s="34"/>
      <c r="FB97" s="34"/>
      <c r="FC97" s="62"/>
      <c r="FD97" s="62"/>
      <c r="FE97" s="34"/>
      <c r="FF97" s="34"/>
      <c r="FG97" s="34"/>
      <c r="FH97" s="34"/>
      <c r="FI97" s="34"/>
      <c r="FJ97" s="34"/>
      <c r="FK97" s="34"/>
      <c r="FL97" s="60"/>
      <c r="FM97" s="34"/>
      <c r="FN97" s="34"/>
      <c r="FO97" s="34"/>
      <c r="FP97" s="60"/>
      <c r="FQ97" s="60"/>
      <c r="FR97" s="60"/>
      <c r="FS97" s="60"/>
      <c r="FT97" s="60"/>
      <c r="FU97" s="34"/>
      <c r="FV97" s="34"/>
      <c r="FW97" s="34"/>
      <c r="FX97" s="34"/>
      <c r="FY97" s="34"/>
      <c r="FZ97" s="34"/>
      <c r="GA97" s="34"/>
      <c r="GB97" s="34"/>
      <c r="GC97" s="34"/>
      <c r="GD97" s="34"/>
      <c r="GE97" s="62"/>
      <c r="GF97" s="62"/>
      <c r="GG97" s="34"/>
      <c r="GH97" s="34"/>
      <c r="GI97" s="34"/>
      <c r="GJ97" s="34"/>
      <c r="GK97" s="34"/>
      <c r="GL97" s="34"/>
      <c r="GM97" s="34"/>
      <c r="GN97" s="60"/>
      <c r="GO97" s="34"/>
      <c r="GP97" s="34"/>
      <c r="GQ97" s="34"/>
      <c r="GR97" s="60"/>
      <c r="GS97" s="60"/>
      <c r="GT97" s="60"/>
      <c r="GU97" s="60"/>
      <c r="GV97" s="60"/>
      <c r="GW97" s="34"/>
      <c r="GX97" s="34"/>
      <c r="GY97" s="34"/>
      <c r="GZ97" s="34"/>
      <c r="HA97" s="34"/>
      <c r="HB97" s="34"/>
      <c r="HC97" s="34"/>
      <c r="HD97" s="34"/>
      <c r="HE97" s="34"/>
      <c r="HF97" s="34"/>
      <c r="HG97" s="62"/>
      <c r="HH97" s="62"/>
      <c r="HI97" s="34"/>
      <c r="HJ97" s="34"/>
      <c r="HK97" s="34"/>
      <c r="HL97" s="34"/>
      <c r="HM97" s="34"/>
      <c r="HN97" s="34"/>
      <c r="HO97" s="34"/>
      <c r="HP97" s="60"/>
      <c r="HQ97" s="34"/>
      <c r="HR97" s="34"/>
      <c r="HS97" s="34"/>
      <c r="HT97" s="60"/>
      <c r="HU97" s="60"/>
      <c r="HV97" s="60"/>
      <c r="HW97" s="60"/>
      <c r="HX97" s="60"/>
      <c r="HY97" s="34"/>
      <c r="HZ97" s="34"/>
      <c r="IA97" s="34"/>
      <c r="IB97" s="34"/>
      <c r="IC97" s="34"/>
      <c r="ID97" s="34"/>
      <c r="IE97" s="34"/>
      <c r="IF97" s="34"/>
      <c r="IG97" s="34"/>
      <c r="IH97" s="34"/>
      <c r="II97" s="62"/>
      <c r="IJ97" s="62"/>
      <c r="IK97" s="34"/>
      <c r="IL97" s="34"/>
      <c r="IM97" s="34"/>
      <c r="IN97" s="34"/>
      <c r="IO97" s="34"/>
      <c r="IP97" s="34"/>
      <c r="IQ97" s="34"/>
      <c r="IR97" s="60"/>
      <c r="IS97" s="34"/>
      <c r="IT97" s="34"/>
      <c r="IU97" s="34"/>
      <c r="IV97" s="60"/>
      <c r="IW97" s="60"/>
      <c r="IX97" s="60"/>
      <c r="IY97" s="60"/>
      <c r="IZ97" s="60"/>
      <c r="JA97" s="34"/>
      <c r="JB97" s="34"/>
      <c r="JC97" s="34"/>
      <c r="JD97" s="34"/>
      <c r="JE97" s="34"/>
      <c r="JF97" s="34"/>
      <c r="JG97" s="34"/>
      <c r="JH97" s="34"/>
      <c r="JI97" s="34"/>
      <c r="JJ97" s="34"/>
      <c r="JK97" s="62"/>
      <c r="JL97" s="62"/>
      <c r="JM97" s="34"/>
      <c r="JN97" s="34"/>
      <c r="JO97" s="34"/>
      <c r="JP97" s="34"/>
      <c r="JQ97" s="34"/>
      <c r="JR97" s="34"/>
      <c r="JS97" s="34"/>
      <c r="JT97" s="60"/>
      <c r="JU97" s="34"/>
      <c r="JV97" s="34"/>
      <c r="JW97" s="34"/>
      <c r="JX97" s="60"/>
      <c r="JY97" s="60"/>
      <c r="JZ97" s="60"/>
      <c r="KA97" s="60"/>
      <c r="KB97" s="60"/>
      <c r="KC97" s="34"/>
      <c r="KD97" s="34"/>
      <c r="KE97" s="34"/>
      <c r="KF97" s="34"/>
      <c r="KG97" s="34"/>
      <c r="KH97" s="34"/>
      <c r="KI97" s="34"/>
      <c r="KJ97" s="34"/>
      <c r="KK97" s="34"/>
      <c r="KL97" s="34"/>
      <c r="KM97" s="62"/>
      <c r="KN97" s="62"/>
      <c r="KO97" s="34"/>
      <c r="KP97" s="34"/>
      <c r="KQ97" s="34"/>
      <c r="KR97" s="34"/>
      <c r="KS97" s="34"/>
      <c r="KT97" s="34"/>
      <c r="KU97" s="34"/>
      <c r="KV97" s="60"/>
      <c r="KW97" s="34"/>
      <c r="KX97" s="34"/>
      <c r="KY97" s="34"/>
      <c r="KZ97" s="60"/>
      <c r="LA97" s="60"/>
      <c r="LB97" s="60"/>
      <c r="LC97" s="60"/>
      <c r="LD97" s="60"/>
      <c r="LE97" s="34"/>
      <c r="LF97" s="34"/>
      <c r="LG97" s="34"/>
      <c r="LH97" s="34"/>
      <c r="LI97" s="34"/>
      <c r="LJ97" s="34"/>
      <c r="LK97" s="34"/>
      <c r="LL97" s="34"/>
      <c r="LM97" s="34"/>
      <c r="LN97" s="34"/>
      <c r="LO97" s="62"/>
      <c r="LP97" s="62"/>
      <c r="LQ97" s="34"/>
      <c r="LR97" s="34"/>
      <c r="LS97" s="34"/>
      <c r="LT97" s="34"/>
      <c r="LU97" s="34"/>
      <c r="LV97" s="34"/>
      <c r="LW97" s="34"/>
      <c r="LX97" s="60"/>
      <c r="LY97" s="34"/>
      <c r="LZ97" s="34"/>
      <c r="MA97" s="34"/>
      <c r="MB97" s="60"/>
      <c r="MC97" s="60"/>
      <c r="MD97" s="60"/>
      <c r="ME97" s="60"/>
      <c r="MF97" s="60"/>
      <c r="MG97" s="34"/>
      <c r="MH97" s="34"/>
      <c r="MI97" s="34"/>
      <c r="MJ97" s="34"/>
      <c r="MK97" s="34"/>
      <c r="ML97" s="34"/>
      <c r="MM97" s="34"/>
      <c r="MN97" s="34"/>
      <c r="MO97" s="34"/>
      <c r="MP97" s="34"/>
      <c r="MQ97" s="62"/>
      <c r="MR97" s="62"/>
      <c r="MS97" s="34"/>
      <c r="MT97" s="34"/>
      <c r="MU97" s="34"/>
      <c r="MV97" s="34"/>
      <c r="MW97" s="34"/>
      <c r="MX97" s="34"/>
      <c r="MY97" s="34"/>
      <c r="MZ97" s="60"/>
      <c r="NA97" s="34"/>
      <c r="NB97" s="34"/>
      <c r="NC97" s="34"/>
      <c r="ND97" s="60"/>
      <c r="NE97" s="60"/>
      <c r="NF97" s="60"/>
      <c r="NG97" s="60"/>
      <c r="NH97" s="60"/>
      <c r="NI97" s="34"/>
      <c r="NJ97" s="34"/>
      <c r="NK97" s="34"/>
      <c r="NL97" s="34"/>
      <c r="NM97" s="34"/>
      <c r="NN97" s="34"/>
      <c r="NO97" s="34"/>
      <c r="NP97" s="34"/>
      <c r="NQ97" s="34"/>
      <c r="NR97" s="34"/>
      <c r="NS97" s="62"/>
      <c r="NT97" s="62"/>
      <c r="NU97" s="34"/>
      <c r="NV97" s="34"/>
      <c r="NW97" s="34"/>
      <c r="NX97" s="34"/>
      <c r="NY97" s="34"/>
      <c r="NZ97" s="34"/>
      <c r="OA97" s="34"/>
      <c r="OB97" s="60"/>
      <c r="OC97" s="34"/>
      <c r="OD97" s="34"/>
      <c r="OE97" s="34"/>
      <c r="OF97" s="60"/>
      <c r="OG97" s="60"/>
      <c r="OH97" s="60"/>
      <c r="OI97" s="60"/>
      <c r="OJ97" s="60"/>
      <c r="OK97" s="34"/>
      <c r="OL97" s="34"/>
      <c r="OM97" s="34"/>
      <c r="ON97" s="34"/>
      <c r="OO97" s="34"/>
      <c r="OP97" s="34"/>
      <c r="OQ97" s="34"/>
      <c r="OR97" s="34"/>
      <c r="OS97" s="34"/>
      <c r="OT97" s="34"/>
      <c r="OU97" s="62"/>
      <c r="OV97" s="62"/>
      <c r="OW97" s="34"/>
      <c r="OX97" s="34"/>
      <c r="OY97" s="34"/>
      <c r="OZ97" s="34"/>
      <c r="PA97" s="34"/>
      <c r="PB97" s="34"/>
      <c r="PC97" s="34"/>
      <c r="PD97" s="60"/>
      <c r="PE97" s="63"/>
    </row>
    <row r="98" spans="1:421" s="64" customFormat="1" ht="20.2" customHeight="1">
      <c r="A98" s="34"/>
      <c r="B98" s="34"/>
      <c r="C98" s="34"/>
      <c r="D98" s="60"/>
      <c r="E98" s="60"/>
      <c r="F98" s="60"/>
      <c r="G98" s="60"/>
      <c r="H98" s="60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62"/>
      <c r="T98" s="62"/>
      <c r="U98" s="34"/>
      <c r="V98" s="34"/>
      <c r="W98" s="34"/>
      <c r="X98" s="34"/>
      <c r="Y98" s="34"/>
      <c r="Z98" s="34"/>
      <c r="AA98" s="34"/>
      <c r="AB98" s="60"/>
      <c r="AC98" s="34"/>
      <c r="AD98" s="34"/>
      <c r="AE98" s="34"/>
      <c r="AF98" s="60"/>
      <c r="AG98" s="60"/>
      <c r="AH98" s="60"/>
      <c r="AI98" s="60"/>
      <c r="AJ98" s="60"/>
      <c r="AK98" s="34"/>
      <c r="AL98" s="34"/>
      <c r="AM98" s="34"/>
      <c r="AN98" s="34"/>
      <c r="AO98" s="34"/>
      <c r="AP98" s="34"/>
      <c r="AQ98" s="34"/>
      <c r="AR98" s="34"/>
      <c r="AS98" s="34"/>
      <c r="AT98" s="34"/>
      <c r="AU98" s="62"/>
      <c r="AV98" s="62"/>
      <c r="AW98" s="34"/>
      <c r="AX98" s="34"/>
      <c r="AY98" s="34"/>
      <c r="AZ98" s="34"/>
      <c r="BA98" s="34"/>
      <c r="BB98" s="34"/>
      <c r="BC98" s="34"/>
      <c r="BD98" s="60"/>
      <c r="BE98" s="34"/>
      <c r="BF98" s="34"/>
      <c r="BG98" s="34"/>
      <c r="BH98" s="60"/>
      <c r="BI98" s="60"/>
      <c r="BJ98" s="60"/>
      <c r="BK98" s="60"/>
      <c r="BL98" s="60"/>
      <c r="BM98" s="34"/>
      <c r="BN98" s="34"/>
      <c r="BO98" s="34"/>
      <c r="BP98" s="34"/>
      <c r="BQ98" s="34"/>
      <c r="BR98" s="34"/>
      <c r="BS98" s="34"/>
      <c r="BT98" s="34"/>
      <c r="BU98" s="34"/>
      <c r="BV98" s="34"/>
      <c r="BW98" s="62"/>
      <c r="BX98" s="62"/>
      <c r="BY98" s="34"/>
      <c r="BZ98" s="34"/>
      <c r="CA98" s="34"/>
      <c r="CB98" s="34"/>
      <c r="CC98" s="34"/>
      <c r="CD98" s="34"/>
      <c r="CE98" s="34"/>
      <c r="CF98" s="60"/>
      <c r="CG98" s="34"/>
      <c r="CH98" s="34"/>
      <c r="CI98" s="34"/>
      <c r="CJ98" s="60"/>
      <c r="CK98" s="60"/>
      <c r="CL98" s="60"/>
      <c r="CM98" s="60"/>
      <c r="CN98" s="60"/>
      <c r="CO98" s="34"/>
      <c r="CP98" s="34"/>
      <c r="CQ98" s="34"/>
      <c r="CR98" s="34"/>
      <c r="CS98" s="34"/>
      <c r="CT98" s="34"/>
      <c r="CU98" s="34"/>
      <c r="CV98" s="34"/>
      <c r="CW98" s="34"/>
      <c r="CX98" s="34"/>
      <c r="CY98" s="62"/>
      <c r="CZ98" s="62"/>
      <c r="DA98" s="34"/>
      <c r="DB98" s="34"/>
      <c r="DC98" s="34"/>
      <c r="DD98" s="34"/>
      <c r="DE98" s="34"/>
      <c r="DF98" s="34"/>
      <c r="DG98" s="34"/>
      <c r="DH98" s="60"/>
      <c r="DI98" s="34"/>
      <c r="DJ98" s="34"/>
      <c r="DK98" s="34"/>
      <c r="DL98" s="60"/>
      <c r="DM98" s="60"/>
      <c r="DN98" s="60"/>
      <c r="DO98" s="60"/>
      <c r="DP98" s="60"/>
      <c r="DQ98" s="34"/>
      <c r="DR98" s="34"/>
      <c r="DS98" s="34"/>
      <c r="DT98" s="34"/>
      <c r="DU98" s="34"/>
      <c r="DV98" s="34"/>
      <c r="DW98" s="34"/>
      <c r="DX98" s="34"/>
      <c r="DY98" s="34"/>
      <c r="DZ98" s="34"/>
      <c r="EA98" s="62"/>
      <c r="EB98" s="62"/>
      <c r="EC98" s="34"/>
      <c r="ED98" s="34"/>
      <c r="EE98" s="34"/>
      <c r="EF98" s="34"/>
      <c r="EG98" s="34"/>
      <c r="EH98" s="34"/>
      <c r="EI98" s="34"/>
      <c r="EJ98" s="60"/>
      <c r="EK98" s="34"/>
      <c r="EL98" s="34"/>
      <c r="EM98" s="34"/>
      <c r="EN98" s="60"/>
      <c r="EO98" s="60"/>
      <c r="EP98" s="60"/>
      <c r="EQ98" s="60"/>
      <c r="ER98" s="60"/>
      <c r="ES98" s="34"/>
      <c r="ET98" s="34"/>
      <c r="EU98" s="34"/>
      <c r="EV98" s="34"/>
      <c r="EW98" s="34"/>
      <c r="EX98" s="34"/>
      <c r="EY98" s="34"/>
      <c r="EZ98" s="34"/>
      <c r="FA98" s="34"/>
      <c r="FB98" s="34"/>
      <c r="FC98" s="62"/>
      <c r="FD98" s="62"/>
      <c r="FE98" s="34"/>
      <c r="FF98" s="34"/>
      <c r="FG98" s="34"/>
      <c r="FH98" s="34"/>
      <c r="FI98" s="34"/>
      <c r="FJ98" s="34"/>
      <c r="FK98" s="34"/>
      <c r="FL98" s="60"/>
      <c r="FM98" s="34"/>
      <c r="FN98" s="34"/>
      <c r="FO98" s="34"/>
      <c r="FP98" s="60"/>
      <c r="FQ98" s="60"/>
      <c r="FR98" s="60"/>
      <c r="FS98" s="60"/>
      <c r="FT98" s="60"/>
      <c r="FU98" s="34"/>
      <c r="FV98" s="34"/>
      <c r="FW98" s="34"/>
      <c r="FX98" s="34"/>
      <c r="FY98" s="34"/>
      <c r="FZ98" s="34"/>
      <c r="GA98" s="34"/>
      <c r="GB98" s="34"/>
      <c r="GC98" s="34"/>
      <c r="GD98" s="34"/>
      <c r="GE98" s="62"/>
      <c r="GF98" s="62"/>
      <c r="GG98" s="34"/>
      <c r="GH98" s="34"/>
      <c r="GI98" s="34"/>
      <c r="GJ98" s="34"/>
      <c r="GK98" s="34"/>
      <c r="GL98" s="34"/>
      <c r="GM98" s="34"/>
      <c r="GN98" s="60"/>
      <c r="GO98" s="34"/>
      <c r="GP98" s="34"/>
      <c r="GQ98" s="34"/>
      <c r="GR98" s="60"/>
      <c r="GS98" s="60"/>
      <c r="GT98" s="60"/>
      <c r="GU98" s="60"/>
      <c r="GV98" s="60"/>
      <c r="GW98" s="34"/>
      <c r="GX98" s="34"/>
      <c r="GY98" s="34"/>
      <c r="GZ98" s="34"/>
      <c r="HA98" s="34"/>
      <c r="HB98" s="34"/>
      <c r="HC98" s="34"/>
      <c r="HD98" s="34"/>
      <c r="HE98" s="34"/>
      <c r="HF98" s="34"/>
      <c r="HG98" s="62"/>
      <c r="HH98" s="62"/>
      <c r="HI98" s="34"/>
      <c r="HJ98" s="34"/>
      <c r="HK98" s="34"/>
      <c r="HL98" s="34"/>
      <c r="HM98" s="34"/>
      <c r="HN98" s="34"/>
      <c r="HO98" s="34"/>
      <c r="HP98" s="60"/>
      <c r="HQ98" s="34"/>
      <c r="HR98" s="34"/>
      <c r="HS98" s="34"/>
      <c r="HT98" s="60"/>
      <c r="HU98" s="60"/>
      <c r="HV98" s="60"/>
      <c r="HW98" s="60"/>
      <c r="HX98" s="60"/>
      <c r="HY98" s="34"/>
      <c r="HZ98" s="34"/>
      <c r="IA98" s="34"/>
      <c r="IB98" s="34"/>
      <c r="IC98" s="34"/>
      <c r="ID98" s="34"/>
      <c r="IE98" s="34"/>
      <c r="IF98" s="34"/>
      <c r="IG98" s="34"/>
      <c r="IH98" s="34"/>
      <c r="II98" s="62"/>
      <c r="IJ98" s="62"/>
      <c r="IK98" s="34"/>
      <c r="IL98" s="34"/>
      <c r="IM98" s="34"/>
      <c r="IN98" s="34"/>
      <c r="IO98" s="34"/>
      <c r="IP98" s="34"/>
      <c r="IQ98" s="34"/>
      <c r="IR98" s="60"/>
      <c r="IS98" s="34"/>
      <c r="IT98" s="34"/>
      <c r="IU98" s="34"/>
      <c r="IV98" s="60"/>
      <c r="IW98" s="60"/>
      <c r="IX98" s="60"/>
      <c r="IY98" s="60"/>
      <c r="IZ98" s="60"/>
      <c r="JA98" s="34"/>
      <c r="JB98" s="34"/>
      <c r="JC98" s="34"/>
      <c r="JD98" s="34"/>
      <c r="JE98" s="34"/>
      <c r="JF98" s="34"/>
      <c r="JG98" s="34"/>
      <c r="JH98" s="34"/>
      <c r="JI98" s="34"/>
      <c r="JJ98" s="34"/>
      <c r="JK98" s="62"/>
      <c r="JL98" s="62"/>
      <c r="JM98" s="34"/>
      <c r="JN98" s="34"/>
      <c r="JO98" s="34"/>
      <c r="JP98" s="34"/>
      <c r="JQ98" s="34"/>
      <c r="JR98" s="34"/>
      <c r="JS98" s="34"/>
      <c r="JT98" s="60"/>
      <c r="JU98" s="34"/>
      <c r="JV98" s="34"/>
      <c r="JW98" s="34"/>
      <c r="JX98" s="60"/>
      <c r="JY98" s="60"/>
      <c r="JZ98" s="60"/>
      <c r="KA98" s="60"/>
      <c r="KB98" s="60"/>
      <c r="KC98" s="34"/>
      <c r="KD98" s="34"/>
      <c r="KE98" s="34"/>
      <c r="KF98" s="34"/>
      <c r="KG98" s="34"/>
      <c r="KH98" s="34"/>
      <c r="KI98" s="34"/>
      <c r="KJ98" s="34"/>
      <c r="KK98" s="34"/>
      <c r="KL98" s="34"/>
      <c r="KM98" s="62"/>
      <c r="KN98" s="62"/>
      <c r="KO98" s="34"/>
      <c r="KP98" s="34"/>
      <c r="KQ98" s="34"/>
      <c r="KR98" s="34"/>
      <c r="KS98" s="34"/>
      <c r="KT98" s="34"/>
      <c r="KU98" s="34"/>
      <c r="KV98" s="60"/>
      <c r="KW98" s="34"/>
      <c r="KX98" s="34"/>
      <c r="KY98" s="34"/>
      <c r="KZ98" s="60"/>
      <c r="LA98" s="60"/>
      <c r="LB98" s="60"/>
      <c r="LC98" s="60"/>
      <c r="LD98" s="60"/>
      <c r="LE98" s="34"/>
      <c r="LF98" s="34"/>
      <c r="LG98" s="34"/>
      <c r="LH98" s="34"/>
      <c r="LI98" s="34"/>
      <c r="LJ98" s="34"/>
      <c r="LK98" s="34"/>
      <c r="LL98" s="34"/>
      <c r="LM98" s="34"/>
      <c r="LN98" s="34"/>
      <c r="LO98" s="62"/>
      <c r="LP98" s="62"/>
      <c r="LQ98" s="34"/>
      <c r="LR98" s="34"/>
      <c r="LS98" s="34"/>
      <c r="LT98" s="34"/>
      <c r="LU98" s="34"/>
      <c r="LV98" s="34"/>
      <c r="LW98" s="34"/>
      <c r="LX98" s="60"/>
      <c r="LY98" s="34"/>
      <c r="LZ98" s="34"/>
      <c r="MA98" s="34"/>
      <c r="MB98" s="60"/>
      <c r="MC98" s="60"/>
      <c r="MD98" s="60"/>
      <c r="ME98" s="60"/>
      <c r="MF98" s="60"/>
      <c r="MG98" s="34"/>
      <c r="MH98" s="34"/>
      <c r="MI98" s="34"/>
      <c r="MJ98" s="34"/>
      <c r="MK98" s="34"/>
      <c r="ML98" s="34"/>
      <c r="MM98" s="34"/>
      <c r="MN98" s="34"/>
      <c r="MO98" s="34"/>
      <c r="MP98" s="34"/>
      <c r="MQ98" s="62"/>
      <c r="MR98" s="62"/>
      <c r="MS98" s="34"/>
      <c r="MT98" s="34"/>
      <c r="MU98" s="34"/>
      <c r="MV98" s="34"/>
      <c r="MW98" s="34"/>
      <c r="MX98" s="34"/>
      <c r="MY98" s="34"/>
      <c r="MZ98" s="60"/>
      <c r="NA98" s="34"/>
      <c r="NB98" s="34"/>
      <c r="NC98" s="34"/>
      <c r="ND98" s="60"/>
      <c r="NE98" s="60"/>
      <c r="NF98" s="60"/>
      <c r="NG98" s="60"/>
      <c r="NH98" s="60"/>
      <c r="NI98" s="34"/>
      <c r="NJ98" s="34"/>
      <c r="NK98" s="34"/>
      <c r="NL98" s="34"/>
      <c r="NM98" s="34"/>
      <c r="NN98" s="34"/>
      <c r="NO98" s="34"/>
      <c r="NP98" s="34"/>
      <c r="NQ98" s="34"/>
      <c r="NR98" s="34"/>
      <c r="NS98" s="62"/>
      <c r="NT98" s="62"/>
      <c r="NU98" s="34"/>
      <c r="NV98" s="34"/>
      <c r="NW98" s="34"/>
      <c r="NX98" s="34"/>
      <c r="NY98" s="34"/>
      <c r="NZ98" s="34"/>
      <c r="OA98" s="34"/>
      <c r="OB98" s="60"/>
      <c r="OC98" s="34"/>
      <c r="OD98" s="34"/>
      <c r="OE98" s="34"/>
      <c r="OF98" s="60"/>
      <c r="OG98" s="60"/>
      <c r="OH98" s="60"/>
      <c r="OI98" s="60"/>
      <c r="OJ98" s="60"/>
      <c r="OK98" s="34"/>
      <c r="OL98" s="34"/>
      <c r="OM98" s="34"/>
      <c r="ON98" s="34"/>
      <c r="OO98" s="34"/>
      <c r="OP98" s="34"/>
      <c r="OQ98" s="34"/>
      <c r="OR98" s="34"/>
      <c r="OS98" s="34"/>
      <c r="OT98" s="34"/>
      <c r="OU98" s="62"/>
      <c r="OV98" s="62"/>
      <c r="OW98" s="34"/>
      <c r="OX98" s="34"/>
      <c r="OY98" s="34"/>
      <c r="OZ98" s="34"/>
      <c r="PA98" s="34"/>
      <c r="PB98" s="34"/>
      <c r="PC98" s="34"/>
      <c r="PD98" s="60"/>
      <c r="PE98" s="63"/>
    </row>
    <row r="99" spans="1:421" s="64" customFormat="1" ht="20.2" customHeight="1">
      <c r="A99" s="34"/>
      <c r="B99" s="34"/>
      <c r="C99" s="34"/>
      <c r="D99" s="60"/>
      <c r="E99" s="60"/>
      <c r="F99" s="60"/>
      <c r="G99" s="60"/>
      <c r="H99" s="60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62"/>
      <c r="T99" s="62"/>
      <c r="U99" s="34"/>
      <c r="V99" s="34"/>
      <c r="W99" s="34"/>
      <c r="X99" s="34"/>
      <c r="Y99" s="34"/>
      <c r="Z99" s="34"/>
      <c r="AA99" s="34"/>
      <c r="AB99" s="60"/>
      <c r="AC99" s="34"/>
      <c r="AD99" s="34"/>
      <c r="AE99" s="34"/>
      <c r="AF99" s="60"/>
      <c r="AG99" s="60"/>
      <c r="AH99" s="60"/>
      <c r="AI99" s="60"/>
      <c r="AJ99" s="60"/>
      <c r="AK99" s="34"/>
      <c r="AL99" s="34"/>
      <c r="AM99" s="34"/>
      <c r="AN99" s="34"/>
      <c r="AO99" s="34"/>
      <c r="AP99" s="34"/>
      <c r="AQ99" s="34"/>
      <c r="AR99" s="34"/>
      <c r="AS99" s="34"/>
      <c r="AT99" s="34"/>
      <c r="AU99" s="62"/>
      <c r="AV99" s="62"/>
      <c r="AW99" s="34"/>
      <c r="AX99" s="34"/>
      <c r="AY99" s="34"/>
      <c r="AZ99" s="34"/>
      <c r="BA99" s="34"/>
      <c r="BB99" s="34"/>
      <c r="BC99" s="34"/>
      <c r="BD99" s="60"/>
      <c r="BE99" s="34"/>
      <c r="BF99" s="34"/>
      <c r="BG99" s="34"/>
      <c r="BH99" s="60"/>
      <c r="BI99" s="60"/>
      <c r="BJ99" s="60"/>
      <c r="BK99" s="60"/>
      <c r="BL99" s="60"/>
      <c r="BM99" s="34"/>
      <c r="BN99" s="34"/>
      <c r="BO99" s="34"/>
      <c r="BP99" s="34"/>
      <c r="BQ99" s="34"/>
      <c r="BR99" s="34"/>
      <c r="BS99" s="34"/>
      <c r="BT99" s="34"/>
      <c r="BU99" s="34"/>
      <c r="BV99" s="34"/>
      <c r="BW99" s="62"/>
      <c r="BX99" s="62"/>
      <c r="BY99" s="34"/>
      <c r="BZ99" s="34"/>
      <c r="CA99" s="34"/>
      <c r="CB99" s="34"/>
      <c r="CC99" s="34"/>
      <c r="CD99" s="34"/>
      <c r="CE99" s="34"/>
      <c r="CF99" s="60"/>
      <c r="CG99" s="34"/>
      <c r="CH99" s="34"/>
      <c r="CI99" s="34"/>
      <c r="CJ99" s="60"/>
      <c r="CK99" s="60"/>
      <c r="CL99" s="60"/>
      <c r="CM99" s="60"/>
      <c r="CN99" s="60"/>
      <c r="CO99" s="34"/>
      <c r="CP99" s="34"/>
      <c r="CQ99" s="34"/>
      <c r="CR99" s="34"/>
      <c r="CS99" s="34"/>
      <c r="CT99" s="34"/>
      <c r="CU99" s="34"/>
      <c r="CV99" s="34"/>
      <c r="CW99" s="34"/>
      <c r="CX99" s="34"/>
      <c r="CY99" s="62"/>
      <c r="CZ99" s="62"/>
      <c r="DA99" s="34"/>
      <c r="DB99" s="34"/>
      <c r="DC99" s="34"/>
      <c r="DD99" s="34"/>
      <c r="DE99" s="34"/>
      <c r="DF99" s="34"/>
      <c r="DG99" s="34"/>
      <c r="DH99" s="60"/>
      <c r="DI99" s="34"/>
      <c r="DJ99" s="34"/>
      <c r="DK99" s="34"/>
      <c r="DL99" s="60"/>
      <c r="DM99" s="60"/>
      <c r="DN99" s="60"/>
      <c r="DO99" s="60"/>
      <c r="DP99" s="60"/>
      <c r="DQ99" s="34"/>
      <c r="DR99" s="34"/>
      <c r="DS99" s="34"/>
      <c r="DT99" s="34"/>
      <c r="DU99" s="34"/>
      <c r="DV99" s="34"/>
      <c r="DW99" s="34"/>
      <c r="DX99" s="34"/>
      <c r="DY99" s="34"/>
      <c r="DZ99" s="34"/>
      <c r="EA99" s="62"/>
      <c r="EB99" s="62"/>
      <c r="EC99" s="34"/>
      <c r="ED99" s="34"/>
      <c r="EE99" s="34"/>
      <c r="EF99" s="34"/>
      <c r="EG99" s="34"/>
      <c r="EH99" s="34"/>
      <c r="EI99" s="34"/>
      <c r="EJ99" s="60"/>
      <c r="EK99" s="34"/>
      <c r="EL99" s="34"/>
      <c r="EM99" s="34"/>
      <c r="EN99" s="60"/>
      <c r="EO99" s="60"/>
      <c r="EP99" s="60"/>
      <c r="EQ99" s="60"/>
      <c r="ER99" s="60"/>
      <c r="ES99" s="34"/>
      <c r="ET99" s="34"/>
      <c r="EU99" s="34"/>
      <c r="EV99" s="34"/>
      <c r="EW99" s="34"/>
      <c r="EX99" s="34"/>
      <c r="EY99" s="34"/>
      <c r="EZ99" s="34"/>
      <c r="FA99" s="34"/>
      <c r="FB99" s="34"/>
      <c r="FC99" s="62"/>
      <c r="FD99" s="62"/>
      <c r="FE99" s="34"/>
      <c r="FF99" s="34"/>
      <c r="FG99" s="34"/>
      <c r="FH99" s="34"/>
      <c r="FI99" s="34"/>
      <c r="FJ99" s="34"/>
      <c r="FK99" s="34"/>
      <c r="FL99" s="60"/>
      <c r="FM99" s="34"/>
      <c r="FN99" s="34"/>
      <c r="FO99" s="34"/>
      <c r="FP99" s="60"/>
      <c r="FQ99" s="60"/>
      <c r="FR99" s="60"/>
      <c r="FS99" s="60"/>
      <c r="FT99" s="60"/>
      <c r="FU99" s="34"/>
      <c r="FV99" s="34"/>
      <c r="FW99" s="34"/>
      <c r="FX99" s="34"/>
      <c r="FY99" s="34"/>
      <c r="FZ99" s="34"/>
      <c r="GA99" s="34"/>
      <c r="GB99" s="34"/>
      <c r="GC99" s="34"/>
      <c r="GD99" s="34"/>
      <c r="GE99" s="62"/>
      <c r="GF99" s="62"/>
      <c r="GG99" s="34"/>
      <c r="GH99" s="34"/>
      <c r="GI99" s="34"/>
      <c r="GJ99" s="34"/>
      <c r="GK99" s="34"/>
      <c r="GL99" s="34"/>
      <c r="GM99" s="34"/>
      <c r="GN99" s="60"/>
      <c r="GO99" s="34"/>
      <c r="GP99" s="34"/>
      <c r="GQ99" s="34"/>
      <c r="GR99" s="60"/>
      <c r="GS99" s="60"/>
      <c r="GT99" s="60"/>
      <c r="GU99" s="60"/>
      <c r="GV99" s="60"/>
      <c r="GW99" s="34"/>
      <c r="GX99" s="34"/>
      <c r="GY99" s="34"/>
      <c r="GZ99" s="34"/>
      <c r="HA99" s="34"/>
      <c r="HB99" s="34"/>
      <c r="HC99" s="34"/>
      <c r="HD99" s="34"/>
      <c r="HE99" s="34"/>
      <c r="HF99" s="34"/>
      <c r="HG99" s="62"/>
      <c r="HH99" s="62"/>
      <c r="HI99" s="34"/>
      <c r="HJ99" s="34"/>
      <c r="HK99" s="34"/>
      <c r="HL99" s="34"/>
      <c r="HM99" s="34"/>
      <c r="HN99" s="34"/>
      <c r="HO99" s="34"/>
      <c r="HP99" s="60"/>
      <c r="HQ99" s="34"/>
      <c r="HR99" s="34"/>
      <c r="HS99" s="34"/>
      <c r="HT99" s="60"/>
      <c r="HU99" s="60"/>
      <c r="HV99" s="60"/>
      <c r="HW99" s="60"/>
      <c r="HX99" s="60"/>
      <c r="HY99" s="34"/>
      <c r="HZ99" s="34"/>
      <c r="IA99" s="34"/>
      <c r="IB99" s="34"/>
      <c r="IC99" s="34"/>
      <c r="ID99" s="34"/>
      <c r="IE99" s="34"/>
      <c r="IF99" s="34"/>
      <c r="IG99" s="34"/>
      <c r="IH99" s="34"/>
      <c r="II99" s="62"/>
      <c r="IJ99" s="62"/>
      <c r="IK99" s="34"/>
      <c r="IL99" s="34"/>
      <c r="IM99" s="34"/>
      <c r="IN99" s="34"/>
      <c r="IO99" s="34"/>
      <c r="IP99" s="34"/>
      <c r="IQ99" s="34"/>
      <c r="IR99" s="60"/>
      <c r="IS99" s="34"/>
      <c r="IT99" s="34"/>
      <c r="IU99" s="34"/>
      <c r="IV99" s="60"/>
      <c r="IW99" s="60"/>
      <c r="IX99" s="60"/>
      <c r="IY99" s="60"/>
      <c r="IZ99" s="60"/>
      <c r="JA99" s="34"/>
      <c r="JB99" s="34"/>
      <c r="JC99" s="34"/>
      <c r="JD99" s="34"/>
      <c r="JE99" s="34"/>
      <c r="JF99" s="34"/>
      <c r="JG99" s="34"/>
      <c r="JH99" s="34"/>
      <c r="JI99" s="34"/>
      <c r="JJ99" s="34"/>
      <c r="JK99" s="62"/>
      <c r="JL99" s="62"/>
      <c r="JM99" s="34"/>
      <c r="JN99" s="34"/>
      <c r="JO99" s="34"/>
      <c r="JP99" s="34"/>
      <c r="JQ99" s="34"/>
      <c r="JR99" s="34"/>
      <c r="JS99" s="34"/>
      <c r="JT99" s="60"/>
      <c r="JU99" s="34"/>
      <c r="JV99" s="34"/>
      <c r="JW99" s="34"/>
      <c r="JX99" s="60"/>
      <c r="JY99" s="60"/>
      <c r="JZ99" s="60"/>
      <c r="KA99" s="60"/>
      <c r="KB99" s="60"/>
      <c r="KC99" s="34"/>
      <c r="KD99" s="34"/>
      <c r="KE99" s="34"/>
      <c r="KF99" s="34"/>
      <c r="KG99" s="34"/>
      <c r="KH99" s="34"/>
      <c r="KI99" s="34"/>
      <c r="KJ99" s="34"/>
      <c r="KK99" s="34"/>
      <c r="KL99" s="34"/>
      <c r="KM99" s="62"/>
      <c r="KN99" s="62"/>
      <c r="KO99" s="34"/>
      <c r="KP99" s="34"/>
      <c r="KQ99" s="34"/>
      <c r="KR99" s="34"/>
      <c r="KS99" s="34"/>
      <c r="KT99" s="34"/>
      <c r="KU99" s="34"/>
      <c r="KV99" s="60"/>
      <c r="KW99" s="34"/>
      <c r="KX99" s="34"/>
      <c r="KY99" s="34"/>
      <c r="KZ99" s="60"/>
      <c r="LA99" s="60"/>
      <c r="LB99" s="60"/>
      <c r="LC99" s="60"/>
      <c r="LD99" s="60"/>
      <c r="LE99" s="34"/>
      <c r="LF99" s="34"/>
      <c r="LG99" s="34"/>
      <c r="LH99" s="34"/>
      <c r="LI99" s="34"/>
      <c r="LJ99" s="34"/>
      <c r="LK99" s="34"/>
      <c r="LL99" s="34"/>
      <c r="LM99" s="34"/>
      <c r="LN99" s="34"/>
      <c r="LO99" s="62"/>
      <c r="LP99" s="62"/>
      <c r="LQ99" s="34"/>
      <c r="LR99" s="34"/>
      <c r="LS99" s="34"/>
      <c r="LT99" s="34"/>
      <c r="LU99" s="34"/>
      <c r="LV99" s="34"/>
      <c r="LW99" s="34"/>
      <c r="LX99" s="60"/>
      <c r="LY99" s="34"/>
      <c r="LZ99" s="34"/>
      <c r="MA99" s="34"/>
      <c r="MB99" s="60"/>
      <c r="MC99" s="60"/>
      <c r="MD99" s="60"/>
      <c r="ME99" s="60"/>
      <c r="MF99" s="60"/>
      <c r="MG99" s="34"/>
      <c r="MH99" s="34"/>
      <c r="MI99" s="34"/>
      <c r="MJ99" s="34"/>
      <c r="MK99" s="34"/>
      <c r="ML99" s="34"/>
      <c r="MM99" s="34"/>
      <c r="MN99" s="34"/>
      <c r="MO99" s="34"/>
      <c r="MP99" s="34"/>
      <c r="MQ99" s="62"/>
      <c r="MR99" s="62"/>
      <c r="MS99" s="34"/>
      <c r="MT99" s="34"/>
      <c r="MU99" s="34"/>
      <c r="MV99" s="34"/>
      <c r="MW99" s="34"/>
      <c r="MX99" s="34"/>
      <c r="MY99" s="34"/>
      <c r="MZ99" s="60"/>
      <c r="NA99" s="34"/>
      <c r="NB99" s="34"/>
      <c r="NC99" s="34"/>
      <c r="ND99" s="60"/>
      <c r="NE99" s="60"/>
      <c r="NF99" s="60"/>
      <c r="NG99" s="60"/>
      <c r="NH99" s="60"/>
      <c r="NI99" s="34"/>
      <c r="NJ99" s="34"/>
      <c r="NK99" s="34"/>
      <c r="NL99" s="34"/>
      <c r="NM99" s="34"/>
      <c r="NN99" s="34"/>
      <c r="NO99" s="34"/>
      <c r="NP99" s="34"/>
      <c r="NQ99" s="34"/>
      <c r="NR99" s="34"/>
      <c r="NS99" s="62"/>
      <c r="NT99" s="62"/>
      <c r="NU99" s="34"/>
      <c r="NV99" s="34"/>
      <c r="NW99" s="34"/>
      <c r="NX99" s="34"/>
      <c r="NY99" s="34"/>
      <c r="NZ99" s="34"/>
      <c r="OA99" s="34"/>
      <c r="OB99" s="60"/>
      <c r="OC99" s="34"/>
      <c r="OD99" s="34"/>
      <c r="OE99" s="34"/>
      <c r="OF99" s="60"/>
      <c r="OG99" s="60"/>
      <c r="OH99" s="60"/>
      <c r="OI99" s="60"/>
      <c r="OJ99" s="60"/>
      <c r="OK99" s="34"/>
      <c r="OL99" s="34"/>
      <c r="OM99" s="34"/>
      <c r="ON99" s="34"/>
      <c r="OO99" s="34"/>
      <c r="OP99" s="34"/>
      <c r="OQ99" s="34"/>
      <c r="OR99" s="34"/>
      <c r="OS99" s="34"/>
      <c r="OT99" s="34"/>
      <c r="OU99" s="62"/>
      <c r="OV99" s="62"/>
      <c r="OW99" s="34"/>
      <c r="OX99" s="34"/>
      <c r="OY99" s="34"/>
      <c r="OZ99" s="34"/>
      <c r="PA99" s="34"/>
      <c r="PB99" s="34"/>
      <c r="PC99" s="34"/>
      <c r="PD99" s="60"/>
      <c r="PE99" s="63"/>
    </row>
    <row r="100" spans="1:421" s="64" customFormat="1" ht="20.2" customHeight="1">
      <c r="A100" s="34"/>
      <c r="B100" s="34"/>
      <c r="C100" s="34"/>
      <c r="D100" s="60"/>
      <c r="E100" s="60"/>
      <c r="F100" s="60"/>
      <c r="G100" s="60"/>
      <c r="H100" s="60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62"/>
      <c r="T100" s="62"/>
      <c r="U100" s="34"/>
      <c r="V100" s="34"/>
      <c r="W100" s="34"/>
      <c r="X100" s="34"/>
      <c r="Y100" s="34"/>
      <c r="Z100" s="34"/>
      <c r="AA100" s="34"/>
      <c r="AB100" s="60"/>
      <c r="AC100" s="34"/>
      <c r="AD100" s="34"/>
      <c r="AE100" s="34"/>
      <c r="AF100" s="60"/>
      <c r="AG100" s="60"/>
      <c r="AH100" s="60"/>
      <c r="AI100" s="60"/>
      <c r="AJ100" s="60"/>
      <c r="AK100" s="34"/>
      <c r="AL100" s="34"/>
      <c r="AM100" s="34"/>
      <c r="AN100" s="34"/>
      <c r="AO100" s="34"/>
      <c r="AP100" s="34"/>
      <c r="AQ100" s="34"/>
      <c r="AR100" s="34"/>
      <c r="AS100" s="34"/>
      <c r="AT100" s="34"/>
      <c r="AU100" s="62"/>
      <c r="AV100" s="62"/>
      <c r="AW100" s="34"/>
      <c r="AX100" s="34"/>
      <c r="AY100" s="34"/>
      <c r="AZ100" s="34"/>
      <c r="BA100" s="34"/>
      <c r="BB100" s="34"/>
      <c r="BC100" s="34"/>
      <c r="BD100" s="60"/>
      <c r="BE100" s="34"/>
      <c r="BF100" s="34"/>
      <c r="BG100" s="34"/>
      <c r="BH100" s="60"/>
      <c r="BI100" s="60"/>
      <c r="BJ100" s="60"/>
      <c r="BK100" s="60"/>
      <c r="BL100" s="60"/>
      <c r="BM100" s="34"/>
      <c r="BN100" s="34"/>
      <c r="BO100" s="34"/>
      <c r="BP100" s="34"/>
      <c r="BQ100" s="34"/>
      <c r="BR100" s="34"/>
      <c r="BS100" s="34"/>
      <c r="BT100" s="34"/>
      <c r="BU100" s="34"/>
      <c r="BV100" s="34"/>
      <c r="BW100" s="62"/>
      <c r="BX100" s="62"/>
      <c r="BY100" s="34"/>
      <c r="BZ100" s="34"/>
      <c r="CA100" s="34"/>
      <c r="CB100" s="34"/>
      <c r="CC100" s="34"/>
      <c r="CD100" s="34"/>
      <c r="CE100" s="34"/>
      <c r="CF100" s="60"/>
      <c r="CG100" s="34"/>
      <c r="CH100" s="34"/>
      <c r="CI100" s="34"/>
      <c r="CJ100" s="60"/>
      <c r="CK100" s="60"/>
      <c r="CL100" s="60"/>
      <c r="CM100" s="60"/>
      <c r="CN100" s="60"/>
      <c r="CO100" s="34"/>
      <c r="CP100" s="34"/>
      <c r="CQ100" s="34"/>
      <c r="CR100" s="34"/>
      <c r="CS100" s="34"/>
      <c r="CT100" s="34"/>
      <c r="CU100" s="34"/>
      <c r="CV100" s="34"/>
      <c r="CW100" s="34"/>
      <c r="CX100" s="34"/>
      <c r="CY100" s="62"/>
      <c r="CZ100" s="62"/>
      <c r="DA100" s="34"/>
      <c r="DB100" s="34"/>
      <c r="DC100" s="34"/>
      <c r="DD100" s="34"/>
      <c r="DE100" s="34"/>
      <c r="DF100" s="34"/>
      <c r="DG100" s="34"/>
      <c r="DH100" s="60"/>
      <c r="DI100" s="34"/>
      <c r="DJ100" s="34"/>
      <c r="DK100" s="34"/>
      <c r="DL100" s="60"/>
      <c r="DM100" s="60"/>
      <c r="DN100" s="60"/>
      <c r="DO100" s="60"/>
      <c r="DP100" s="60"/>
      <c r="DQ100" s="34"/>
      <c r="DR100" s="34"/>
      <c r="DS100" s="34"/>
      <c r="DT100" s="34"/>
      <c r="DU100" s="34"/>
      <c r="DV100" s="34"/>
      <c r="DW100" s="34"/>
      <c r="DX100" s="34"/>
      <c r="DY100" s="34"/>
      <c r="DZ100" s="34"/>
      <c r="EA100" s="62"/>
      <c r="EB100" s="62"/>
      <c r="EC100" s="34"/>
      <c r="ED100" s="34"/>
      <c r="EE100" s="34"/>
      <c r="EF100" s="34"/>
      <c r="EG100" s="34"/>
      <c r="EH100" s="34"/>
      <c r="EI100" s="34"/>
      <c r="EJ100" s="60"/>
      <c r="EK100" s="34"/>
      <c r="EL100" s="34"/>
      <c r="EM100" s="34"/>
      <c r="EN100" s="60"/>
      <c r="EO100" s="60"/>
      <c r="EP100" s="60"/>
      <c r="EQ100" s="60"/>
      <c r="ER100" s="60"/>
      <c r="ES100" s="34"/>
      <c r="ET100" s="34"/>
      <c r="EU100" s="34"/>
      <c r="EV100" s="34"/>
      <c r="EW100" s="34"/>
      <c r="EX100" s="34"/>
      <c r="EY100" s="34"/>
      <c r="EZ100" s="34"/>
      <c r="FA100" s="34"/>
      <c r="FB100" s="34"/>
      <c r="FC100" s="62"/>
      <c r="FD100" s="62"/>
      <c r="FE100" s="34"/>
      <c r="FF100" s="34"/>
      <c r="FG100" s="34"/>
      <c r="FH100" s="34"/>
      <c r="FI100" s="34"/>
      <c r="FJ100" s="34"/>
      <c r="FK100" s="34"/>
      <c r="FL100" s="60"/>
      <c r="FM100" s="34"/>
      <c r="FN100" s="34"/>
      <c r="FO100" s="34"/>
      <c r="FP100" s="60"/>
      <c r="FQ100" s="60"/>
      <c r="FR100" s="60"/>
      <c r="FS100" s="60"/>
      <c r="FT100" s="60"/>
      <c r="FU100" s="34"/>
      <c r="FV100" s="34"/>
      <c r="FW100" s="34"/>
      <c r="FX100" s="34"/>
      <c r="FY100" s="34"/>
      <c r="FZ100" s="34"/>
      <c r="GA100" s="34"/>
      <c r="GB100" s="34"/>
      <c r="GC100" s="34"/>
      <c r="GD100" s="34"/>
      <c r="GE100" s="62"/>
      <c r="GF100" s="62"/>
      <c r="GG100" s="34"/>
      <c r="GH100" s="34"/>
      <c r="GI100" s="34"/>
      <c r="GJ100" s="34"/>
      <c r="GK100" s="34"/>
      <c r="GL100" s="34"/>
      <c r="GM100" s="34"/>
      <c r="GN100" s="60"/>
      <c r="GO100" s="34"/>
      <c r="GP100" s="34"/>
      <c r="GQ100" s="34"/>
      <c r="GR100" s="60"/>
      <c r="GS100" s="60"/>
      <c r="GT100" s="60"/>
      <c r="GU100" s="60"/>
      <c r="GV100" s="60"/>
      <c r="GW100" s="34"/>
      <c r="GX100" s="34"/>
      <c r="GY100" s="34"/>
      <c r="GZ100" s="34"/>
      <c r="HA100" s="34"/>
      <c r="HB100" s="34"/>
      <c r="HC100" s="34"/>
      <c r="HD100" s="34"/>
      <c r="HE100" s="34"/>
      <c r="HF100" s="34"/>
      <c r="HG100" s="62"/>
      <c r="HH100" s="62"/>
      <c r="HI100" s="34"/>
      <c r="HJ100" s="34"/>
      <c r="HK100" s="34"/>
      <c r="HL100" s="34"/>
      <c r="HM100" s="34"/>
      <c r="HN100" s="34"/>
      <c r="HO100" s="34"/>
      <c r="HP100" s="60"/>
      <c r="HQ100" s="34"/>
      <c r="HR100" s="34"/>
      <c r="HS100" s="34"/>
      <c r="HT100" s="60"/>
      <c r="HU100" s="60"/>
      <c r="HV100" s="60"/>
      <c r="HW100" s="60"/>
      <c r="HX100" s="60"/>
      <c r="HY100" s="34"/>
      <c r="HZ100" s="34"/>
      <c r="IA100" s="34"/>
      <c r="IB100" s="34"/>
      <c r="IC100" s="34"/>
      <c r="ID100" s="34"/>
      <c r="IE100" s="34"/>
      <c r="IF100" s="34"/>
      <c r="IG100" s="34"/>
      <c r="IH100" s="34"/>
      <c r="II100" s="62"/>
      <c r="IJ100" s="62"/>
      <c r="IK100" s="34"/>
      <c r="IL100" s="34"/>
      <c r="IM100" s="34"/>
      <c r="IN100" s="34"/>
      <c r="IO100" s="34"/>
      <c r="IP100" s="34"/>
      <c r="IQ100" s="34"/>
      <c r="IR100" s="60"/>
      <c r="IS100" s="34"/>
      <c r="IT100" s="34"/>
      <c r="IU100" s="34"/>
      <c r="IV100" s="60"/>
      <c r="IW100" s="60"/>
      <c r="IX100" s="60"/>
      <c r="IY100" s="60"/>
      <c r="IZ100" s="60"/>
      <c r="JA100" s="34"/>
      <c r="JB100" s="34"/>
      <c r="JC100" s="34"/>
      <c r="JD100" s="34"/>
      <c r="JE100" s="34"/>
      <c r="JF100" s="34"/>
      <c r="JG100" s="34"/>
      <c r="JH100" s="34"/>
      <c r="JI100" s="34"/>
      <c r="JJ100" s="34"/>
      <c r="JK100" s="62"/>
      <c r="JL100" s="62"/>
      <c r="JM100" s="34"/>
      <c r="JN100" s="34"/>
      <c r="JO100" s="34"/>
      <c r="JP100" s="34"/>
      <c r="JQ100" s="34"/>
      <c r="JR100" s="34"/>
      <c r="JS100" s="34"/>
      <c r="JT100" s="60"/>
      <c r="JU100" s="34"/>
      <c r="JV100" s="34"/>
      <c r="JW100" s="34"/>
      <c r="JX100" s="60"/>
      <c r="JY100" s="60"/>
      <c r="JZ100" s="60"/>
      <c r="KA100" s="60"/>
      <c r="KB100" s="60"/>
      <c r="KC100" s="34"/>
      <c r="KD100" s="34"/>
      <c r="KE100" s="34"/>
      <c r="KF100" s="34"/>
      <c r="KG100" s="34"/>
      <c r="KH100" s="34"/>
      <c r="KI100" s="34"/>
      <c r="KJ100" s="34"/>
      <c r="KK100" s="34"/>
      <c r="KL100" s="34"/>
      <c r="KM100" s="62"/>
      <c r="KN100" s="62"/>
      <c r="KO100" s="34"/>
      <c r="KP100" s="34"/>
      <c r="KQ100" s="34"/>
      <c r="KR100" s="34"/>
      <c r="KS100" s="34"/>
      <c r="KT100" s="34"/>
      <c r="KU100" s="34"/>
      <c r="KV100" s="60"/>
      <c r="KW100" s="34"/>
      <c r="KX100" s="34"/>
      <c r="KY100" s="34"/>
      <c r="KZ100" s="60"/>
      <c r="LA100" s="60"/>
      <c r="LB100" s="60"/>
      <c r="LC100" s="60"/>
      <c r="LD100" s="60"/>
      <c r="LE100" s="34"/>
      <c r="LF100" s="34"/>
      <c r="LG100" s="34"/>
      <c r="LH100" s="34"/>
      <c r="LI100" s="34"/>
      <c r="LJ100" s="34"/>
      <c r="LK100" s="34"/>
      <c r="LL100" s="34"/>
      <c r="LM100" s="34"/>
      <c r="LN100" s="34"/>
      <c r="LO100" s="62"/>
      <c r="LP100" s="62"/>
      <c r="LQ100" s="34"/>
      <c r="LR100" s="34"/>
      <c r="LS100" s="34"/>
      <c r="LT100" s="34"/>
      <c r="LU100" s="34"/>
      <c r="LV100" s="34"/>
      <c r="LW100" s="34"/>
      <c r="LX100" s="60"/>
      <c r="LY100" s="34"/>
      <c r="LZ100" s="34"/>
      <c r="MA100" s="34"/>
      <c r="MB100" s="60"/>
      <c r="MC100" s="60"/>
      <c r="MD100" s="60"/>
      <c r="ME100" s="60"/>
      <c r="MF100" s="60"/>
      <c r="MG100" s="34"/>
      <c r="MH100" s="34"/>
      <c r="MI100" s="34"/>
      <c r="MJ100" s="34"/>
      <c r="MK100" s="34"/>
      <c r="ML100" s="34"/>
      <c r="MM100" s="34"/>
      <c r="MN100" s="34"/>
      <c r="MO100" s="34"/>
      <c r="MP100" s="34"/>
      <c r="MQ100" s="62"/>
      <c r="MR100" s="62"/>
      <c r="MS100" s="34"/>
      <c r="MT100" s="34"/>
      <c r="MU100" s="34"/>
      <c r="MV100" s="34"/>
      <c r="MW100" s="34"/>
      <c r="MX100" s="34"/>
      <c r="MY100" s="34"/>
      <c r="MZ100" s="60"/>
      <c r="NA100" s="34"/>
      <c r="NB100" s="34"/>
      <c r="NC100" s="34"/>
      <c r="ND100" s="60"/>
      <c r="NE100" s="60"/>
      <c r="NF100" s="60"/>
      <c r="NG100" s="60"/>
      <c r="NH100" s="60"/>
      <c r="NI100" s="34"/>
      <c r="NJ100" s="34"/>
      <c r="NK100" s="34"/>
      <c r="NL100" s="34"/>
      <c r="NM100" s="34"/>
      <c r="NN100" s="34"/>
      <c r="NO100" s="34"/>
      <c r="NP100" s="34"/>
      <c r="NQ100" s="34"/>
      <c r="NR100" s="34"/>
      <c r="NS100" s="62"/>
      <c r="NT100" s="62"/>
      <c r="NU100" s="34"/>
      <c r="NV100" s="34"/>
      <c r="NW100" s="34"/>
      <c r="NX100" s="34"/>
      <c r="NY100" s="34"/>
      <c r="NZ100" s="34"/>
      <c r="OA100" s="34"/>
      <c r="OB100" s="60"/>
      <c r="OC100" s="34"/>
      <c r="OD100" s="34"/>
      <c r="OE100" s="34"/>
      <c r="OF100" s="60"/>
      <c r="OG100" s="60"/>
      <c r="OH100" s="60"/>
      <c r="OI100" s="60"/>
      <c r="OJ100" s="60"/>
      <c r="OK100" s="34"/>
      <c r="OL100" s="34"/>
      <c r="OM100" s="34"/>
      <c r="ON100" s="34"/>
      <c r="OO100" s="34"/>
      <c r="OP100" s="34"/>
      <c r="OQ100" s="34"/>
      <c r="OR100" s="34"/>
      <c r="OS100" s="34"/>
      <c r="OT100" s="34"/>
      <c r="OU100" s="62"/>
      <c r="OV100" s="62"/>
      <c r="OW100" s="34"/>
      <c r="OX100" s="34"/>
      <c r="OY100" s="34"/>
      <c r="OZ100" s="34"/>
      <c r="PA100" s="34"/>
      <c r="PB100" s="34"/>
      <c r="PC100" s="34"/>
      <c r="PD100" s="60"/>
      <c r="PE100" s="63"/>
    </row>
    <row r="101" spans="1:421" s="64" customFormat="1" ht="20.2" customHeight="1">
      <c r="A101" s="34"/>
      <c r="B101" s="34"/>
      <c r="C101" s="34"/>
      <c r="D101" s="60"/>
      <c r="E101" s="60"/>
      <c r="F101" s="60"/>
      <c r="G101" s="60"/>
      <c r="H101" s="60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62"/>
      <c r="T101" s="62"/>
      <c r="U101" s="34"/>
      <c r="V101" s="34"/>
      <c r="W101" s="34"/>
      <c r="X101" s="34"/>
      <c r="Y101" s="34"/>
      <c r="Z101" s="34"/>
      <c r="AA101" s="34"/>
      <c r="AB101" s="60"/>
      <c r="AC101" s="34"/>
      <c r="AD101" s="34"/>
      <c r="AE101" s="34"/>
      <c r="AF101" s="60"/>
      <c r="AG101" s="60"/>
      <c r="AH101" s="60"/>
      <c r="AI101" s="60"/>
      <c r="AJ101" s="60"/>
      <c r="AK101" s="34"/>
      <c r="AL101" s="34"/>
      <c r="AM101" s="34"/>
      <c r="AN101" s="34"/>
      <c r="AO101" s="34"/>
      <c r="AP101" s="34"/>
      <c r="AQ101" s="34"/>
      <c r="AR101" s="34"/>
      <c r="AS101" s="34"/>
      <c r="AT101" s="34"/>
      <c r="AU101" s="62"/>
      <c r="AV101" s="62"/>
      <c r="AW101" s="34"/>
      <c r="AX101" s="34"/>
      <c r="AY101" s="34"/>
      <c r="AZ101" s="34"/>
      <c r="BA101" s="34"/>
      <c r="BB101" s="34"/>
      <c r="BC101" s="34"/>
      <c r="BD101" s="60"/>
      <c r="BE101" s="34"/>
      <c r="BF101" s="34"/>
      <c r="BG101" s="34"/>
      <c r="BH101" s="60"/>
      <c r="BI101" s="60"/>
      <c r="BJ101" s="60"/>
      <c r="BK101" s="60"/>
      <c r="BL101" s="60"/>
      <c r="BM101" s="34"/>
      <c r="BN101" s="34"/>
      <c r="BO101" s="34"/>
      <c r="BP101" s="34"/>
      <c r="BQ101" s="34"/>
      <c r="BR101" s="34"/>
      <c r="BS101" s="34"/>
      <c r="BT101" s="34"/>
      <c r="BU101" s="34"/>
      <c r="BV101" s="34"/>
      <c r="BW101" s="62"/>
      <c r="BX101" s="62"/>
      <c r="BY101" s="34"/>
      <c r="BZ101" s="34"/>
      <c r="CA101" s="34"/>
      <c r="CB101" s="34"/>
      <c r="CC101" s="34"/>
      <c r="CD101" s="34"/>
      <c r="CE101" s="34"/>
      <c r="CF101" s="60"/>
      <c r="CG101" s="34"/>
      <c r="CH101" s="34"/>
      <c r="CI101" s="34"/>
      <c r="CJ101" s="60"/>
      <c r="CK101" s="60"/>
      <c r="CL101" s="60"/>
      <c r="CM101" s="60"/>
      <c r="CN101" s="60"/>
      <c r="CO101" s="34"/>
      <c r="CP101" s="34"/>
      <c r="CQ101" s="34"/>
      <c r="CR101" s="34"/>
      <c r="CS101" s="34"/>
      <c r="CT101" s="34"/>
      <c r="CU101" s="34"/>
      <c r="CV101" s="34"/>
      <c r="CW101" s="34"/>
      <c r="CX101" s="34"/>
      <c r="CY101" s="62"/>
      <c r="CZ101" s="62"/>
      <c r="DA101" s="34"/>
      <c r="DB101" s="34"/>
      <c r="DC101" s="34"/>
      <c r="DD101" s="34"/>
      <c r="DE101" s="34"/>
      <c r="DF101" s="34"/>
      <c r="DG101" s="34"/>
      <c r="DH101" s="60"/>
      <c r="DI101" s="34"/>
      <c r="DJ101" s="34"/>
      <c r="DK101" s="34"/>
      <c r="DL101" s="60"/>
      <c r="DM101" s="60"/>
      <c r="DN101" s="60"/>
      <c r="DO101" s="60"/>
      <c r="DP101" s="60"/>
      <c r="DQ101" s="34"/>
      <c r="DR101" s="34"/>
      <c r="DS101" s="34"/>
      <c r="DT101" s="34"/>
      <c r="DU101" s="34"/>
      <c r="DV101" s="34"/>
      <c r="DW101" s="34"/>
      <c r="DX101" s="34"/>
      <c r="DY101" s="34"/>
      <c r="DZ101" s="34"/>
      <c r="EA101" s="62"/>
      <c r="EB101" s="62"/>
      <c r="EC101" s="34"/>
      <c r="ED101" s="34"/>
      <c r="EE101" s="34"/>
      <c r="EF101" s="34"/>
      <c r="EG101" s="34"/>
      <c r="EH101" s="34"/>
      <c r="EI101" s="34"/>
      <c r="EJ101" s="60"/>
      <c r="EK101" s="34"/>
      <c r="EL101" s="34"/>
      <c r="EM101" s="34"/>
      <c r="EN101" s="60"/>
      <c r="EO101" s="60"/>
      <c r="EP101" s="60"/>
      <c r="EQ101" s="60"/>
      <c r="ER101" s="60"/>
      <c r="ES101" s="34"/>
      <c r="ET101" s="34"/>
      <c r="EU101" s="34"/>
      <c r="EV101" s="34"/>
      <c r="EW101" s="34"/>
      <c r="EX101" s="34"/>
      <c r="EY101" s="34"/>
      <c r="EZ101" s="34"/>
      <c r="FA101" s="34"/>
      <c r="FB101" s="34"/>
      <c r="FC101" s="62"/>
      <c r="FD101" s="62"/>
      <c r="FE101" s="34"/>
      <c r="FF101" s="34"/>
      <c r="FG101" s="34"/>
      <c r="FH101" s="34"/>
      <c r="FI101" s="34"/>
      <c r="FJ101" s="34"/>
      <c r="FK101" s="34"/>
      <c r="FL101" s="60"/>
      <c r="FM101" s="34"/>
      <c r="FN101" s="34"/>
      <c r="FO101" s="34"/>
      <c r="FP101" s="60"/>
      <c r="FQ101" s="60"/>
      <c r="FR101" s="60"/>
      <c r="FS101" s="60"/>
      <c r="FT101" s="60"/>
      <c r="FU101" s="34"/>
      <c r="FV101" s="34"/>
      <c r="FW101" s="34"/>
      <c r="FX101" s="34"/>
      <c r="FY101" s="34"/>
      <c r="FZ101" s="34"/>
      <c r="GA101" s="34"/>
      <c r="GB101" s="34"/>
      <c r="GC101" s="34"/>
      <c r="GD101" s="34"/>
      <c r="GE101" s="62"/>
      <c r="GF101" s="62"/>
      <c r="GG101" s="34"/>
      <c r="GH101" s="34"/>
      <c r="GI101" s="34"/>
      <c r="GJ101" s="34"/>
      <c r="GK101" s="34"/>
      <c r="GL101" s="34"/>
      <c r="GM101" s="34"/>
      <c r="GN101" s="60"/>
      <c r="GO101" s="34"/>
      <c r="GP101" s="34"/>
      <c r="GQ101" s="34"/>
      <c r="GR101" s="60"/>
      <c r="GS101" s="60"/>
      <c r="GT101" s="60"/>
      <c r="GU101" s="60"/>
      <c r="GV101" s="60"/>
      <c r="GW101" s="34"/>
      <c r="GX101" s="34"/>
      <c r="GY101" s="34"/>
      <c r="GZ101" s="34"/>
      <c r="HA101" s="34"/>
      <c r="HB101" s="34"/>
      <c r="HC101" s="34"/>
      <c r="HD101" s="34"/>
      <c r="HE101" s="34"/>
      <c r="HF101" s="34"/>
      <c r="HG101" s="62"/>
      <c r="HH101" s="62"/>
      <c r="HI101" s="34"/>
      <c r="HJ101" s="34"/>
      <c r="HK101" s="34"/>
      <c r="HL101" s="34"/>
      <c r="HM101" s="34"/>
      <c r="HN101" s="34"/>
      <c r="HO101" s="34"/>
      <c r="HP101" s="60"/>
      <c r="HQ101" s="34"/>
      <c r="HR101" s="34"/>
      <c r="HS101" s="34"/>
      <c r="HT101" s="60"/>
      <c r="HU101" s="60"/>
      <c r="HV101" s="60"/>
      <c r="HW101" s="60"/>
      <c r="HX101" s="60"/>
      <c r="HY101" s="34"/>
      <c r="HZ101" s="34"/>
      <c r="IA101" s="34"/>
      <c r="IB101" s="34"/>
      <c r="IC101" s="34"/>
      <c r="ID101" s="34"/>
      <c r="IE101" s="34"/>
      <c r="IF101" s="34"/>
      <c r="IG101" s="34"/>
      <c r="IH101" s="34"/>
      <c r="II101" s="62"/>
      <c r="IJ101" s="62"/>
      <c r="IK101" s="34"/>
      <c r="IL101" s="34"/>
      <c r="IM101" s="34"/>
      <c r="IN101" s="34"/>
      <c r="IO101" s="34"/>
      <c r="IP101" s="34"/>
      <c r="IQ101" s="34"/>
      <c r="IR101" s="60"/>
      <c r="IS101" s="34"/>
      <c r="IT101" s="34"/>
      <c r="IU101" s="34"/>
      <c r="IV101" s="60"/>
      <c r="IW101" s="60"/>
      <c r="IX101" s="60"/>
      <c r="IY101" s="60"/>
      <c r="IZ101" s="60"/>
      <c r="JA101" s="34"/>
      <c r="JB101" s="34"/>
      <c r="JC101" s="34"/>
      <c r="JD101" s="34"/>
      <c r="JE101" s="34"/>
      <c r="JF101" s="34"/>
      <c r="JG101" s="34"/>
      <c r="JH101" s="34"/>
      <c r="JI101" s="34"/>
      <c r="JJ101" s="34"/>
      <c r="JK101" s="62"/>
      <c r="JL101" s="62"/>
      <c r="JM101" s="34"/>
      <c r="JN101" s="34"/>
      <c r="JO101" s="34"/>
      <c r="JP101" s="34"/>
      <c r="JQ101" s="34"/>
      <c r="JR101" s="34"/>
      <c r="JS101" s="34"/>
      <c r="JT101" s="60"/>
      <c r="JU101" s="34"/>
      <c r="JV101" s="34"/>
      <c r="JW101" s="34"/>
      <c r="JX101" s="60"/>
      <c r="JY101" s="60"/>
      <c r="JZ101" s="60"/>
      <c r="KA101" s="60"/>
      <c r="KB101" s="60"/>
      <c r="KC101" s="34"/>
      <c r="KD101" s="34"/>
      <c r="KE101" s="34"/>
      <c r="KF101" s="34"/>
      <c r="KG101" s="34"/>
      <c r="KH101" s="34"/>
      <c r="KI101" s="34"/>
      <c r="KJ101" s="34"/>
      <c r="KK101" s="34"/>
      <c r="KL101" s="34"/>
      <c r="KM101" s="62"/>
      <c r="KN101" s="62"/>
      <c r="KO101" s="34"/>
      <c r="KP101" s="34"/>
      <c r="KQ101" s="34"/>
      <c r="KR101" s="34"/>
      <c r="KS101" s="34"/>
      <c r="KT101" s="34"/>
      <c r="KU101" s="34"/>
      <c r="KV101" s="60"/>
      <c r="KW101" s="34"/>
      <c r="KX101" s="34"/>
      <c r="KY101" s="34"/>
      <c r="KZ101" s="60"/>
      <c r="LA101" s="60"/>
      <c r="LB101" s="60"/>
      <c r="LC101" s="60"/>
      <c r="LD101" s="60"/>
      <c r="LE101" s="34"/>
      <c r="LF101" s="34"/>
      <c r="LG101" s="34"/>
      <c r="LH101" s="34"/>
      <c r="LI101" s="34"/>
      <c r="LJ101" s="34"/>
      <c r="LK101" s="34"/>
      <c r="LL101" s="34"/>
      <c r="LM101" s="34"/>
      <c r="LN101" s="34"/>
      <c r="LO101" s="62"/>
      <c r="LP101" s="62"/>
      <c r="LQ101" s="34"/>
      <c r="LR101" s="34"/>
      <c r="LS101" s="34"/>
      <c r="LT101" s="34"/>
      <c r="LU101" s="34"/>
      <c r="LV101" s="34"/>
      <c r="LW101" s="34"/>
      <c r="LX101" s="60"/>
      <c r="LY101" s="34"/>
      <c r="LZ101" s="34"/>
      <c r="MA101" s="34"/>
      <c r="MB101" s="60"/>
      <c r="MC101" s="60"/>
      <c r="MD101" s="60"/>
      <c r="ME101" s="60"/>
      <c r="MF101" s="60"/>
      <c r="MG101" s="34"/>
      <c r="MH101" s="34"/>
      <c r="MI101" s="34"/>
      <c r="MJ101" s="34"/>
      <c r="MK101" s="34"/>
      <c r="ML101" s="34"/>
      <c r="MM101" s="34"/>
      <c r="MN101" s="34"/>
      <c r="MO101" s="34"/>
      <c r="MP101" s="34"/>
      <c r="MQ101" s="62"/>
      <c r="MR101" s="62"/>
      <c r="MS101" s="34"/>
      <c r="MT101" s="34"/>
      <c r="MU101" s="34"/>
      <c r="MV101" s="34"/>
      <c r="MW101" s="34"/>
      <c r="MX101" s="34"/>
      <c r="MY101" s="34"/>
      <c r="MZ101" s="60"/>
      <c r="NA101" s="34"/>
      <c r="NB101" s="34"/>
      <c r="NC101" s="34"/>
      <c r="ND101" s="60"/>
      <c r="NE101" s="60"/>
      <c r="NF101" s="60"/>
      <c r="NG101" s="60"/>
      <c r="NH101" s="60"/>
      <c r="NI101" s="34"/>
      <c r="NJ101" s="34"/>
      <c r="NK101" s="34"/>
      <c r="NL101" s="34"/>
      <c r="NM101" s="34"/>
      <c r="NN101" s="34"/>
      <c r="NO101" s="34"/>
      <c r="NP101" s="34"/>
      <c r="NQ101" s="34"/>
      <c r="NR101" s="34"/>
      <c r="NS101" s="62"/>
      <c r="NT101" s="62"/>
      <c r="NU101" s="34"/>
      <c r="NV101" s="34"/>
      <c r="NW101" s="34"/>
      <c r="NX101" s="34"/>
      <c r="NY101" s="34"/>
      <c r="NZ101" s="34"/>
      <c r="OA101" s="34"/>
      <c r="OB101" s="60"/>
      <c r="OC101" s="34"/>
      <c r="OD101" s="34"/>
      <c r="OE101" s="34"/>
      <c r="OF101" s="60"/>
      <c r="OG101" s="60"/>
      <c r="OH101" s="60"/>
      <c r="OI101" s="60"/>
      <c r="OJ101" s="60"/>
      <c r="OK101" s="34"/>
      <c r="OL101" s="34"/>
      <c r="OM101" s="34"/>
      <c r="ON101" s="34"/>
      <c r="OO101" s="34"/>
      <c r="OP101" s="34"/>
      <c r="OQ101" s="34"/>
      <c r="OR101" s="34"/>
      <c r="OS101" s="34"/>
      <c r="OT101" s="34"/>
      <c r="OU101" s="62"/>
      <c r="OV101" s="62"/>
      <c r="OW101" s="34"/>
      <c r="OX101" s="34"/>
      <c r="OY101" s="34"/>
      <c r="OZ101" s="34"/>
      <c r="PA101" s="34"/>
      <c r="PB101" s="34"/>
      <c r="PC101" s="34"/>
      <c r="PD101" s="60"/>
      <c r="PE101" s="63"/>
    </row>
    <row r="102" spans="1:421" s="64" customFormat="1" ht="20.2" customHeight="1">
      <c r="A102" s="34"/>
      <c r="B102" s="34"/>
      <c r="C102" s="34"/>
      <c r="D102" s="60"/>
      <c r="E102" s="60"/>
      <c r="F102" s="60"/>
      <c r="G102" s="60"/>
      <c r="H102" s="60"/>
      <c r="I102" s="34"/>
      <c r="J102" s="34"/>
      <c r="K102" s="34"/>
      <c r="L102" s="34"/>
      <c r="M102" s="34"/>
      <c r="N102" s="34"/>
      <c r="O102" s="34"/>
      <c r="P102" s="34"/>
      <c r="Q102" s="34"/>
      <c r="R102" s="34"/>
      <c r="S102" s="62"/>
      <c r="T102" s="62"/>
      <c r="U102" s="34"/>
      <c r="V102" s="34"/>
      <c r="W102" s="34"/>
      <c r="X102" s="34"/>
      <c r="Y102" s="34"/>
      <c r="Z102" s="34"/>
      <c r="AA102" s="34"/>
      <c r="AB102" s="60"/>
      <c r="AC102" s="34"/>
      <c r="AD102" s="34"/>
      <c r="AE102" s="34"/>
      <c r="AF102" s="60"/>
      <c r="AG102" s="60"/>
      <c r="AH102" s="60"/>
      <c r="AI102" s="60"/>
      <c r="AJ102" s="60"/>
      <c r="AK102" s="34"/>
      <c r="AL102" s="34"/>
      <c r="AM102" s="34"/>
      <c r="AN102" s="34"/>
      <c r="AO102" s="34"/>
      <c r="AP102" s="34"/>
      <c r="AQ102" s="34"/>
      <c r="AR102" s="34"/>
      <c r="AS102" s="34"/>
      <c r="AT102" s="34"/>
      <c r="AU102" s="62"/>
      <c r="AV102" s="62"/>
      <c r="AW102" s="34"/>
      <c r="AX102" s="34"/>
      <c r="AY102" s="34"/>
      <c r="AZ102" s="34"/>
      <c r="BA102" s="34"/>
      <c r="BB102" s="34"/>
      <c r="BC102" s="34"/>
      <c r="BD102" s="60"/>
      <c r="BE102" s="34"/>
      <c r="BF102" s="34"/>
      <c r="BG102" s="34"/>
      <c r="BH102" s="60"/>
      <c r="BI102" s="60"/>
      <c r="BJ102" s="60"/>
      <c r="BK102" s="60"/>
      <c r="BL102" s="60"/>
      <c r="BM102" s="34"/>
      <c r="BN102" s="34"/>
      <c r="BO102" s="34"/>
      <c r="BP102" s="34"/>
      <c r="BQ102" s="34"/>
      <c r="BR102" s="34"/>
      <c r="BS102" s="34"/>
      <c r="BT102" s="34"/>
      <c r="BU102" s="34"/>
      <c r="BV102" s="34"/>
      <c r="BW102" s="62"/>
      <c r="BX102" s="62"/>
      <c r="BY102" s="34"/>
      <c r="BZ102" s="34"/>
      <c r="CA102" s="34"/>
      <c r="CB102" s="34"/>
      <c r="CC102" s="34"/>
      <c r="CD102" s="34"/>
      <c r="CE102" s="34"/>
      <c r="CF102" s="60"/>
      <c r="CG102" s="34"/>
      <c r="CH102" s="34"/>
      <c r="CI102" s="34"/>
      <c r="CJ102" s="60"/>
      <c r="CK102" s="60"/>
      <c r="CL102" s="60"/>
      <c r="CM102" s="60"/>
      <c r="CN102" s="60"/>
      <c r="CO102" s="34"/>
      <c r="CP102" s="34"/>
      <c r="CQ102" s="34"/>
      <c r="CR102" s="34"/>
      <c r="CS102" s="34"/>
      <c r="CT102" s="34"/>
      <c r="CU102" s="34"/>
      <c r="CV102" s="34"/>
      <c r="CW102" s="34"/>
      <c r="CX102" s="34"/>
      <c r="CY102" s="62"/>
      <c r="CZ102" s="62"/>
      <c r="DA102" s="34"/>
      <c r="DB102" s="34"/>
      <c r="DC102" s="34"/>
      <c r="DD102" s="34"/>
      <c r="DE102" s="34"/>
      <c r="DF102" s="34"/>
      <c r="DG102" s="34"/>
      <c r="DH102" s="60"/>
      <c r="DI102" s="34"/>
      <c r="DJ102" s="34"/>
      <c r="DK102" s="34"/>
      <c r="DL102" s="60"/>
      <c r="DM102" s="60"/>
      <c r="DN102" s="60"/>
      <c r="DO102" s="60"/>
      <c r="DP102" s="60"/>
      <c r="DQ102" s="34"/>
      <c r="DR102" s="34"/>
      <c r="DS102" s="34"/>
      <c r="DT102" s="34"/>
      <c r="DU102" s="34"/>
      <c r="DV102" s="34"/>
      <c r="DW102" s="34"/>
      <c r="DX102" s="34"/>
      <c r="DY102" s="34"/>
      <c r="DZ102" s="34"/>
      <c r="EA102" s="62"/>
      <c r="EB102" s="62"/>
      <c r="EC102" s="34"/>
      <c r="ED102" s="34"/>
      <c r="EE102" s="34"/>
      <c r="EF102" s="34"/>
      <c r="EG102" s="34"/>
      <c r="EH102" s="34"/>
      <c r="EI102" s="34"/>
      <c r="EJ102" s="60"/>
      <c r="EK102" s="34"/>
      <c r="EL102" s="34"/>
      <c r="EM102" s="34"/>
      <c r="EN102" s="60"/>
      <c r="EO102" s="60"/>
      <c r="EP102" s="60"/>
      <c r="EQ102" s="60"/>
      <c r="ER102" s="60"/>
      <c r="ES102" s="34"/>
      <c r="ET102" s="34"/>
      <c r="EU102" s="34"/>
      <c r="EV102" s="34"/>
      <c r="EW102" s="34"/>
      <c r="EX102" s="34"/>
      <c r="EY102" s="34"/>
      <c r="EZ102" s="34"/>
      <c r="FA102" s="34"/>
      <c r="FB102" s="34"/>
      <c r="FC102" s="62"/>
      <c r="FD102" s="62"/>
      <c r="FE102" s="34"/>
      <c r="FF102" s="34"/>
      <c r="FG102" s="34"/>
      <c r="FH102" s="34"/>
      <c r="FI102" s="34"/>
      <c r="FJ102" s="34"/>
      <c r="FK102" s="34"/>
      <c r="FL102" s="60"/>
      <c r="FM102" s="34"/>
      <c r="FN102" s="34"/>
      <c r="FO102" s="34"/>
      <c r="FP102" s="60"/>
      <c r="FQ102" s="60"/>
      <c r="FR102" s="60"/>
      <c r="FS102" s="60"/>
      <c r="FT102" s="60"/>
      <c r="FU102" s="34"/>
      <c r="FV102" s="34"/>
      <c r="FW102" s="34"/>
      <c r="FX102" s="34"/>
      <c r="FY102" s="34"/>
      <c r="FZ102" s="34"/>
      <c r="GA102" s="34"/>
      <c r="GB102" s="34"/>
      <c r="GC102" s="34"/>
      <c r="GD102" s="34"/>
      <c r="GE102" s="62"/>
      <c r="GF102" s="62"/>
      <c r="GG102" s="34"/>
      <c r="GH102" s="34"/>
      <c r="GI102" s="34"/>
      <c r="GJ102" s="34"/>
      <c r="GK102" s="34"/>
      <c r="GL102" s="34"/>
      <c r="GM102" s="34"/>
      <c r="GN102" s="60"/>
      <c r="GO102" s="34"/>
      <c r="GP102" s="34"/>
      <c r="GQ102" s="34"/>
      <c r="GR102" s="60"/>
      <c r="GS102" s="60"/>
      <c r="GT102" s="60"/>
      <c r="GU102" s="60"/>
      <c r="GV102" s="60"/>
      <c r="GW102" s="34"/>
      <c r="GX102" s="34"/>
      <c r="GY102" s="34"/>
      <c r="GZ102" s="34"/>
      <c r="HA102" s="34"/>
      <c r="HB102" s="34"/>
      <c r="HC102" s="34"/>
      <c r="HD102" s="34"/>
      <c r="HE102" s="34"/>
      <c r="HF102" s="34"/>
      <c r="HG102" s="62"/>
      <c r="HH102" s="62"/>
      <c r="HI102" s="34"/>
      <c r="HJ102" s="34"/>
      <c r="HK102" s="34"/>
      <c r="HL102" s="34"/>
      <c r="HM102" s="34"/>
      <c r="HN102" s="34"/>
      <c r="HO102" s="34"/>
      <c r="HP102" s="60"/>
      <c r="HQ102" s="34"/>
      <c r="HR102" s="34"/>
      <c r="HS102" s="34"/>
      <c r="HT102" s="60"/>
      <c r="HU102" s="60"/>
      <c r="HV102" s="60"/>
      <c r="HW102" s="60"/>
      <c r="HX102" s="60"/>
      <c r="HY102" s="34"/>
      <c r="HZ102" s="34"/>
      <c r="IA102" s="34"/>
      <c r="IB102" s="34"/>
      <c r="IC102" s="34"/>
      <c r="ID102" s="34"/>
      <c r="IE102" s="34"/>
      <c r="IF102" s="34"/>
      <c r="IG102" s="34"/>
      <c r="IH102" s="34"/>
      <c r="II102" s="62"/>
      <c r="IJ102" s="62"/>
      <c r="IK102" s="34"/>
      <c r="IL102" s="34"/>
      <c r="IM102" s="34"/>
      <c r="IN102" s="34"/>
      <c r="IO102" s="34"/>
      <c r="IP102" s="34"/>
      <c r="IQ102" s="34"/>
      <c r="IR102" s="60"/>
      <c r="IS102" s="34"/>
      <c r="IT102" s="34"/>
      <c r="IU102" s="34"/>
      <c r="IV102" s="60"/>
      <c r="IW102" s="60"/>
      <c r="IX102" s="60"/>
      <c r="IY102" s="60"/>
      <c r="IZ102" s="60"/>
      <c r="JA102" s="34"/>
      <c r="JB102" s="34"/>
      <c r="JC102" s="34"/>
      <c r="JD102" s="34"/>
      <c r="JE102" s="34"/>
      <c r="JF102" s="34"/>
      <c r="JG102" s="34"/>
      <c r="JH102" s="34"/>
      <c r="JI102" s="34"/>
      <c r="JJ102" s="34"/>
      <c r="JK102" s="62"/>
      <c r="JL102" s="62"/>
      <c r="JM102" s="34"/>
      <c r="JN102" s="34"/>
      <c r="JO102" s="34"/>
      <c r="JP102" s="34"/>
      <c r="JQ102" s="34"/>
      <c r="JR102" s="34"/>
      <c r="JS102" s="34"/>
      <c r="JT102" s="60"/>
      <c r="JU102" s="34"/>
      <c r="JV102" s="34"/>
      <c r="JW102" s="34"/>
      <c r="JX102" s="60"/>
      <c r="JY102" s="60"/>
      <c r="JZ102" s="60"/>
      <c r="KA102" s="60"/>
      <c r="KB102" s="60"/>
      <c r="KC102" s="34"/>
      <c r="KD102" s="34"/>
      <c r="KE102" s="34"/>
      <c r="KF102" s="34"/>
      <c r="KG102" s="34"/>
      <c r="KH102" s="34"/>
      <c r="KI102" s="34"/>
      <c r="KJ102" s="34"/>
      <c r="KK102" s="34"/>
      <c r="KL102" s="34"/>
      <c r="KM102" s="62"/>
      <c r="KN102" s="62"/>
      <c r="KO102" s="34"/>
      <c r="KP102" s="34"/>
      <c r="KQ102" s="34"/>
      <c r="KR102" s="34"/>
      <c r="KS102" s="34"/>
      <c r="KT102" s="34"/>
      <c r="KU102" s="34"/>
      <c r="KV102" s="60"/>
      <c r="KW102" s="34"/>
      <c r="KX102" s="34"/>
      <c r="KY102" s="34"/>
      <c r="KZ102" s="60"/>
      <c r="LA102" s="60"/>
      <c r="LB102" s="60"/>
      <c r="LC102" s="60"/>
      <c r="LD102" s="60"/>
      <c r="LE102" s="34"/>
      <c r="LF102" s="34"/>
      <c r="LG102" s="34"/>
      <c r="LH102" s="34"/>
      <c r="LI102" s="34"/>
      <c r="LJ102" s="34"/>
      <c r="LK102" s="34"/>
      <c r="LL102" s="34"/>
      <c r="LM102" s="34"/>
      <c r="LN102" s="34"/>
      <c r="LO102" s="62"/>
      <c r="LP102" s="62"/>
      <c r="LQ102" s="34"/>
      <c r="LR102" s="34"/>
      <c r="LS102" s="34"/>
      <c r="LT102" s="34"/>
      <c r="LU102" s="34"/>
      <c r="LV102" s="34"/>
      <c r="LW102" s="34"/>
      <c r="LX102" s="60"/>
      <c r="LY102" s="34"/>
      <c r="LZ102" s="34"/>
      <c r="MA102" s="34"/>
      <c r="MB102" s="60"/>
      <c r="MC102" s="60"/>
      <c r="MD102" s="60"/>
      <c r="ME102" s="60"/>
      <c r="MF102" s="60"/>
      <c r="MG102" s="34"/>
      <c r="MH102" s="34"/>
      <c r="MI102" s="34"/>
      <c r="MJ102" s="34"/>
      <c r="MK102" s="34"/>
      <c r="ML102" s="34"/>
      <c r="MM102" s="34"/>
      <c r="MN102" s="34"/>
      <c r="MO102" s="34"/>
      <c r="MP102" s="34"/>
      <c r="MQ102" s="62"/>
      <c r="MR102" s="62"/>
      <c r="MS102" s="34"/>
      <c r="MT102" s="34"/>
      <c r="MU102" s="34"/>
      <c r="MV102" s="34"/>
      <c r="MW102" s="34"/>
      <c r="MX102" s="34"/>
      <c r="MY102" s="34"/>
      <c r="MZ102" s="60"/>
      <c r="NA102" s="34"/>
      <c r="NB102" s="34"/>
      <c r="NC102" s="34"/>
      <c r="ND102" s="60"/>
      <c r="NE102" s="60"/>
      <c r="NF102" s="60"/>
      <c r="NG102" s="60"/>
      <c r="NH102" s="60"/>
      <c r="NI102" s="34"/>
      <c r="NJ102" s="34"/>
      <c r="NK102" s="34"/>
      <c r="NL102" s="34"/>
      <c r="NM102" s="34"/>
      <c r="NN102" s="34"/>
      <c r="NO102" s="34"/>
      <c r="NP102" s="34"/>
      <c r="NQ102" s="34"/>
      <c r="NR102" s="34"/>
      <c r="NS102" s="62"/>
      <c r="NT102" s="62"/>
      <c r="NU102" s="34"/>
      <c r="NV102" s="34"/>
      <c r="NW102" s="34"/>
      <c r="NX102" s="34"/>
      <c r="NY102" s="34"/>
      <c r="NZ102" s="34"/>
      <c r="OA102" s="34"/>
      <c r="OB102" s="60"/>
      <c r="OC102" s="34"/>
      <c r="OD102" s="34"/>
      <c r="OE102" s="34"/>
      <c r="OF102" s="60"/>
      <c r="OG102" s="60"/>
      <c r="OH102" s="60"/>
      <c r="OI102" s="60"/>
      <c r="OJ102" s="60"/>
      <c r="OK102" s="34"/>
      <c r="OL102" s="34"/>
      <c r="OM102" s="34"/>
      <c r="ON102" s="34"/>
      <c r="OO102" s="34"/>
      <c r="OP102" s="34"/>
      <c r="OQ102" s="34"/>
      <c r="OR102" s="34"/>
      <c r="OS102" s="34"/>
      <c r="OT102" s="34"/>
      <c r="OU102" s="62"/>
      <c r="OV102" s="62"/>
      <c r="OW102" s="34"/>
      <c r="OX102" s="34"/>
      <c r="OY102" s="34"/>
      <c r="OZ102" s="34"/>
      <c r="PA102" s="34"/>
      <c r="PB102" s="34"/>
      <c r="PC102" s="34"/>
      <c r="PD102" s="60"/>
      <c r="PE102" s="63"/>
    </row>
    <row r="103" spans="1:421" ht="20.2" customHeight="1">
      <c r="A103" s="68" t="s">
        <v>961</v>
      </c>
      <c r="B103" s="69"/>
      <c r="C103" s="70"/>
      <c r="D103" s="71"/>
      <c r="E103" s="71"/>
      <c r="F103" s="71"/>
      <c r="G103" s="71"/>
      <c r="H103" s="71"/>
      <c r="I103" s="71"/>
      <c r="J103" s="71"/>
      <c r="K103" s="71"/>
      <c r="L103" s="71"/>
      <c r="M103" s="71"/>
      <c r="N103" s="71"/>
      <c r="O103" s="71"/>
      <c r="P103" s="71"/>
      <c r="Q103" s="71"/>
      <c r="R103" s="71"/>
      <c r="S103" s="71"/>
      <c r="T103" s="71"/>
      <c r="U103" s="71"/>
      <c r="V103" s="71"/>
      <c r="W103" s="71"/>
      <c r="X103" s="71"/>
      <c r="Y103" s="71"/>
      <c r="Z103" s="71"/>
      <c r="AA103" s="71"/>
      <c r="AB103" s="72"/>
      <c r="AC103" s="68" t="s">
        <v>961</v>
      </c>
      <c r="AD103" s="69"/>
      <c r="AE103" s="70"/>
      <c r="AF103" s="71"/>
      <c r="AG103" s="71"/>
      <c r="AH103" s="71"/>
      <c r="AI103" s="71"/>
      <c r="AJ103" s="71"/>
      <c r="AK103" s="71"/>
      <c r="AL103" s="71"/>
      <c r="AM103" s="71"/>
      <c r="AN103" s="71"/>
      <c r="AO103" s="71"/>
      <c r="AP103" s="71"/>
      <c r="AQ103" s="71"/>
      <c r="AR103" s="71"/>
      <c r="AS103" s="71"/>
      <c r="AT103" s="71"/>
      <c r="AU103" s="71"/>
      <c r="AV103" s="71"/>
      <c r="AW103" s="71"/>
      <c r="AX103" s="71"/>
      <c r="AY103" s="71"/>
      <c r="AZ103" s="71"/>
      <c r="BA103" s="71"/>
      <c r="BB103" s="71"/>
      <c r="BC103" s="71"/>
      <c r="BD103" s="72"/>
      <c r="BE103" s="68" t="s">
        <v>961</v>
      </c>
      <c r="BF103" s="69"/>
      <c r="BG103" s="70"/>
      <c r="BH103" s="71"/>
      <c r="BI103" s="71"/>
      <c r="BJ103" s="71"/>
      <c r="BK103" s="71"/>
      <c r="BL103" s="71"/>
      <c r="BM103" s="71"/>
      <c r="BN103" s="71"/>
      <c r="BO103" s="71"/>
      <c r="BP103" s="71"/>
      <c r="BQ103" s="71"/>
      <c r="BR103" s="71"/>
      <c r="BS103" s="71"/>
      <c r="BT103" s="71"/>
      <c r="BU103" s="71"/>
      <c r="BV103" s="71"/>
      <c r="BW103" s="71"/>
      <c r="BX103" s="71"/>
      <c r="BY103" s="71"/>
      <c r="BZ103" s="71"/>
      <c r="CA103" s="71"/>
      <c r="CB103" s="71"/>
      <c r="CC103" s="71"/>
      <c r="CD103" s="71"/>
      <c r="CE103" s="71"/>
      <c r="CF103" s="72"/>
      <c r="CG103" s="68" t="s">
        <v>961</v>
      </c>
      <c r="CH103" s="69"/>
      <c r="CI103" s="70"/>
      <c r="CJ103" s="71"/>
      <c r="CK103" s="71"/>
      <c r="CL103" s="71"/>
      <c r="CM103" s="71"/>
      <c r="CN103" s="71"/>
      <c r="CO103" s="71"/>
      <c r="CP103" s="71"/>
      <c r="CQ103" s="71"/>
      <c r="CR103" s="71"/>
      <c r="CS103" s="71"/>
      <c r="CT103" s="71"/>
      <c r="CU103" s="71"/>
      <c r="CV103" s="71"/>
      <c r="CW103" s="71"/>
      <c r="CX103" s="71"/>
      <c r="CY103" s="71"/>
      <c r="CZ103" s="71"/>
      <c r="DA103" s="71"/>
      <c r="DB103" s="71"/>
      <c r="DC103" s="71"/>
      <c r="DD103" s="71"/>
      <c r="DE103" s="71"/>
      <c r="DF103" s="71"/>
      <c r="DG103" s="71"/>
      <c r="DH103" s="72"/>
      <c r="DI103" s="68" t="s">
        <v>961</v>
      </c>
      <c r="DJ103" s="69"/>
      <c r="DK103" s="70"/>
      <c r="DL103" s="71"/>
      <c r="DM103" s="71"/>
      <c r="DN103" s="71"/>
      <c r="DO103" s="71"/>
      <c r="DP103" s="71"/>
      <c r="DQ103" s="71"/>
      <c r="DR103" s="71"/>
      <c r="DS103" s="71"/>
      <c r="DT103" s="71"/>
      <c r="DU103" s="71"/>
      <c r="DV103" s="71"/>
      <c r="DW103" s="71"/>
      <c r="DX103" s="71"/>
      <c r="DY103" s="71"/>
      <c r="DZ103" s="71"/>
      <c r="EA103" s="71"/>
      <c r="EB103" s="71"/>
      <c r="EC103" s="71"/>
      <c r="ED103" s="71"/>
      <c r="EE103" s="71"/>
      <c r="EF103" s="71"/>
      <c r="EG103" s="71"/>
      <c r="EH103" s="71"/>
      <c r="EI103" s="71"/>
      <c r="EJ103" s="72"/>
      <c r="EK103" s="68" t="s">
        <v>961</v>
      </c>
      <c r="EL103" s="69"/>
      <c r="EM103" s="70"/>
      <c r="EN103" s="71"/>
      <c r="EO103" s="71"/>
      <c r="EP103" s="71"/>
      <c r="EQ103" s="71"/>
      <c r="ER103" s="71"/>
      <c r="ES103" s="71"/>
      <c r="ET103" s="71"/>
      <c r="EU103" s="71"/>
      <c r="EV103" s="71"/>
      <c r="EW103" s="71"/>
      <c r="EX103" s="71"/>
      <c r="EY103" s="71"/>
      <c r="EZ103" s="71"/>
      <c r="FA103" s="71"/>
      <c r="FB103" s="71"/>
      <c r="FC103" s="71"/>
      <c r="FD103" s="71"/>
      <c r="FE103" s="71"/>
      <c r="FF103" s="71"/>
      <c r="FG103" s="71"/>
      <c r="FH103" s="71"/>
      <c r="FI103" s="71"/>
      <c r="FJ103" s="71"/>
      <c r="FK103" s="71"/>
      <c r="FL103" s="72"/>
      <c r="FM103" s="68" t="s">
        <v>961</v>
      </c>
      <c r="FN103" s="69"/>
      <c r="FO103" s="70"/>
      <c r="FP103" s="71"/>
      <c r="FQ103" s="71"/>
      <c r="FR103" s="71"/>
      <c r="FS103" s="71"/>
      <c r="FT103" s="71"/>
      <c r="FU103" s="71"/>
      <c r="FV103" s="71"/>
      <c r="FW103" s="71"/>
      <c r="FX103" s="71"/>
      <c r="FY103" s="71"/>
      <c r="FZ103" s="71"/>
      <c r="GA103" s="71"/>
      <c r="GB103" s="71"/>
      <c r="GC103" s="71"/>
      <c r="GD103" s="71"/>
      <c r="GE103" s="71"/>
      <c r="GF103" s="71"/>
      <c r="GG103" s="71"/>
      <c r="GH103" s="71"/>
      <c r="GI103" s="71"/>
      <c r="GJ103" s="71"/>
      <c r="GK103" s="71"/>
      <c r="GL103" s="71"/>
      <c r="GM103" s="71"/>
      <c r="GN103" s="72"/>
      <c r="GO103" s="68" t="s">
        <v>961</v>
      </c>
      <c r="GP103" s="69"/>
      <c r="GQ103" s="70"/>
      <c r="GR103" s="71"/>
      <c r="GS103" s="71"/>
      <c r="GT103" s="71"/>
      <c r="GU103" s="71"/>
      <c r="GV103" s="71"/>
      <c r="GW103" s="71"/>
      <c r="GX103" s="71"/>
      <c r="GY103" s="71"/>
      <c r="GZ103" s="71"/>
      <c r="HA103" s="71"/>
      <c r="HB103" s="71"/>
      <c r="HC103" s="71"/>
      <c r="HD103" s="71"/>
      <c r="HE103" s="71"/>
      <c r="HF103" s="71"/>
      <c r="HG103" s="71"/>
      <c r="HH103" s="71"/>
      <c r="HI103" s="71"/>
      <c r="HJ103" s="71"/>
      <c r="HK103" s="71"/>
      <c r="HL103" s="71"/>
      <c r="HM103" s="71"/>
      <c r="HN103" s="71"/>
      <c r="HO103" s="71"/>
      <c r="HP103" s="72"/>
      <c r="HQ103" s="68" t="s">
        <v>961</v>
      </c>
      <c r="HR103" s="69"/>
      <c r="HS103" s="70"/>
      <c r="HT103" s="71"/>
      <c r="HU103" s="71"/>
      <c r="HV103" s="71"/>
      <c r="HW103" s="71"/>
      <c r="HX103" s="71"/>
      <c r="HY103" s="71"/>
      <c r="HZ103" s="71"/>
      <c r="IA103" s="71"/>
      <c r="IB103" s="71"/>
      <c r="IC103" s="71"/>
      <c r="ID103" s="71"/>
      <c r="IE103" s="71"/>
      <c r="IF103" s="71"/>
      <c r="IG103" s="71"/>
      <c r="IH103" s="71"/>
      <c r="II103" s="71"/>
      <c r="IJ103" s="71"/>
      <c r="IK103" s="71"/>
      <c r="IL103" s="71"/>
      <c r="IM103" s="71"/>
      <c r="IN103" s="71"/>
      <c r="IO103" s="71"/>
      <c r="IP103" s="71"/>
      <c r="IQ103" s="71"/>
      <c r="IR103" s="72"/>
      <c r="IS103" s="68" t="s">
        <v>961</v>
      </c>
      <c r="IT103" s="69"/>
      <c r="IU103" s="70"/>
      <c r="IV103" s="71"/>
      <c r="IW103" s="71"/>
      <c r="IX103" s="71"/>
      <c r="IY103" s="71"/>
      <c r="IZ103" s="71"/>
      <c r="JA103" s="71"/>
      <c r="JB103" s="71"/>
      <c r="JC103" s="71"/>
      <c r="JD103" s="71"/>
      <c r="JE103" s="71"/>
      <c r="JF103" s="71"/>
      <c r="JG103" s="71"/>
      <c r="JH103" s="71"/>
      <c r="JI103" s="71"/>
      <c r="JJ103" s="71"/>
      <c r="JK103" s="71"/>
      <c r="JL103" s="71"/>
      <c r="JM103" s="71"/>
      <c r="JN103" s="71"/>
      <c r="JO103" s="71"/>
      <c r="JP103" s="71"/>
      <c r="JQ103" s="71"/>
      <c r="JR103" s="71"/>
      <c r="JS103" s="71"/>
      <c r="JT103" s="72"/>
      <c r="JU103" s="68" t="s">
        <v>961</v>
      </c>
      <c r="JV103" s="69"/>
      <c r="JW103" s="70"/>
      <c r="JX103" s="71"/>
      <c r="JY103" s="71"/>
      <c r="JZ103" s="71"/>
      <c r="KA103" s="71"/>
      <c r="KB103" s="71"/>
      <c r="KC103" s="71"/>
      <c r="KD103" s="71"/>
      <c r="KE103" s="71"/>
      <c r="KF103" s="71"/>
      <c r="KG103" s="71"/>
      <c r="KH103" s="71"/>
      <c r="KI103" s="71"/>
      <c r="KJ103" s="71"/>
      <c r="KK103" s="71"/>
      <c r="KL103" s="71"/>
      <c r="KM103" s="71"/>
      <c r="KN103" s="71"/>
      <c r="KO103" s="71"/>
      <c r="KP103" s="71"/>
      <c r="KQ103" s="71"/>
      <c r="KR103" s="71"/>
      <c r="KS103" s="71"/>
      <c r="KT103" s="71"/>
      <c r="KU103" s="71"/>
      <c r="KV103" s="72"/>
      <c r="KW103" s="68" t="s">
        <v>961</v>
      </c>
      <c r="KX103" s="69"/>
      <c r="KY103" s="70"/>
      <c r="KZ103" s="71"/>
      <c r="LA103" s="71"/>
      <c r="LB103" s="71"/>
      <c r="LC103" s="71"/>
      <c r="LD103" s="71"/>
      <c r="LE103" s="71"/>
      <c r="LF103" s="71"/>
      <c r="LG103" s="71"/>
      <c r="LH103" s="71"/>
      <c r="LI103" s="71"/>
      <c r="LJ103" s="71"/>
      <c r="LK103" s="71"/>
      <c r="LL103" s="71"/>
      <c r="LM103" s="71"/>
      <c r="LN103" s="71"/>
      <c r="LO103" s="71"/>
      <c r="LP103" s="71"/>
      <c r="LQ103" s="71"/>
      <c r="LR103" s="71"/>
      <c r="LS103" s="71"/>
      <c r="LT103" s="71"/>
      <c r="LU103" s="71"/>
      <c r="LV103" s="71"/>
      <c r="LW103" s="71"/>
      <c r="LX103" s="72"/>
      <c r="LY103" s="68" t="s">
        <v>961</v>
      </c>
      <c r="LZ103" s="69"/>
      <c r="MA103" s="70"/>
      <c r="MB103" s="71"/>
      <c r="MC103" s="71"/>
      <c r="MD103" s="71"/>
      <c r="ME103" s="71"/>
      <c r="MF103" s="71"/>
      <c r="MG103" s="71"/>
      <c r="MH103" s="71"/>
      <c r="MI103" s="71"/>
      <c r="MJ103" s="71"/>
      <c r="MK103" s="71"/>
      <c r="ML103" s="71"/>
      <c r="MM103" s="71"/>
      <c r="MN103" s="71"/>
      <c r="MO103" s="71"/>
      <c r="MP103" s="71"/>
      <c r="MQ103" s="71"/>
      <c r="MR103" s="71"/>
      <c r="MS103" s="71"/>
      <c r="MT103" s="71"/>
      <c r="MU103" s="71"/>
      <c r="MV103" s="71"/>
      <c r="MW103" s="71"/>
      <c r="MX103" s="71"/>
      <c r="MY103" s="71"/>
      <c r="MZ103" s="72"/>
      <c r="NA103" s="68" t="s">
        <v>961</v>
      </c>
      <c r="NB103" s="69"/>
      <c r="NC103" s="70"/>
      <c r="ND103" s="71"/>
      <c r="NE103" s="71"/>
      <c r="NF103" s="71"/>
      <c r="NG103" s="71"/>
      <c r="NH103" s="71"/>
      <c r="NI103" s="71"/>
      <c r="NJ103" s="71"/>
      <c r="NK103" s="71"/>
      <c r="NL103" s="71"/>
      <c r="NM103" s="71"/>
      <c r="NN103" s="71"/>
      <c r="NO103" s="71"/>
      <c r="NP103" s="71"/>
      <c r="NQ103" s="71"/>
      <c r="NR103" s="71"/>
      <c r="NS103" s="71"/>
      <c r="NT103" s="71"/>
      <c r="NU103" s="71"/>
      <c r="NV103" s="71"/>
      <c r="NW103" s="71"/>
      <c r="NX103" s="71"/>
      <c r="NY103" s="71"/>
      <c r="NZ103" s="71"/>
      <c r="OA103" s="71"/>
      <c r="OB103" s="72"/>
      <c r="OC103" s="68" t="s">
        <v>961</v>
      </c>
      <c r="OD103" s="69"/>
      <c r="OE103" s="70"/>
      <c r="OF103" s="71"/>
      <c r="OG103" s="71"/>
      <c r="OH103" s="71"/>
      <c r="OI103" s="71"/>
      <c r="OJ103" s="71"/>
      <c r="OK103" s="71"/>
      <c r="OL103" s="71"/>
      <c r="OM103" s="71"/>
      <c r="ON103" s="71"/>
      <c r="OO103" s="71"/>
      <c r="OP103" s="71"/>
      <c r="OQ103" s="71"/>
      <c r="OR103" s="71"/>
      <c r="OS103" s="71"/>
      <c r="OT103" s="71"/>
      <c r="OU103" s="71"/>
      <c r="OV103" s="71"/>
      <c r="OW103" s="71"/>
      <c r="OX103" s="71"/>
      <c r="OY103" s="71"/>
      <c r="OZ103" s="71"/>
      <c r="PA103" s="71"/>
      <c r="PB103" s="71"/>
      <c r="PC103" s="71"/>
      <c r="PD103" s="72"/>
      <c r="PE103" s="73"/>
    </row>
    <row r="104" spans="1:421">
      <c r="A104" s="68" t="s">
        <v>962</v>
      </c>
      <c r="B104" s="69"/>
      <c r="C104" s="69"/>
      <c r="D104" s="184"/>
      <c r="E104" s="181"/>
      <c r="F104" s="182"/>
      <c r="G104" s="182"/>
      <c r="H104" s="183"/>
      <c r="I104" s="184"/>
      <c r="J104" s="184"/>
      <c r="K104" s="184"/>
      <c r="L104" s="184"/>
      <c r="M104" s="184"/>
      <c r="N104" s="184"/>
      <c r="O104" s="184"/>
      <c r="P104" s="181"/>
      <c r="Q104" s="182"/>
      <c r="R104" s="182"/>
      <c r="S104" s="183"/>
      <c r="T104" s="181"/>
      <c r="U104" s="182"/>
      <c r="V104" s="182"/>
      <c r="W104" s="182"/>
      <c r="X104" s="182"/>
      <c r="Y104" s="183"/>
      <c r="Z104" s="184"/>
      <c r="AA104" s="184"/>
      <c r="AB104" s="184"/>
      <c r="AC104" s="68" t="s">
        <v>962</v>
      </c>
      <c r="AD104" s="69"/>
      <c r="AE104" s="69"/>
      <c r="AF104" s="184"/>
      <c r="AG104" s="181"/>
      <c r="AH104" s="182"/>
      <c r="AI104" s="182"/>
      <c r="AJ104" s="183"/>
      <c r="AK104" s="184"/>
      <c r="AL104" s="184"/>
      <c r="AM104" s="184"/>
      <c r="AN104" s="184"/>
      <c r="AO104" s="184"/>
      <c r="AP104" s="184"/>
      <c r="AQ104" s="184"/>
      <c r="AR104" s="181"/>
      <c r="AS104" s="182"/>
      <c r="AT104" s="182"/>
      <c r="AU104" s="183"/>
      <c r="AV104" s="181"/>
      <c r="AW104" s="182"/>
      <c r="AX104" s="182"/>
      <c r="AY104" s="182"/>
      <c r="AZ104" s="182"/>
      <c r="BA104" s="183"/>
      <c r="BB104" s="184"/>
      <c r="BC104" s="184"/>
      <c r="BD104" s="184"/>
      <c r="BE104" s="68" t="s">
        <v>962</v>
      </c>
      <c r="BF104" s="69"/>
      <c r="BG104" s="69"/>
      <c r="BH104" s="184"/>
      <c r="BI104" s="181"/>
      <c r="BJ104" s="182"/>
      <c r="BK104" s="182"/>
      <c r="BL104" s="183"/>
      <c r="BM104" s="184"/>
      <c r="BN104" s="184"/>
      <c r="BO104" s="184"/>
      <c r="BP104" s="184"/>
      <c r="BQ104" s="184"/>
      <c r="BR104" s="184"/>
      <c r="BS104" s="184"/>
      <c r="BT104" s="181"/>
      <c r="BU104" s="182"/>
      <c r="BV104" s="182"/>
      <c r="BW104" s="183"/>
      <c r="BX104" s="181"/>
      <c r="BY104" s="182"/>
      <c r="BZ104" s="182"/>
      <c r="CA104" s="182"/>
      <c r="CB104" s="182"/>
      <c r="CC104" s="183"/>
      <c r="CD104" s="184"/>
      <c r="CE104" s="184"/>
      <c r="CF104" s="184"/>
      <c r="CG104" s="68" t="s">
        <v>962</v>
      </c>
      <c r="CH104" s="69"/>
      <c r="CI104" s="69"/>
      <c r="CJ104" s="184"/>
      <c r="CK104" s="181"/>
      <c r="CL104" s="182"/>
      <c r="CM104" s="182"/>
      <c r="CN104" s="183"/>
      <c r="CO104" s="184"/>
      <c r="CP104" s="184"/>
      <c r="CQ104" s="184"/>
      <c r="CR104" s="184"/>
      <c r="CS104" s="184"/>
      <c r="CT104" s="184"/>
      <c r="CU104" s="184"/>
      <c r="CV104" s="181"/>
      <c r="CW104" s="182"/>
      <c r="CX104" s="182"/>
      <c r="CY104" s="183"/>
      <c r="CZ104" s="181"/>
      <c r="DA104" s="182"/>
      <c r="DB104" s="182"/>
      <c r="DC104" s="182"/>
      <c r="DD104" s="182"/>
      <c r="DE104" s="183"/>
      <c r="DF104" s="184"/>
      <c r="DG104" s="184"/>
      <c r="DH104" s="184"/>
      <c r="DI104" s="68" t="s">
        <v>962</v>
      </c>
      <c r="DJ104" s="69"/>
      <c r="DK104" s="69"/>
      <c r="DL104" s="184"/>
      <c r="DM104" s="181"/>
      <c r="DN104" s="182"/>
      <c r="DO104" s="182"/>
      <c r="DP104" s="183"/>
      <c r="DQ104" s="184"/>
      <c r="DR104" s="184"/>
      <c r="DS104" s="184"/>
      <c r="DT104" s="184"/>
      <c r="DU104" s="184"/>
      <c r="DV104" s="184"/>
      <c r="DW104" s="184"/>
      <c r="DX104" s="181"/>
      <c r="DY104" s="182"/>
      <c r="DZ104" s="182"/>
      <c r="EA104" s="183"/>
      <c r="EB104" s="181"/>
      <c r="EC104" s="182"/>
      <c r="ED104" s="182"/>
      <c r="EE104" s="182"/>
      <c r="EF104" s="182"/>
      <c r="EG104" s="183"/>
      <c r="EH104" s="184"/>
      <c r="EI104" s="184"/>
      <c r="EJ104" s="184"/>
      <c r="EK104" s="68" t="s">
        <v>962</v>
      </c>
      <c r="EL104" s="69"/>
      <c r="EM104" s="69"/>
      <c r="EN104" s="184"/>
      <c r="EO104" s="181"/>
      <c r="EP104" s="182"/>
      <c r="EQ104" s="182"/>
      <c r="ER104" s="183"/>
      <c r="ES104" s="184"/>
      <c r="ET104" s="184"/>
      <c r="EU104" s="184"/>
      <c r="EV104" s="184"/>
      <c r="EW104" s="184"/>
      <c r="EX104" s="184"/>
      <c r="EY104" s="184"/>
      <c r="EZ104" s="181"/>
      <c r="FA104" s="182"/>
      <c r="FB104" s="182"/>
      <c r="FC104" s="183"/>
      <c r="FD104" s="181"/>
      <c r="FE104" s="182"/>
      <c r="FF104" s="182"/>
      <c r="FG104" s="182"/>
      <c r="FH104" s="182"/>
      <c r="FI104" s="183"/>
      <c r="FJ104" s="184"/>
      <c r="FK104" s="184"/>
      <c r="FL104" s="184"/>
      <c r="FM104" s="68" t="s">
        <v>962</v>
      </c>
      <c r="FN104" s="69"/>
      <c r="FO104" s="69"/>
      <c r="FP104" s="184"/>
      <c r="FQ104" s="181"/>
      <c r="FR104" s="182"/>
      <c r="FS104" s="182"/>
      <c r="FT104" s="183"/>
      <c r="FU104" s="184"/>
      <c r="FV104" s="184"/>
      <c r="FW104" s="184"/>
      <c r="FX104" s="184"/>
      <c r="FY104" s="184"/>
      <c r="FZ104" s="184"/>
      <c r="GA104" s="184"/>
      <c r="GB104" s="181"/>
      <c r="GC104" s="182"/>
      <c r="GD104" s="182"/>
      <c r="GE104" s="183"/>
      <c r="GF104" s="181"/>
      <c r="GG104" s="182"/>
      <c r="GH104" s="182"/>
      <c r="GI104" s="182"/>
      <c r="GJ104" s="182"/>
      <c r="GK104" s="183"/>
      <c r="GL104" s="184"/>
      <c r="GM104" s="184"/>
      <c r="GN104" s="184"/>
      <c r="GO104" s="68" t="s">
        <v>962</v>
      </c>
      <c r="GP104" s="69"/>
      <c r="GQ104" s="69"/>
      <c r="GR104" s="184"/>
      <c r="GS104" s="181"/>
      <c r="GT104" s="182"/>
      <c r="GU104" s="182"/>
      <c r="GV104" s="183"/>
      <c r="GW104" s="184"/>
      <c r="GX104" s="184"/>
      <c r="GY104" s="184"/>
      <c r="GZ104" s="184"/>
      <c r="HA104" s="184"/>
      <c r="HB104" s="184"/>
      <c r="HC104" s="184"/>
      <c r="HD104" s="181"/>
      <c r="HE104" s="182"/>
      <c r="HF104" s="182"/>
      <c r="HG104" s="183"/>
      <c r="HH104" s="181"/>
      <c r="HI104" s="182"/>
      <c r="HJ104" s="182"/>
      <c r="HK104" s="182"/>
      <c r="HL104" s="182"/>
      <c r="HM104" s="183"/>
      <c r="HN104" s="184"/>
      <c r="HO104" s="184"/>
      <c r="HP104" s="184"/>
      <c r="HQ104" s="68" t="s">
        <v>962</v>
      </c>
      <c r="HR104" s="69"/>
      <c r="HS104" s="69"/>
      <c r="HT104" s="184"/>
      <c r="HU104" s="181"/>
      <c r="HV104" s="182"/>
      <c r="HW104" s="182"/>
      <c r="HX104" s="183"/>
      <c r="HY104" s="184"/>
      <c r="HZ104" s="184"/>
      <c r="IA104" s="184"/>
      <c r="IB104" s="184"/>
      <c r="IC104" s="184"/>
      <c r="ID104" s="184"/>
      <c r="IE104" s="184"/>
      <c r="IF104" s="181"/>
      <c r="IG104" s="182"/>
      <c r="IH104" s="182"/>
      <c r="II104" s="183"/>
      <c r="IJ104" s="181"/>
      <c r="IK104" s="182"/>
      <c r="IL104" s="182"/>
      <c r="IM104" s="182"/>
      <c r="IN104" s="182"/>
      <c r="IO104" s="183"/>
      <c r="IP104" s="184"/>
      <c r="IQ104" s="184"/>
      <c r="IR104" s="184"/>
      <c r="IS104" s="68" t="s">
        <v>962</v>
      </c>
      <c r="IT104" s="69"/>
      <c r="IU104" s="69"/>
      <c r="IV104" s="184"/>
      <c r="IW104" s="181"/>
      <c r="IX104" s="182"/>
      <c r="IY104" s="182"/>
      <c r="IZ104" s="183"/>
      <c r="JA104" s="184"/>
      <c r="JB104" s="184"/>
      <c r="JC104" s="184"/>
      <c r="JD104" s="184"/>
      <c r="JE104" s="184"/>
      <c r="JF104" s="184"/>
      <c r="JG104" s="184"/>
      <c r="JH104" s="181"/>
      <c r="JI104" s="182"/>
      <c r="JJ104" s="182"/>
      <c r="JK104" s="183"/>
      <c r="JL104" s="181"/>
      <c r="JM104" s="182"/>
      <c r="JN104" s="182"/>
      <c r="JO104" s="182"/>
      <c r="JP104" s="182"/>
      <c r="JQ104" s="183"/>
      <c r="JR104" s="184"/>
      <c r="JS104" s="184"/>
      <c r="JT104" s="184"/>
      <c r="JU104" s="68" t="s">
        <v>962</v>
      </c>
      <c r="JV104" s="69"/>
      <c r="JW104" s="69"/>
      <c r="JX104" s="184"/>
      <c r="JY104" s="181"/>
      <c r="JZ104" s="182"/>
      <c r="KA104" s="182"/>
      <c r="KB104" s="183"/>
      <c r="KC104" s="184"/>
      <c r="KD104" s="184"/>
      <c r="KE104" s="184"/>
      <c r="KF104" s="184"/>
      <c r="KG104" s="184"/>
      <c r="KH104" s="184"/>
      <c r="KI104" s="184"/>
      <c r="KJ104" s="181"/>
      <c r="KK104" s="182"/>
      <c r="KL104" s="182"/>
      <c r="KM104" s="183"/>
      <c r="KN104" s="181"/>
      <c r="KO104" s="182"/>
      <c r="KP104" s="182"/>
      <c r="KQ104" s="182"/>
      <c r="KR104" s="182"/>
      <c r="KS104" s="183"/>
      <c r="KT104" s="184"/>
      <c r="KU104" s="184"/>
      <c r="KV104" s="184"/>
      <c r="KW104" s="68" t="s">
        <v>962</v>
      </c>
      <c r="KX104" s="69"/>
      <c r="KY104" s="69"/>
      <c r="KZ104" s="184"/>
      <c r="LA104" s="181"/>
      <c r="LB104" s="182"/>
      <c r="LC104" s="182"/>
      <c r="LD104" s="183"/>
      <c r="LE104" s="184"/>
      <c r="LF104" s="184"/>
      <c r="LG104" s="184"/>
      <c r="LH104" s="184"/>
      <c r="LI104" s="184"/>
      <c r="LJ104" s="184"/>
      <c r="LK104" s="184"/>
      <c r="LL104" s="181"/>
      <c r="LM104" s="182"/>
      <c r="LN104" s="182"/>
      <c r="LO104" s="183"/>
      <c r="LP104" s="181"/>
      <c r="LQ104" s="182"/>
      <c r="LR104" s="182"/>
      <c r="LS104" s="182"/>
      <c r="LT104" s="182"/>
      <c r="LU104" s="183"/>
      <c r="LV104" s="184"/>
      <c r="LW104" s="184"/>
      <c r="LX104" s="184"/>
      <c r="LY104" s="68" t="s">
        <v>962</v>
      </c>
      <c r="LZ104" s="69"/>
      <c r="MA104" s="69"/>
      <c r="MB104" s="184"/>
      <c r="MC104" s="181"/>
      <c r="MD104" s="182"/>
      <c r="ME104" s="182"/>
      <c r="MF104" s="183"/>
      <c r="MG104" s="184"/>
      <c r="MH104" s="184"/>
      <c r="MI104" s="184"/>
      <c r="MJ104" s="184"/>
      <c r="MK104" s="184"/>
      <c r="ML104" s="184"/>
      <c r="MM104" s="184"/>
      <c r="MN104" s="181"/>
      <c r="MO104" s="182"/>
      <c r="MP104" s="182"/>
      <c r="MQ104" s="183"/>
      <c r="MR104" s="181"/>
      <c r="MS104" s="182"/>
      <c r="MT104" s="182"/>
      <c r="MU104" s="182"/>
      <c r="MV104" s="182"/>
      <c r="MW104" s="183"/>
      <c r="MX104" s="184"/>
      <c r="MY104" s="184"/>
      <c r="MZ104" s="184"/>
      <c r="NA104" s="68" t="s">
        <v>962</v>
      </c>
      <c r="NB104" s="69"/>
      <c r="NC104" s="69"/>
      <c r="ND104" s="184"/>
      <c r="NE104" s="181"/>
      <c r="NF104" s="182"/>
      <c r="NG104" s="182"/>
      <c r="NH104" s="183"/>
      <c r="NI104" s="184"/>
      <c r="NJ104" s="184"/>
      <c r="NK104" s="184"/>
      <c r="NL104" s="184"/>
      <c r="NM104" s="184"/>
      <c r="NN104" s="184"/>
      <c r="NO104" s="184"/>
      <c r="NP104" s="181"/>
      <c r="NQ104" s="182"/>
      <c r="NR104" s="182"/>
      <c r="NS104" s="183"/>
      <c r="NT104" s="181"/>
      <c r="NU104" s="182"/>
      <c r="NV104" s="182"/>
      <c r="NW104" s="182"/>
      <c r="NX104" s="182"/>
      <c r="NY104" s="183"/>
      <c r="NZ104" s="184"/>
      <c r="OA104" s="184"/>
      <c r="OB104" s="184"/>
      <c r="OC104" s="68" t="s">
        <v>962</v>
      </c>
      <c r="OD104" s="69"/>
      <c r="OE104" s="69"/>
      <c r="OF104" s="184"/>
      <c r="OG104" s="181"/>
      <c r="OH104" s="182"/>
      <c r="OI104" s="182"/>
      <c r="OJ104" s="183"/>
      <c r="OK104" s="184"/>
      <c r="OL104" s="184"/>
      <c r="OM104" s="184"/>
      <c r="ON104" s="184"/>
      <c r="OO104" s="184"/>
      <c r="OP104" s="184"/>
      <c r="OQ104" s="184"/>
      <c r="OR104" s="181"/>
      <c r="OS104" s="182"/>
      <c r="OT104" s="182"/>
      <c r="OU104" s="183"/>
      <c r="OV104" s="181"/>
      <c r="OW104" s="182"/>
      <c r="OX104" s="182"/>
      <c r="OY104" s="182"/>
      <c r="OZ104" s="182"/>
      <c r="PA104" s="183"/>
      <c r="PB104" s="184"/>
      <c r="PC104" s="184"/>
      <c r="PD104" s="184"/>
      <c r="PE104" s="74"/>
    </row>
    <row r="105" spans="1:421">
      <c r="A105" s="68" t="s">
        <v>963</v>
      </c>
      <c r="B105" s="69"/>
      <c r="C105" s="69"/>
      <c r="D105" s="184"/>
      <c r="E105" s="181"/>
      <c r="F105" s="182"/>
      <c r="G105" s="182"/>
      <c r="H105" s="182"/>
      <c r="I105" s="182"/>
      <c r="J105" s="182"/>
      <c r="K105" s="182"/>
      <c r="L105" s="182"/>
      <c r="M105" s="182"/>
      <c r="N105" s="182"/>
      <c r="O105" s="182"/>
      <c r="P105" s="182"/>
      <c r="Q105" s="182"/>
      <c r="R105" s="182"/>
      <c r="S105" s="182"/>
      <c r="T105" s="182"/>
      <c r="U105" s="182"/>
      <c r="V105" s="182"/>
      <c r="W105" s="182"/>
      <c r="X105" s="182"/>
      <c r="Y105" s="182"/>
      <c r="Z105" s="182"/>
      <c r="AA105" s="182"/>
      <c r="AB105" s="183"/>
      <c r="AC105" s="68" t="s">
        <v>963</v>
      </c>
      <c r="AD105" s="69"/>
      <c r="AE105" s="69"/>
      <c r="AF105" s="184"/>
      <c r="AG105" s="181"/>
      <c r="AH105" s="182"/>
      <c r="AI105" s="182"/>
      <c r="AJ105" s="182"/>
      <c r="AK105" s="182"/>
      <c r="AL105" s="182"/>
      <c r="AM105" s="182"/>
      <c r="AN105" s="182"/>
      <c r="AO105" s="182"/>
      <c r="AP105" s="182"/>
      <c r="AQ105" s="182"/>
      <c r="AR105" s="182"/>
      <c r="AS105" s="182"/>
      <c r="AT105" s="182"/>
      <c r="AU105" s="182"/>
      <c r="AV105" s="182"/>
      <c r="AW105" s="182"/>
      <c r="AX105" s="182"/>
      <c r="AY105" s="182"/>
      <c r="AZ105" s="182"/>
      <c r="BA105" s="182"/>
      <c r="BB105" s="182"/>
      <c r="BC105" s="182"/>
      <c r="BD105" s="183"/>
      <c r="BE105" s="68" t="s">
        <v>963</v>
      </c>
      <c r="BF105" s="69"/>
      <c r="BG105" s="69"/>
      <c r="BH105" s="184"/>
      <c r="BI105" s="181"/>
      <c r="BJ105" s="182"/>
      <c r="BK105" s="182"/>
      <c r="BL105" s="182"/>
      <c r="BM105" s="182"/>
      <c r="BN105" s="182"/>
      <c r="BO105" s="182"/>
      <c r="BP105" s="182"/>
      <c r="BQ105" s="182"/>
      <c r="BR105" s="182"/>
      <c r="BS105" s="182"/>
      <c r="BT105" s="182"/>
      <c r="BU105" s="182"/>
      <c r="BV105" s="182"/>
      <c r="BW105" s="182"/>
      <c r="BX105" s="182"/>
      <c r="BY105" s="182"/>
      <c r="BZ105" s="182"/>
      <c r="CA105" s="182"/>
      <c r="CB105" s="182"/>
      <c r="CC105" s="182"/>
      <c r="CD105" s="182"/>
      <c r="CE105" s="182"/>
      <c r="CF105" s="183"/>
      <c r="CG105" s="68" t="s">
        <v>963</v>
      </c>
      <c r="CH105" s="69"/>
      <c r="CI105" s="69"/>
      <c r="CJ105" s="184"/>
      <c r="CK105" s="181"/>
      <c r="CL105" s="182"/>
      <c r="CM105" s="182"/>
      <c r="CN105" s="182"/>
      <c r="CO105" s="182"/>
      <c r="CP105" s="182"/>
      <c r="CQ105" s="182"/>
      <c r="CR105" s="182"/>
      <c r="CS105" s="182"/>
      <c r="CT105" s="182"/>
      <c r="CU105" s="182"/>
      <c r="CV105" s="182"/>
      <c r="CW105" s="182"/>
      <c r="CX105" s="182"/>
      <c r="CY105" s="182"/>
      <c r="CZ105" s="182"/>
      <c r="DA105" s="182"/>
      <c r="DB105" s="182"/>
      <c r="DC105" s="182"/>
      <c r="DD105" s="182"/>
      <c r="DE105" s="182"/>
      <c r="DF105" s="182"/>
      <c r="DG105" s="182"/>
      <c r="DH105" s="183"/>
      <c r="DI105" s="68" t="s">
        <v>963</v>
      </c>
      <c r="DJ105" s="69"/>
      <c r="DK105" s="69"/>
      <c r="DL105" s="184"/>
      <c r="DM105" s="181"/>
      <c r="DN105" s="182"/>
      <c r="DO105" s="182"/>
      <c r="DP105" s="182"/>
      <c r="DQ105" s="182"/>
      <c r="DR105" s="182"/>
      <c r="DS105" s="182"/>
      <c r="DT105" s="182"/>
      <c r="DU105" s="182"/>
      <c r="DV105" s="182"/>
      <c r="DW105" s="182"/>
      <c r="DX105" s="182"/>
      <c r="DY105" s="182"/>
      <c r="DZ105" s="182"/>
      <c r="EA105" s="182"/>
      <c r="EB105" s="182"/>
      <c r="EC105" s="182"/>
      <c r="ED105" s="182"/>
      <c r="EE105" s="182"/>
      <c r="EF105" s="182"/>
      <c r="EG105" s="182"/>
      <c r="EH105" s="182"/>
      <c r="EI105" s="182"/>
      <c r="EJ105" s="183"/>
      <c r="EK105" s="68" t="s">
        <v>963</v>
      </c>
      <c r="EL105" s="69"/>
      <c r="EM105" s="69"/>
      <c r="EN105" s="184"/>
      <c r="EO105" s="181"/>
      <c r="EP105" s="182"/>
      <c r="EQ105" s="182"/>
      <c r="ER105" s="182"/>
      <c r="ES105" s="182"/>
      <c r="ET105" s="182"/>
      <c r="EU105" s="182"/>
      <c r="EV105" s="182"/>
      <c r="EW105" s="182"/>
      <c r="EX105" s="182"/>
      <c r="EY105" s="182"/>
      <c r="EZ105" s="182"/>
      <c r="FA105" s="182"/>
      <c r="FB105" s="182"/>
      <c r="FC105" s="182"/>
      <c r="FD105" s="182"/>
      <c r="FE105" s="182"/>
      <c r="FF105" s="182"/>
      <c r="FG105" s="182"/>
      <c r="FH105" s="182"/>
      <c r="FI105" s="182"/>
      <c r="FJ105" s="182"/>
      <c r="FK105" s="182"/>
      <c r="FL105" s="183"/>
      <c r="FM105" s="68" t="s">
        <v>963</v>
      </c>
      <c r="FN105" s="69"/>
      <c r="FO105" s="69"/>
      <c r="FP105" s="184"/>
      <c r="FQ105" s="181"/>
      <c r="FR105" s="182"/>
      <c r="FS105" s="182"/>
      <c r="FT105" s="182"/>
      <c r="FU105" s="182"/>
      <c r="FV105" s="182"/>
      <c r="FW105" s="182"/>
      <c r="FX105" s="182"/>
      <c r="FY105" s="182"/>
      <c r="FZ105" s="182"/>
      <c r="GA105" s="182"/>
      <c r="GB105" s="182"/>
      <c r="GC105" s="182"/>
      <c r="GD105" s="182"/>
      <c r="GE105" s="182"/>
      <c r="GF105" s="182"/>
      <c r="GG105" s="182"/>
      <c r="GH105" s="182"/>
      <c r="GI105" s="182"/>
      <c r="GJ105" s="182"/>
      <c r="GK105" s="182"/>
      <c r="GL105" s="182"/>
      <c r="GM105" s="182"/>
      <c r="GN105" s="183"/>
      <c r="GO105" s="68" t="s">
        <v>963</v>
      </c>
      <c r="GP105" s="69"/>
      <c r="GQ105" s="69"/>
      <c r="GR105" s="184"/>
      <c r="GS105" s="181"/>
      <c r="GT105" s="182"/>
      <c r="GU105" s="182"/>
      <c r="GV105" s="182"/>
      <c r="GW105" s="182"/>
      <c r="GX105" s="182"/>
      <c r="GY105" s="182"/>
      <c r="GZ105" s="182"/>
      <c r="HA105" s="182"/>
      <c r="HB105" s="182"/>
      <c r="HC105" s="182"/>
      <c r="HD105" s="182"/>
      <c r="HE105" s="182"/>
      <c r="HF105" s="182"/>
      <c r="HG105" s="182"/>
      <c r="HH105" s="182"/>
      <c r="HI105" s="182"/>
      <c r="HJ105" s="182"/>
      <c r="HK105" s="182"/>
      <c r="HL105" s="182"/>
      <c r="HM105" s="182"/>
      <c r="HN105" s="182"/>
      <c r="HO105" s="182"/>
      <c r="HP105" s="183"/>
      <c r="HQ105" s="68" t="s">
        <v>963</v>
      </c>
      <c r="HR105" s="69"/>
      <c r="HS105" s="69"/>
      <c r="HT105" s="184"/>
      <c r="HU105" s="181"/>
      <c r="HV105" s="182"/>
      <c r="HW105" s="182"/>
      <c r="HX105" s="182"/>
      <c r="HY105" s="182"/>
      <c r="HZ105" s="182"/>
      <c r="IA105" s="182"/>
      <c r="IB105" s="182"/>
      <c r="IC105" s="182"/>
      <c r="ID105" s="182"/>
      <c r="IE105" s="182"/>
      <c r="IF105" s="182"/>
      <c r="IG105" s="182"/>
      <c r="IH105" s="182"/>
      <c r="II105" s="182"/>
      <c r="IJ105" s="182"/>
      <c r="IK105" s="182"/>
      <c r="IL105" s="182"/>
      <c r="IM105" s="182"/>
      <c r="IN105" s="182"/>
      <c r="IO105" s="182"/>
      <c r="IP105" s="182"/>
      <c r="IQ105" s="182"/>
      <c r="IR105" s="183"/>
      <c r="IS105" s="68" t="s">
        <v>963</v>
      </c>
      <c r="IT105" s="69"/>
      <c r="IU105" s="69"/>
      <c r="IV105" s="184"/>
      <c r="IW105" s="181"/>
      <c r="IX105" s="182"/>
      <c r="IY105" s="182"/>
      <c r="IZ105" s="182"/>
      <c r="JA105" s="182"/>
      <c r="JB105" s="182"/>
      <c r="JC105" s="182"/>
      <c r="JD105" s="182"/>
      <c r="JE105" s="182"/>
      <c r="JF105" s="182"/>
      <c r="JG105" s="182"/>
      <c r="JH105" s="182"/>
      <c r="JI105" s="182"/>
      <c r="JJ105" s="182"/>
      <c r="JK105" s="182"/>
      <c r="JL105" s="182"/>
      <c r="JM105" s="182"/>
      <c r="JN105" s="182"/>
      <c r="JO105" s="182"/>
      <c r="JP105" s="182"/>
      <c r="JQ105" s="182"/>
      <c r="JR105" s="182"/>
      <c r="JS105" s="182"/>
      <c r="JT105" s="183"/>
      <c r="JU105" s="68" t="s">
        <v>963</v>
      </c>
      <c r="JV105" s="69"/>
      <c r="JW105" s="69"/>
      <c r="JX105" s="184"/>
      <c r="JY105" s="181"/>
      <c r="JZ105" s="182"/>
      <c r="KA105" s="182"/>
      <c r="KB105" s="182"/>
      <c r="KC105" s="182"/>
      <c r="KD105" s="182"/>
      <c r="KE105" s="182"/>
      <c r="KF105" s="182"/>
      <c r="KG105" s="182"/>
      <c r="KH105" s="182"/>
      <c r="KI105" s="182"/>
      <c r="KJ105" s="182"/>
      <c r="KK105" s="182"/>
      <c r="KL105" s="182"/>
      <c r="KM105" s="182"/>
      <c r="KN105" s="182"/>
      <c r="KO105" s="182"/>
      <c r="KP105" s="182"/>
      <c r="KQ105" s="182"/>
      <c r="KR105" s="182"/>
      <c r="KS105" s="182"/>
      <c r="KT105" s="182"/>
      <c r="KU105" s="182"/>
      <c r="KV105" s="183"/>
      <c r="KW105" s="68" t="s">
        <v>963</v>
      </c>
      <c r="KX105" s="69"/>
      <c r="KY105" s="69"/>
      <c r="KZ105" s="184"/>
      <c r="LA105" s="181"/>
      <c r="LB105" s="182"/>
      <c r="LC105" s="182"/>
      <c r="LD105" s="182"/>
      <c r="LE105" s="182"/>
      <c r="LF105" s="182"/>
      <c r="LG105" s="182"/>
      <c r="LH105" s="182"/>
      <c r="LI105" s="182"/>
      <c r="LJ105" s="182"/>
      <c r="LK105" s="182"/>
      <c r="LL105" s="182"/>
      <c r="LM105" s="182"/>
      <c r="LN105" s="182"/>
      <c r="LO105" s="182"/>
      <c r="LP105" s="182"/>
      <c r="LQ105" s="182"/>
      <c r="LR105" s="182"/>
      <c r="LS105" s="182"/>
      <c r="LT105" s="182"/>
      <c r="LU105" s="182"/>
      <c r="LV105" s="182"/>
      <c r="LW105" s="182"/>
      <c r="LX105" s="183"/>
      <c r="LY105" s="68" t="s">
        <v>963</v>
      </c>
      <c r="LZ105" s="69"/>
      <c r="MA105" s="69"/>
      <c r="MB105" s="184"/>
      <c r="MC105" s="181"/>
      <c r="MD105" s="182"/>
      <c r="ME105" s="182"/>
      <c r="MF105" s="182"/>
      <c r="MG105" s="182"/>
      <c r="MH105" s="182"/>
      <c r="MI105" s="182"/>
      <c r="MJ105" s="182"/>
      <c r="MK105" s="182"/>
      <c r="ML105" s="182"/>
      <c r="MM105" s="182"/>
      <c r="MN105" s="182"/>
      <c r="MO105" s="182"/>
      <c r="MP105" s="182"/>
      <c r="MQ105" s="182"/>
      <c r="MR105" s="182"/>
      <c r="MS105" s="182"/>
      <c r="MT105" s="182"/>
      <c r="MU105" s="182"/>
      <c r="MV105" s="182"/>
      <c r="MW105" s="182"/>
      <c r="MX105" s="182"/>
      <c r="MY105" s="182"/>
      <c r="MZ105" s="183"/>
      <c r="NA105" s="68" t="s">
        <v>963</v>
      </c>
      <c r="NB105" s="69"/>
      <c r="NC105" s="69"/>
      <c r="ND105" s="184"/>
      <c r="NE105" s="181"/>
      <c r="NF105" s="182"/>
      <c r="NG105" s="182"/>
      <c r="NH105" s="182"/>
      <c r="NI105" s="182"/>
      <c r="NJ105" s="182"/>
      <c r="NK105" s="182"/>
      <c r="NL105" s="182"/>
      <c r="NM105" s="182"/>
      <c r="NN105" s="182"/>
      <c r="NO105" s="182"/>
      <c r="NP105" s="182"/>
      <c r="NQ105" s="182"/>
      <c r="NR105" s="182"/>
      <c r="NS105" s="182"/>
      <c r="NT105" s="182"/>
      <c r="NU105" s="182"/>
      <c r="NV105" s="182"/>
      <c r="NW105" s="182"/>
      <c r="NX105" s="182"/>
      <c r="NY105" s="182"/>
      <c r="NZ105" s="182"/>
      <c r="OA105" s="182"/>
      <c r="OB105" s="183"/>
      <c r="OC105" s="68" t="s">
        <v>963</v>
      </c>
      <c r="OD105" s="69"/>
      <c r="OE105" s="69"/>
      <c r="OF105" s="184"/>
      <c r="OG105" s="181"/>
      <c r="OH105" s="182"/>
      <c r="OI105" s="182"/>
      <c r="OJ105" s="182"/>
      <c r="OK105" s="182"/>
      <c r="OL105" s="182"/>
      <c r="OM105" s="182"/>
      <c r="ON105" s="182"/>
      <c r="OO105" s="182"/>
      <c r="OP105" s="182"/>
      <c r="OQ105" s="182"/>
      <c r="OR105" s="182"/>
      <c r="OS105" s="182"/>
      <c r="OT105" s="182"/>
      <c r="OU105" s="182"/>
      <c r="OV105" s="182"/>
      <c r="OW105" s="182"/>
      <c r="OX105" s="182"/>
      <c r="OY105" s="182"/>
      <c r="OZ105" s="182"/>
      <c r="PA105" s="182"/>
      <c r="PB105" s="182"/>
      <c r="PC105" s="182"/>
      <c r="PD105" s="183"/>
      <c r="PE105" s="74"/>
    </row>
    <row r="106" spans="1:421" ht="14.4">
      <c r="A106" s="75"/>
      <c r="B106" s="75"/>
      <c r="C106" s="75"/>
      <c r="D106" s="75"/>
      <c r="E106" s="75"/>
      <c r="F106" s="75"/>
      <c r="G106" s="75"/>
      <c r="H106" s="75"/>
      <c r="I106" s="75"/>
      <c r="J106" s="75"/>
      <c r="K106" s="76" t="s">
        <v>964</v>
      </c>
      <c r="L106" s="76"/>
      <c r="M106" s="75"/>
      <c r="N106" s="75"/>
      <c r="O106" s="75"/>
      <c r="P106" s="75"/>
      <c r="Q106" s="75"/>
      <c r="S106" s="75"/>
      <c r="T106" s="75"/>
      <c r="U106" s="75"/>
      <c r="V106" s="75"/>
      <c r="W106" s="75"/>
      <c r="X106" s="75"/>
      <c r="Y106" s="75" t="s">
        <v>965</v>
      </c>
      <c r="Z106" s="75"/>
      <c r="AA106" s="75"/>
      <c r="AB106" s="75"/>
      <c r="AC106" s="75"/>
      <c r="AD106" s="75"/>
      <c r="AE106" s="75"/>
      <c r="AF106" s="75"/>
      <c r="AG106" s="75"/>
      <c r="AH106" s="75"/>
      <c r="AI106" s="75"/>
      <c r="AJ106" s="75"/>
      <c r="AK106" s="75"/>
      <c r="AL106" s="75"/>
      <c r="AM106" s="76" t="s">
        <v>964</v>
      </c>
      <c r="AN106" s="76"/>
      <c r="AO106" s="75"/>
      <c r="AP106" s="75"/>
      <c r="AQ106" s="75"/>
      <c r="AR106" s="75"/>
      <c r="AS106" s="75"/>
      <c r="AU106" s="75"/>
      <c r="AV106" s="75"/>
      <c r="AW106" s="75"/>
      <c r="AX106" s="75"/>
      <c r="AY106" s="75"/>
      <c r="AZ106" s="75"/>
      <c r="BA106" s="75" t="s">
        <v>965</v>
      </c>
      <c r="BB106" s="75"/>
      <c r="BC106" s="75"/>
      <c r="BD106" s="75"/>
      <c r="BE106" s="75"/>
      <c r="BF106" s="75"/>
      <c r="BG106" s="75"/>
      <c r="BH106" s="75"/>
      <c r="BI106" s="75"/>
      <c r="BJ106" s="75"/>
      <c r="BK106" s="75"/>
      <c r="BL106" s="75"/>
      <c r="BM106" s="75"/>
      <c r="BN106" s="75"/>
      <c r="BO106" s="76" t="s">
        <v>964</v>
      </c>
      <c r="BP106" s="76"/>
      <c r="BQ106" s="75"/>
      <c r="BR106" s="75"/>
      <c r="BS106" s="75"/>
      <c r="BT106" s="75"/>
      <c r="BU106" s="75"/>
      <c r="BW106" s="75"/>
      <c r="BX106" s="75"/>
      <c r="BY106" s="75"/>
      <c r="BZ106" s="75"/>
      <c r="CA106" s="75"/>
      <c r="CB106" s="75"/>
      <c r="CC106" s="75" t="s">
        <v>965</v>
      </c>
      <c r="CD106" s="75"/>
      <c r="CE106" s="75"/>
      <c r="CF106" s="75"/>
      <c r="CG106" s="75"/>
      <c r="CH106" s="75"/>
      <c r="CI106" s="75"/>
      <c r="CJ106" s="75"/>
      <c r="CK106" s="75"/>
      <c r="CL106" s="75"/>
      <c r="CM106" s="75"/>
      <c r="CN106" s="75"/>
      <c r="CO106" s="75"/>
      <c r="CP106" s="75"/>
      <c r="CQ106" s="76" t="s">
        <v>964</v>
      </c>
      <c r="CR106" s="76"/>
      <c r="CS106" s="75"/>
      <c r="CT106" s="75"/>
      <c r="CU106" s="75"/>
      <c r="CV106" s="75"/>
      <c r="CW106" s="75"/>
      <c r="CY106" s="75"/>
      <c r="CZ106" s="75"/>
      <c r="DA106" s="75"/>
      <c r="DB106" s="75"/>
      <c r="DC106" s="75"/>
      <c r="DD106" s="75"/>
      <c r="DE106" s="75" t="s">
        <v>965</v>
      </c>
      <c r="DF106" s="75"/>
      <c r="DG106" s="75"/>
      <c r="DH106" s="75"/>
      <c r="DI106" s="75"/>
      <c r="DJ106" s="75"/>
      <c r="DK106" s="75"/>
      <c r="DL106" s="75"/>
      <c r="DM106" s="75"/>
      <c r="DN106" s="75"/>
      <c r="DO106" s="75"/>
      <c r="DP106" s="75"/>
      <c r="DQ106" s="75"/>
      <c r="DR106" s="75"/>
      <c r="DS106" s="76" t="s">
        <v>964</v>
      </c>
      <c r="DT106" s="76"/>
      <c r="DU106" s="75"/>
      <c r="DV106" s="75"/>
      <c r="DW106" s="75"/>
      <c r="DX106" s="75"/>
      <c r="DY106" s="75"/>
      <c r="EA106" s="75"/>
      <c r="EB106" s="75"/>
      <c r="EC106" s="75"/>
      <c r="ED106" s="75"/>
      <c r="EE106" s="75"/>
      <c r="EF106" s="75"/>
      <c r="EG106" s="75" t="s">
        <v>965</v>
      </c>
      <c r="EH106" s="75"/>
      <c r="EI106" s="75"/>
      <c r="EJ106" s="75"/>
      <c r="EK106" s="75"/>
      <c r="EL106" s="75"/>
      <c r="EM106" s="75"/>
      <c r="EN106" s="75"/>
      <c r="EO106" s="75"/>
      <c r="EP106" s="75"/>
      <c r="EQ106" s="75"/>
      <c r="ER106" s="75"/>
      <c r="ES106" s="75"/>
      <c r="ET106" s="75"/>
      <c r="EU106" s="76" t="s">
        <v>964</v>
      </c>
      <c r="EV106" s="76"/>
      <c r="EW106" s="75"/>
      <c r="EX106" s="75"/>
      <c r="EY106" s="75"/>
      <c r="EZ106" s="75"/>
      <c r="FA106" s="75"/>
      <c r="FC106" s="75"/>
      <c r="FD106" s="75"/>
      <c r="FE106" s="75"/>
      <c r="FF106" s="75"/>
      <c r="FG106" s="75"/>
      <c r="FH106" s="75"/>
      <c r="FI106" s="75" t="s">
        <v>965</v>
      </c>
      <c r="FJ106" s="75"/>
      <c r="FK106" s="75"/>
      <c r="FL106" s="75"/>
      <c r="FM106" s="75"/>
      <c r="FN106" s="75"/>
      <c r="FO106" s="75"/>
      <c r="FP106" s="75"/>
      <c r="FQ106" s="75"/>
      <c r="FR106" s="75"/>
      <c r="FS106" s="75"/>
      <c r="FT106" s="75"/>
      <c r="FU106" s="75"/>
      <c r="FV106" s="75"/>
      <c r="FW106" s="76" t="s">
        <v>964</v>
      </c>
      <c r="FX106" s="76"/>
      <c r="FY106" s="75"/>
      <c r="FZ106" s="75"/>
      <c r="GA106" s="75"/>
      <c r="GB106" s="75"/>
      <c r="GC106" s="75"/>
      <c r="GE106" s="75"/>
      <c r="GF106" s="75"/>
      <c r="GG106" s="75"/>
      <c r="GH106" s="75"/>
      <c r="GI106" s="75"/>
      <c r="GJ106" s="75"/>
      <c r="GK106" s="75" t="s">
        <v>965</v>
      </c>
      <c r="GL106" s="75"/>
      <c r="GM106" s="75"/>
      <c r="GN106" s="75"/>
      <c r="GO106" s="75"/>
      <c r="GP106" s="75"/>
      <c r="GQ106" s="75"/>
      <c r="GR106" s="75"/>
      <c r="GS106" s="75"/>
      <c r="GT106" s="75"/>
      <c r="GU106" s="75"/>
      <c r="GV106" s="75"/>
      <c r="GW106" s="75"/>
      <c r="GX106" s="75"/>
      <c r="GY106" s="76" t="s">
        <v>964</v>
      </c>
      <c r="GZ106" s="76"/>
      <c r="HA106" s="75"/>
      <c r="HB106" s="75"/>
      <c r="HC106" s="75"/>
      <c r="HD106" s="75"/>
      <c r="HE106" s="75"/>
      <c r="HG106" s="75"/>
      <c r="HH106" s="75"/>
      <c r="HI106" s="75"/>
      <c r="HJ106" s="75"/>
      <c r="HK106" s="75"/>
      <c r="HL106" s="75"/>
      <c r="HM106" s="75" t="s">
        <v>965</v>
      </c>
      <c r="HN106" s="75"/>
      <c r="HO106" s="75"/>
      <c r="HP106" s="75"/>
      <c r="HQ106" s="75"/>
      <c r="HR106" s="75"/>
      <c r="HS106" s="75"/>
      <c r="HT106" s="75"/>
      <c r="HU106" s="75"/>
      <c r="HV106" s="75"/>
      <c r="HW106" s="75"/>
      <c r="HX106" s="75"/>
      <c r="HY106" s="75"/>
      <c r="HZ106" s="75"/>
      <c r="IA106" s="76" t="s">
        <v>964</v>
      </c>
      <c r="IB106" s="76"/>
      <c r="IC106" s="75"/>
      <c r="ID106" s="75"/>
      <c r="IE106" s="75"/>
      <c r="IF106" s="75"/>
      <c r="IG106" s="75"/>
      <c r="II106" s="75"/>
      <c r="IJ106" s="75"/>
      <c r="IK106" s="75"/>
      <c r="IL106" s="75"/>
      <c r="IM106" s="75"/>
      <c r="IN106" s="75"/>
      <c r="IO106" s="75" t="s">
        <v>965</v>
      </c>
      <c r="IP106" s="75"/>
      <c r="IQ106" s="75"/>
      <c r="IR106" s="75"/>
      <c r="IS106" s="75"/>
      <c r="IT106" s="75"/>
      <c r="IU106" s="75"/>
      <c r="IV106" s="75"/>
      <c r="IW106" s="75"/>
      <c r="IX106" s="75"/>
      <c r="IY106" s="75"/>
      <c r="IZ106" s="75"/>
      <c r="JA106" s="75"/>
      <c r="JB106" s="75"/>
      <c r="JC106" s="76" t="s">
        <v>964</v>
      </c>
      <c r="JD106" s="76"/>
      <c r="JE106" s="75"/>
      <c r="JF106" s="75"/>
      <c r="JG106" s="75"/>
      <c r="JH106" s="75"/>
      <c r="JI106" s="75"/>
      <c r="JK106" s="75"/>
      <c r="JL106" s="75"/>
      <c r="JM106" s="75"/>
      <c r="JN106" s="75"/>
      <c r="JO106" s="75"/>
      <c r="JP106" s="75"/>
      <c r="JQ106" s="75" t="s">
        <v>965</v>
      </c>
      <c r="JR106" s="75"/>
      <c r="JS106" s="75"/>
      <c r="JT106" s="75"/>
      <c r="JU106" s="75"/>
      <c r="JV106" s="75"/>
      <c r="JW106" s="75"/>
      <c r="JX106" s="75"/>
      <c r="JY106" s="75"/>
      <c r="JZ106" s="75"/>
      <c r="KA106" s="75"/>
      <c r="KB106" s="75"/>
      <c r="KC106" s="75"/>
      <c r="KD106" s="75"/>
      <c r="KE106" s="76" t="s">
        <v>964</v>
      </c>
      <c r="KF106" s="76"/>
      <c r="KG106" s="75"/>
      <c r="KH106" s="75"/>
      <c r="KI106" s="75"/>
      <c r="KJ106" s="75"/>
      <c r="KK106" s="75"/>
      <c r="KM106" s="75"/>
      <c r="KN106" s="75"/>
      <c r="KO106" s="75"/>
      <c r="KP106" s="75"/>
      <c r="KQ106" s="75"/>
      <c r="KR106" s="75"/>
      <c r="KS106" s="75" t="s">
        <v>965</v>
      </c>
      <c r="KT106" s="75"/>
      <c r="KU106" s="75"/>
      <c r="KV106" s="75"/>
      <c r="KW106" s="75"/>
      <c r="KX106" s="75"/>
      <c r="KY106" s="75"/>
      <c r="KZ106" s="75"/>
      <c r="LA106" s="75"/>
      <c r="LB106" s="75"/>
      <c r="LC106" s="75"/>
      <c r="LD106" s="75"/>
      <c r="LE106" s="75"/>
      <c r="LF106" s="75"/>
      <c r="LG106" s="76" t="s">
        <v>964</v>
      </c>
      <c r="LH106" s="76"/>
      <c r="LI106" s="75"/>
      <c r="LJ106" s="75"/>
      <c r="LK106" s="75"/>
      <c r="LL106" s="75"/>
      <c r="LM106" s="75"/>
      <c r="LO106" s="75"/>
      <c r="LP106" s="75"/>
      <c r="LQ106" s="75"/>
      <c r="LR106" s="75"/>
      <c r="LS106" s="75"/>
      <c r="LT106" s="75"/>
      <c r="LU106" s="75" t="s">
        <v>965</v>
      </c>
      <c r="LV106" s="75"/>
      <c r="LW106" s="75"/>
      <c r="LX106" s="75"/>
      <c r="LY106" s="75"/>
      <c r="LZ106" s="75"/>
      <c r="MA106" s="75"/>
      <c r="MB106" s="75"/>
      <c r="MC106" s="75"/>
      <c r="MD106" s="75"/>
      <c r="ME106" s="75"/>
      <c r="MF106" s="75"/>
      <c r="MG106" s="75"/>
      <c r="MH106" s="75"/>
      <c r="MI106" s="76" t="s">
        <v>964</v>
      </c>
      <c r="MJ106" s="76"/>
      <c r="MK106" s="75"/>
      <c r="ML106" s="75"/>
      <c r="MM106" s="75"/>
      <c r="MN106" s="75"/>
      <c r="MO106" s="75"/>
      <c r="MQ106" s="75"/>
      <c r="MR106" s="75"/>
      <c r="MS106" s="75"/>
      <c r="MT106" s="75"/>
      <c r="MU106" s="75"/>
      <c r="MV106" s="75"/>
      <c r="MW106" s="75" t="s">
        <v>965</v>
      </c>
      <c r="MX106" s="75"/>
      <c r="MY106" s="75"/>
      <c r="MZ106" s="75"/>
      <c r="NA106" s="75"/>
      <c r="NB106" s="75"/>
      <c r="NC106" s="75"/>
      <c r="ND106" s="75"/>
      <c r="NE106" s="75"/>
      <c r="NF106" s="75"/>
      <c r="NG106" s="75"/>
      <c r="NH106" s="75"/>
      <c r="NI106" s="75"/>
      <c r="NJ106" s="75"/>
      <c r="NK106" s="76" t="s">
        <v>964</v>
      </c>
      <c r="NL106" s="76"/>
      <c r="NM106" s="75"/>
      <c r="NN106" s="75"/>
      <c r="NO106" s="75"/>
      <c r="NP106" s="75"/>
      <c r="NQ106" s="75"/>
      <c r="NS106" s="75"/>
      <c r="NT106" s="75"/>
      <c r="NU106" s="75"/>
      <c r="NV106" s="75"/>
      <c r="NW106" s="75"/>
      <c r="NX106" s="75"/>
      <c r="NY106" s="75" t="s">
        <v>965</v>
      </c>
      <c r="NZ106" s="75"/>
      <c r="OA106" s="75"/>
      <c r="OB106" s="75"/>
      <c r="OC106" s="75"/>
      <c r="OD106" s="75"/>
      <c r="OE106" s="75"/>
      <c r="OF106" s="75"/>
      <c r="OG106" s="75"/>
      <c r="OH106" s="75"/>
      <c r="OI106" s="75"/>
      <c r="OJ106" s="75"/>
      <c r="OK106" s="75"/>
      <c r="OL106" s="75"/>
      <c r="OM106" s="76" t="s">
        <v>964</v>
      </c>
      <c r="ON106" s="76"/>
      <c r="OO106" s="75"/>
      <c r="OP106" s="75"/>
      <c r="OQ106" s="75"/>
      <c r="OR106" s="75"/>
      <c r="OS106" s="75"/>
      <c r="OU106" s="75"/>
      <c r="OV106" s="75"/>
      <c r="OW106" s="75"/>
      <c r="OX106" s="75"/>
      <c r="OY106" s="75"/>
      <c r="OZ106" s="75"/>
      <c r="PA106" s="75" t="s">
        <v>965</v>
      </c>
      <c r="PB106" s="75"/>
      <c r="PC106" s="75"/>
      <c r="PD106" s="75"/>
      <c r="PE106" s="75"/>
    </row>
  </sheetData>
  <phoneticPr fontId="29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topLeftCell="A10" workbookViewId="0">
      <selection activeCell="J21" sqref="J21"/>
    </sheetView>
  </sheetViews>
  <sheetFormatPr defaultRowHeight="13"/>
  <cols>
    <col min="1" max="1" width="11" bestFit="1" customWidth="1"/>
    <col min="2" max="2" width="10.5" bestFit="1" customWidth="1"/>
    <col min="3" max="3" width="40.75" style="211" bestFit="1" customWidth="1"/>
    <col min="4" max="4" width="9.25" customWidth="1"/>
    <col min="5" max="5" width="5.5" bestFit="1" customWidth="1"/>
  </cols>
  <sheetData>
    <row r="1" spans="1:5">
      <c r="A1" s="5" t="s">
        <v>283</v>
      </c>
      <c r="B1" s="5" t="s">
        <v>284</v>
      </c>
      <c r="C1" s="5" t="s">
        <v>2019</v>
      </c>
      <c r="D1" s="5"/>
      <c r="E1" s="5" t="s">
        <v>286</v>
      </c>
    </row>
    <row r="2" spans="1:5">
      <c r="A2" s="5">
        <v>11618702</v>
      </c>
      <c r="B2" s="5">
        <v>200012181</v>
      </c>
      <c r="C2" s="5" t="str">
        <f>VLOOKUP(B:B,标准数据!A:B,2,0)</f>
        <v>加强筋(立柱) S8 （宽）</v>
      </c>
      <c r="D2" s="5"/>
      <c r="E2" s="5">
        <v>112</v>
      </c>
    </row>
    <row r="3" spans="1:5">
      <c r="A3" s="5">
        <v>11618732</v>
      </c>
      <c r="B3" s="5">
        <v>200204438</v>
      </c>
      <c r="C3" s="5" t="str">
        <f>VLOOKUP(B:B,标准数据!A:B,2,0)</f>
        <v xml:space="preserve">加强筋(门板) S200 2100  </v>
      </c>
      <c r="D3" s="5"/>
      <c r="E3" s="5">
        <v>2428</v>
      </c>
    </row>
    <row r="4" spans="1:5">
      <c r="A4" s="5">
        <v>11618714</v>
      </c>
      <c r="B4" s="5">
        <v>200010470</v>
      </c>
      <c r="C4" s="5" t="str">
        <f>VLOOKUP(B:B,标准数据!A:B,2,0)</f>
        <v xml:space="preserve">加强筋(门板) S8 2100  </v>
      </c>
      <c r="D4" s="5"/>
      <c r="E4" s="5">
        <v>76</v>
      </c>
    </row>
    <row r="5" spans="1:5">
      <c r="A5" s="5">
        <v>11618703</v>
      </c>
      <c r="B5" s="5">
        <v>200031792</v>
      </c>
      <c r="C5" s="5" t="str">
        <f>VLOOKUP(B:B,标准数据!A:B,2,0)</f>
        <v>立柱底板 S8 2100  （宽）</v>
      </c>
      <c r="D5" s="5"/>
      <c r="E5" s="5">
        <v>28</v>
      </c>
    </row>
    <row r="6" spans="1:5">
      <c r="A6" s="242">
        <v>11618701</v>
      </c>
      <c r="B6" s="242">
        <v>330060184</v>
      </c>
      <c r="C6" s="242" t="str">
        <f>VLOOKUP(B:B,标准数据!A:B,2,0)</f>
        <v>立柱焊接组件 S8 2100  （宽）</v>
      </c>
      <c r="D6" s="242"/>
      <c r="E6" s="242">
        <v>28</v>
      </c>
    </row>
    <row r="7" spans="1:5">
      <c r="A7" s="199">
        <v>11618709</v>
      </c>
      <c r="B7" s="199">
        <v>330025971</v>
      </c>
      <c r="C7" s="199" t="str">
        <f>VLOOKUP(B:B,标准数据!A:B,2,0)</f>
        <v xml:space="preserve">门板焊接组件 S200 1000 2100 右 </v>
      </c>
      <c r="D7" s="199"/>
      <c r="E7" s="199">
        <v>38</v>
      </c>
    </row>
    <row r="8" spans="1:5">
      <c r="A8" s="199">
        <v>11618710</v>
      </c>
      <c r="B8" s="199">
        <v>330025983</v>
      </c>
      <c r="C8" s="199" t="str">
        <f>VLOOKUP(B:B,标准数据!A:B,2,0)</f>
        <v xml:space="preserve">门板焊接组件 S200 1000 2100 左 </v>
      </c>
      <c r="D8" s="199"/>
      <c r="E8" s="199">
        <v>38</v>
      </c>
    </row>
    <row r="9" spans="1:5">
      <c r="A9" s="199">
        <v>11618730</v>
      </c>
      <c r="B9" s="199">
        <v>330025965</v>
      </c>
      <c r="C9" s="199" t="str">
        <f>VLOOKUP(B:B,标准数据!A:B,2,0)</f>
        <v xml:space="preserve">门板焊接组件 S200 800 2100 右 </v>
      </c>
      <c r="D9" s="199"/>
      <c r="E9" s="199">
        <v>839</v>
      </c>
    </row>
    <row r="10" spans="1:5">
      <c r="A10" s="199">
        <v>11618728</v>
      </c>
      <c r="B10" s="199">
        <v>330025977</v>
      </c>
      <c r="C10" s="199" t="str">
        <f>VLOOKUP(B:B,标准数据!A:B,2,0)</f>
        <v xml:space="preserve">门板焊接组件 S200 800 2100 左 </v>
      </c>
      <c r="D10" s="199"/>
      <c r="E10" s="199">
        <v>839</v>
      </c>
    </row>
    <row r="11" spans="1:5">
      <c r="A11" s="199">
        <v>11618721</v>
      </c>
      <c r="B11" s="199">
        <v>330025968</v>
      </c>
      <c r="C11" s="199" t="str">
        <f>VLOOKUP(B:B,标准数据!A:B,2,0)</f>
        <v xml:space="preserve">门板焊接组件 S200 900 2100 右 </v>
      </c>
      <c r="D11" s="199"/>
      <c r="E11" s="199">
        <v>337</v>
      </c>
    </row>
    <row r="12" spans="1:5">
      <c r="A12" s="199">
        <v>11618725</v>
      </c>
      <c r="B12" s="199">
        <v>330025980</v>
      </c>
      <c r="C12" s="199" t="str">
        <f>VLOOKUP(B:B,标准数据!A:B,2,0)</f>
        <v xml:space="preserve">门板焊接组件 S200 900 2100 左 </v>
      </c>
      <c r="D12" s="199"/>
      <c r="E12" s="199">
        <v>337</v>
      </c>
    </row>
    <row r="13" spans="1:5">
      <c r="A13" s="199">
        <v>11618711</v>
      </c>
      <c r="B13" s="199">
        <v>200010455</v>
      </c>
      <c r="C13" s="199" t="str">
        <f>VLOOKUP(B:B,标准数据!A:B,2,0)</f>
        <v xml:space="preserve">门板焊接组件 S8 800 2100  </v>
      </c>
      <c r="D13" s="199"/>
      <c r="E13" s="199">
        <v>76</v>
      </c>
    </row>
    <row r="14" spans="1:5">
      <c r="A14" s="47">
        <v>11618713</v>
      </c>
      <c r="B14" s="47">
        <v>200201376</v>
      </c>
      <c r="C14" s="47" t="str">
        <f>VLOOKUP(B:B,标准数据!A:B,2,0)</f>
        <v xml:space="preserve">门底板 S200 1000 2100 右 </v>
      </c>
      <c r="D14" s="47"/>
      <c r="E14" s="47">
        <v>38</v>
      </c>
    </row>
    <row r="15" spans="1:5">
      <c r="A15" s="47">
        <v>11618712</v>
      </c>
      <c r="B15" s="47">
        <v>200204449</v>
      </c>
      <c r="C15" s="47" t="str">
        <f>VLOOKUP(B:B,标准数据!A:B,2,0)</f>
        <v xml:space="preserve">门底板 S200 1000 2100 左 </v>
      </c>
      <c r="D15" s="47"/>
      <c r="E15" s="47">
        <v>38</v>
      </c>
    </row>
    <row r="16" spans="1:5">
      <c r="A16" s="47">
        <v>11618731</v>
      </c>
      <c r="B16" s="47">
        <v>200201370</v>
      </c>
      <c r="C16" s="47" t="str">
        <f>VLOOKUP(B:B,标准数据!A:B,2,0)</f>
        <v xml:space="preserve">门底板 S200 800 2100 右 </v>
      </c>
      <c r="D16" s="47"/>
      <c r="E16" s="47">
        <v>839</v>
      </c>
    </row>
    <row r="17" spans="1:5">
      <c r="A17" s="47">
        <v>11618729</v>
      </c>
      <c r="B17" s="47">
        <v>200204443</v>
      </c>
      <c r="C17" s="47" t="str">
        <f>VLOOKUP(B:B,标准数据!A:B,2,0)</f>
        <v xml:space="preserve">门底板 S200 800 2100 左 </v>
      </c>
      <c r="D17" s="47"/>
      <c r="E17" s="47">
        <v>839</v>
      </c>
    </row>
    <row r="18" spans="1:5">
      <c r="A18" s="47">
        <v>11618722</v>
      </c>
      <c r="B18" s="47">
        <v>200201373</v>
      </c>
      <c r="C18" s="47" t="str">
        <f>VLOOKUP(B:B,标准数据!A:B,2,0)</f>
        <v xml:space="preserve">门底板 S200 900 2100 右 </v>
      </c>
      <c r="D18" s="47"/>
      <c r="E18" s="47">
        <v>337</v>
      </c>
    </row>
    <row r="19" spans="1:5">
      <c r="A19" s="47">
        <v>11618726</v>
      </c>
      <c r="B19" s="47">
        <v>200204446</v>
      </c>
      <c r="C19" s="47" t="str">
        <f>VLOOKUP(B:B,标准数据!A:B,2,0)</f>
        <v xml:space="preserve">门底板 S200 900 2100 左 </v>
      </c>
      <c r="D19" s="47"/>
      <c r="E19" s="47">
        <v>337</v>
      </c>
    </row>
    <row r="20" spans="1:5">
      <c r="A20" s="5">
        <v>11618704</v>
      </c>
      <c r="B20" s="5">
        <v>200093026</v>
      </c>
      <c r="C20" s="5" t="str">
        <f>VLOOKUP(B:B,标准数据!A:B,2,0)</f>
        <v xml:space="preserve">装饰板(立柱) S8 2100 SUS304 </v>
      </c>
      <c r="D20" s="5"/>
      <c r="E20" s="5">
        <v>28</v>
      </c>
    </row>
    <row r="21" spans="1:5">
      <c r="A21" s="5">
        <v>11618700</v>
      </c>
      <c r="B21" s="5">
        <v>200093203</v>
      </c>
      <c r="C21" s="5" t="str">
        <f>VLOOKUP(B:B,标准数据!A:B,2,0)</f>
        <v>装饰板(立柱) S8 2100 SUS304（宽）</v>
      </c>
      <c r="D21" s="5"/>
      <c r="E21" s="5">
        <v>28</v>
      </c>
    </row>
    <row r="22" spans="1:5">
      <c r="A22" s="48">
        <v>11618707</v>
      </c>
      <c r="B22" s="48">
        <v>200204485</v>
      </c>
      <c r="C22" s="48" t="str">
        <f>VLOOKUP(B:B,标准数据!A:B,2,0)</f>
        <v xml:space="preserve">装饰板(门板) S200 1000 2100 FS441 右 </v>
      </c>
      <c r="D22" s="48"/>
      <c r="E22" s="48">
        <v>38</v>
      </c>
    </row>
    <row r="23" spans="1:5">
      <c r="A23" s="48">
        <v>11618708</v>
      </c>
      <c r="B23" s="48">
        <v>200204521</v>
      </c>
      <c r="C23" s="48" t="str">
        <f>VLOOKUP(B:B,标准数据!A:B,2,0)</f>
        <v xml:space="preserve">装饰板(门板) S200 1000 2100 FS441 左 </v>
      </c>
      <c r="D23" s="48"/>
      <c r="E23" s="48">
        <v>38</v>
      </c>
    </row>
    <row r="24" spans="1:5">
      <c r="A24" s="48">
        <v>11618723</v>
      </c>
      <c r="B24" s="48">
        <v>200204479</v>
      </c>
      <c r="C24" s="48" t="str">
        <f>VLOOKUP(B:B,标准数据!A:B,2,0)</f>
        <v xml:space="preserve">装饰板(门板) S200 800 2100 FS441 右 </v>
      </c>
      <c r="D24" s="48"/>
      <c r="E24" s="48">
        <v>400</v>
      </c>
    </row>
    <row r="25" spans="1:5">
      <c r="A25" s="48">
        <v>11618727</v>
      </c>
      <c r="B25" s="48">
        <v>200204515</v>
      </c>
      <c r="C25" s="48" t="str">
        <f>VLOOKUP(B:B,标准数据!A:B,2,0)</f>
        <v xml:space="preserve">装饰板(门板) S200 800 2100 FS441 左 </v>
      </c>
      <c r="D25" s="48"/>
      <c r="E25" s="48">
        <v>400</v>
      </c>
    </row>
    <row r="26" spans="1:5">
      <c r="A26" s="48">
        <v>11618717</v>
      </c>
      <c r="B26" s="48">
        <v>200204461</v>
      </c>
      <c r="C26" s="48" t="str">
        <f>VLOOKUP(B:B,标准数据!A:B,2,0)</f>
        <v xml:space="preserve">装饰板(门板) S200 800 2100 SUS304 右 </v>
      </c>
      <c r="D26" s="48"/>
      <c r="E26" s="48">
        <v>1</v>
      </c>
    </row>
    <row r="27" spans="1:5">
      <c r="A27" s="48">
        <v>11618718</v>
      </c>
      <c r="B27" s="48">
        <v>200204497</v>
      </c>
      <c r="C27" s="48" t="str">
        <f>VLOOKUP(B:B,标准数据!A:B,2,0)</f>
        <v xml:space="preserve">装饰板(门板) S200 800 2100 SUS304 左 </v>
      </c>
      <c r="D27" s="48"/>
      <c r="E27" s="48">
        <v>1</v>
      </c>
    </row>
    <row r="28" spans="1:5">
      <c r="A28" s="48">
        <v>11618715</v>
      </c>
      <c r="B28" s="48">
        <v>200204482</v>
      </c>
      <c r="C28" s="48" t="str">
        <f>VLOOKUP(B:B,标准数据!A:B,2,0)</f>
        <v xml:space="preserve">装饰板(门板) S200 900 2100 FS441 右 </v>
      </c>
      <c r="D28" s="48"/>
      <c r="E28" s="48">
        <v>86</v>
      </c>
    </row>
    <row r="29" spans="1:5">
      <c r="A29" s="48">
        <v>11618716</v>
      </c>
      <c r="B29" s="48">
        <v>200204518</v>
      </c>
      <c r="C29" s="48" t="str">
        <f>VLOOKUP(B:B,标准数据!A:B,2,0)</f>
        <v xml:space="preserve">装饰板(门板) S200 900 2100 FS441 左 </v>
      </c>
      <c r="D29" s="48"/>
      <c r="E29" s="48">
        <v>86</v>
      </c>
    </row>
    <row r="30" spans="1:5">
      <c r="A30" s="48">
        <v>11618720</v>
      </c>
      <c r="B30" s="48">
        <v>200204464</v>
      </c>
      <c r="C30" s="48" t="str">
        <f>VLOOKUP(B:B,标准数据!A:B,2,0)</f>
        <v xml:space="preserve">装饰板(门板) S200 900 2100 SUS304 右 </v>
      </c>
      <c r="D30" s="48"/>
      <c r="E30" s="48">
        <v>9</v>
      </c>
    </row>
    <row r="31" spans="1:5">
      <c r="A31" s="48">
        <v>11618724</v>
      </c>
      <c r="B31" s="48">
        <v>200204500</v>
      </c>
      <c r="C31" s="48" t="str">
        <f>VLOOKUP(B:B,标准数据!A:B,2,0)</f>
        <v xml:space="preserve">装饰板(门板) S200 900 2100 SUS304 左 </v>
      </c>
      <c r="D31" s="48"/>
      <c r="E31" s="48">
        <v>9</v>
      </c>
    </row>
    <row r="32" spans="1:5">
      <c r="A32" s="48">
        <v>11618737</v>
      </c>
      <c r="B32" s="48">
        <v>200093076</v>
      </c>
      <c r="C32" s="48" t="str">
        <f>VLOOKUP(B:B,标准数据!A:B,2,0)</f>
        <v xml:space="preserve">装饰板(门板) K8 800 2100 SUS304 </v>
      </c>
      <c r="D32" s="48"/>
      <c r="E32" s="48">
        <v>28</v>
      </c>
    </row>
    <row r="33" spans="1:5">
      <c r="A33" s="48">
        <v>11618705</v>
      </c>
      <c r="B33" s="48">
        <v>200093036</v>
      </c>
      <c r="C33" s="48" t="str">
        <f>VLOOKUP(B:B,标准数据!A:B,2,0)</f>
        <v xml:space="preserve">装饰板(门板) S8 800 2100 SUS304 </v>
      </c>
      <c r="D33" s="48"/>
      <c r="E33" s="48">
        <v>28</v>
      </c>
    </row>
    <row r="34" spans="1:5">
      <c r="A34" s="242">
        <v>11618739</v>
      </c>
      <c r="B34" s="242">
        <v>330058930</v>
      </c>
      <c r="C34" s="242" t="e">
        <f>VLOOKUP(B:B,标准数据!A:B,2,0)</f>
        <v>#N/A</v>
      </c>
      <c r="D34" s="242"/>
      <c r="E34" s="242">
        <v>4</v>
      </c>
    </row>
    <row r="35" spans="1:5">
      <c r="A35" s="5"/>
      <c r="B35" s="5"/>
      <c r="C35" s="5"/>
      <c r="D35" s="5"/>
      <c r="E35" s="5"/>
    </row>
    <row r="36" spans="1:5">
      <c r="A36" s="5"/>
      <c r="B36" s="5"/>
      <c r="C36" s="5"/>
      <c r="D36" s="5"/>
      <c r="E36" s="5"/>
    </row>
  </sheetData>
  <sortState ref="A2:E36">
    <sortCondition ref="C2:C36"/>
  </sortState>
  <phoneticPr fontId="29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A33" sqref="A33"/>
    </sheetView>
  </sheetViews>
  <sheetFormatPr defaultRowHeight="13"/>
  <cols>
    <col min="1" max="1" width="11" bestFit="1" customWidth="1"/>
    <col min="2" max="2" width="10.5" bestFit="1" customWidth="1"/>
    <col min="3" max="3" width="40.75" style="211" bestFit="1" customWidth="1"/>
    <col min="4" max="4" width="8.125" style="211" customWidth="1"/>
    <col min="5" max="5" width="10.5" customWidth="1"/>
  </cols>
  <sheetData>
    <row r="1" spans="1:5" ht="19.45" customHeight="1">
      <c r="A1" s="5" t="s">
        <v>283</v>
      </c>
      <c r="B1" s="5" t="s">
        <v>284</v>
      </c>
      <c r="C1" s="5" t="s">
        <v>2107</v>
      </c>
      <c r="D1" s="5">
        <v>1</v>
      </c>
      <c r="E1" s="5" t="s">
        <v>286</v>
      </c>
    </row>
    <row r="2" spans="1:5" ht="18" customHeight="1">
      <c r="A2" s="5">
        <v>11620931</v>
      </c>
      <c r="B2" s="5">
        <v>200204438</v>
      </c>
      <c r="C2" s="5" t="str">
        <f>VLOOKUP(B:B,标准数据!A:B,2,0)</f>
        <v xml:space="preserve">加强筋(门板) S200 2100  </v>
      </c>
      <c r="D2" s="5"/>
      <c r="E2" s="5">
        <v>2468</v>
      </c>
    </row>
    <row r="3" spans="1:5">
      <c r="A3" s="199">
        <v>11620922</v>
      </c>
      <c r="B3" s="199">
        <v>330025965</v>
      </c>
      <c r="C3" s="199" t="str">
        <f>VLOOKUP(B:B,标准数据!A:B,2,0)</f>
        <v xml:space="preserve">门板焊接组件 S200 800 2100 右 </v>
      </c>
      <c r="D3" s="199"/>
      <c r="E3" s="199">
        <v>308</v>
      </c>
    </row>
    <row r="4" spans="1:5">
      <c r="A4" s="199">
        <v>11620925</v>
      </c>
      <c r="B4" s="199">
        <v>330025977</v>
      </c>
      <c r="C4" s="199" t="str">
        <f>VLOOKUP(B:B,标准数据!A:B,2,0)</f>
        <v xml:space="preserve">门板焊接组件 S200 800 2100 左 </v>
      </c>
      <c r="D4" s="199"/>
      <c r="E4" s="199">
        <v>308</v>
      </c>
    </row>
    <row r="5" spans="1:5">
      <c r="A5" s="199">
        <v>11620924</v>
      </c>
      <c r="B5" s="199">
        <v>330025968</v>
      </c>
      <c r="C5" s="199" t="str">
        <f>VLOOKUP(B:B,标准数据!A:B,2,0)</f>
        <v xml:space="preserve">门板焊接组件 S200 900 2100 右 </v>
      </c>
      <c r="D5" s="199"/>
      <c r="E5" s="199">
        <v>926</v>
      </c>
    </row>
    <row r="6" spans="1:5">
      <c r="A6" s="199">
        <v>11620926</v>
      </c>
      <c r="B6" s="199">
        <v>330025980</v>
      </c>
      <c r="C6" s="199" t="str">
        <f>VLOOKUP(B:B,标准数据!A:B,2,0)</f>
        <v xml:space="preserve">门板焊接组件 S200 900 2100 左 </v>
      </c>
      <c r="D6" s="199"/>
      <c r="E6" s="199">
        <v>926</v>
      </c>
    </row>
    <row r="7" spans="1:5">
      <c r="A7" s="47">
        <v>11620929</v>
      </c>
      <c r="B7" s="47">
        <v>200201370</v>
      </c>
      <c r="C7" s="47" t="str">
        <f>VLOOKUP(B:B,标准数据!A:B,2,0)</f>
        <v xml:space="preserve">门底板 S200 800 2100 右 </v>
      </c>
      <c r="D7" s="47"/>
      <c r="E7" s="47">
        <v>308</v>
      </c>
    </row>
    <row r="8" spans="1:5">
      <c r="A8" s="47">
        <v>11620932</v>
      </c>
      <c r="B8" s="47">
        <v>200204443</v>
      </c>
      <c r="C8" s="47" t="str">
        <f>VLOOKUP(B:B,标准数据!A:B,2,0)</f>
        <v xml:space="preserve">门底板 S200 800 2100 左 </v>
      </c>
      <c r="D8" s="47"/>
      <c r="E8" s="47">
        <v>308</v>
      </c>
    </row>
    <row r="9" spans="1:5">
      <c r="A9" s="47">
        <v>11620930</v>
      </c>
      <c r="B9" s="47">
        <v>200201373</v>
      </c>
      <c r="C9" s="47" t="str">
        <f>VLOOKUP(B:B,标准数据!A:B,2,0)</f>
        <v xml:space="preserve">门底板 S200 900 2100 右 </v>
      </c>
      <c r="D9" s="47"/>
      <c r="E9" s="47">
        <v>926</v>
      </c>
    </row>
    <row r="10" spans="1:5">
      <c r="A10" s="47">
        <v>11620933</v>
      </c>
      <c r="B10" s="47">
        <v>200204446</v>
      </c>
      <c r="C10" s="47" t="str">
        <f>VLOOKUP(B:B,标准数据!A:B,2,0)</f>
        <v xml:space="preserve">门底板 S200 900 2100 左 </v>
      </c>
      <c r="D10" s="47"/>
      <c r="E10" s="47">
        <v>926</v>
      </c>
    </row>
    <row r="11" spans="1:5">
      <c r="A11" s="48">
        <v>11620927</v>
      </c>
      <c r="B11" s="48">
        <v>200204479</v>
      </c>
      <c r="C11" s="48" t="str">
        <f>VLOOKUP(B:B,标准数据!A:B,2,0)</f>
        <v xml:space="preserve">装饰板(门板) S200 800 2100 FS441 右 </v>
      </c>
      <c r="D11" s="48"/>
      <c r="E11" s="48">
        <v>34</v>
      </c>
    </row>
    <row r="12" spans="1:5">
      <c r="A12" s="48">
        <v>11620928</v>
      </c>
      <c r="B12" s="48">
        <v>200204515</v>
      </c>
      <c r="C12" s="48" t="str">
        <f>VLOOKUP(B:B,标准数据!A:B,2,0)</f>
        <v xml:space="preserve">装饰板(门板) S200 800 2100 FS441 左 </v>
      </c>
      <c r="D12" s="48"/>
      <c r="E12" s="48">
        <v>34</v>
      </c>
    </row>
    <row r="13" spans="1:5">
      <c r="A13" s="48">
        <v>11620919</v>
      </c>
      <c r="B13" s="48">
        <v>200204482</v>
      </c>
      <c r="C13" s="48" t="str">
        <f>VLOOKUP(B:B,标准数据!A:B,2,0)</f>
        <v xml:space="preserve">装饰板(门板) S200 900 2100 FS441 右 </v>
      </c>
      <c r="D13" s="48"/>
      <c r="E13" s="48">
        <v>417</v>
      </c>
    </row>
    <row r="14" spans="1:5">
      <c r="A14" s="48">
        <v>11620921</v>
      </c>
      <c r="B14" s="48">
        <v>200204518</v>
      </c>
      <c r="C14" s="48" t="str">
        <f>VLOOKUP(B:B,标准数据!A:B,2,0)</f>
        <v xml:space="preserve">装饰板(门板) S200 900 2100 FS441 左 </v>
      </c>
      <c r="D14" s="48"/>
      <c r="E14" s="48">
        <v>417</v>
      </c>
    </row>
    <row r="15" spans="1:5">
      <c r="A15" s="48">
        <v>11620918</v>
      </c>
      <c r="B15" s="48">
        <v>200204464</v>
      </c>
      <c r="C15" s="48" t="str">
        <f>VLOOKUP(B:B,标准数据!A:B,2,0)</f>
        <v xml:space="preserve">装饰板(门板) S200 900 2100 SUS304 右 </v>
      </c>
      <c r="D15" s="48"/>
      <c r="E15" s="48">
        <v>20</v>
      </c>
    </row>
    <row r="16" spans="1:5">
      <c r="A16" s="48">
        <v>11620920</v>
      </c>
      <c r="B16" s="48">
        <v>200204500</v>
      </c>
      <c r="C16" s="48" t="str">
        <f>VLOOKUP(B:B,标准数据!A:B,2,0)</f>
        <v xml:space="preserve">装饰板(门板) S200 900 2100 SUS304 左 </v>
      </c>
      <c r="D16" s="48"/>
      <c r="E16" s="48">
        <v>20</v>
      </c>
    </row>
    <row r="17" spans="1:5">
      <c r="A17" s="5"/>
      <c r="B17" s="5"/>
      <c r="C17" s="5"/>
      <c r="D17" s="5"/>
      <c r="E17" s="5"/>
    </row>
    <row r="18" spans="1:5">
      <c r="A18" s="5"/>
      <c r="B18" s="5"/>
      <c r="C18" s="5"/>
      <c r="D18" s="5"/>
      <c r="E18" s="5"/>
    </row>
  </sheetData>
  <sortState ref="A2:E18">
    <sortCondition ref="C2:C18"/>
  </sortState>
  <phoneticPr fontId="29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workbookViewId="0">
      <selection activeCell="A33" sqref="A33"/>
    </sheetView>
  </sheetViews>
  <sheetFormatPr defaultRowHeight="13"/>
  <cols>
    <col min="3" max="3" width="10.5" bestFit="1" customWidth="1"/>
    <col min="4" max="4" width="35.375" style="211" bestFit="1" customWidth="1"/>
  </cols>
  <sheetData>
    <row r="1" spans="1:9">
      <c r="A1" s="5" t="s">
        <v>1894</v>
      </c>
      <c r="B1" s="5" t="s">
        <v>283</v>
      </c>
      <c r="C1" s="5" t="s">
        <v>284</v>
      </c>
      <c r="D1" s="5" t="s">
        <v>2108</v>
      </c>
      <c r="E1" s="5">
        <v>12</v>
      </c>
      <c r="F1" s="5" t="s">
        <v>286</v>
      </c>
    </row>
    <row r="2" spans="1:9">
      <c r="A2" s="5"/>
      <c r="B2" s="5">
        <v>11623427</v>
      </c>
      <c r="C2" s="5">
        <v>200204438</v>
      </c>
      <c r="D2" s="5" t="str">
        <f>VLOOKUP(C:C,标准数据!A:B,2,0)</f>
        <v xml:space="preserve">加强筋(门板) S200 2100  </v>
      </c>
      <c r="E2" s="5"/>
      <c r="F2" s="5">
        <v>2114</v>
      </c>
    </row>
    <row r="3" spans="1:9">
      <c r="A3" s="5"/>
      <c r="B3" s="5">
        <v>11623402</v>
      </c>
      <c r="C3" s="5">
        <v>200010470</v>
      </c>
      <c r="D3" s="5" t="str">
        <f>VLOOKUP(C:C,标准数据!A:B,2,0)</f>
        <v xml:space="preserve">加强筋(门板) S8 2100  </v>
      </c>
      <c r="E3" s="5"/>
      <c r="F3" s="5">
        <v>394</v>
      </c>
    </row>
    <row r="4" spans="1:9">
      <c r="A4" s="5"/>
      <c r="B4" s="5">
        <v>11623424</v>
      </c>
      <c r="C4" s="5">
        <v>200030869</v>
      </c>
      <c r="D4" s="5" t="str">
        <f>VLOOKUP(C:C,标准数据!A:B,2,0)</f>
        <v xml:space="preserve">立柱底板 S8 2100  </v>
      </c>
      <c r="E4" s="5"/>
      <c r="F4" s="5">
        <v>394</v>
      </c>
    </row>
    <row r="5" spans="1:9">
      <c r="A5" s="5"/>
      <c r="B5" s="5">
        <v>11623421</v>
      </c>
      <c r="C5" s="5">
        <v>330060181</v>
      </c>
      <c r="D5" s="5" t="str">
        <f>VLOOKUP(C:C,标准数据!A:B,2,0)</f>
        <v xml:space="preserve">立柱焊接组件 S8 2100  </v>
      </c>
      <c r="E5" s="5"/>
      <c r="F5" s="5">
        <v>394</v>
      </c>
      <c r="I5" s="211"/>
    </row>
    <row r="6" spans="1:9">
      <c r="A6" s="5"/>
      <c r="B6" s="199">
        <v>11623415</v>
      </c>
      <c r="C6" s="199">
        <v>330025971</v>
      </c>
      <c r="D6" s="199" t="str">
        <f>VLOOKUP(C:C,标准数据!A:B,2,0)</f>
        <v xml:space="preserve">门板焊接组件 S200 1000 2100 右 </v>
      </c>
      <c r="E6" s="199"/>
      <c r="F6" s="199">
        <v>48</v>
      </c>
      <c r="I6" s="211"/>
    </row>
    <row r="7" spans="1:9">
      <c r="A7" s="5"/>
      <c r="B7" s="199">
        <v>11623418</v>
      </c>
      <c r="C7" s="199">
        <v>330025983</v>
      </c>
      <c r="D7" s="199" t="str">
        <f>VLOOKUP(C:C,标准数据!A:B,2,0)</f>
        <v xml:space="preserve">门板焊接组件 S200 1000 2100 左 </v>
      </c>
      <c r="E7" s="199"/>
      <c r="F7" s="199">
        <v>48</v>
      </c>
      <c r="I7" s="211"/>
    </row>
    <row r="8" spans="1:9">
      <c r="A8" s="5"/>
      <c r="B8" s="199">
        <v>11623413</v>
      </c>
      <c r="C8" s="199">
        <v>330025965</v>
      </c>
      <c r="D8" s="199" t="str">
        <f>VLOOKUP(C:C,标准数据!A:B,2,0)</f>
        <v xml:space="preserve">门板焊接组件 S200 800 2100 右 </v>
      </c>
      <c r="E8" s="199"/>
      <c r="F8" s="199">
        <v>339</v>
      </c>
      <c r="I8" s="211"/>
    </row>
    <row r="9" spans="1:9">
      <c r="A9" s="5"/>
      <c r="B9" s="199">
        <v>11623416</v>
      </c>
      <c r="C9" s="199">
        <v>330025977</v>
      </c>
      <c r="D9" s="199" t="str">
        <f>VLOOKUP(C:C,标准数据!A:B,2,0)</f>
        <v xml:space="preserve">门板焊接组件 S200 800 2100 左 </v>
      </c>
      <c r="E9" s="199"/>
      <c r="F9" s="199">
        <v>339</v>
      </c>
      <c r="I9" s="211"/>
    </row>
    <row r="10" spans="1:9">
      <c r="A10" s="5"/>
      <c r="B10" s="199">
        <v>11623414</v>
      </c>
      <c r="C10" s="199">
        <v>330025968</v>
      </c>
      <c r="D10" s="199" t="str">
        <f>VLOOKUP(C:C,标准数据!A:B,2,0)</f>
        <v xml:space="preserve">门板焊接组件 S200 900 2100 右 </v>
      </c>
      <c r="E10" s="199"/>
      <c r="F10" s="199">
        <v>670</v>
      </c>
      <c r="I10" s="211"/>
    </row>
    <row r="11" spans="1:9">
      <c r="A11" s="5"/>
      <c r="B11" s="199">
        <v>11623417</v>
      </c>
      <c r="C11" s="199">
        <v>330025980</v>
      </c>
      <c r="D11" s="199" t="str">
        <f>VLOOKUP(C:C,标准数据!A:B,2,0)</f>
        <v xml:space="preserve">门板焊接组件 S200 900 2100 左 </v>
      </c>
      <c r="E11" s="199"/>
      <c r="F11" s="199">
        <v>670</v>
      </c>
      <c r="I11" s="211"/>
    </row>
    <row r="12" spans="1:9">
      <c r="A12" s="5"/>
      <c r="B12" s="199">
        <v>11623318</v>
      </c>
      <c r="C12" s="199">
        <v>200010455</v>
      </c>
      <c r="D12" s="199" t="str">
        <f>VLOOKUP(C:C,标准数据!A:B,2,0)</f>
        <v xml:space="preserve">门板焊接组件 S8 800 2100  </v>
      </c>
      <c r="E12" s="199"/>
      <c r="F12" s="199">
        <v>10</v>
      </c>
      <c r="I12" s="211"/>
    </row>
    <row r="13" spans="1:9">
      <c r="A13" s="5"/>
      <c r="B13" s="199">
        <v>11623400</v>
      </c>
      <c r="C13" s="199">
        <v>200010458</v>
      </c>
      <c r="D13" s="199" t="str">
        <f>VLOOKUP(C:C,标准数据!A:B,2,0)</f>
        <v xml:space="preserve">门板焊接组件 S8 900 2100  </v>
      </c>
      <c r="E13" s="199"/>
      <c r="F13" s="199">
        <v>384</v>
      </c>
      <c r="I13" s="211"/>
    </row>
    <row r="14" spans="1:9">
      <c r="A14" s="5"/>
      <c r="B14" s="47">
        <v>11623422</v>
      </c>
      <c r="C14" s="47">
        <v>200201376</v>
      </c>
      <c r="D14" s="47" t="str">
        <f>VLOOKUP(C:C,标准数据!A:B,2,0)</f>
        <v xml:space="preserve">门底板 S200 1000 2100 右 </v>
      </c>
      <c r="E14" s="47"/>
      <c r="F14" s="47">
        <v>48</v>
      </c>
      <c r="I14" s="211"/>
    </row>
    <row r="15" spans="1:9">
      <c r="A15" s="5"/>
      <c r="B15" s="47">
        <v>11623423</v>
      </c>
      <c r="C15" s="47">
        <v>200204449</v>
      </c>
      <c r="D15" s="47" t="str">
        <f>VLOOKUP(C:C,标准数据!A:B,2,0)</f>
        <v xml:space="preserve">门底板 S200 1000 2100 左 </v>
      </c>
      <c r="E15" s="47"/>
      <c r="F15" s="47">
        <v>48</v>
      </c>
      <c r="I15" s="211"/>
    </row>
    <row r="16" spans="1:9">
      <c r="A16" s="5"/>
      <c r="B16" s="47">
        <v>11623425</v>
      </c>
      <c r="C16" s="47">
        <v>200201370</v>
      </c>
      <c r="D16" s="47" t="str">
        <f>VLOOKUP(C:C,标准数据!A:B,2,0)</f>
        <v xml:space="preserve">门底板 S200 800 2100 右 </v>
      </c>
      <c r="E16" s="47"/>
      <c r="F16" s="47">
        <v>339</v>
      </c>
      <c r="I16" s="211"/>
    </row>
    <row r="17" spans="1:9">
      <c r="A17" s="5"/>
      <c r="B17" s="47">
        <v>11623428</v>
      </c>
      <c r="C17" s="47">
        <v>200204443</v>
      </c>
      <c r="D17" s="47" t="str">
        <f>VLOOKUP(C:C,标准数据!A:B,2,0)</f>
        <v xml:space="preserve">门底板 S200 800 2100 左 </v>
      </c>
      <c r="E17" s="47"/>
      <c r="F17" s="47">
        <v>339</v>
      </c>
      <c r="I17" s="211"/>
    </row>
    <row r="18" spans="1:9">
      <c r="A18" s="5"/>
      <c r="B18" s="47">
        <v>11623426</v>
      </c>
      <c r="C18" s="47">
        <v>200201373</v>
      </c>
      <c r="D18" s="47" t="str">
        <f>VLOOKUP(C:C,标准数据!A:B,2,0)</f>
        <v xml:space="preserve">门底板 S200 900 2100 右 </v>
      </c>
      <c r="E18" s="47"/>
      <c r="F18" s="47">
        <v>670</v>
      </c>
      <c r="I18" s="211"/>
    </row>
    <row r="19" spans="1:9">
      <c r="A19" s="5"/>
      <c r="B19" s="47">
        <v>11623429</v>
      </c>
      <c r="C19" s="47">
        <v>200204446</v>
      </c>
      <c r="D19" s="47" t="str">
        <f>VLOOKUP(C:C,标准数据!A:B,2,0)</f>
        <v xml:space="preserve">门底板 S200 900 2100 左 </v>
      </c>
      <c r="E19" s="47"/>
      <c r="F19" s="47">
        <v>670</v>
      </c>
      <c r="I19" s="211"/>
    </row>
    <row r="20" spans="1:9">
      <c r="A20" s="5"/>
      <c r="B20" s="47">
        <v>11623403</v>
      </c>
      <c r="C20" s="47">
        <v>200010472</v>
      </c>
      <c r="D20" s="47" t="str">
        <f>VLOOKUP(C:C,标准数据!A:B,2,0)</f>
        <v xml:space="preserve">门底板 S8/K8 900 2100  </v>
      </c>
      <c r="E20" s="47"/>
      <c r="F20" s="47">
        <v>223</v>
      </c>
      <c r="I20" s="211"/>
    </row>
    <row r="21" spans="1:9">
      <c r="A21" s="5"/>
      <c r="B21" s="5">
        <v>11623319</v>
      </c>
      <c r="C21" s="5">
        <v>200013384</v>
      </c>
      <c r="D21" s="5" t="str">
        <f>VLOOKUP(C:C,标准数据!A:B,2,0)</f>
        <v xml:space="preserve">装饰板(立柱) S8 2100 FS441 </v>
      </c>
      <c r="E21" s="5"/>
      <c r="F21" s="5">
        <v>16</v>
      </c>
      <c r="I21" s="211"/>
    </row>
    <row r="22" spans="1:9">
      <c r="A22" s="46">
        <v>11623401</v>
      </c>
      <c r="B22" s="46">
        <v>11623430</v>
      </c>
      <c r="C22" s="46">
        <v>200013384</v>
      </c>
      <c r="D22" s="5" t="str">
        <f>VLOOKUP(C:C,标准数据!A:B,2,0)</f>
        <v xml:space="preserve">装饰板(立柱) S8 2100 FS441 </v>
      </c>
      <c r="E22" s="5"/>
      <c r="F22" s="5">
        <v>8</v>
      </c>
      <c r="I22" s="211"/>
    </row>
    <row r="23" spans="1:9">
      <c r="A23" s="5"/>
      <c r="B23" s="5">
        <v>11623404</v>
      </c>
      <c r="C23" s="5">
        <v>200093026</v>
      </c>
      <c r="D23" s="5" t="str">
        <f>VLOOKUP(C:C,标准数据!A:B,2,0)</f>
        <v xml:space="preserve">装饰板(立柱) S8 2100 SUS304 </v>
      </c>
      <c r="E23" s="5"/>
      <c r="F23" s="5">
        <v>112</v>
      </c>
      <c r="I23" s="211"/>
    </row>
    <row r="24" spans="1:9">
      <c r="A24" s="46">
        <v>11623316</v>
      </c>
      <c r="B24" s="46">
        <v>11623431</v>
      </c>
      <c r="C24" s="46">
        <v>200093026</v>
      </c>
      <c r="D24" s="5" t="str">
        <f>VLOOKUP(C:C,标准数据!A:B,2,0)</f>
        <v xml:space="preserve">装饰板(立柱) S8 2100 SUS304 </v>
      </c>
      <c r="E24" s="5"/>
      <c r="F24" s="5">
        <v>51</v>
      </c>
      <c r="I24" s="211"/>
    </row>
    <row r="25" spans="1:9">
      <c r="A25" s="5"/>
      <c r="B25" s="48">
        <v>11623407</v>
      </c>
      <c r="C25" s="48">
        <v>200204467</v>
      </c>
      <c r="D25" s="48" t="str">
        <f>VLOOKUP(C:C,标准数据!A:B,2,0)</f>
        <v xml:space="preserve">装饰板(门板) S200 1000 2100 SUS304 右 </v>
      </c>
      <c r="E25" s="48"/>
      <c r="F25" s="48">
        <v>48</v>
      </c>
      <c r="I25" s="211"/>
    </row>
    <row r="26" spans="1:9">
      <c r="A26" s="5"/>
      <c r="B26" s="48">
        <v>11623411</v>
      </c>
      <c r="C26" s="48">
        <v>200204503</v>
      </c>
      <c r="D26" s="48" t="str">
        <f>VLOOKUP(C:C,标准数据!A:B,2,0)</f>
        <v xml:space="preserve">装饰板(门板) S200 1000 2100 SUS304 左 </v>
      </c>
      <c r="E26" s="48"/>
      <c r="F26" s="48">
        <v>48</v>
      </c>
      <c r="I26" s="211"/>
    </row>
    <row r="27" spans="1:9">
      <c r="A27" s="5"/>
      <c r="B27" s="48">
        <v>11623419</v>
      </c>
      <c r="C27" s="48">
        <v>200204479</v>
      </c>
      <c r="D27" s="48" t="str">
        <f>VLOOKUP(C:C,标准数据!A:B,2,0)</f>
        <v xml:space="preserve">装饰板(门板) S200 800 2100 FS441 右 </v>
      </c>
      <c r="E27" s="48"/>
      <c r="F27" s="48">
        <v>17</v>
      </c>
      <c r="I27" s="211"/>
    </row>
    <row r="28" spans="1:9">
      <c r="A28" s="5"/>
      <c r="B28" s="48">
        <v>11623420</v>
      </c>
      <c r="C28" s="48">
        <v>200204515</v>
      </c>
      <c r="D28" s="48" t="str">
        <f>VLOOKUP(C:C,标准数据!A:B,2,0)</f>
        <v xml:space="preserve">装饰板(门板) S200 800 2100 FS441 左 </v>
      </c>
      <c r="E28" s="48"/>
      <c r="F28" s="48">
        <v>17</v>
      </c>
      <c r="I28" s="211"/>
    </row>
    <row r="29" spans="1:9">
      <c r="A29" s="5"/>
      <c r="B29" s="48">
        <v>11623405</v>
      </c>
      <c r="C29" s="48">
        <v>200204461</v>
      </c>
      <c r="D29" s="48" t="str">
        <f>VLOOKUP(C:C,标准数据!A:B,2,0)</f>
        <v xml:space="preserve">装饰板(门板) S200 800 2100 SUS304 右 </v>
      </c>
      <c r="E29" s="48"/>
      <c r="F29" s="48">
        <v>19</v>
      </c>
      <c r="I29" s="211"/>
    </row>
    <row r="30" spans="1:9">
      <c r="A30" s="5"/>
      <c r="B30" s="48">
        <v>11623409</v>
      </c>
      <c r="C30" s="48">
        <v>200204497</v>
      </c>
      <c r="D30" s="48" t="str">
        <f>VLOOKUP(C:C,标准数据!A:B,2,0)</f>
        <v xml:space="preserve">装饰板(门板) S200 800 2100 SUS304 左 </v>
      </c>
      <c r="E30" s="48"/>
      <c r="F30" s="48">
        <v>19</v>
      </c>
      <c r="I30" s="211"/>
    </row>
    <row r="31" spans="1:9">
      <c r="A31" s="5"/>
      <c r="B31" s="48">
        <v>11623408</v>
      </c>
      <c r="C31" s="48">
        <v>200204482</v>
      </c>
      <c r="D31" s="48" t="str">
        <f>VLOOKUP(C:C,标准数据!A:B,2,0)</f>
        <v xml:space="preserve">装饰板(门板) S200 900 2100 FS441 右 </v>
      </c>
      <c r="E31" s="48"/>
      <c r="F31" s="48">
        <v>185</v>
      </c>
      <c r="I31" s="211"/>
    </row>
    <row r="32" spans="1:9">
      <c r="A32" s="5"/>
      <c r="B32" s="48">
        <v>11623412</v>
      </c>
      <c r="C32" s="48">
        <v>200204518</v>
      </c>
      <c r="D32" s="48" t="str">
        <f>VLOOKUP(C:C,标准数据!A:B,2,0)</f>
        <v xml:space="preserve">装饰板(门板) S200 900 2100 FS441 左 </v>
      </c>
      <c r="E32" s="48"/>
      <c r="F32" s="48">
        <v>185</v>
      </c>
    </row>
    <row r="33" spans="1:6">
      <c r="A33" s="5"/>
      <c r="B33" s="48">
        <v>11623406</v>
      </c>
      <c r="C33" s="48">
        <v>200204464</v>
      </c>
      <c r="D33" s="48" t="str">
        <f>VLOOKUP(C:C,标准数据!A:B,2,0)</f>
        <v xml:space="preserve">装饰板(门板) S200 900 2100 SUS304 右 </v>
      </c>
      <c r="E33" s="48"/>
      <c r="F33" s="48">
        <v>166</v>
      </c>
    </row>
    <row r="34" spans="1:6">
      <c r="A34" s="5"/>
      <c r="B34" s="48">
        <v>11623410</v>
      </c>
      <c r="C34" s="48">
        <v>200204500</v>
      </c>
      <c r="D34" s="48" t="str">
        <f>VLOOKUP(C:C,标准数据!A:B,2,0)</f>
        <v xml:space="preserve">装饰板(门板) S200 900 2100 SUS304 左 </v>
      </c>
      <c r="E34" s="48"/>
      <c r="F34" s="48">
        <v>166</v>
      </c>
    </row>
    <row r="35" spans="1:6">
      <c r="A35" s="5"/>
      <c r="B35" s="48">
        <v>11623317</v>
      </c>
      <c r="C35" s="48">
        <v>200093036</v>
      </c>
      <c r="D35" s="48" t="str">
        <f>VLOOKUP(C:C,标准数据!A:B,2,0)</f>
        <v xml:space="preserve">装饰板(门板) S8 800 2100 SUS304 </v>
      </c>
      <c r="E35" s="48"/>
      <c r="F35" s="48">
        <v>10</v>
      </c>
    </row>
    <row r="36" spans="1:6">
      <c r="A36" s="5">
        <v>11623401</v>
      </c>
      <c r="B36" s="48">
        <v>11623401</v>
      </c>
      <c r="C36" s="48">
        <v>200013407</v>
      </c>
      <c r="D36" s="48" t="str">
        <f>VLOOKUP(C:C,标准数据!A:B,2,0)</f>
        <v xml:space="preserve">装饰板(门板) S8 900 2100 FS441 </v>
      </c>
      <c r="E36" s="48"/>
      <c r="F36" s="48">
        <v>16</v>
      </c>
    </row>
    <row r="37" spans="1:6">
      <c r="A37" s="5">
        <v>11623316</v>
      </c>
      <c r="B37" s="48">
        <v>11623316</v>
      </c>
      <c r="C37" s="48">
        <v>200093037</v>
      </c>
      <c r="D37" s="48" t="str">
        <f>VLOOKUP(C:C,标准数据!A:B,2,0)</f>
        <v xml:space="preserve">装饰板(门板) S8 900 2100 SUS304 </v>
      </c>
      <c r="E37" s="48"/>
      <c r="F37" s="48">
        <v>102</v>
      </c>
    </row>
    <row r="38" spans="1:6">
      <c r="A38" s="5"/>
      <c r="B38" s="5"/>
      <c r="C38" s="5"/>
      <c r="D38" s="5"/>
      <c r="E38" s="5"/>
      <c r="F38" s="5"/>
    </row>
    <row r="39" spans="1:6">
      <c r="A39" s="5"/>
      <c r="B39" s="5"/>
      <c r="C39" s="5"/>
      <c r="D39" s="5"/>
      <c r="E39" s="5"/>
      <c r="F39" s="5"/>
    </row>
  </sheetData>
  <autoFilter ref="A1:F37"/>
  <sortState ref="A2:F39">
    <sortCondition ref="D2:D39"/>
  </sortState>
  <phoneticPr fontId="2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65</vt:i4>
      </vt:variant>
      <vt:variant>
        <vt:lpstr>Named Ranges</vt:lpstr>
      </vt:variant>
      <vt:variant>
        <vt:i4>3</vt:i4>
      </vt:variant>
    </vt:vector>
  </HeadingPairs>
  <TitlesOfParts>
    <vt:vector size="68" baseType="lpstr">
      <vt:lpstr>10-6</vt:lpstr>
      <vt:lpstr>10-7</vt:lpstr>
      <vt:lpstr>10-8</vt:lpstr>
      <vt:lpstr>10-9</vt:lpstr>
      <vt:lpstr>10-12</vt:lpstr>
      <vt:lpstr>10-13</vt:lpstr>
      <vt:lpstr>10-14</vt:lpstr>
      <vt:lpstr>10-15</vt:lpstr>
      <vt:lpstr>10-16</vt:lpstr>
      <vt:lpstr>10-17</vt:lpstr>
      <vt:lpstr>10-19</vt:lpstr>
      <vt:lpstr>10-20</vt:lpstr>
      <vt:lpstr>10-21</vt:lpstr>
      <vt:lpstr>1022售后</vt:lpstr>
      <vt:lpstr>10-22</vt:lpstr>
      <vt:lpstr>10-23</vt:lpstr>
      <vt:lpstr>1024</vt:lpstr>
      <vt:lpstr>1026</vt:lpstr>
      <vt:lpstr>1027</vt:lpstr>
      <vt:lpstr>10-28</vt:lpstr>
      <vt:lpstr>10-29</vt:lpstr>
      <vt:lpstr>10-30</vt:lpstr>
      <vt:lpstr>11-2</vt:lpstr>
      <vt:lpstr>11-4</vt:lpstr>
      <vt:lpstr>11-5</vt:lpstr>
      <vt:lpstr>11-6</vt:lpstr>
      <vt:lpstr>11-10</vt:lpstr>
      <vt:lpstr>11-11</vt:lpstr>
      <vt:lpstr>11-9</vt:lpstr>
      <vt:lpstr>11-12</vt:lpstr>
      <vt:lpstr>11-13</vt:lpstr>
      <vt:lpstr>11-16</vt:lpstr>
      <vt:lpstr>11-17</vt:lpstr>
      <vt:lpstr>11-18</vt:lpstr>
      <vt:lpstr>11-19</vt:lpstr>
      <vt:lpstr>11-20</vt:lpstr>
      <vt:lpstr>11-23</vt:lpstr>
      <vt:lpstr>11-25</vt:lpstr>
      <vt:lpstr>11-26</vt:lpstr>
      <vt:lpstr>11-30</vt:lpstr>
      <vt:lpstr>12-1</vt:lpstr>
      <vt:lpstr>12-2</vt:lpstr>
      <vt:lpstr>12-4</vt:lpstr>
      <vt:lpstr>12-5</vt:lpstr>
      <vt:lpstr>12-7</vt:lpstr>
      <vt:lpstr>12-8</vt:lpstr>
      <vt:lpstr>12-9</vt:lpstr>
      <vt:lpstr>12-10</vt:lpstr>
      <vt:lpstr>12-11</vt:lpstr>
      <vt:lpstr>12-14</vt:lpstr>
      <vt:lpstr>12-15</vt:lpstr>
      <vt:lpstr>12-16</vt:lpstr>
      <vt:lpstr>厅门物料描述</vt:lpstr>
      <vt:lpstr>钣金自制物料</vt:lpstr>
      <vt:lpstr>套料</vt:lpstr>
      <vt:lpstr>标准数据</vt:lpstr>
      <vt:lpstr>12-17</vt:lpstr>
      <vt:lpstr>12-18</vt:lpstr>
      <vt:lpstr>12-19</vt:lpstr>
      <vt:lpstr>12-21</vt:lpstr>
      <vt:lpstr>12-22</vt:lpstr>
      <vt:lpstr>产能评估</vt:lpstr>
      <vt:lpstr>排产状况</vt:lpstr>
      <vt:lpstr>新线指令</vt:lpstr>
      <vt:lpstr>老线指令</vt:lpstr>
      <vt:lpstr>'1022售后'!Print_Area</vt:lpstr>
      <vt:lpstr>标准数据!Print_Area</vt:lpstr>
      <vt:lpstr>厅门物料描述!Print_Area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2016-02-22T09:02:24Z</dcterms:modified>
</cp:coreProperties>
</file>