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50" yWindow="1590" windowWidth="20490" windowHeight="1290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<sst xmlns="http://schemas.openxmlformats.org/spreadsheetml/2006/main" count="389" uniqueCount="204">
  <si>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</si>
  <si>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</si>
  <si>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</si>
  <si>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</si>
  <si>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</si>
  <si>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</si>
  <si>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</si>
  <si>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</si>
  <si>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</si>
  <si>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</si>
  <si>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</si>
  <si>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</si>
  <si>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</si>
  <si>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</si>
  <si>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</si>
  <si>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</si>
  <si>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</si>
  <si>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</si>
  <si>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</si>
  <si>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</si>
  <si>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</si>
  <si>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</si>
  <si>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</si>
  <si>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</si>
  <si>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</si>
  <si>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</si>
  <si>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</si>
  <si>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</si>
  <si>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</si>
  <si>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</si>
  <si>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</si>
  <si>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</si>
  <si>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</si>
  <si>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</si>
  <si>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</si>
  <si>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</si>
  <si>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</si>
  <si>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</si>
  <si>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</si>
  <si>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</si>
  <si>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</si>
  <si>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</si>
  <si>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</si>
  <si>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</si>
  <si>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</si>
  <si>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</si>
  <si>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</si>
  <si>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</si>
  <si>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</si>
  <si>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</si>
  <si>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</si>
  <si>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</si>
  <si>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</si>
  <si>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</si>
  <si>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</si>
  <si>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</si>
  <si>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</si>
  <si>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</si>
  <si>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</si>
  <si>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</si>
  <si>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</si>
  <si>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</si>
  <si>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</si>
  <si>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</si>
  <si>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</si>
  <si>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</si>
  <si>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</si>
  <si>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</si>
  <si>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</si>
  <si>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</si>
  <si>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</si>
  <si>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</si>
  <si>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</si>
  <si>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</si>
  <si>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</si>
  <si>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</si>
  <si>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</si>
  <si>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</si>
  <si>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</si>
  <si>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</si>
  <si>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</si>
  <si>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</si>
  <si>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</si>
  <si>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</si>
  <si>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</si>
  <si>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</si>
  <si>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</si>
  <si>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</si>
  <si>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</si>
  <si>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</si>
  <si>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</si>
  <si>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</si>
  <si>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</si>
  <si>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</si>
  <si>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</si>
  <si>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</si>
  <si>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24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</si>
  <si>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</si>
  <si>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</si>
  <si>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</si>
  <si>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</si>
  <si>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</si>
  <si>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</si>
  <si>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</si>
  <si>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</si>
  <si>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</si>
  <si>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</si>
  <si>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</si>
  <si>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</si>
  <si>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</si>
  <si>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</si>
  <si>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</si>
  <si>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</si>
  <si>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</si>
  <si>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</si>
  <si>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</si>
  <si>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</si>
  <si>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</si>
  <si>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</si>
  <si>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</si>
  <si>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</si>
  <si>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</si>
  <si>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</si>
  <si>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</si>
  <si>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</si>
  <si>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</si>
  <si>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</si>
  <si>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</si>
  <si>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</si>
  <si>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</si>
  <si>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</si>
  <si>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</si>
  <si>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</si>
  <si>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</si>
  <si>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</si>
  <si>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</si>
  <si>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</si>
  <si>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</si>
  <si>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</si>
  <si>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</si>
  <si>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</si>
  <si>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</si>
  <si>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</si>
  <si>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</si>
  <si>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</si>
  <si>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</si>
  <si>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</si>
  <si>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</si>
  <si>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</si>
  <si>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</si>
  <si>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</si>
  <si>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</si>
  <si>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</si>
  <si>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</si>
  <si>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</si>
  <si>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</si>
  <si>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</si>
  <si>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</si>
  <si>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</si>
  <si>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</si>
  <si>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</si>
  <si>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</si>
  <si>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</si>
  <si>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</si>
  <si>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</si>
  <si>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</si>
  <si>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</si>
  <si>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</si>
  <si>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</si>
  <si>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</si>
  <si>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</si>
  <si>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</si>
  <si>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</si>
  <si>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</si>
  <si>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</si>
  <si>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</si>
  <si>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</si>
  <si>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</si>
  <si>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</si>
  <si>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</si>
  <si>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</si>
  <si>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</si>
  <si>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</si>
  <si>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</si>
  <si>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</si>
  <si>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</si>
  <si>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</si>
  <si>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</si>
  <si>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</si>
  <si>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</si>
  <si>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</si>
  <si>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</si>
  <si>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</si>
  <si>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</si>
  <si>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</si>
  <si>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</si>
  <si>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</si>
  <si>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</si>
  <si>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</si>
  <si>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</si>
  <si>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</si>
  <si>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</si>
  <si>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</si>
  <si>
    <t>Орлятко У.У.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</si>
</sst>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165" fontId="1" fillId="0" borderId="11" xfId="0" applyNumberFormat="1" applyFont="1" applyBorder="1"/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2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135</v>
      </c>
      <c r="B2" s="130" t="s">
        <v>136</v>
      </c>
      <c r="C2" s="130" t="s">
        <v>137</v>
      </c>
      <c r="D2" s="130" t="s">
        <v>138</v>
      </c>
      <c r="E2" s="130" t="s">
        <v>139</v>
      </c>
      <c r="F2" s="130" t="s">
        <v>140</v>
      </c>
      <c r="G2" s="130" t="s">
        <v>75</v>
      </c>
      <c r="H2" s="130" t="s">
        <v>141</v>
      </c>
      <c r="I2" s="130" t="s">
        <v>10</v>
      </c>
      <c r="J2" s="130" t="s">
        <v>142</v>
      </c>
      <c r="K2" s="130" t="s">
        <v>143</v>
      </c>
      <c r="L2" s="130" t="s">
        <v>144</v>
      </c>
      <c r="M2" s="130" t="s">
        <v>145</v>
      </c>
      <c r="O2" s="130" t="s">
        <v>146</v>
      </c>
      <c r="P2" s="130" t="s">
        <v>147</v>
      </c>
      <c r="Q2" s="130" t="s">
        <v>148</v>
      </c>
      <c r="S2" s="130" t="s">
        <v>149</v>
      </c>
      <c r="T2" s="130" t="s">
        <v>150</v>
      </c>
      <c r="U2" s="130" t="s">
        <v>151</v>
      </c>
      <c r="V2" s="130" t="s">
        <v>152</v>
      </c>
      <c r="Y2" s="130" t="s">
        <v>146</v>
      </c>
      <c r="Z2" s="130" t="s">
        <v>153</v>
      </c>
      <c r="AA2" s="130" t="s">
        <v>154</v>
      </c>
      <c r="AB2" s="130" t="s">
        <v>155</v>
      </c>
      <c r="AC2" s="130" t="s">
        <v>156</v>
      </c>
    </row>
    <row r="3" spans="1:22" x14ac:dyDescent="0.25">
      <c r="A3" t="s">
        <v>157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169</v>
      </c>
      <c r="S3" t="s">
        <v>170</v>
      </c>
      <c r="T3" t="s">
        <v>171</v>
      </c>
      <c r="U3" t="s">
        <v>172</v>
      </c>
      <c r="V3" t="s">
        <v>173</v>
      </c>
    </row>
    <row r="4" spans="1:22" x14ac:dyDescent="0.25">
      <c r="A4" t="s">
        <v>157</v>
      </c>
      <c r="B4" t="s">
        <v>174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168</v>
      </c>
      <c r="M4" t="s">
        <v>169</v>
      </c>
      <c r="S4" t="s">
        <v>170</v>
      </c>
      <c r="T4" t="s">
        <v>14</v>
      </c>
      <c r="U4" t="s">
        <v>40</v>
      </c>
      <c r="V4" t="s">
        <v>175</v>
      </c>
    </row>
    <row r="5" spans="1:22" x14ac:dyDescent="0.25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162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L5" t="s">
        <v>186</v>
      </c>
      <c r="M5" t="s">
        <v>187</v>
      </c>
      <c r="S5" t="s">
        <v>188</v>
      </c>
      <c r="T5" t="s">
        <v>14</v>
      </c>
      <c r="U5" t="s">
        <v>40</v>
      </c>
      <c r="V5" t="s">
        <v>189</v>
      </c>
    </row>
    <row r="6" spans="19:22" x14ac:dyDescent="0.25">
      <c r="S6" t="s">
        <v>190</v>
      </c>
      <c r="T6" t="s">
        <v>191</v>
      </c>
      <c r="U6" t="s">
        <v>192</v>
      </c>
      <c r="V6" t="s">
        <v>193</v>
      </c>
    </row>
    <row r="7" spans="19:22" x14ac:dyDescent="0.25">
      <c r="S7" t="s">
        <v>194</v>
      </c>
      <c r="T7" t="s">
        <v>195</v>
      </c>
      <c r="U7" t="s">
        <v>196</v>
      </c>
      <c r="V7" t="s">
        <v>197</v>
      </c>
    </row>
    <row r="8" spans="19:22" x14ac:dyDescent="0.25">
      <c r="S8" t="s">
        <v>198</v>
      </c>
      <c r="T8" t="s">
        <v>171</v>
      </c>
      <c r="U8" t="s">
        <v>172</v>
      </c>
      <c r="V8" t="s">
        <v>199</v>
      </c>
    </row>
    <row r="9" spans="19:22" x14ac:dyDescent="0.25">
      <c r="S9" t="s">
        <v>198</v>
      </c>
      <c r="T9" t="s">
        <v>195</v>
      </c>
      <c r="U9" t="s">
        <v>196</v>
      </c>
      <c r="V9" t="s">
        <v>200</v>
      </c>
    </row>
    <row r="10" spans="19:22" x14ac:dyDescent="0.25">
      <c r="S10" t="s">
        <v>144</v>
      </c>
      <c r="T10" t="s">
        <v>195</v>
      </c>
      <c r="U10" t="s">
        <v>196</v>
      </c>
      <c r="V10" t="s">
        <v>201</v>
      </c>
    </row>
    <row r="11" spans="19:22" x14ac:dyDescent="0.25">
      <c r="S11" t="s">
        <v>13</v>
      </c>
      <c r="T11" t="s">
        <v>171</v>
      </c>
      <c r="U11" t="s">
        <v>172</v>
      </c>
      <c r="V11" t="s">
        <v>202</v>
      </c>
    </row>
    <row r="12" spans="19:22" x14ac:dyDescent="0.25">
      <c r="S12" t="s">
        <v>13</v>
      </c>
      <c r="T12" t="s">
        <v>171</v>
      </c>
      <c r="U12" t="s">
        <v>172</v>
      </c>
      <c r="V12" t="s">
        <v>203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>
        <f>IF(T10,TEXT(U10,"ч:мм")&amp;" "&amp;TEXT(T10,"дд.мм.гггг"),"")</f>
      </c>
      <c r="Q10" s="55" t="s">
        <v>35</v>
      </c>
      <c r="R10" s="57">
        <f>IF(V10,TEXT(W10,"ч:мм")&amp;" "&amp;TEXT(V10,"дд.мм.гггг"),"")</f>
      </c>
      <c r="T10" s="58"/>
      <c r="U10" s="59"/>
      <c r="V10" s="58"/>
      <c r="W10" s="59"/>
      <c r="AE10" s="1" t="s">
        <v>19</v>
      </c>
      <c r="AF10" s="1" t="s">
        <v>36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37</v>
      </c>
      <c r="M11" s="53"/>
      <c r="N11" s="54"/>
      <c r="O11" s="60" t="s">
        <v>38</v>
      </c>
      <c r="P11" s="60"/>
      <c r="Q11" s="60" t="s">
        <v>38</v>
      </c>
      <c r="R11" s="60"/>
      <c r="T11" s="61"/>
      <c r="U11" s="61"/>
      <c r="V11" s="61"/>
      <c r="W11" s="61"/>
      <c r="AE11" s="1" t="s">
        <v>19</v>
      </c>
      <c r="AF11" s="1" t="s">
        <v>39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40</v>
      </c>
      <c r="J12" s="63" t="s">
        <v>18</v>
      </c>
      <c r="K12" s="64" t="s">
        <v>41</v>
      </c>
      <c r="L12" s="63" t="s">
        <v>42</v>
      </c>
      <c r="M12" s="63" t="s">
        <v>43</v>
      </c>
      <c r="N12" s="64" t="s">
        <v>41</v>
      </c>
      <c r="O12" s="63" t="s">
        <v>44</v>
      </c>
      <c r="P12" s="65">
        <v>12337</v>
      </c>
      <c r="Q12" s="63" t="s">
        <v>45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46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47</v>
      </c>
      <c r="K13" s="17"/>
      <c r="L13" s="67"/>
      <c r="M13" s="68" t="s">
        <v>47</v>
      </c>
      <c r="N13" s="17"/>
      <c r="O13" s="69" t="s">
        <v>48</v>
      </c>
      <c r="P13" s="70"/>
      <c r="Q13" s="69" t="s">
        <v>48</v>
      </c>
      <c r="R13" s="71"/>
      <c r="T13" s="72"/>
      <c r="U13" s="73"/>
      <c r="V13" s="74"/>
      <c r="W13" s="73"/>
      <c r="AE13" s="1" t="s">
        <v>19</v>
      </c>
      <c r="AF13" s="1" t="s">
        <v>49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40</v>
      </c>
      <c r="J14" s="63" t="s">
        <v>18</v>
      </c>
      <c r="K14" s="64" t="s">
        <v>50</v>
      </c>
      <c r="L14" s="63" t="s">
        <v>42</v>
      </c>
      <c r="M14" s="63" t="s">
        <v>43</v>
      </c>
      <c r="N14" s="64" t="s">
        <v>50</v>
      </c>
      <c r="O14" s="63" t="s">
        <v>51</v>
      </c>
      <c r="P14" s="75">
        <v>12339</v>
      </c>
      <c r="Q14" s="63" t="s">
        <v>52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53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47</v>
      </c>
      <c r="K15" s="17"/>
      <c r="L15" s="67"/>
      <c r="M15" s="68" t="s">
        <v>47</v>
      </c>
      <c r="N15" s="17"/>
      <c r="O15" s="69" t="s">
        <v>48</v>
      </c>
      <c r="P15" s="70"/>
      <c r="Q15" s="69" t="s">
        <v>48</v>
      </c>
      <c r="R15" s="71"/>
      <c r="S15" s="76"/>
      <c r="T15" s="72"/>
      <c r="U15" s="73"/>
      <c r="V15" s="74"/>
      <c r="W15" s="73"/>
      <c r="AE15" s="1" t="s">
        <v>19</v>
      </c>
      <c r="AF15" s="1" t="s">
        <v>54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40</v>
      </c>
      <c r="J16" s="63" t="s">
        <v>18</v>
      </c>
      <c r="K16" s="64" t="s">
        <v>55</v>
      </c>
      <c r="L16" s="63" t="s">
        <v>42</v>
      </c>
      <c r="M16" s="63" t="s">
        <v>43</v>
      </c>
      <c r="N16" s="64" t="s">
        <v>55</v>
      </c>
      <c r="O16" s="63" t="s">
        <v>56</v>
      </c>
      <c r="P16" s="75">
        <v>12340</v>
      </c>
      <c r="Q16" s="63" t="s">
        <v>57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58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47</v>
      </c>
      <c r="K17" s="77"/>
      <c r="L17" s="67"/>
      <c r="M17" s="68" t="s">
        <v>47</v>
      </c>
      <c r="N17" s="77"/>
      <c r="O17" s="69" t="s">
        <v>48</v>
      </c>
      <c r="P17" s="70"/>
      <c r="Q17" s="69" t="s">
        <v>48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59</v>
      </c>
      <c r="B18" s="3"/>
      <c r="C18" s="24"/>
      <c r="D18" s="4"/>
      <c r="E18" s="5"/>
      <c r="F18" s="44"/>
      <c r="G18" s="37"/>
      <c r="H18" s="8"/>
      <c r="I18" s="63" t="s">
        <v>40</v>
      </c>
      <c r="J18" s="63" t="s">
        <v>18</v>
      </c>
      <c r="K18" s="64" t="s">
        <v>60</v>
      </c>
      <c r="L18" s="63" t="s">
        <v>42</v>
      </c>
      <c r="M18" s="63" t="s">
        <v>43</v>
      </c>
      <c r="N18" s="64" t="s">
        <v>60</v>
      </c>
      <c r="O18" s="63" t="s">
        <v>61</v>
      </c>
      <c r="P18" s="75">
        <v>12345</v>
      </c>
      <c r="Q18" s="63" t="s">
        <v>62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47</v>
      </c>
      <c r="K19" s="77"/>
      <c r="L19" s="67"/>
      <c r="M19" s="68" t="s">
        <v>47</v>
      </c>
      <c r="N19" s="77"/>
      <c r="O19" s="69" t="s">
        <v>48</v>
      </c>
      <c r="P19" s="70"/>
      <c r="Q19" s="69" t="s">
        <v>48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63</v>
      </c>
      <c r="C20" s="24"/>
      <c r="D20" s="4"/>
      <c r="E20" s="5"/>
      <c r="F20" s="44"/>
      <c r="G20" s="37"/>
      <c r="H20" s="8"/>
      <c r="I20" s="63" t="s">
        <v>40</v>
      </c>
      <c r="J20" s="63" t="s">
        <v>18</v>
      </c>
      <c r="K20" s="64" t="s">
        <v>64</v>
      </c>
      <c r="L20" s="63" t="s">
        <v>42</v>
      </c>
      <c r="M20" s="63" t="s">
        <v>43</v>
      </c>
      <c r="N20" s="64" t="s">
        <v>64</v>
      </c>
      <c r="O20" s="63" t="s">
        <v>65</v>
      </c>
      <c r="P20" s="75">
        <v>12349</v>
      </c>
      <c r="Q20" s="63" t="s">
        <v>66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47</v>
      </c>
      <c r="K21" s="77"/>
      <c r="L21" s="67"/>
      <c r="M21" s="68" t="s">
        <v>47</v>
      </c>
      <c r="N21" s="77"/>
      <c r="O21" s="69" t="s">
        <v>48</v>
      </c>
      <c r="P21" s="70"/>
      <c r="Q21" s="69" t="s">
        <v>48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67</v>
      </c>
      <c r="J22" s="63" t="s">
        <v>67</v>
      </c>
      <c r="K22" s="64" t="s">
        <v>67</v>
      </c>
      <c r="L22" s="63" t="s">
        <v>67</v>
      </c>
      <c r="M22" s="63" t="s">
        <v>67</v>
      </c>
      <c r="N22" s="64" t="s">
        <v>67</v>
      </c>
      <c r="O22" s="63" t="s">
        <v>67</v>
      </c>
      <c r="P22" s="75" t="s">
        <v>67</v>
      </c>
      <c r="Q22" s="63" t="s">
        <v>67</v>
      </c>
      <c r="R22" s="65" t="s">
        <v>67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47</v>
      </c>
      <c r="K23" s="77"/>
      <c r="L23" s="67"/>
      <c r="M23" s="68" t="s">
        <v>47</v>
      </c>
      <c r="N23" s="77"/>
      <c r="O23" s="69" t="s">
        <v>48</v>
      </c>
      <c r="P23" s="70"/>
      <c r="Q23" s="69" t="s">
        <v>48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67</v>
      </c>
      <c r="J24" s="63" t="s">
        <v>67</v>
      </c>
      <c r="K24" s="64" t="s">
        <v>67</v>
      </c>
      <c r="L24" s="63" t="s">
        <v>67</v>
      </c>
      <c r="M24" s="63" t="s">
        <v>67</v>
      </c>
      <c r="N24" s="64" t="s">
        <v>67</v>
      </c>
      <c r="O24" s="63" t="s">
        <v>67</v>
      </c>
      <c r="P24" s="75" t="s">
        <v>67</v>
      </c>
      <c r="Q24" s="63" t="s">
        <v>67</v>
      </c>
      <c r="R24" s="65" t="s">
        <v>67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47</v>
      </c>
      <c r="K25" s="77"/>
      <c r="L25" s="67"/>
      <c r="M25" s="68" t="s">
        <v>47</v>
      </c>
      <c r="N25" s="77"/>
      <c r="O25" s="69" t="s">
        <v>48</v>
      </c>
      <c r="P25" s="70"/>
      <c r="Q25" s="69" t="s">
        <v>48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67</v>
      </c>
      <c r="J26" s="63" t="s">
        <v>67</v>
      </c>
      <c r="K26" s="64" t="s">
        <v>67</v>
      </c>
      <c r="L26" s="63" t="s">
        <v>67</v>
      </c>
      <c r="M26" s="63" t="s">
        <v>67</v>
      </c>
      <c r="N26" s="64" t="s">
        <v>67</v>
      </c>
      <c r="O26" s="63" t="s">
        <v>67</v>
      </c>
      <c r="P26" s="75" t="s">
        <v>67</v>
      </c>
      <c r="Q26" s="63" t="s">
        <v>67</v>
      </c>
      <c r="R26" s="65" t="s">
        <v>67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47</v>
      </c>
      <c r="K27" s="77"/>
      <c r="L27" s="67"/>
      <c r="M27" s="68" t="s">
        <v>47</v>
      </c>
      <c r="N27" s="77"/>
      <c r="O27" s="69" t="s">
        <v>48</v>
      </c>
      <c r="P27" s="70"/>
      <c r="Q27" s="69" t="s">
        <v>48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67</v>
      </c>
      <c r="J28" s="63" t="s">
        <v>67</v>
      </c>
      <c r="K28" s="64" t="s">
        <v>67</v>
      </c>
      <c r="L28" s="63" t="s">
        <v>67</v>
      </c>
      <c r="M28" s="63" t="s">
        <v>67</v>
      </c>
      <c r="N28" s="64" t="s">
        <v>67</v>
      </c>
      <c r="O28" s="63" t="s">
        <v>67</v>
      </c>
      <c r="P28" s="75" t="s">
        <v>67</v>
      </c>
      <c r="Q28" s="63" t="s">
        <v>67</v>
      </c>
      <c r="R28" s="65" t="s">
        <v>67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47</v>
      </c>
      <c r="K29" s="77"/>
      <c r="L29" s="67"/>
      <c r="M29" s="68" t="s">
        <v>47</v>
      </c>
      <c r="N29" s="77"/>
      <c r="O29" s="69" t="s">
        <v>48</v>
      </c>
      <c r="P29" s="70"/>
      <c r="Q29" s="69" t="s">
        <v>48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67</v>
      </c>
      <c r="J30" s="63" t="s">
        <v>67</v>
      </c>
      <c r="K30" s="64" t="s">
        <v>67</v>
      </c>
      <c r="L30" s="63" t="s">
        <v>67</v>
      </c>
      <c r="M30" s="63" t="s">
        <v>67</v>
      </c>
      <c r="N30" s="64" t="s">
        <v>67</v>
      </c>
      <c r="O30" s="63" t="s">
        <v>67</v>
      </c>
      <c r="P30" s="75" t="s">
        <v>67</v>
      </c>
      <c r="Q30" s="63" t="s">
        <v>67</v>
      </c>
      <c r="R30" s="65" t="s">
        <v>67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47</v>
      </c>
      <c r="K31" s="17"/>
      <c r="L31" s="67"/>
      <c r="M31" s="68" t="s">
        <v>47</v>
      </c>
      <c r="N31" s="17"/>
      <c r="O31" s="69" t="s">
        <v>48</v>
      </c>
      <c r="P31" s="70"/>
      <c r="Q31" s="69" t="s">
        <v>48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68</v>
      </c>
      <c r="J32" s="82" t="s">
        <v>69</v>
      </c>
      <c r="K32" s="82" t="s">
        <v>70</v>
      </c>
      <c r="L32" s="82" t="s">
        <v>71</v>
      </c>
      <c r="M32" s="83" t="s">
        <v>72</v>
      </c>
      <c r="N32" s="83" t="s">
        <v>73</v>
      </c>
      <c r="O32" s="83" t="s">
        <v>74</v>
      </c>
      <c r="P32" s="83" t="s">
        <v>75</v>
      </c>
      <c r="Q32" s="83" t="s">
        <v>76</v>
      </c>
      <c r="R32" s="83" t="s">
        <v>77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78</v>
      </c>
      <c r="L33" s="89" t="s">
        <v>79</v>
      </c>
      <c r="M33" s="86" t="s">
        <v>80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81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82</v>
      </c>
      <c r="D35" s="4"/>
      <c r="E35" s="5"/>
      <c r="F35" s="24" t="s">
        <v>83</v>
      </c>
      <c r="G35" s="37"/>
      <c r="H35" s="8"/>
      <c r="I35" s="82" t="s">
        <v>84</v>
      </c>
      <c r="J35" s="82" t="s">
        <v>85</v>
      </c>
      <c r="K35" s="82" t="s">
        <v>86</v>
      </c>
      <c r="L35" s="94" t="s">
        <v>87</v>
      </c>
      <c r="M35" s="95"/>
      <c r="N35" s="83" t="s">
        <v>88</v>
      </c>
      <c r="O35" s="83" t="s">
        <v>89</v>
      </c>
      <c r="P35" s="83" t="s">
        <v>90</v>
      </c>
      <c r="Q35" s="83" t="s">
        <v>91</v>
      </c>
      <c r="R35" s="83" t="s">
        <v>92</v>
      </c>
    </row>
    <row r="36" ht="10.7" customHeight="1" spans="1:19" x14ac:dyDescent="0.25">
      <c r="A36" s="43"/>
      <c r="B36" s="84"/>
      <c r="C36" s="24"/>
      <c r="D36" s="24" t="s">
        <v>93</v>
      </c>
      <c r="E36" s="24" t="s">
        <v>94</v>
      </c>
      <c r="F36" s="24"/>
      <c r="G36" s="96"/>
      <c r="H36" s="8"/>
      <c r="I36" s="97" t="s">
        <v>95</v>
      </c>
      <c r="J36" s="98" t="s">
        <v>96</v>
      </c>
      <c r="K36" s="98">
        <v>10</v>
      </c>
      <c r="L36" s="99" t="s">
        <v>41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/>
      <c r="J37" s="98"/>
      <c r="K37" s="98"/>
      <c r="L37" s="99"/>
      <c r="M37" s="98"/>
      <c r="N37" s="100"/>
      <c r="O37" s="100"/>
      <c r="P37" s="100"/>
      <c r="Q37" s="100"/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>
        <f>IF(M38,'Ш Лист 2'!$A$18,"")</f>
      </c>
      <c r="J38" s="98"/>
      <c r="K38" s="98"/>
      <c r="L38" s="99"/>
      <c r="M38" s="98"/>
      <c r="N38" s="100"/>
      <c r="O38" s="100"/>
      <c r="P38" s="100"/>
      <c r="Q38" s="100">
        <f t="shared" ref="Q37:Q42" si="0">IF(O38&lt;P38,P38-O38,"")</f>
      </c>
      <c r="R38" s="100">
        <f t="shared" ref="R37:R42" si="1">IF(O38&gt;P38,O38-P38,"")</f>
      </c>
      <c r="S38" s="29"/>
    </row>
    <row r="39" ht="10.7" customHeight="1" spans="1:18" x14ac:dyDescent="0.25">
      <c r="A39" s="43"/>
      <c r="B39" s="24" t="s">
        <v>97</v>
      </c>
      <c r="C39" s="24"/>
      <c r="D39" s="24"/>
      <c r="E39" s="24"/>
      <c r="F39" s="24"/>
      <c r="G39" s="96"/>
      <c r="H39" s="8"/>
      <c r="I39" s="97">
        <f>IF(M39,'Ш Лист 2'!$A$18,"")</f>
      </c>
      <c r="J39" s="98"/>
      <c r="K39" s="98"/>
      <c r="L39" s="99"/>
      <c r="M39" s="98"/>
      <c r="N39" s="100"/>
      <c r="O39" s="100"/>
      <c r="P39" s="100"/>
      <c r="Q39" s="100">
        <f t="shared" si="0"/>
      </c>
      <c r="R39" s="100">
        <f t="shared" si="1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>
        <f>IF(M40,'Ш Лист 2'!$A$18,"")</f>
      </c>
      <c r="J40" s="98"/>
      <c r="K40" s="98"/>
      <c r="L40" s="99"/>
      <c r="M40" s="98"/>
      <c r="N40" s="100"/>
      <c r="O40" s="100"/>
      <c r="P40" s="100"/>
      <c r="Q40" s="100">
        <f t="shared" si="0"/>
      </c>
      <c r="R40" s="100">
        <f t="shared" si="1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>
        <f>IF(M41,'Ш Лист 2'!$A$20,"")</f>
      </c>
      <c r="J41" s="101"/>
      <c r="K41" s="101"/>
      <c r="L41" s="102"/>
      <c r="M41" s="101"/>
      <c r="N41" s="100">
        <f>IFERROR(SUMIFS($M$36:$M$44,$I$36:$I$44,I41)+SUMIFS($K$36:$K$44,$I$36:$I$44,I41)-O41,"")</f>
      </c>
      <c r="O41" s="100">
        <f>'Ш Лист 2'!F20</f>
      </c>
      <c r="P41" s="100">
        <f t="shared" ref="P36:P41" si="2">O41</f>
      </c>
      <c r="Q41" s="100">
        <f t="shared" si="0"/>
      </c>
      <c r="R41" s="100">
        <f t="shared" si="1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>
        <f>IF(M42,'Ш Лист 2'!$A$20,"")</f>
      </c>
      <c r="J42" s="101"/>
      <c r="K42" s="101"/>
      <c r="L42" s="102"/>
      <c r="M42" s="101"/>
      <c r="N42" s="100"/>
      <c r="O42" s="100"/>
      <c r="P42" s="100"/>
      <c r="Q42" s="100">
        <f t="shared" si="0"/>
      </c>
      <c r="R42" s="100">
        <f t="shared" si="1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>
        <f>IF(M43,'Ш Лист 2'!$A$20,"")</f>
      </c>
      <c r="J43" s="101"/>
      <c r="K43" s="101"/>
      <c r="L43" s="102"/>
      <c r="M43" s="101"/>
      <c r="N43" s="100"/>
      <c r="O43" s="100"/>
      <c r="P43" s="100"/>
      <c r="Q43" s="100">
        <f t="shared" ref="Q43:Q44" si="3">IF(O43&lt;P43,P43-O43,"")</f>
      </c>
      <c r="R43" s="100">
        <f t="shared" ref="R43:R44" si="4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>
        <f>IF(M44,'Ш Лист 2'!$A$20,"")</f>
      </c>
      <c r="J44" s="101"/>
      <c r="K44" s="101"/>
      <c r="L44" s="102"/>
      <c r="M44" s="101"/>
      <c r="N44" s="100"/>
      <c r="O44" s="100"/>
      <c r="P44" s="100"/>
      <c r="Q44" s="100">
        <f t="shared" si="3"/>
      </c>
      <c r="R44" s="100">
        <f t="shared" si="4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99</v>
      </c>
      <c r="B2" s="105" t="s">
        <v>100</v>
      </c>
      <c r="C2" s="105"/>
      <c r="D2" s="106" t="s">
        <v>101</v>
      </c>
      <c r="E2" s="106"/>
      <c r="F2" s="106"/>
      <c r="G2" s="106"/>
      <c r="H2" s="106"/>
      <c r="I2" s="105" t="s">
        <v>102</v>
      </c>
      <c r="J2" s="105"/>
      <c r="K2" s="105"/>
      <c r="L2" s="105" t="s">
        <v>103</v>
      </c>
      <c r="M2" s="105"/>
      <c r="N2" s="105" t="s">
        <v>104</v>
      </c>
    </row>
    <row r="3" ht="30.6" customHeight="1" spans="1:14" x14ac:dyDescent="0.25">
      <c r="A3" s="104"/>
      <c r="B3" s="105"/>
      <c r="C3" s="105"/>
      <c r="D3" s="107" t="s">
        <v>105</v>
      </c>
      <c r="E3" s="107" t="s">
        <v>106</v>
      </c>
      <c r="F3" s="107" t="s">
        <v>107</v>
      </c>
      <c r="G3" s="106" t="s">
        <v>108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109</v>
      </c>
      <c r="C4" s="107" t="s">
        <v>110</v>
      </c>
      <c r="D4" s="107"/>
      <c r="E4" s="107"/>
      <c r="F4" s="107"/>
      <c r="G4" s="108" t="s">
        <v>111</v>
      </c>
      <c r="H4" s="108" t="s">
        <v>112</v>
      </c>
      <c r="I4" s="107" t="s">
        <v>113</v>
      </c>
      <c r="J4" s="107" t="s">
        <v>114</v>
      </c>
      <c r="K4" s="107" t="s">
        <v>107</v>
      </c>
      <c r="L4" s="108" t="s">
        <v>115</v>
      </c>
      <c r="M4" s="107" t="s">
        <v>116</v>
      </c>
      <c r="N4" s="105"/>
      <c r="O4" s="109" t="s">
        <v>117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118</v>
      </c>
      <c r="B6" s="112">
        <f>IF('Ш Лист 1'!T12,TEXT('Ш Лист 1'!U12,"ч:мм")&amp;CHAR(10)&amp;TEXT('Ш Лист 1'!T12,"дд.мм.гг"),"")</f>
      </c>
      <c r="C6" s="112">
        <f>IF('Ш Лист 1'!T12,TEXT('Ш Лист 1'!W12,"ч:мм")&amp;CHAR(10)&amp;TEXT('Ш Лист 1'!V12,"дд.мм.гг"),"")</f>
      </c>
      <c r="D6" s="113"/>
      <c r="E6" s="113"/>
      <c r="F6" s="114">
        <f>IFERROR('Ш Лист 1'!R12-'Ш Лист 1'!P12,0)</f>
        <v>1</v>
      </c>
      <c r="G6" s="113"/>
      <c r="H6" s="113"/>
      <c r="I6" s="113"/>
      <c r="J6" s="113"/>
      <c r="K6" s="113"/>
      <c r="L6" s="113"/>
      <c r="M6" s="113"/>
      <c r="N6" s="115">
        <f>IF('Ш Лист 1'!R12,'Ш Лист 1'!R12,"")</f>
        <v>12338</v>
      </c>
      <c r="P6" s="116">
        <v>1</v>
      </c>
    </row>
    <row r="7" ht="16.7" customHeight="1" spans="1:16" x14ac:dyDescent="0.25">
      <c r="A7" s="111" t="s">
        <v>119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119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119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118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118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118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118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120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121</v>
      </c>
    </row>
    <row r="18" ht="12" customHeight="1" spans="1:14" x14ac:dyDescent="0.25">
      <c r="A18" s="76" t="e">
        <f>INDEX(#REF!,MATCH('Ш Лист 1'!L33,#REF!,0))</f>
        <v>#REF!</v>
      </c>
      <c r="B18" s="118" t="e">
        <f>INDEX(#REF!,MATCH('Ш Лист 1'!L33,#REF!,0))</f>
        <v>#REF!</v>
      </c>
      <c r="C18" s="119" t="s">
        <v>122</v>
      </c>
      <c r="D18" s="120">
        <f>F16</f>
        <v>15</v>
      </c>
      <c r="E18" s="76" t="s">
        <v>123</v>
      </c>
      <c r="F18" s="121">
        <f>A15</f>
        <v>0</v>
      </c>
      <c r="G18" s="76" t="s">
        <v>124</v>
      </c>
      <c r="H18" s="122" t="e">
        <f>ROUND(B18*D18/C19-B18*D18/C19*F18,0)</f>
        <v>#REF!</v>
      </c>
      <c r="I18" s="123" t="s">
        <v>125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126</v>
      </c>
      <c r="B22" s="124">
        <f>F16</f>
        <v>15</v>
      </c>
      <c r="C22" s="1" t="s">
        <v>127</v>
      </c>
    </row>
    <row r="23" ht="15.75" customHeight="1" spans="1:3" x14ac:dyDescent="0.25">
      <c r="A23" s="19" t="s">
        <v>128</v>
      </c>
      <c r="B23" s="124" t="e">
        <f>H18</f>
        <v>#REF!</v>
      </c>
      <c r="C23" s="1" t="s">
        <v>125</v>
      </c>
    </row>
    <row r="24" ht="15.75" customHeight="1" spans="1:13" x14ac:dyDescent="0.25">
      <c r="A24" s="19" t="s">
        <v>129</v>
      </c>
      <c r="D24" s="125" t="str">
        <f>'Ш Лист 1'!J5</f>
        <v>солдат</v>
      </c>
      <c r="E24" s="126"/>
      <c r="F24" s="126"/>
      <c r="G24" s="126"/>
      <c r="H24" s="126"/>
      <c r="I24" s="126"/>
      <c r="J24" s="126"/>
      <c r="K24" s="126"/>
      <c r="M24" s="125" t="str">
        <f>'Ш Лист 1'!L5</f>
        <v>Петренко В.В.</v>
      </c>
    </row>
    <row r="25" ht="12" customHeight="1" spans="2:14" x14ac:dyDescent="0.25">
      <c r="B25" s="127" t="s">
        <v>130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131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132</v>
      </c>
    </row>
    <row r="27" ht="16.35" customHeight="1" spans="1:14" x14ac:dyDescent="0.25">
      <c r="A27" s="1" t="s">
        <v>133</v>
      </c>
      <c r="B27" s="1">
        <v>2023</v>
      </c>
      <c r="C27" s="1" t="s">
        <v>0</v>
      </c>
      <c r="G27" s="129" t="s">
        <v>134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2023-12-23T22:25:11Z</dcterms:modified>
</cp:coreProperties>
</file>