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3" name="Ш Лист 1" state="visible" r:id="rId4"/>
    <sheet sheetId="4" name="Ш Лист 2" state="visible" r:id="rId5"/>
    <sheet sheetId="2" name="Довідники" state="visible" r:id="rId6"/>
  </sheets>
  <definedNames>
    <definedName name="_xlnm._FilterDatabase">'Ш Лист 1'!$I$1:$R$44</definedName>
    <definedName name="ArrivalDate">'Ш Лист 1'!$V$10</definedName>
    <definedName name="ArrivalTime">'Ш Лист 1'!$W$10</definedName>
    <definedName name="BaseDoc">'Ш Лист 1'!$S$33</definedName>
    <definedName name="BaseNumber">'Ш Лист 1'!$S$34</definedName>
    <definedName name="CountFuel">'Ш Лист 1'!$S$40</definedName>
    <definedName name="CountOil">'Ш Лист 1'!$S$44</definedName>
    <definedName name="Date">'Ш Лист 1'!$U$4</definedName>
    <definedName name="DateEndRL">'Ш Лист 1'!$N$2</definedName>
    <definedName name="DepartureDate">'Ш Лист 1'!$T$10</definedName>
    <definedName name="DepartureTime">'Ш Лист 1'!$U$10</definedName>
    <definedName name="EndSpeedometer1">'Ш Лист 1'!$R$12</definedName>
    <definedName name="EndSpeedometer10">'Ш Лист 1'!$R$30</definedName>
    <definedName name="EndSpeedometer2">'Ш Лист 1'!$R$14</definedName>
    <definedName name="EndSpeedometer3">'Ш Лист 1'!$R$16</definedName>
    <definedName name="EndSpeedometer4">'Ш Лист 1'!$R$18</definedName>
    <definedName name="EndSpeedometer5">'Ш Лист 1'!$R$20</definedName>
    <definedName name="EndSpeedometer6">'Ш Лист 1'!$R$22</definedName>
    <definedName name="EndSpeedometer7">'Ш Лист 1'!$R$24</definedName>
    <definedName name="EndSpeedometer8">'Ш Лист 1'!$R$26</definedName>
    <definedName name="EndSpeedometer9">'Ш Лист 1'!$R$28</definedName>
    <definedName name="FuelArea">'Ш Лист 1'!$J$36:$M$44</definedName>
    <definedName name="HeadTechCenter">'Ш Лист 1'!$U$5</definedName>
    <definedName name="HideOil">'Ш Лист 2'!$P$20</definedName>
    <definedName name="Mechanic">'Ш Лист 1'!$U$6</definedName>
    <definedName name="Number">'Ш Лист 1'!$O$3</definedName>
    <definedName name="OilAera">'Ш Лист 1'!$J$41:$M$44</definedName>
    <definedName name="Path">'Ш Лист 1'!$X$2</definedName>
    <definedName name="Receiver">'Ш Лист 1'!$F$9</definedName>
    <definedName name="Route">'Ш Лист 1'!$K$6</definedName>
    <definedName name="Senjor">'Ш Лист 1'!$R$5</definedName>
    <definedName name="StartSpeedometer1">'Ш Лист 1'!$P$12</definedName>
    <definedName name="TripArea">'Ш Лист 1'!$T$12:$W$30</definedName>
    <definedName name="TripCount">'Ш Лист 1'!$X$32</definedName>
    <definedName name="TripRoutArea">'Ш Лист 2'!$A$6:$A$15</definedName>
    <definedName name="Vehicle">'Ш Лист 1'!$L$33</definedName>
    <definedName name="Verifier">'Ш Лист 2'!$N$26</definedName>
    <definedName name="СhiefVec">'Ш Лист 1'!$R$7</definedName>
    <definedName name="_xlnm.Print_Area" localSheetId="0">'Ш Лист 1'!$A1:$R44</definedName>
    <definedName name="_xlnm.Print_Area" localSheetId="1">'Ш Лист 2'!$A1:$O27</definedName>
  </definedNames>
  <calcPr calcId="171027"/>
</workbook>
</file>

<file path=xl/sharedStrings.xml><?xml version="1.0" encoding="utf-8"?>
<sst xmlns="http://schemas.openxmlformats.org/spreadsheetml/2006/main" count="418" uniqueCount="189">
  <si>
    <t>року</t>
  </si>
  <si>
    <t xml:space="preserve">Додаток 82
до Інструкції з обліку військового майна у </t>
  </si>
  <si>
    <t>Дійсний до</t>
  </si>
  <si>
    <t>15.10.2023</t>
  </si>
  <si>
    <t>Збройних Силах України (пункт 4 розділу ХVІІІ)</t>
  </si>
  <si>
    <t>ДОРОЖНІЙ ЛИСТ №</t>
  </si>
  <si>
    <t>123456</t>
  </si>
  <si>
    <t>Військова частина (підрозділ)</t>
  </si>
  <si>
    <t>А1234</t>
  </si>
  <si>
    <t>Марка причепа</t>
  </si>
  <si>
    <t>Водій</t>
  </si>
  <si>
    <t>солдат</t>
  </si>
  <si>
    <t>Петренко В.В.</t>
  </si>
  <si>
    <t>Старший машини</t>
  </si>
  <si>
    <t>капітан</t>
  </si>
  <si>
    <t>Маршрут руху:</t>
  </si>
  <si>
    <t>Київ - Вінниця</t>
  </si>
  <si>
    <t>Начальник автомобільної служби</t>
  </si>
  <si>
    <t>ThisWorkbook.Worksheets(1).Range("</t>
  </si>
  <si>
    <t>EndSpeedometer1</t>
  </si>
  <si>
    <t>")</t>
  </si>
  <si>
    <t>.ClearContents</t>
  </si>
  <si>
    <t>(підпис, прізвище, ініціали)</t>
  </si>
  <si>
    <t>м.п.</t>
  </si>
  <si>
    <t>(посада, військове звання, підпис, прізвище, ініціали)</t>
  </si>
  <si>
    <t>EndSpeedometer2</t>
  </si>
  <si>
    <t>Машина технічно справна</t>
  </si>
  <si>
    <t>Технічний стан</t>
  </si>
  <si>
    <t>Вибуття</t>
  </si>
  <si>
    <t>Прибуття</t>
  </si>
  <si>
    <t>EndSpeedometer3</t>
  </si>
  <si>
    <t>Група експлуатації</t>
  </si>
  <si>
    <t>Старший технік (технік) підрозділу</t>
  </si>
  <si>
    <t>машини перевірив</t>
  </si>
  <si>
    <t>За нарядом</t>
  </si>
  <si>
    <t>EndSpeedometer4</t>
  </si>
  <si>
    <t>Начальник КТП</t>
  </si>
  <si>
    <t>Фактично</t>
  </si>
  <si>
    <t>EndSpeedometer5</t>
  </si>
  <si>
    <t>EndSpeedometer6</t>
  </si>
  <si>
    <t>(військове звання, підпис, прізвище)</t>
  </si>
  <si>
    <t>(години, хв., дата, показання спідометра, п-с чергового парку)</t>
  </si>
  <si>
    <t>EndSpeedometer7</t>
  </si>
  <si>
    <t>EndSpeedometer8</t>
  </si>
  <si>
    <t>EndSpeedometer9</t>
  </si>
  <si>
    <t>EndSpeedometer10</t>
  </si>
  <si>
    <t>КОРІНЕЦЬ ДОРОЖНЬОГО ЛИСТА №</t>
  </si>
  <si>
    <t>Номерний знак машини</t>
  </si>
  <si>
    <t/>
  </si>
  <si>
    <t>номер документа</t>
  </si>
  <si>
    <t>дата документа</t>
  </si>
  <si>
    <t>підстава (мета) виписки</t>
  </si>
  <si>
    <t>марка машини</t>
  </si>
  <si>
    <t>номерний знак машини</t>
  </si>
  <si>
    <t>марка причепа</t>
  </si>
  <si>
    <t>номерний знак причепа</t>
  </si>
  <si>
    <t>група експлуатації</t>
  </si>
  <si>
    <t>вантаж, що перевозиться</t>
  </si>
  <si>
    <t>маса вантажу, т</t>
  </si>
  <si>
    <t>Наряд № 25</t>
  </si>
  <si>
    <t>1. Витрата пально-мастильних матеріалів (у літрах)</t>
  </si>
  <si>
    <t>Номерний знак причепа</t>
  </si>
  <si>
    <t>Дорожній лист отримав</t>
  </si>
  <si>
    <t>Найменування ПММ</t>
  </si>
  <si>
    <t>Код номенклатури</t>
  </si>
  <si>
    <t>Наявність перед виїздом</t>
  </si>
  <si>
    <t>Отримано</t>
  </si>
  <si>
    <t>Наявність під час постановки на стоянку</t>
  </si>
  <si>
    <t>Витрачено</t>
  </si>
  <si>
    <t>Належить за нормою</t>
  </si>
  <si>
    <t>Економія</t>
  </si>
  <si>
    <t>Перевитрата</t>
  </si>
  <si>
    <t>У розпорядження</t>
  </si>
  <si>
    <t>Маршрут руху</t>
  </si>
  <si>
    <t>Марка машини</t>
  </si>
  <si>
    <t>2.Робота машини</t>
  </si>
  <si>
    <t xml:space="preserve">Маршрут 
руху (звідки, куди)</t>
  </si>
  <si>
    <t>Дата і час (години, хвилини)</t>
  </si>
  <si>
    <t>Пройдено кілометрів</t>
  </si>
  <si>
    <t>Відпра-цьовано мотогодин</t>
  </si>
  <si>
    <t>Виконана робота</t>
  </si>
  <si>
    <t>Показання спідометра, час  і місце відпускання машини, підпис старшого машини (особи, яка використовувала машину)</t>
  </si>
  <si>
    <t>з вантажем</t>
  </si>
  <si>
    <t>без вантажу</t>
  </si>
  <si>
    <t>усього</t>
  </si>
  <si>
    <t>у тому числі</t>
  </si>
  <si>
    <t>вибуття</t>
  </si>
  <si>
    <t>прибуття</t>
  </si>
  <si>
    <t>з причепом</t>
  </si>
  <si>
    <t>на буксирі (на плаву)</t>
  </si>
  <si>
    <t>на місці</t>
  </si>
  <si>
    <t>під час руху</t>
  </si>
  <si>
    <t>найменування вантажу</t>
  </si>
  <si>
    <t>кількість, т</t>
  </si>
  <si>
    <t>Корінець дорожнього листа</t>
  </si>
  <si>
    <t>Всього:</t>
  </si>
  <si>
    <t>Рух по дорозі з покращеним покриттям</t>
  </si>
  <si>
    <t>ДТ</t>
  </si>
  <si>
    <t>x</t>
  </si>
  <si>
    <t>-</t>
  </si>
  <si>
    <t>=</t>
  </si>
  <si>
    <t>л</t>
  </si>
  <si>
    <t>Всього пройдено:</t>
  </si>
  <si>
    <t>км</t>
  </si>
  <si>
    <t>Всього витрачено:</t>
  </si>
  <si>
    <t>Водій (механік-водій)</t>
  </si>
  <si>
    <t>(військове звання, підпис, прізвище, ініціали)</t>
  </si>
  <si>
    <r>
      <t xml:space="preserve">Правильність оформлення </t>
    </r>
    <r>
      <rPr>
        <charset val="204"/>
        <color theme="1"/>
        <family val="1"/>
        <sz val="12"/>
        <rFont val="Times New Roman"/>
      </rPr>
      <t xml:space="preserve">дорожнього </t>
    </r>
    <r>
      <rPr>
        <charset val="204"/>
        <color rgb="FF000000"/>
        <family val="1"/>
        <sz val="12"/>
        <rFont val="Times New Roman"/>
      </rPr>
      <t>листа перевірив</t>
    </r>
  </si>
  <si>
    <t>Фара К.Л.</t>
  </si>
  <si>
    <t>"____"__________________</t>
  </si>
  <si>
    <t>(посада, військове звання,  підпис,  прізвище, ініціали)</t>
  </si>
  <si>
    <t>назва автомобіля</t>
  </si>
  <si>
    <t>номерний знак</t>
  </si>
  <si>
    <t>тип палива</t>
  </si>
  <si>
    <t>розхід палива на 100 км</t>
  </si>
  <si>
    <t>тип мастила</t>
  </si>
  <si>
    <t>розхід оливи</t>
  </si>
  <si>
    <t>група експлуатації2</t>
  </si>
  <si>
    <t>звання водія</t>
  </si>
  <si>
    <t>Підрозділ</t>
  </si>
  <si>
    <t>Старший</t>
  </si>
  <si>
    <t>Звання старшого</t>
  </si>
  <si>
    <t>id</t>
  </si>
  <si>
    <t>тип дорожнього покриття</t>
  </si>
  <si>
    <t>поправка</t>
  </si>
  <si>
    <t>посада</t>
  </si>
  <si>
    <t>звання</t>
  </si>
  <si>
    <t>звання скорочено</t>
  </si>
  <si>
    <t>ПІБ</t>
  </si>
  <si>
    <t>Звідки</t>
  </si>
  <si>
    <t>Куди</t>
  </si>
  <si>
    <t>в один кінець</t>
  </si>
  <si>
    <t>маршрут</t>
  </si>
  <si>
    <t>жигуль</t>
  </si>
  <si>
    <t>BB12347X</t>
  </si>
  <si>
    <t>10</t>
  </si>
  <si>
    <t>Моторна</t>
  </si>
  <si>
    <t>1</t>
  </si>
  <si>
    <t>Тр</t>
  </si>
  <si>
    <t>Транспортна</t>
  </si>
  <si>
    <t>Петро П.І.</t>
  </si>
  <si>
    <t>Старший сержант</t>
  </si>
  <si>
    <t>А0000 (ПВЗ)</t>
  </si>
  <si>
    <t>Іван І.І.</t>
  </si>
  <si>
    <t>Старший лейтенант</t>
  </si>
  <si>
    <t>Водій-пілот-космонавт</t>
  </si>
  <si>
    <t>генерал-майор</t>
  </si>
  <si>
    <t>ген-май</t>
  </si>
  <si>
    <t>Хтоя Василь Петренкович</t>
  </si>
  <si>
    <t>BB12347Й</t>
  </si>
  <si>
    <t>Motorman</t>
  </si>
  <si>
    <t>к-н</t>
  </si>
  <si>
    <t>Петро Щ.І.</t>
  </si>
  <si>
    <t>litak</t>
  </si>
  <si>
    <t>AS1234A5</t>
  </si>
  <si>
    <t>voda</t>
  </si>
  <si>
    <t>4</t>
  </si>
  <si>
    <t>maslo</t>
  </si>
  <si>
    <t>Tr</t>
  </si>
  <si>
    <t>Transportna</t>
  </si>
  <si>
    <t>Кирил П.Ы.</t>
  </si>
  <si>
    <t>Pilot</t>
  </si>
  <si>
    <t>AZOV</t>
  </si>
  <si>
    <t>Ьаран К.Й.</t>
  </si>
  <si>
    <t>Bog</t>
  </si>
  <si>
    <t>Начальник штабу</t>
  </si>
  <si>
    <t>Козел І.Й.</t>
  </si>
  <si>
    <t>Камаз</t>
  </si>
  <si>
    <t>КК1234КК</t>
  </si>
  <si>
    <t>123</t>
  </si>
  <si>
    <t>dsad</t>
  </si>
  <si>
    <t>32132</t>
  </si>
  <si>
    <t>віфв</t>
  </si>
  <si>
    <t>3</t>
  </si>
  <si>
    <t>Чек А.Ф.</t>
  </si>
  <si>
    <t>сержант</t>
  </si>
  <si>
    <t>Ловин У.У.</t>
  </si>
  <si>
    <t>майор</t>
  </si>
  <si>
    <t xml:space="preserve">Божий дар </t>
  </si>
  <si>
    <t>генерал</t>
  </si>
  <si>
    <t>ген</t>
  </si>
  <si>
    <t>Генерал Й.К.</t>
  </si>
  <si>
    <t>Водiй</t>
  </si>
  <si>
    <t>м-р</t>
  </si>
  <si>
    <t>Оранж В.Ф.</t>
  </si>
  <si>
    <t>водій</t>
  </si>
  <si>
    <t>с-т</t>
  </si>
  <si>
    <t>Попов Й.Й.</t>
  </si>
  <si>
    <t>Филин В.В.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</si>
</sst>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-* #,##0.00_-;_-* &quot;-&quot;??_-;_-@_-"/>
    <numFmt numFmtId="165" formatCode="_-* #,##0_-;-* #,##0_-;_-* &quot;-&quot;??_-;_-@_-"/>
  </numFmts>
  <fonts count="29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i/>
      <charset val="204"/>
      <color theme="1"/>
      <family val="1"/>
      <sz val="11"/>
      <name val="Times New Roman"/>
    </font>
    <font>
      <i/>
      <charset val="204"/>
      <family val="1"/>
      <sz val="11"/>
      <name val="Times New Roman"/>
    </font>
    <font>
      <b/>
      <i/>
      <charset val="204"/>
      <color theme="1"/>
      <family val="1"/>
      <sz val="11"/>
      <name val="Times New Roman"/>
    </font>
    <font>
      <charset val="204"/>
      <color theme="1"/>
      <family val="1"/>
      <sz val="6"/>
      <name val="Times New Roman"/>
    </font>
    <font>
      <b/>
      <charset val="204"/>
      <color rgb="FFC00000"/>
      <family val="1"/>
      <sz val="11"/>
      <name val="Times New Roman"/>
    </font>
    <font>
      <charset val="204"/>
      <color rgb="FF7030A0"/>
      <family val="1"/>
      <sz val="11"/>
      <name val="Times New Roman"/>
    </font>
    <font>
      <b/>
      <charset val="204"/>
      <color theme="1"/>
      <family val="1"/>
      <sz val="11"/>
      <name val="Times New Roman"/>
    </font>
    <font>
      <charset val="204"/>
      <color rgb="FFC00000"/>
      <family val="1"/>
      <sz val="11"/>
      <name val="Times New Roman"/>
    </font>
    <font>
      <charset val="204"/>
      <color theme="1"/>
      <family val="1"/>
      <sz val="12"/>
      <name val="Times New Roman"/>
    </font>
    <font>
      <b/>
      <charset val="204"/>
      <family val="1"/>
      <sz val="11"/>
      <name val="Times New Roman"/>
    </font>
    <font>
      <charset val="204"/>
      <color theme="1"/>
      <family val="1"/>
      <sz val="9"/>
      <name val="Times New Roman"/>
    </font>
    <font>
      <i/>
      <charset val="204"/>
      <family val="1"/>
      <sz val="12"/>
      <name val="Times New Roman"/>
    </font>
    <font>
      <charset val="204"/>
      <color rgb="FF000000"/>
      <family val="1"/>
      <sz val="12"/>
      <name val="Times New Roman"/>
    </font>
    <font>
      <color theme="1"/>
      <family val="1"/>
      <sz val="11"/>
      <name val="Times New Roman"/>
    </font>
    <font>
      <i/>
      <charset val="204"/>
      <color theme="1"/>
      <family val="1"/>
      <sz val="12"/>
      <name val="Times New Roman"/>
    </font>
    <font>
      <i/>
      <charset val="204"/>
      <color rgb="FFC00000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204"/>
      <color rgb="FF000000"/>
      <family val="1"/>
      <sz val="8"/>
      <name val="Times New Roman"/>
    </font>
    <font>
      <i/>
      <charset val="204"/>
      <color rgb="FFC00000"/>
      <family val="1"/>
      <sz val="11"/>
      <name val="Times New Roman"/>
    </font>
    <font>
      <charset val="204"/>
      <color theme="1"/>
      <family val="1"/>
      <sz val="10"/>
      <name val="Times New Roman"/>
    </font>
    <font>
      <charset val="204"/>
      <color rgb="FFC00000"/>
      <family val="1"/>
      <sz val="9"/>
      <name val="Times New Roman"/>
    </font>
    <font>
      <charset val="204"/>
      <color rgb="FF000000"/>
      <family val="1"/>
      <sz val="5"/>
      <name val="Times New Roman"/>
    </font>
    <font>
      <charset val="204"/>
      <color rgb="FF000000"/>
      <family val="1"/>
      <sz val="9"/>
      <name val="Times New Roman"/>
    </font>
    <font>
      <b/>
      <charset val="204"/>
      <color theme="1"/>
      <family val="1"/>
      <sz val="10"/>
      <name val="Times New Roman"/>
    </font>
    <font>
      <charset val="204"/>
      <color rgb="FFC00000"/>
      <family val="1"/>
      <sz val="10"/>
      <name val="Times New Roman"/>
    </font>
    <font>
      <charset val="204"/>
      <color rgb="FF000000"/>
      <family val="1"/>
      <sz val="11"/>
      <name val="Times New Roman"/>
    </font>
    <font>
      <charset val="204"/>
      <color rgb="FFC00000"/>
      <family val="1"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Dashed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mediumDashed"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164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textRotation="90"/>
    </xf>
    <xf numFmtId="0" fontId="3" fillId="0" borderId="1" xfId="0" applyFont="1" applyBorder="1" applyAlignment="1">
      <alignment horizontal="center" textRotation="90"/>
    </xf>
    <xf numFmtId="0" fontId="4" fillId="0" borderId="2" xfId="0" applyFont="1" applyBorder="1" applyAlignment="1">
      <alignment horizontal="center" textRotation="90"/>
    </xf>
    <xf numFmtId="14" fontId="1" fillId="0" borderId="3" xfId="0" applyNumberFormat="1" applyFont="1" applyBorder="1" applyAlignment="1">
      <alignment horizontal="center" textRotation="90"/>
    </xf>
    <xf numFmtId="14" fontId="1" fillId="0" borderId="0" xfId="0" applyNumberFormat="1" applyFont="1" applyAlignment="1">
      <alignment horizontal="center" textRotation="90"/>
    </xf>
    <xf numFmtId="0" fontId="1" fillId="0" borderId="4" xfId="0" applyFont="1" applyBorder="1"/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4" fontId="6" fillId="2" borderId="0" xfId="0" applyNumberFormat="1" applyFont="1" applyFill="1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 indent="1"/>
    </xf>
    <xf numFmtId="0" fontId="7" fillId="0" borderId="0" xfId="0" applyFont="1"/>
    <xf numFmtId="0" fontId="8" fillId="0" borderId="0" xfId="0" applyFont="1"/>
    <xf numFmtId="0" fontId="6" fillId="2" borderId="5" xfId="0" applyFont="1" applyFill="1" applyBorder="1" applyAlignment="1">
      <alignment horizontal="center"/>
    </xf>
    <xf numFmtId="0" fontId="1" fillId="0" borderId="1" xfId="0" applyFont="1" applyBorder="1"/>
    <xf numFmtId="14" fontId="9" fillId="0" borderId="3" xfId="0" applyNumberFormat="1" applyFont="1" applyBorder="1" applyAlignment="1">
      <alignment horizontal="center" textRotation="90"/>
    </xf>
    <xf numFmtId="0" fontId="10" fillId="0" borderId="0" xfId="0" applyFont="1"/>
    <xf numFmtId="0" fontId="11" fillId="0" borderId="5" xfId="0" applyFont="1" applyBorder="1"/>
    <xf numFmtId="0" fontId="1" fillId="0" borderId="5" xfId="0" applyFont="1" applyBorder="1"/>
    <xf numFmtId="0" fontId="1" fillId="0" borderId="6" xfId="0" applyFont="1" applyBorder="1"/>
    <xf numFmtId="14" fontId="9" fillId="2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textRotation="90"/>
    </xf>
    <xf numFmtId="0" fontId="2" fillId="0" borderId="5" xfId="0" applyFont="1" applyBorder="1"/>
    <xf numFmtId="0" fontId="13" fillId="0" borderId="5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3" fillId="0" borderId="6" xfId="0" applyFont="1" applyBorder="1" applyAlignment="1">
      <alignment horizontal="left"/>
    </xf>
    <xf numFmtId="0" fontId="9" fillId="2" borderId="0" xfId="0" applyFont="1" applyFill="1"/>
    <xf numFmtId="0" fontId="14" fillId="0" borderId="0" xfId="0" applyFont="1"/>
    <xf numFmtId="0" fontId="15" fillId="0" borderId="0" xfId="0" applyFont="1"/>
    <xf numFmtId="0" fontId="16" fillId="0" borderId="5" xfId="0" applyFont="1" applyBorder="1"/>
    <xf numFmtId="0" fontId="10" fillId="0" borderId="5" xfId="0" applyFont="1" applyBorder="1"/>
    <xf numFmtId="0" fontId="17" fillId="2" borderId="6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textRotation="90"/>
    </xf>
    <xf numFmtId="0" fontId="18" fillId="0" borderId="7" xfId="0" applyFont="1" applyBorder="1" applyAlignment="1">
      <alignment horizontal="left" vertical="center" textRotation="90"/>
    </xf>
    <xf numFmtId="0" fontId="0" fillId="0" borderId="4" xfId="0" applyBorder="1"/>
    <xf numFmtId="0" fontId="18" fillId="0" borderId="0" xfId="0" applyFont="1" applyAlignment="1">
      <alignment vertical="top"/>
    </xf>
    <xf numFmtId="0" fontId="19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 vertical="top"/>
    </xf>
    <xf numFmtId="0" fontId="18" fillId="0" borderId="1" xfId="0" applyFont="1" applyBorder="1" applyAlignment="1">
      <alignment horizontal="centerContinuous" vertical="top"/>
    </xf>
    <xf numFmtId="0" fontId="8" fillId="0" borderId="0" xfId="0" applyFont="1" applyAlignment="1">
      <alignment textRotation="90"/>
    </xf>
    <xf numFmtId="0" fontId="20" fillId="2" borderId="2" xfId="0" applyFont="1" applyFill="1" applyBorder="1" applyAlignment="1">
      <alignment horizontal="center" textRotation="90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/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/>
    <xf numFmtId="14" fontId="22" fillId="2" borderId="0" xfId="0" applyNumberFormat="1" applyFont="1" applyFill="1" applyAlignment="1">
      <alignment horizontal="center" vertical="center"/>
    </xf>
    <xf numFmtId="20" fontId="22" fillId="2" borderId="0" xfId="0" applyNumberFormat="1" applyFont="1" applyFill="1" applyAlignment="1">
      <alignment horizontal="center" vertical="center"/>
    </xf>
    <xf numFmtId="0" fontId="21" fillId="0" borderId="11" xfId="0" applyFont="1" applyBorder="1" applyAlignment="1">
      <alignment horizontal="center"/>
    </xf>
    <xf numFmtId="0" fontId="9" fillId="0" borderId="0" xfId="0" applyFont="1"/>
    <xf numFmtId="0" fontId="8" fillId="0" borderId="1" xfId="0" applyFont="1" applyBorder="1" applyAlignment="1">
      <alignment horizontal="center" textRotation="90"/>
    </xf>
    <xf numFmtId="0" fontId="12" fillId="0" borderId="5" xfId="0" applyFont="1" applyBorder="1" applyAlignment="1">
      <alignment horizontal="center" vertical="center"/>
    </xf>
    <xf numFmtId="14" fontId="12" fillId="0" borderId="6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3" xfId="0" applyFont="1" applyBorder="1"/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9" fillId="0" borderId="0" xfId="0" applyNumberFormat="1" applyFont="1"/>
    <xf numFmtId="20" fontId="9" fillId="0" borderId="0" xfId="0" applyNumberFormat="1" applyFont="1"/>
    <xf numFmtId="14" fontId="22" fillId="0" borderId="0" xfId="0" applyNumberFormat="1" applyFont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/>
    <xf numFmtId="0" fontId="8" fillId="0" borderId="0" xfId="0" applyFont="1" applyAlignment="1">
      <alignment horizontal="center" textRotation="90"/>
    </xf>
    <xf numFmtId="164" fontId="2" fillId="0" borderId="1" xfId="0" applyNumberFormat="1" applyFont="1" applyBorder="1" applyAlignment="1">
      <alignment horizontal="center" textRotation="90"/>
    </xf>
    <xf numFmtId="0" fontId="1" fillId="0" borderId="2" xfId="0" applyFont="1" applyBorder="1" applyAlignment="1">
      <alignment textRotation="90"/>
    </xf>
    <xf numFmtId="0" fontId="1" fillId="0" borderId="2" xfId="0" applyFont="1" applyBorder="1" applyAlignment="1">
      <alignment horizontal="center" textRotation="90"/>
    </xf>
    <xf numFmtId="0" fontId="24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textRotation="90"/>
    </xf>
    <xf numFmtId="0" fontId="21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14" fontId="21" fillId="0" borderId="11" xfId="0" applyNumberFormat="1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2" borderId="11" xfId="0" applyFont="1" applyFill="1" applyBorder="1" applyAlignment="1">
      <alignment horizontal="center" vertical="center" wrapText="1"/>
    </xf>
    <xf numFmtId="0" fontId="22" fillId="2" borderId="0" xfId="0" applyFont="1" applyFill="1" applyAlignment="1">
      <alignment horizontal="center" vertical="center"/>
    </xf>
    <xf numFmtId="0" fontId="2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22" fillId="0" borderId="11" xfId="0" applyFont="1" applyBorder="1" applyAlignment="1">
      <alignment vertical="center" wrapText="1"/>
    </xf>
    <xf numFmtId="0" fontId="22" fillId="2" borderId="11" xfId="0" applyFont="1" applyFill="1" applyBorder="1" applyAlignment="1">
      <alignment vertical="center" wrapText="1"/>
    </xf>
    <xf numFmtId="14" fontId="22" fillId="2" borderId="11" xfId="0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22" fillId="3" borderId="11" xfId="0" applyFont="1" applyFill="1" applyBorder="1" applyAlignment="1">
      <alignment vertical="center" wrapText="1"/>
    </xf>
    <xf numFmtId="14" fontId="22" fillId="3" borderId="11" xfId="0" applyNumberFormat="1" applyFont="1" applyFill="1" applyBorder="1" applyAlignment="1">
      <alignment vertical="center" wrapText="1"/>
    </xf>
    <xf numFmtId="0" fontId="1" fillId="0" borderId="1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wrapText="1"/>
    </xf>
    <xf numFmtId="0" fontId="14" fillId="0" borderId="11" xfId="0" applyFont="1" applyBorder="1" applyAlignment="1">
      <alignment horizontal="center"/>
    </xf>
    <xf numFmtId="0" fontId="14" fillId="0" borderId="11" xfId="0" applyFont="1" applyBorder="1" applyAlignment="1">
      <alignment horizontal="center" vertical="center" textRotation="90"/>
    </xf>
    <xf numFmtId="0" fontId="14" fillId="0" borderId="11" xfId="0" applyFont="1" applyBorder="1" applyAlignment="1">
      <alignment horizontal="center" vertical="center" wrapText="1" textRotation="90"/>
    </xf>
    <xf numFmtId="0" fontId="1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/>
    </xf>
    <xf numFmtId="0" fontId="28" fillId="2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1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 vertical="center"/>
    </xf>
    <xf numFmtId="165" fontId="1" fillId="0" borderId="14" xfId="0" applyNumberFormat="1" applyFont="1" applyBorder="1"/>
    <xf numFmtId="9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/>
    <xf numFmtId="0" fontId="10" fillId="0" borderId="0" xfId="0" applyFont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9" fillId="0" borderId="9" xfId="0" applyFont="1" applyBorder="1" applyAlignment="1">
      <alignment horizontal="center" vertical="top"/>
    </xf>
    <xf numFmtId="0" fontId="9" fillId="2" borderId="14" xfId="0" applyFont="1" applyFill="1" applyBorder="1" applyAlignment="1">
      <alignment horizontal="right"/>
    </xf>
    <xf numFmtId="0" fontId="19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14"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Таблиця2" displayName="Таблиця2" ref="P2:Q3" totalsRowShown="1" headerRowCount="0">
  <autoFilter>
    <filterColumn colId="0" hiddenButton="1"/>
    <filterColumn colId="1" hiddenButton="1"/>
  </autoFilter>
  <tableColumns count="2">
    <tableColumn id="1" name="тип дорожнього покриття"/>
    <tableColumn id="2" name="поправк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Таблиця4" displayName="Таблиця4" ref="Z2:AC4" totalsRowShown="1" headerRowCount="0">
  <autoFilter>
    <filterColumn colId="0" hiddenButton="1"/>
    <filterColumn colId="1" hiddenButton="1"/>
    <filterColumn colId="2" hiddenButton="1"/>
    <filterColumn colId="3" hiddenButton="1"/>
  </autoFilter>
  <tableColumns count="4">
    <tableColumn id="1" name="Звідки"/>
    <tableColumn id="2" name="Куди"/>
    <tableColumn id="3" name="в один кінець"/>
    <tableColumn id="4" name="маршру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cols>
    <col min="1" max="1" width="15.85546875" customWidth="1"/>
    <col min="2" max="2" width="16.85546875" customWidth="1"/>
    <col min="3" max="3" width="12.85546875" customWidth="1"/>
    <col min="4" max="4" width="11" customWidth="1"/>
    <col min="5" max="5" width="13.85546875" customWidth="1"/>
    <col min="6" max="6" width="12.140625" customWidth="1"/>
    <col min="7" max="7" width="13.5703125" customWidth="1"/>
    <col min="8" max="13" width="16.5703125" customWidth="1"/>
    <col min="14" max="14" width="7" customWidth="1"/>
    <col min="16" max="16" width="35.42578125" customWidth="1"/>
    <col min="17" max="17" width="11.42578125" customWidth="1"/>
    <col min="19" max="19" width="30.140625" customWidth="1"/>
    <col min="20" max="20" width="9.85546875" customWidth="1"/>
    <col min="21" max="21" width="12.5703125" customWidth="1"/>
    <col min="22" max="22" width="12.140625" customWidth="1"/>
    <col min="26" max="26" width="16.85546875" customWidth="1"/>
    <col min="27" max="27" width="14.42578125" customWidth="1"/>
    <col min="28" max="28" width="15.140625" customWidth="1"/>
    <col min="29" max="29" width="34.42578125" customWidth="1"/>
  </cols>
  <sheetData>
    <row r="2" ht="45" customHeight="1" spans="1:29" s="131" customFormat="1" x14ac:dyDescent="0.25">
      <c r="A2" s="131" t="s">
        <v>111</v>
      </c>
      <c r="B2" s="131" t="s">
        <v>112</v>
      </c>
      <c r="C2" s="131" t="s">
        <v>113</v>
      </c>
      <c r="D2" s="131" t="s">
        <v>114</v>
      </c>
      <c r="E2" s="131" t="s">
        <v>115</v>
      </c>
      <c r="F2" s="131" t="s">
        <v>116</v>
      </c>
      <c r="G2" s="131" t="s">
        <v>56</v>
      </c>
      <c r="H2" s="131" t="s">
        <v>117</v>
      </c>
      <c r="I2" s="131" t="s">
        <v>10</v>
      </c>
      <c r="J2" s="131" t="s">
        <v>118</v>
      </c>
      <c r="K2" s="131" t="s">
        <v>119</v>
      </c>
      <c r="L2" s="131" t="s">
        <v>120</v>
      </c>
      <c r="M2" s="131" t="s">
        <v>121</v>
      </c>
      <c r="O2" s="131" t="s">
        <v>122</v>
      </c>
      <c r="P2" s="131" t="s">
        <v>123</v>
      </c>
      <c r="Q2" s="131" t="s">
        <v>124</v>
      </c>
      <c r="S2" s="131" t="s">
        <v>125</v>
      </c>
      <c r="T2" s="131" t="s">
        <v>126</v>
      </c>
      <c r="U2" s="131" t="s">
        <v>127</v>
      </c>
      <c r="V2" s="131" t="s">
        <v>128</v>
      </c>
      <c r="Y2" s="131" t="s">
        <v>122</v>
      </c>
      <c r="Z2" s="131" t="s">
        <v>129</v>
      </c>
      <c r="AA2" s="131" t="s">
        <v>130</v>
      </c>
      <c r="AB2" s="131" t="s">
        <v>131</v>
      </c>
      <c r="AC2" s="131" t="s">
        <v>132</v>
      </c>
    </row>
    <row r="3" spans="1:22" x14ac:dyDescent="0.25">
      <c r="A3" t="s">
        <v>133</v>
      </c>
      <c r="B3" t="s">
        <v>134</v>
      </c>
      <c r="C3" t="s">
        <v>97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S3" t="s">
        <v>145</v>
      </c>
      <c r="T3" t="s">
        <v>146</v>
      </c>
      <c r="U3" t="s">
        <v>147</v>
      </c>
      <c r="V3" t="s">
        <v>148</v>
      </c>
    </row>
    <row r="4" spans="1:22" x14ac:dyDescent="0.25">
      <c r="A4" t="s">
        <v>133</v>
      </c>
      <c r="B4" t="s">
        <v>149</v>
      </c>
      <c r="C4" t="s">
        <v>97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140</v>
      </c>
      <c r="J4" t="s">
        <v>141</v>
      </c>
      <c r="K4" t="s">
        <v>142</v>
      </c>
      <c r="L4" t="s">
        <v>143</v>
      </c>
      <c r="M4" t="s">
        <v>144</v>
      </c>
      <c r="S4" t="s">
        <v>150</v>
      </c>
      <c r="T4" t="s">
        <v>14</v>
      </c>
      <c r="U4" t="s">
        <v>151</v>
      </c>
      <c r="V4" t="s">
        <v>152</v>
      </c>
    </row>
    <row r="5" spans="1:22" x14ac:dyDescent="0.25">
      <c r="A5" t="s">
        <v>153</v>
      </c>
      <c r="B5" t="s">
        <v>154</v>
      </c>
      <c r="C5" t="s">
        <v>155</v>
      </c>
      <c r="D5" t="s">
        <v>156</v>
      </c>
      <c r="E5" t="s">
        <v>157</v>
      </c>
      <c r="F5" t="s">
        <v>137</v>
      </c>
      <c r="G5" t="s">
        <v>158</v>
      </c>
      <c r="H5" t="s">
        <v>159</v>
      </c>
      <c r="I5" t="s">
        <v>160</v>
      </c>
      <c r="J5" t="s">
        <v>161</v>
      </c>
      <c r="K5" t="s">
        <v>162</v>
      </c>
      <c r="L5" t="s">
        <v>163</v>
      </c>
      <c r="M5" t="s">
        <v>164</v>
      </c>
      <c r="S5" t="s">
        <v>165</v>
      </c>
      <c r="T5" t="s">
        <v>14</v>
      </c>
      <c r="U5" t="s">
        <v>151</v>
      </c>
      <c r="V5" t="s">
        <v>166</v>
      </c>
    </row>
    <row r="6" spans="1:22" x14ac:dyDescent="0.25">
      <c r="A6" t="s">
        <v>167</v>
      </c>
      <c r="B6" t="s">
        <v>168</v>
      </c>
      <c r="C6" t="s">
        <v>155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162</v>
      </c>
      <c r="L6" t="s">
        <v>176</v>
      </c>
      <c r="M6" t="s">
        <v>177</v>
      </c>
      <c r="S6" t="s">
        <v>178</v>
      </c>
      <c r="T6" t="s">
        <v>179</v>
      </c>
      <c r="U6" t="s">
        <v>180</v>
      </c>
      <c r="V6" t="s">
        <v>181</v>
      </c>
    </row>
    <row r="7" spans="19:22" x14ac:dyDescent="0.25">
      <c r="S7" t="s">
        <v>182</v>
      </c>
      <c r="T7" t="s">
        <v>177</v>
      </c>
      <c r="U7" t="s">
        <v>183</v>
      </c>
      <c r="V7" t="s">
        <v>184</v>
      </c>
    </row>
    <row r="8" spans="19:22" x14ac:dyDescent="0.25">
      <c r="S8" t="s">
        <v>185</v>
      </c>
      <c r="T8" t="s">
        <v>175</v>
      </c>
      <c r="U8" t="s">
        <v>186</v>
      </c>
      <c r="V8" t="s">
        <v>174</v>
      </c>
    </row>
    <row r="9" spans="19:22" x14ac:dyDescent="0.25">
      <c r="S9" t="s">
        <v>185</v>
      </c>
      <c r="T9" t="s">
        <v>177</v>
      </c>
      <c r="U9" t="s">
        <v>183</v>
      </c>
      <c r="V9" t="s">
        <v>187</v>
      </c>
    </row>
    <row r="10" spans="19:22" x14ac:dyDescent="0.25">
      <c r="S10" t="s">
        <v>120</v>
      </c>
      <c r="T10" t="s">
        <v>177</v>
      </c>
      <c r="U10" t="s">
        <v>183</v>
      </c>
      <c r="V10" t="s">
        <v>176</v>
      </c>
    </row>
    <row r="11" spans="19:22" x14ac:dyDescent="0.25">
      <c r="S11" t="s">
        <v>13</v>
      </c>
      <c r="T11" t="s">
        <v>175</v>
      </c>
      <c r="U11" t="s">
        <v>186</v>
      </c>
      <c r="V11" t="s">
        <v>188</v>
      </c>
    </row>
  </sheetData>
  <autoFilter ref="S2:V2"/>
  <dataValidations count="2">
    <dataValidation type="list" allowBlank="1" showInputMessage="1" showErrorMessage="1" sqref="I3:I4">
      <formula1>PIB</formula1>
    </dataValidation>
    <dataValidation type="list" allowBlank="1" showInputMessage="1" showErrorMessage="1" sqref="L3:L4">
      <formula1>PIB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workbookViewId="0" zoomScale="130" zoomScaleNormal="140" view="pageBreakPreview">
      <selection activeCell="Q39" sqref="Q39"/>
    </sheetView>
  </sheetViews>
  <sheetFormatPr defaultRowHeight="15" outlineLevelRow="0" outlineLevelCol="0" x14ac:dyDescent="0.25" defaultColWidth="8.85546875"/>
  <cols>
    <col min="1" max="6" width="2.85546875" style="1" customWidth="1"/>
    <col min="7" max="7" width="2.42578125" style="1" customWidth="1"/>
    <col min="8" max="8" width="1.42578125" style="1" customWidth="1"/>
    <col min="9" max="9" width="10.85546875" style="1" customWidth="1"/>
    <col min="10" max="10" width="9.5703125" style="1" customWidth="1"/>
    <col min="11" max="11" width="11" style="1" customWidth="1"/>
    <col min="12" max="12" width="10" style="1" customWidth="1"/>
    <col min="13" max="13" width="10.42578125" style="1" customWidth="1"/>
    <col min="14" max="14" width="11.140625" style="1" customWidth="1"/>
    <col min="15" max="15" width="12" style="1" customWidth="1"/>
    <col min="16" max="16" width="13" style="1" customWidth="1"/>
    <col min="17" max="17" width="11.5703125" style="1" customWidth="1"/>
    <col min="18" max="18" width="14" style="1" customWidth="1"/>
    <col min="19" max="19" width="8.85546875" style="1" customWidth="1"/>
    <col min="20" max="20" width="10.140625" style="1" customWidth="1"/>
    <col min="21" max="21" width="11.140625" style="1" customWidth="1"/>
    <col min="22" max="22" width="10.140625" style="1" customWidth="1"/>
    <col min="23" max="23" width="8.85546875" style="1" customWidth="1"/>
    <col min="24" max="24" width="15.140625" style="1" customWidth="1"/>
    <col min="25" max="25" width="14" style="1" customWidth="1"/>
    <col min="26" max="30" width="8.85546875" style="1" customWidth="1"/>
    <col min="31" max="31" width="33" style="1" customWidth="1"/>
    <col min="32" max="32" width="16.85546875" style="1" customWidth="1"/>
    <col min="33" max="33" width="1.5703125" style="1" customWidth="1"/>
    <col min="34" max="16384" width="8.85546875" style="1" customWidth="1"/>
  </cols>
  <sheetData>
    <row r="1" ht="16.7" customHeight="1" spans="2:18" x14ac:dyDescent="0.25">
      <c r="B1" s="2">
        <f>N33</f>
        <v>0</v>
      </c>
      <c r="C1" s="3" t="e">
        <f>INDEX(#REF!,MATCH('Ш Лист 1'!L33,#REF!,0))</f>
        <v>#REF!</v>
      </c>
      <c r="D1" s="4" t="str">
        <f>L5</f>
        <v>Петренко В.В.</v>
      </c>
      <c r="E1" s="5" t="str">
        <f>K6</f>
        <v>Київ - Вінниця</v>
      </c>
      <c r="F1" s="6" t="s">
        <v>0</v>
      </c>
      <c r="G1" s="7"/>
      <c r="H1" s="8"/>
      <c r="Q1" s="9" t="s">
        <v>1</v>
      </c>
      <c r="R1" s="10"/>
    </row>
    <row r="2" ht="11.45" customHeight="1" spans="2:24" x14ac:dyDescent="0.25">
      <c r="B2" s="2"/>
      <c r="C2" s="3"/>
      <c r="D2" s="4"/>
      <c r="E2" s="5"/>
      <c r="F2" s="6"/>
      <c r="G2" s="7"/>
      <c r="H2" s="8"/>
      <c r="M2" s="1" t="s">
        <v>2</v>
      </c>
      <c r="N2" s="11" t="s">
        <v>3</v>
      </c>
      <c r="O2" s="1" t="s">
        <v>0</v>
      </c>
      <c r="Q2" s="12" t="s">
        <v>4</v>
      </c>
      <c r="R2" s="13"/>
      <c r="X2" s="14"/>
    </row>
    <row r="3" ht="12" customHeight="1" spans="2:18" x14ac:dyDescent="0.25">
      <c r="B3" s="2"/>
      <c r="C3" s="3"/>
      <c r="D3" s="4"/>
      <c r="E3" s="5"/>
      <c r="F3" s="6"/>
      <c r="G3" s="7"/>
      <c r="H3" s="8"/>
      <c r="M3" s="15" t="s">
        <v>5</v>
      </c>
      <c r="O3" s="16" t="s">
        <v>6</v>
      </c>
      <c r="R3" s="17"/>
    </row>
    <row r="4" ht="14.45" customHeight="1" spans="2:21" x14ac:dyDescent="0.25">
      <c r="B4" s="2"/>
      <c r="C4" s="3"/>
      <c r="D4" s="4"/>
      <c r="E4" s="5"/>
      <c r="F4" s="18">
        <f>J33</f>
        <v>0</v>
      </c>
      <c r="G4" s="7"/>
      <c r="H4" s="8"/>
      <c r="I4" s="19" t="s">
        <v>7</v>
      </c>
      <c r="L4" s="20" t="s">
        <v>8</v>
      </c>
      <c r="M4" s="21"/>
      <c r="N4" s="21"/>
      <c r="O4" s="21"/>
      <c r="P4" s="21"/>
      <c r="Q4" s="21"/>
      <c r="R4" s="22"/>
      <c r="U4" s="23"/>
    </row>
    <row r="5" ht="13.35" customHeight="1" spans="2:21" x14ac:dyDescent="0.25">
      <c r="B5" s="24" t="s">
        <v>9</v>
      </c>
      <c r="C5" s="3"/>
      <c r="D5" s="4"/>
      <c r="E5" s="5"/>
      <c r="F5" s="18"/>
      <c r="G5" s="7"/>
      <c r="H5" s="8"/>
      <c r="I5" s="19" t="s">
        <v>10</v>
      </c>
      <c r="J5" s="25" t="s">
        <v>11</v>
      </c>
      <c r="K5" s="21"/>
      <c r="L5" s="26" t="s">
        <v>12</v>
      </c>
      <c r="M5" s="21"/>
      <c r="O5" s="27" t="s">
        <v>13</v>
      </c>
      <c r="P5" s="25" t="s">
        <v>14</v>
      </c>
      <c r="Q5" s="21"/>
      <c r="R5" s="28">
        <f>СhiefVec</f>
        <v>0</v>
      </c>
      <c r="U5" s="29"/>
    </row>
    <row r="6" ht="13.7" customHeight="1" spans="2:21" x14ac:dyDescent="0.25">
      <c r="B6" s="24"/>
      <c r="C6" s="3"/>
      <c r="D6" s="4"/>
      <c r="E6" s="5"/>
      <c r="F6" s="18"/>
      <c r="G6" s="7"/>
      <c r="H6" s="8"/>
      <c r="I6" s="30" t="s">
        <v>15</v>
      </c>
      <c r="K6" s="31" t="s">
        <v>16</v>
      </c>
      <c r="L6" s="31"/>
      <c r="M6" s="31"/>
      <c r="N6" s="31"/>
      <c r="O6" s="31"/>
      <c r="P6" s="31"/>
      <c r="Q6" s="31"/>
      <c r="R6" s="31"/>
      <c r="U6" s="29"/>
    </row>
    <row r="7" ht="15.75" customHeight="1" spans="2:34" x14ac:dyDescent="0.25">
      <c r="B7" s="24"/>
      <c r="C7" s="3"/>
      <c r="D7" s="4"/>
      <c r="E7" s="5"/>
      <c r="F7" s="18"/>
      <c r="G7" s="7"/>
      <c r="H7" s="8"/>
      <c r="I7" s="32" t="s">
        <v>17</v>
      </c>
      <c r="J7" s="32"/>
      <c r="K7" s="32"/>
      <c r="L7" s="32"/>
      <c r="M7" s="32"/>
      <c r="N7" s="33"/>
      <c r="O7" s="33"/>
      <c r="P7" s="33"/>
      <c r="Q7" s="33"/>
      <c r="R7" s="34"/>
      <c r="T7" s="35"/>
      <c r="U7" s="35"/>
      <c r="V7" s="35"/>
      <c r="W7" s="35"/>
      <c r="AE7" s="1" t="s">
        <v>18</v>
      </c>
      <c r="AF7" s="1" t="s">
        <v>19</v>
      </c>
      <c r="AG7" s="1" t="s">
        <v>20</v>
      </c>
      <c r="AH7" s="1" t="s">
        <v>21</v>
      </c>
    </row>
    <row r="8" ht="10.35" customHeight="1" spans="2:34" x14ac:dyDescent="0.25">
      <c r="B8" s="24"/>
      <c r="C8" s="3"/>
      <c r="D8" s="4"/>
      <c r="E8" s="5"/>
      <c r="F8" s="36"/>
      <c r="G8" s="37" t="s">
        <v>22</v>
      </c>
      <c r="H8" s="38"/>
      <c r="I8" s="39" t="s">
        <v>23</v>
      </c>
      <c r="J8" s="40" t="s">
        <v>24</v>
      </c>
      <c r="K8" s="41"/>
      <c r="L8" s="41"/>
      <c r="M8" s="41"/>
      <c r="N8" s="41"/>
      <c r="O8" s="41"/>
      <c r="P8" s="41"/>
      <c r="Q8" s="41"/>
      <c r="R8" s="42"/>
      <c r="T8" s="35"/>
      <c r="U8" s="35"/>
      <c r="V8" s="35"/>
      <c r="W8" s="35"/>
      <c r="AE8" s="1" t="s">
        <v>18</v>
      </c>
      <c r="AF8" s="1" t="s">
        <v>25</v>
      </c>
      <c r="AG8" s="1" t="s">
        <v>20</v>
      </c>
      <c r="AH8" s="1" t="s">
        <v>21</v>
      </c>
    </row>
    <row r="9" ht="9" customHeight="1" spans="1:34" x14ac:dyDescent="0.25">
      <c r="A9" s="43"/>
      <c r="B9" s="24"/>
      <c r="D9" s="4"/>
      <c r="E9" s="5"/>
      <c r="F9" s="44">
        <f>СhiefVec</f>
        <v>0</v>
      </c>
      <c r="G9" s="37"/>
      <c r="H9" s="8"/>
      <c r="I9" s="45" t="s">
        <v>26</v>
      </c>
      <c r="J9" s="46"/>
      <c r="K9" s="47"/>
      <c r="L9" s="45" t="s">
        <v>27</v>
      </c>
      <c r="M9" s="46"/>
      <c r="N9" s="47"/>
      <c r="O9" s="48" t="s">
        <v>28</v>
      </c>
      <c r="P9" s="48"/>
      <c r="Q9" s="48" t="s">
        <v>29</v>
      </c>
      <c r="R9" s="48"/>
      <c r="T9" s="35"/>
      <c r="U9" s="35"/>
      <c r="V9" s="35"/>
      <c r="W9" s="35"/>
      <c r="AE9" s="1" t="s">
        <v>18</v>
      </c>
      <c r="AF9" s="1" t="s">
        <v>30</v>
      </c>
      <c r="AG9" s="1" t="s">
        <v>20</v>
      </c>
      <c r="AH9" s="1" t="s">
        <v>21</v>
      </c>
    </row>
    <row r="10" ht="10.7" customHeight="1" spans="1:34" x14ac:dyDescent="0.25">
      <c r="A10" s="43"/>
      <c r="B10" s="24"/>
      <c r="C10" s="24" t="s">
        <v>31</v>
      </c>
      <c r="D10" s="4"/>
      <c r="E10" s="5"/>
      <c r="F10" s="44"/>
      <c r="G10" s="37"/>
      <c r="H10" s="8"/>
      <c r="I10" s="49" t="s">
        <v>32</v>
      </c>
      <c r="J10" s="50"/>
      <c r="K10" s="51"/>
      <c r="L10" s="52" t="s">
        <v>33</v>
      </c>
      <c r="M10" s="53"/>
      <c r="N10" s="54"/>
      <c r="O10" s="55" t="s">
        <v>34</v>
      </c>
      <c r="P10" s="56">
        <f>IF(T10,TEXT(U10,"ч:мм")&amp;" "&amp;TEXT(T10,"дд.мм.гггг"),"")</f>
      </c>
      <c r="Q10" s="55" t="s">
        <v>34</v>
      </c>
      <c r="R10" s="57">
        <f>IF(V10,TEXT(W10,"ч:мм")&amp;" "&amp;TEXT(V10,"дд.мм.гггг"),"")</f>
      </c>
      <c r="T10" s="58"/>
      <c r="U10" s="59"/>
      <c r="V10" s="58"/>
      <c r="W10" s="59"/>
      <c r="AE10" s="1" t="s">
        <v>18</v>
      </c>
      <c r="AF10" s="1" t="s">
        <v>35</v>
      </c>
      <c r="AG10" s="1" t="s">
        <v>20</v>
      </c>
      <c r="AH10" s="1" t="s">
        <v>21</v>
      </c>
    </row>
    <row r="11" ht="11.45" customHeight="1" spans="2:34" x14ac:dyDescent="0.25">
      <c r="B11" s="24"/>
      <c r="C11" s="24"/>
      <c r="D11" s="4"/>
      <c r="E11" s="5"/>
      <c r="F11" s="44"/>
      <c r="G11" s="37"/>
      <c r="H11" s="8"/>
      <c r="I11" s="49"/>
      <c r="J11" s="50"/>
      <c r="K11" s="51"/>
      <c r="L11" s="52" t="s">
        <v>36</v>
      </c>
      <c r="M11" s="53"/>
      <c r="N11" s="54"/>
      <c r="O11" s="60" t="s">
        <v>37</v>
      </c>
      <c r="P11" s="60"/>
      <c r="Q11" s="60" t="s">
        <v>37</v>
      </c>
      <c r="R11" s="60"/>
      <c r="T11" s="61"/>
      <c r="U11" s="61"/>
      <c r="V11" s="61"/>
      <c r="W11" s="61"/>
      <c r="AE11" s="1" t="s">
        <v>18</v>
      </c>
      <c r="AF11" s="1" t="s">
        <v>38</v>
      </c>
      <c r="AG11" s="1" t="s">
        <v>20</v>
      </c>
      <c r="AH11" s="1" t="s">
        <v>21</v>
      </c>
    </row>
    <row r="12" ht="9.6" customHeight="1" spans="1:34" x14ac:dyDescent="0.25">
      <c r="A12" s="62" t="str">
        <f>O3</f>
        <v>123456</v>
      </c>
      <c r="B12" s="3">
        <f>M33</f>
        <v>0</v>
      </c>
      <c r="C12" s="24"/>
      <c r="D12" s="4"/>
      <c r="E12" s="5"/>
      <c r="F12" s="44"/>
      <c r="G12" s="37"/>
      <c r="H12" s="8"/>
      <c r="I12" s="63"/>
      <c r="J12" s="63"/>
      <c r="K12" s="64"/>
      <c r="L12" s="63"/>
      <c r="M12" s="63"/>
      <c r="N12" s="64"/>
      <c r="O12" s="63"/>
      <c r="P12" s="65"/>
      <c r="Q12" s="63"/>
      <c r="R12" s="65"/>
      <c r="S12" s="66"/>
      <c r="T12" s="58"/>
      <c r="U12" s="59"/>
      <c r="V12" s="58"/>
      <c r="W12" s="59"/>
      <c r="AE12" s="1" t="s">
        <v>18</v>
      </c>
      <c r="AF12" s="1" t="s">
        <v>39</v>
      </c>
      <c r="AG12" s="1" t="s">
        <v>20</v>
      </c>
      <c r="AH12" s="1" t="s">
        <v>21</v>
      </c>
    </row>
    <row r="13" ht="6" customHeight="1" spans="1:34" x14ac:dyDescent="0.25">
      <c r="A13" s="62"/>
      <c r="B13" s="3"/>
      <c r="C13" s="24"/>
      <c r="D13" s="4"/>
      <c r="E13" s="5"/>
      <c r="F13" s="44"/>
      <c r="G13" s="37"/>
      <c r="H13" s="8"/>
      <c r="I13" s="67"/>
      <c r="J13" s="68" t="s">
        <v>40</v>
      </c>
      <c r="K13" s="17"/>
      <c r="L13" s="67"/>
      <c r="M13" s="68" t="s">
        <v>40</v>
      </c>
      <c r="N13" s="17"/>
      <c r="O13" s="69" t="s">
        <v>41</v>
      </c>
      <c r="P13" s="70"/>
      <c r="Q13" s="69" t="s">
        <v>41</v>
      </c>
      <c r="R13" s="71"/>
      <c r="T13" s="72"/>
      <c r="U13" s="73"/>
      <c r="V13" s="74"/>
      <c r="W13" s="73"/>
      <c r="AE13" s="1" t="s">
        <v>18</v>
      </c>
      <c r="AF13" s="1" t="s">
        <v>42</v>
      </c>
      <c r="AG13" s="1" t="s">
        <v>20</v>
      </c>
      <c r="AH13" s="1" t="s">
        <v>21</v>
      </c>
    </row>
    <row r="14" ht="9.6" customHeight="1" spans="1:34" x14ac:dyDescent="0.25">
      <c r="A14" s="62"/>
      <c r="B14" s="3"/>
      <c r="C14" s="24"/>
      <c r="D14" s="4"/>
      <c r="E14" s="5"/>
      <c r="F14" s="44"/>
      <c r="G14" s="37"/>
      <c r="H14" s="8"/>
      <c r="I14" s="63"/>
      <c r="J14" s="63"/>
      <c r="K14" s="64"/>
      <c r="L14" s="63"/>
      <c r="M14" s="63"/>
      <c r="N14" s="64"/>
      <c r="O14" s="63"/>
      <c r="P14" s="75"/>
      <c r="Q14" s="63"/>
      <c r="R14" s="65"/>
      <c r="S14" s="76"/>
      <c r="T14" s="58"/>
      <c r="U14" s="59"/>
      <c r="V14" s="58"/>
      <c r="W14" s="59"/>
      <c r="AE14" s="1" t="s">
        <v>18</v>
      </c>
      <c r="AF14" s="1" t="s">
        <v>43</v>
      </c>
      <c r="AG14" s="1" t="s">
        <v>20</v>
      </c>
      <c r="AH14" s="1" t="s">
        <v>21</v>
      </c>
    </row>
    <row r="15" ht="6" customHeight="1" spans="1:34" x14ac:dyDescent="0.25">
      <c r="A15" s="62"/>
      <c r="B15" s="3"/>
      <c r="C15" s="24"/>
      <c r="D15" s="4"/>
      <c r="E15" s="5"/>
      <c r="F15" s="44"/>
      <c r="G15" s="37"/>
      <c r="H15" s="8"/>
      <c r="I15" s="67"/>
      <c r="J15" s="68" t="s">
        <v>40</v>
      </c>
      <c r="K15" s="17"/>
      <c r="L15" s="67"/>
      <c r="M15" s="68" t="s">
        <v>40</v>
      </c>
      <c r="N15" s="17"/>
      <c r="O15" s="69" t="s">
        <v>41</v>
      </c>
      <c r="P15" s="70"/>
      <c r="Q15" s="69" t="s">
        <v>41</v>
      </c>
      <c r="R15" s="71"/>
      <c r="S15" s="76"/>
      <c r="T15" s="72"/>
      <c r="U15" s="73"/>
      <c r="V15" s="74"/>
      <c r="W15" s="73"/>
      <c r="AE15" s="1" t="s">
        <v>18</v>
      </c>
      <c r="AF15" s="1" t="s">
        <v>44</v>
      </c>
      <c r="AG15" s="1" t="s">
        <v>20</v>
      </c>
      <c r="AH15" s="1" t="s">
        <v>21</v>
      </c>
    </row>
    <row r="16" ht="9.6" customHeight="1" spans="1:34" x14ac:dyDescent="0.25">
      <c r="A16" s="62"/>
      <c r="B16" s="3"/>
      <c r="C16" s="24"/>
      <c r="D16" s="4"/>
      <c r="E16" s="5"/>
      <c r="F16" s="44"/>
      <c r="G16" s="37"/>
      <c r="H16" s="8"/>
      <c r="I16" s="63"/>
      <c r="J16" s="63"/>
      <c r="K16" s="64"/>
      <c r="L16" s="63"/>
      <c r="M16" s="63"/>
      <c r="N16" s="64"/>
      <c r="O16" s="63"/>
      <c r="P16" s="75"/>
      <c r="Q16" s="63"/>
      <c r="R16" s="65"/>
      <c r="S16" s="76"/>
      <c r="T16" s="58"/>
      <c r="U16" s="59"/>
      <c r="V16" s="58"/>
      <c r="W16" s="59"/>
      <c r="AE16" s="1" t="s">
        <v>18</v>
      </c>
      <c r="AF16" s="1" t="s">
        <v>45</v>
      </c>
      <c r="AG16" s="1" t="s">
        <v>20</v>
      </c>
      <c r="AH16" s="1" t="s">
        <v>21</v>
      </c>
    </row>
    <row r="17" ht="6" customHeight="1" spans="1:23" x14ac:dyDescent="0.25">
      <c r="A17" s="62"/>
      <c r="B17" s="3"/>
      <c r="C17" s="24"/>
      <c r="D17" s="4"/>
      <c r="E17" s="5"/>
      <c r="F17" s="44"/>
      <c r="G17" s="37"/>
      <c r="H17" s="8"/>
      <c r="I17" s="67"/>
      <c r="J17" s="68" t="s">
        <v>40</v>
      </c>
      <c r="K17" s="77"/>
      <c r="L17" s="67"/>
      <c r="M17" s="68" t="s">
        <v>40</v>
      </c>
      <c r="N17" s="77"/>
      <c r="O17" s="69" t="s">
        <v>41</v>
      </c>
      <c r="P17" s="70"/>
      <c r="Q17" s="69" t="s">
        <v>41</v>
      </c>
      <c r="R17" s="71"/>
      <c r="S17" s="76"/>
      <c r="T17" s="72"/>
      <c r="U17" s="73"/>
      <c r="V17" s="74"/>
      <c r="W17" s="73"/>
    </row>
    <row r="18" ht="9.6" customHeight="1" spans="1:23" x14ac:dyDescent="0.25">
      <c r="A18" s="78" t="s">
        <v>46</v>
      </c>
      <c r="B18" s="3"/>
      <c r="C18" s="24"/>
      <c r="D18" s="4"/>
      <c r="E18" s="5"/>
      <c r="F18" s="44"/>
      <c r="G18" s="37"/>
      <c r="H18" s="8"/>
      <c r="I18" s="63"/>
      <c r="J18" s="63"/>
      <c r="K18" s="64"/>
      <c r="L18" s="63"/>
      <c r="M18" s="63"/>
      <c r="N18" s="64"/>
      <c r="O18" s="63"/>
      <c r="P18" s="75"/>
      <c r="Q18" s="63"/>
      <c r="R18" s="65"/>
      <c r="S18" s="76"/>
      <c r="T18" s="58"/>
      <c r="U18" s="59"/>
      <c r="V18" s="58"/>
      <c r="W18" s="59"/>
    </row>
    <row r="19" ht="6" customHeight="1" spans="1:23" x14ac:dyDescent="0.25">
      <c r="A19" s="78"/>
      <c r="B19" s="3"/>
      <c r="C19" s="24"/>
      <c r="D19" s="4"/>
      <c r="E19" s="5"/>
      <c r="F19" s="44"/>
      <c r="G19" s="37"/>
      <c r="H19" s="8"/>
      <c r="I19" s="67"/>
      <c r="J19" s="68" t="s">
        <v>40</v>
      </c>
      <c r="K19" s="77"/>
      <c r="L19" s="67"/>
      <c r="M19" s="68" t="s">
        <v>40</v>
      </c>
      <c r="N19" s="77"/>
      <c r="O19" s="69" t="s">
        <v>41</v>
      </c>
      <c r="P19" s="70"/>
      <c r="Q19" s="69" t="s">
        <v>41</v>
      </c>
      <c r="R19" s="71"/>
      <c r="S19" s="76"/>
      <c r="T19" s="72"/>
      <c r="U19" s="73"/>
      <c r="V19" s="74"/>
      <c r="W19" s="73"/>
    </row>
    <row r="20" ht="9.6" customHeight="1" spans="1:23" x14ac:dyDescent="0.25">
      <c r="A20" s="78"/>
      <c r="B20" s="24" t="s">
        <v>47</v>
      </c>
      <c r="C20" s="24"/>
      <c r="D20" s="4"/>
      <c r="E20" s="5"/>
      <c r="F20" s="44"/>
      <c r="G20" s="37"/>
      <c r="H20" s="8"/>
      <c r="I20" s="63"/>
      <c r="J20" s="63"/>
      <c r="K20" s="64"/>
      <c r="L20" s="63"/>
      <c r="M20" s="63"/>
      <c r="N20" s="64"/>
      <c r="O20" s="63"/>
      <c r="P20" s="75"/>
      <c r="Q20" s="63"/>
      <c r="R20" s="65"/>
      <c r="S20" s="76"/>
      <c r="T20" s="58"/>
      <c r="U20" s="59"/>
      <c r="V20" s="58"/>
      <c r="W20" s="59"/>
    </row>
    <row r="21" ht="6" customHeight="1" spans="1:23" x14ac:dyDescent="0.25">
      <c r="A21" s="78"/>
      <c r="B21" s="24"/>
      <c r="C21" s="36"/>
      <c r="D21" s="4"/>
      <c r="E21" s="5"/>
      <c r="F21" s="44"/>
      <c r="G21" s="37"/>
      <c r="H21" s="8"/>
      <c r="I21" s="67"/>
      <c r="J21" s="68" t="s">
        <v>40</v>
      </c>
      <c r="K21" s="77"/>
      <c r="L21" s="67"/>
      <c r="M21" s="68" t="s">
        <v>40</v>
      </c>
      <c r="N21" s="77"/>
      <c r="O21" s="69" t="s">
        <v>41</v>
      </c>
      <c r="P21" s="70"/>
      <c r="Q21" s="69" t="s">
        <v>41</v>
      </c>
      <c r="R21" s="71"/>
      <c r="S21" s="76"/>
      <c r="T21" s="72"/>
      <c r="U21" s="73"/>
      <c r="V21" s="74"/>
      <c r="W21" s="73"/>
    </row>
    <row r="22" ht="9.6" customHeight="1" spans="1:23" x14ac:dyDescent="0.25">
      <c r="A22" s="78"/>
      <c r="B22" s="24"/>
      <c r="C22" s="36"/>
      <c r="D22" s="4"/>
      <c r="E22" s="5"/>
      <c r="F22" s="44"/>
      <c r="G22" s="37"/>
      <c r="H22" s="8"/>
      <c r="I22" s="63" t="s">
        <v>48</v>
      </c>
      <c r="J22" s="63" t="s">
        <v>48</v>
      </c>
      <c r="K22" s="64" t="s">
        <v>48</v>
      </c>
      <c r="L22" s="63" t="s">
        <v>48</v>
      </c>
      <c r="M22" s="63" t="s">
        <v>48</v>
      </c>
      <c r="N22" s="64" t="s">
        <v>48</v>
      </c>
      <c r="O22" s="63" t="s">
        <v>48</v>
      </c>
      <c r="P22" s="75" t="s">
        <v>48</v>
      </c>
      <c r="Q22" s="63" t="s">
        <v>48</v>
      </c>
      <c r="R22" s="65" t="s">
        <v>48</v>
      </c>
      <c r="S22" s="76"/>
      <c r="T22" s="58"/>
      <c r="U22" s="59"/>
      <c r="V22" s="58"/>
      <c r="W22" s="59"/>
    </row>
    <row r="23" ht="6" customHeight="1" spans="1:23" x14ac:dyDescent="0.25">
      <c r="A23" s="78"/>
      <c r="B23" s="24"/>
      <c r="C23" s="36"/>
      <c r="D23" s="4"/>
      <c r="E23" s="5"/>
      <c r="F23" s="44"/>
      <c r="G23" s="37"/>
      <c r="H23" s="8"/>
      <c r="I23" s="67"/>
      <c r="J23" s="68" t="s">
        <v>40</v>
      </c>
      <c r="K23" s="77"/>
      <c r="L23" s="67"/>
      <c r="M23" s="68" t="s">
        <v>40</v>
      </c>
      <c r="N23" s="77"/>
      <c r="O23" s="69" t="s">
        <v>41</v>
      </c>
      <c r="P23" s="70"/>
      <c r="Q23" s="69" t="s">
        <v>41</v>
      </c>
      <c r="R23" s="71"/>
      <c r="S23" s="76"/>
      <c r="T23" s="72"/>
      <c r="U23" s="73"/>
      <c r="V23" s="74"/>
      <c r="W23" s="73"/>
    </row>
    <row r="24" ht="10.35" customHeight="1" spans="1:23" x14ac:dyDescent="0.25">
      <c r="A24" s="78"/>
      <c r="B24" s="24"/>
      <c r="C24" s="36"/>
      <c r="D24" s="4"/>
      <c r="E24" s="5"/>
      <c r="F24" s="44"/>
      <c r="G24" s="37"/>
      <c r="H24" s="8"/>
      <c r="I24" s="63" t="s">
        <v>48</v>
      </c>
      <c r="J24" s="63" t="s">
        <v>48</v>
      </c>
      <c r="K24" s="64" t="s">
        <v>48</v>
      </c>
      <c r="L24" s="63" t="s">
        <v>48</v>
      </c>
      <c r="M24" s="63" t="s">
        <v>48</v>
      </c>
      <c r="N24" s="64" t="s">
        <v>48</v>
      </c>
      <c r="O24" s="63" t="s">
        <v>48</v>
      </c>
      <c r="P24" s="75" t="s">
        <v>48</v>
      </c>
      <c r="Q24" s="63" t="s">
        <v>48</v>
      </c>
      <c r="R24" s="65" t="s">
        <v>48</v>
      </c>
      <c r="S24" s="76"/>
      <c r="T24" s="58"/>
      <c r="U24" s="59"/>
      <c r="V24" s="58"/>
      <c r="W24" s="59"/>
    </row>
    <row r="25" ht="6" customHeight="1" spans="1:23" x14ac:dyDescent="0.25">
      <c r="A25" s="78"/>
      <c r="B25" s="24"/>
      <c r="C25" s="36"/>
      <c r="D25" s="4"/>
      <c r="E25" s="5"/>
      <c r="F25" s="44"/>
      <c r="G25" s="37"/>
      <c r="H25" s="8"/>
      <c r="I25" s="67"/>
      <c r="J25" s="68" t="s">
        <v>40</v>
      </c>
      <c r="K25" s="77"/>
      <c r="L25" s="67"/>
      <c r="M25" s="68" t="s">
        <v>40</v>
      </c>
      <c r="N25" s="77"/>
      <c r="O25" s="69" t="s">
        <v>41</v>
      </c>
      <c r="P25" s="70"/>
      <c r="Q25" s="69" t="s">
        <v>41</v>
      </c>
      <c r="R25" s="71"/>
      <c r="S25" s="76"/>
      <c r="T25" s="72"/>
      <c r="U25" s="73"/>
      <c r="V25" s="74"/>
      <c r="W25" s="73"/>
    </row>
    <row r="26" ht="10.35" customHeight="1" spans="1:23" x14ac:dyDescent="0.25">
      <c r="A26" s="78"/>
      <c r="B26" s="24"/>
      <c r="C26" s="79">
        <f>O33</f>
      </c>
      <c r="D26" s="4"/>
      <c r="E26" s="5"/>
      <c r="F26" s="44"/>
      <c r="G26" s="37"/>
      <c r="H26" s="8"/>
      <c r="I26" s="63" t="s">
        <v>48</v>
      </c>
      <c r="J26" s="63" t="s">
        <v>48</v>
      </c>
      <c r="K26" s="64" t="s">
        <v>48</v>
      </c>
      <c r="L26" s="63" t="s">
        <v>48</v>
      </c>
      <c r="M26" s="63" t="s">
        <v>48</v>
      </c>
      <c r="N26" s="64" t="s">
        <v>48</v>
      </c>
      <c r="O26" s="63" t="s">
        <v>48</v>
      </c>
      <c r="P26" s="75" t="s">
        <v>48</v>
      </c>
      <c r="Q26" s="63" t="s">
        <v>48</v>
      </c>
      <c r="R26" s="65" t="s">
        <v>48</v>
      </c>
      <c r="S26" s="76"/>
      <c r="T26" s="58"/>
      <c r="U26" s="59"/>
      <c r="V26" s="58"/>
      <c r="W26" s="59"/>
    </row>
    <row r="27" ht="6" customHeight="1" spans="1:23" x14ac:dyDescent="0.25">
      <c r="A27" s="78"/>
      <c r="B27" s="24"/>
      <c r="C27" s="79"/>
      <c r="D27" s="4"/>
      <c r="E27" s="5"/>
      <c r="F27" s="44"/>
      <c r="G27" s="37"/>
      <c r="H27" s="8"/>
      <c r="I27" s="67"/>
      <c r="J27" s="68" t="s">
        <v>40</v>
      </c>
      <c r="K27" s="77"/>
      <c r="L27" s="67"/>
      <c r="M27" s="68" t="s">
        <v>40</v>
      </c>
      <c r="N27" s="77"/>
      <c r="O27" s="69" t="s">
        <v>41</v>
      </c>
      <c r="P27" s="70"/>
      <c r="Q27" s="69" t="s">
        <v>41</v>
      </c>
      <c r="R27" s="71"/>
      <c r="S27" s="76"/>
      <c r="T27" s="72"/>
      <c r="U27" s="73"/>
      <c r="V27" s="74"/>
      <c r="W27" s="73"/>
    </row>
    <row r="28" ht="9.6" customHeight="1" spans="1:23" x14ac:dyDescent="0.25">
      <c r="A28" s="78"/>
      <c r="B28" s="24"/>
      <c r="C28" s="79"/>
      <c r="D28" s="4"/>
      <c r="E28" s="5"/>
      <c r="F28" s="44"/>
      <c r="G28" s="37"/>
      <c r="H28" s="8"/>
      <c r="I28" s="63" t="s">
        <v>48</v>
      </c>
      <c r="J28" s="63" t="s">
        <v>48</v>
      </c>
      <c r="K28" s="64" t="s">
        <v>48</v>
      </c>
      <c r="L28" s="63" t="s">
        <v>48</v>
      </c>
      <c r="M28" s="63" t="s">
        <v>48</v>
      </c>
      <c r="N28" s="64" t="s">
        <v>48</v>
      </c>
      <c r="O28" s="63" t="s">
        <v>48</v>
      </c>
      <c r="P28" s="75" t="s">
        <v>48</v>
      </c>
      <c r="Q28" s="63" t="s">
        <v>48</v>
      </c>
      <c r="R28" s="65" t="s">
        <v>48</v>
      </c>
      <c r="S28" s="76"/>
      <c r="T28" s="58"/>
      <c r="U28" s="59"/>
      <c r="V28" s="58"/>
      <c r="W28" s="59"/>
    </row>
    <row r="29" ht="6" customHeight="1" spans="1:23" x14ac:dyDescent="0.25">
      <c r="A29" s="78"/>
      <c r="B29" s="24"/>
      <c r="C29" s="79"/>
      <c r="D29" s="4"/>
      <c r="E29" s="5"/>
      <c r="F29" s="44"/>
      <c r="G29" s="37"/>
      <c r="H29" s="8"/>
      <c r="I29" s="67"/>
      <c r="J29" s="68" t="s">
        <v>40</v>
      </c>
      <c r="K29" s="77"/>
      <c r="L29" s="67"/>
      <c r="M29" s="68" t="s">
        <v>40</v>
      </c>
      <c r="N29" s="77"/>
      <c r="O29" s="69" t="s">
        <v>41</v>
      </c>
      <c r="P29" s="70"/>
      <c r="Q29" s="69" t="s">
        <v>41</v>
      </c>
      <c r="R29" s="71"/>
      <c r="S29" s="76"/>
      <c r="T29" s="72"/>
      <c r="U29" s="73"/>
      <c r="V29" s="74"/>
      <c r="W29" s="73"/>
    </row>
    <row r="30" ht="9.6" customHeight="1" spans="1:23" x14ac:dyDescent="0.25">
      <c r="A30" s="78"/>
      <c r="B30" s="24"/>
      <c r="C30" s="79"/>
      <c r="D30" s="4"/>
      <c r="E30" s="5"/>
      <c r="F30" s="44"/>
      <c r="G30" s="37"/>
      <c r="H30" s="8"/>
      <c r="I30" s="63" t="s">
        <v>48</v>
      </c>
      <c r="J30" s="63" t="s">
        <v>48</v>
      </c>
      <c r="K30" s="64" t="s">
        <v>48</v>
      </c>
      <c r="L30" s="63" t="s">
        <v>48</v>
      </c>
      <c r="M30" s="63" t="s">
        <v>48</v>
      </c>
      <c r="N30" s="64" t="s">
        <v>48</v>
      </c>
      <c r="O30" s="63" t="s">
        <v>48</v>
      </c>
      <c r="P30" s="75" t="s">
        <v>48</v>
      </c>
      <c r="Q30" s="63" t="s">
        <v>48</v>
      </c>
      <c r="R30" s="65" t="s">
        <v>48</v>
      </c>
      <c r="S30" s="76"/>
      <c r="T30" s="58"/>
      <c r="U30" s="59"/>
      <c r="V30" s="58"/>
      <c r="W30" s="59"/>
    </row>
    <row r="31" ht="6" customHeight="1" spans="1:23" x14ac:dyDescent="0.25">
      <c r="A31" s="78"/>
      <c r="B31" s="24"/>
      <c r="C31" s="79"/>
      <c r="D31" s="4"/>
      <c r="E31" s="5"/>
      <c r="F31" s="80"/>
      <c r="G31" s="37"/>
      <c r="H31" s="8"/>
      <c r="I31" s="67"/>
      <c r="J31" s="68" t="s">
        <v>40</v>
      </c>
      <c r="K31" s="17"/>
      <c r="L31" s="67"/>
      <c r="M31" s="68" t="s">
        <v>40</v>
      </c>
      <c r="N31" s="17"/>
      <c r="O31" s="69" t="s">
        <v>41</v>
      </c>
      <c r="P31" s="70"/>
      <c r="Q31" s="69" t="s">
        <v>41</v>
      </c>
      <c r="R31" s="71"/>
      <c r="T31" s="72"/>
      <c r="U31" s="73"/>
      <c r="V31" s="74"/>
      <c r="W31" s="73"/>
    </row>
    <row r="32" ht="25.7" customHeight="1" spans="1:18" x14ac:dyDescent="0.25">
      <c r="A32" s="78"/>
      <c r="B32" s="24"/>
      <c r="C32" s="79"/>
      <c r="D32" s="4"/>
      <c r="E32" s="5"/>
      <c r="F32" s="81"/>
      <c r="G32" s="37"/>
      <c r="H32" s="8"/>
      <c r="I32" s="82" t="s">
        <v>49</v>
      </c>
      <c r="J32" s="82" t="s">
        <v>50</v>
      </c>
      <c r="K32" s="82" t="s">
        <v>51</v>
      </c>
      <c r="L32" s="82" t="s">
        <v>52</v>
      </c>
      <c r="M32" s="83" t="s">
        <v>53</v>
      </c>
      <c r="N32" s="83" t="s">
        <v>54</v>
      </c>
      <c r="O32" s="83" t="s">
        <v>55</v>
      </c>
      <c r="P32" s="83" t="s">
        <v>56</v>
      </c>
      <c r="Q32" s="83" t="s">
        <v>57</v>
      </c>
      <c r="R32" s="83" t="s">
        <v>58</v>
      </c>
    </row>
    <row r="33" ht="25.7" customHeight="1" spans="1:19" s="50" customFormat="1" x14ac:dyDescent="0.25">
      <c r="A33" s="78"/>
      <c r="B33" s="84">
        <f>L33</f>
        <v>0</v>
      </c>
      <c r="C33" s="79"/>
      <c r="D33" s="4"/>
      <c r="E33" s="5"/>
      <c r="F33" s="81"/>
      <c r="G33" s="37"/>
      <c r="H33" s="85"/>
      <c r="I33" s="86" t="str">
        <f>Number</f>
        <v>123456</v>
      </c>
      <c r="J33" s="87"/>
      <c r="K33" s="88" t="s">
        <v>59</v>
      </c>
      <c r="L33" s="89"/>
      <c r="M33" s="86"/>
      <c r="N33" s="89"/>
      <c r="O33" s="86">
        <f>IFERROR(INDEX(#REF!,MATCH('Ш Лист 1'!N33,#REF!,0)),"")</f>
      </c>
      <c r="P33" s="86" t="e">
        <f>INDEX(#REF!,MATCH('Ш Лист 1'!L33,#REF!,0))</f>
        <v>#REF!</v>
      </c>
      <c r="Q33" s="86"/>
      <c r="R33" s="86"/>
      <c r="S33" s="90"/>
    </row>
    <row r="34" ht="12" customHeight="1" spans="1:19" x14ac:dyDescent="0.25">
      <c r="A34" s="78"/>
      <c r="B34" s="84"/>
      <c r="C34" s="79"/>
      <c r="D34" s="4"/>
      <c r="E34" s="5"/>
      <c r="F34" s="81"/>
      <c r="G34" s="37"/>
      <c r="H34" s="8"/>
      <c r="I34" s="91" t="s">
        <v>60</v>
      </c>
      <c r="J34" s="92"/>
      <c r="K34" s="92"/>
      <c r="L34" s="92"/>
      <c r="M34" s="92"/>
      <c r="N34" s="92"/>
      <c r="O34" s="92"/>
      <c r="P34" s="92"/>
      <c r="Q34" s="92"/>
      <c r="R34" s="93"/>
      <c r="S34" s="90"/>
    </row>
    <row r="35" ht="34.7" customHeight="1" spans="1:18" x14ac:dyDescent="0.25">
      <c r="A35" s="78"/>
      <c r="B35" s="84"/>
      <c r="C35" s="24" t="s">
        <v>61</v>
      </c>
      <c r="D35" s="4"/>
      <c r="E35" s="5"/>
      <c r="F35" s="24" t="s">
        <v>62</v>
      </c>
      <c r="G35" s="37"/>
      <c r="H35" s="8"/>
      <c r="I35" s="82" t="s">
        <v>63</v>
      </c>
      <c r="J35" s="82" t="s">
        <v>64</v>
      </c>
      <c r="K35" s="82" t="s">
        <v>65</v>
      </c>
      <c r="L35" s="94" t="s">
        <v>66</v>
      </c>
      <c r="M35" s="95"/>
      <c r="N35" s="83" t="s">
        <v>67</v>
      </c>
      <c r="O35" s="83" t="s">
        <v>68</v>
      </c>
      <c r="P35" s="83" t="s">
        <v>69</v>
      </c>
      <c r="Q35" s="83" t="s">
        <v>70</v>
      </c>
      <c r="R35" s="83" t="s">
        <v>71</v>
      </c>
    </row>
    <row r="36" ht="10.7" customHeight="1" spans="1:19" x14ac:dyDescent="0.25">
      <c r="A36" s="43"/>
      <c r="B36" s="84"/>
      <c r="C36" s="24"/>
      <c r="D36" s="24" t="s">
        <v>72</v>
      </c>
      <c r="E36" s="24" t="s">
        <v>73</v>
      </c>
      <c r="F36" s="24"/>
      <c r="G36" s="96"/>
      <c r="H36" s="8"/>
      <c r="I36" s="97"/>
      <c r="J36" s="98"/>
      <c r="K36" s="98"/>
      <c r="L36" s="99"/>
      <c r="M36" s="98"/>
      <c r="N36" s="100"/>
      <c r="O36" s="100"/>
      <c r="P36" s="100"/>
      <c r="Q36" s="100"/>
      <c r="R36" s="100"/>
      <c r="S36" s="29"/>
    </row>
    <row r="37" ht="10.7" customHeight="1" spans="1:19" x14ac:dyDescent="0.25">
      <c r="A37" s="43"/>
      <c r="B37" s="84"/>
      <c r="C37" s="24"/>
      <c r="D37" s="24"/>
      <c r="E37" s="24"/>
      <c r="F37" s="24"/>
      <c r="G37" s="96"/>
      <c r="H37" s="8"/>
      <c r="I37" s="97" t="s">
        <v>48</v>
      </c>
      <c r="J37" s="98" t="s">
        <v>48</v>
      </c>
      <c r="K37" s="98" t="s">
        <v>48</v>
      </c>
      <c r="L37" s="99" t="s">
        <v>48</v>
      </c>
      <c r="M37" s="98" t="s">
        <v>48</v>
      </c>
      <c r="N37" s="100" t="s">
        <v>48</v>
      </c>
      <c r="O37" s="100" t="s">
        <v>48</v>
      </c>
      <c r="P37" s="100" t="s">
        <v>48</v>
      </c>
      <c r="Q37" s="100" t="s">
        <v>48</v>
      </c>
      <c r="R37" s="100"/>
      <c r="S37" s="29"/>
    </row>
    <row r="38" ht="10.7" customHeight="1" spans="1:19" x14ac:dyDescent="0.25">
      <c r="A38" s="43"/>
      <c r="B38" s="84"/>
      <c r="C38" s="24"/>
      <c r="D38" s="24"/>
      <c r="E38" s="24"/>
      <c r="F38" s="24"/>
      <c r="G38" s="96"/>
      <c r="H38" s="8"/>
      <c r="I38" s="97" t="s">
        <v>48</v>
      </c>
      <c r="J38" s="98" t="s">
        <v>48</v>
      </c>
      <c r="K38" s="98" t="s">
        <v>48</v>
      </c>
      <c r="L38" s="99" t="s">
        <v>48</v>
      </c>
      <c r="M38" s="98" t="s">
        <v>48</v>
      </c>
      <c r="N38" s="100" t="s">
        <v>48</v>
      </c>
      <c r="O38" s="100" t="s">
        <v>48</v>
      </c>
      <c r="P38" s="100" t="s">
        <v>48</v>
      </c>
      <c r="Q38" s="100" t="s">
        <v>48</v>
      </c>
      <c r="R38" s="100">
        <f t="shared" ref="R38:R42" si="0">IF(O38&gt;P38,O38-P38,"")</f>
      </c>
      <c r="S38" s="29"/>
    </row>
    <row r="39" ht="10.7" customHeight="1" spans="1:18" x14ac:dyDescent="0.25">
      <c r="A39" s="43"/>
      <c r="B39" s="24" t="s">
        <v>74</v>
      </c>
      <c r="C39" s="24"/>
      <c r="D39" s="24"/>
      <c r="E39" s="24"/>
      <c r="F39" s="24"/>
      <c r="G39" s="96"/>
      <c r="H39" s="8"/>
      <c r="I39" s="97" t="s">
        <v>48</v>
      </c>
      <c r="J39" s="98" t="s">
        <v>48</v>
      </c>
      <c r="K39" s="98" t="s">
        <v>48</v>
      </c>
      <c r="L39" s="99" t="s">
        <v>48</v>
      </c>
      <c r="M39" s="98" t="s">
        <v>48</v>
      </c>
      <c r="N39" s="100" t="s">
        <v>48</v>
      </c>
      <c r="O39" s="100" t="s">
        <v>48</v>
      </c>
      <c r="P39" s="100" t="s">
        <v>48</v>
      </c>
      <c r="Q39" s="100" t="s">
        <v>48</v>
      </c>
      <c r="R39" s="100">
        <f t="shared" si="0"/>
      </c>
    </row>
    <row r="40" ht="10.7" customHeight="1" spans="1:19" x14ac:dyDescent="0.25">
      <c r="A40" s="43"/>
      <c r="B40" s="24"/>
      <c r="C40" s="24"/>
      <c r="D40" s="24"/>
      <c r="E40" s="24"/>
      <c r="F40" s="24"/>
      <c r="G40" s="96"/>
      <c r="H40" s="8"/>
      <c r="I40" s="97" t="s">
        <v>48</v>
      </c>
      <c r="J40" s="98" t="s">
        <v>48</v>
      </c>
      <c r="K40" s="98" t="s">
        <v>48</v>
      </c>
      <c r="L40" s="99" t="s">
        <v>48</v>
      </c>
      <c r="M40" s="98" t="s">
        <v>48</v>
      </c>
      <c r="N40" s="100" t="s">
        <v>48</v>
      </c>
      <c r="O40" s="100" t="s">
        <v>48</v>
      </c>
      <c r="P40" s="100" t="s">
        <v>48</v>
      </c>
      <c r="Q40" s="100" t="s">
        <v>48</v>
      </c>
      <c r="R40" s="100">
        <f t="shared" si="0"/>
      </c>
      <c r="S40" s="29"/>
    </row>
    <row r="41" ht="10.7" customHeight="1" spans="1:19" x14ac:dyDescent="0.25">
      <c r="A41" s="43"/>
      <c r="B41" s="24"/>
      <c r="C41" s="24"/>
      <c r="D41" s="24"/>
      <c r="E41" s="24"/>
      <c r="F41" s="24"/>
      <c r="G41" s="96"/>
      <c r="H41" s="8"/>
      <c r="I41" s="97" t="s">
        <v>48</v>
      </c>
      <c r="J41" s="101" t="s">
        <v>48</v>
      </c>
      <c r="K41" s="101" t="s">
        <v>48</v>
      </c>
      <c r="L41" s="102" t="s">
        <v>48</v>
      </c>
      <c r="M41" s="101" t="s">
        <v>48</v>
      </c>
      <c r="N41" s="100" t="s">
        <v>48</v>
      </c>
      <c r="O41" s="100" t="s">
        <v>48</v>
      </c>
      <c r="P41" s="100" t="s">
        <v>48</v>
      </c>
      <c r="Q41" s="100" t="s">
        <v>48</v>
      </c>
      <c r="R41" s="100">
        <f t="shared" si="0"/>
      </c>
      <c r="S41" s="29"/>
    </row>
    <row r="42" ht="10.7" customHeight="1" spans="1:19" x14ac:dyDescent="0.25">
      <c r="A42" s="43"/>
      <c r="B42" s="24"/>
      <c r="C42" s="24"/>
      <c r="D42" s="24"/>
      <c r="E42" s="24"/>
      <c r="F42" s="24"/>
      <c r="G42" s="96"/>
      <c r="H42" s="8"/>
      <c r="I42" s="97" t="s">
        <v>48</v>
      </c>
      <c r="J42" s="101" t="s">
        <v>48</v>
      </c>
      <c r="K42" s="101" t="s">
        <v>48</v>
      </c>
      <c r="L42" s="102" t="s">
        <v>48</v>
      </c>
      <c r="M42" s="101" t="s">
        <v>48</v>
      </c>
      <c r="N42" s="100" t="s">
        <v>48</v>
      </c>
      <c r="O42" s="100" t="s">
        <v>48</v>
      </c>
      <c r="P42" s="100" t="s">
        <v>48</v>
      </c>
      <c r="Q42" s="100" t="s">
        <v>48</v>
      </c>
      <c r="R42" s="100">
        <f t="shared" si="0"/>
      </c>
      <c r="S42" s="29"/>
    </row>
    <row r="43" ht="10.7" customHeight="1" spans="1:19" x14ac:dyDescent="0.25">
      <c r="A43" s="43"/>
      <c r="B43" s="24"/>
      <c r="C43" s="24"/>
      <c r="D43" s="24"/>
      <c r="E43" s="24"/>
      <c r="F43" s="24"/>
      <c r="G43" s="96"/>
      <c r="H43" s="8"/>
      <c r="I43" s="97" t="s">
        <v>48</v>
      </c>
      <c r="J43" s="101" t="s">
        <v>48</v>
      </c>
      <c r="K43" s="101" t="s">
        <v>48</v>
      </c>
      <c r="L43" s="102" t="s">
        <v>48</v>
      </c>
      <c r="M43" s="101" t="s">
        <v>48</v>
      </c>
      <c r="N43" s="100" t="s">
        <v>48</v>
      </c>
      <c r="O43" s="100" t="s">
        <v>48</v>
      </c>
      <c r="P43" s="100" t="s">
        <v>48</v>
      </c>
      <c r="Q43" s="100" t="s">
        <v>48</v>
      </c>
      <c r="R43" s="100">
        <f t="shared" ref="R43:R44" si="1">IF(O43&gt;P43,O43-P43,"")</f>
      </c>
      <c r="S43" s="29"/>
    </row>
    <row r="44" ht="10.7" customHeight="1" spans="2:19" x14ac:dyDescent="0.25">
      <c r="B44" s="24"/>
      <c r="C44" s="24"/>
      <c r="D44" s="24"/>
      <c r="E44" s="24"/>
      <c r="F44" s="24"/>
      <c r="G44" s="96"/>
      <c r="H44" s="8"/>
      <c r="I44" s="97" t="s">
        <v>48</v>
      </c>
      <c r="J44" s="101" t="s">
        <v>48</v>
      </c>
      <c r="K44" s="101" t="s">
        <v>48</v>
      </c>
      <c r="L44" s="102" t="s">
        <v>48</v>
      </c>
      <c r="M44" s="101" t="s">
        <v>48</v>
      </c>
      <c r="N44" s="100" t="s">
        <v>48</v>
      </c>
      <c r="O44" s="100" t="s">
        <v>48</v>
      </c>
      <c r="P44" s="100" t="s">
        <v>48</v>
      </c>
      <c r="Q44" s="100" t="s">
        <v>48</v>
      </c>
      <c r="R44" s="100">
        <f t="shared" si="1"/>
      </c>
      <c r="S44" s="29"/>
    </row>
  </sheetData>
  <autoFilter ref="I1:R44"/>
  <mergeCells count="35">
    <mergeCell ref="Q1:R1"/>
    <mergeCell ref="B1:B4"/>
    <mergeCell ref="C1:C8"/>
    <mergeCell ref="D1:D35"/>
    <mergeCell ref="E1:E35"/>
    <mergeCell ref="F1:F3"/>
    <mergeCell ref="F4:F7"/>
    <mergeCell ref="B5:B11"/>
    <mergeCell ref="K6:R6"/>
    <mergeCell ref="I7:M7"/>
    <mergeCell ref="G8:G35"/>
    <mergeCell ref="I9:K9"/>
    <mergeCell ref="L9:N9"/>
    <mergeCell ref="O9:P9"/>
    <mergeCell ref="Q9:R9"/>
    <mergeCell ref="F9:F30"/>
    <mergeCell ref="I10:K11"/>
    <mergeCell ref="L10:N10"/>
    <mergeCell ref="C10:C20"/>
    <mergeCell ref="L11:N11"/>
    <mergeCell ref="O11:P11"/>
    <mergeCell ref="Q11:R11"/>
    <mergeCell ref="A12:A17"/>
    <mergeCell ref="B12:B19"/>
    <mergeCell ref="A18:A35"/>
    <mergeCell ref="B20:B32"/>
    <mergeCell ref="C26:C34"/>
    <mergeCell ref="F32:F34"/>
    <mergeCell ref="B33:B38"/>
    <mergeCell ref="L35:M35"/>
    <mergeCell ref="C35:C44"/>
    <mergeCell ref="F35:F44"/>
    <mergeCell ref="D36:D44"/>
    <mergeCell ref="E36:E44"/>
    <mergeCell ref="B39:B44"/>
  </mergeCells>
  <conditionalFormatting sqref="R12">
    <cfRule type="expression" dxfId="0" priority="16">
      <formula>R12&lt;P12</formula>
    </cfRule>
  </conditionalFormatting>
  <conditionalFormatting sqref="R14">
    <cfRule type="expression" dxfId="1" priority="15">
      <formula>R14&lt;P14</formula>
    </cfRule>
  </conditionalFormatting>
  <conditionalFormatting sqref="R16">
    <cfRule type="expression" dxfId="2" priority="14">
      <formula>R16&lt;P16</formula>
    </cfRule>
  </conditionalFormatting>
  <conditionalFormatting sqref="R18">
    <cfRule type="expression" dxfId="3" priority="13">
      <formula>R18&lt;P18</formula>
    </cfRule>
  </conditionalFormatting>
  <conditionalFormatting sqref="R20">
    <cfRule type="expression" dxfId="4" priority="12">
      <formula>R20&lt;P20</formula>
    </cfRule>
  </conditionalFormatting>
  <conditionalFormatting sqref="R22">
    <cfRule type="expression" dxfId="5" priority="11">
      <formula>R22&lt;P22</formula>
    </cfRule>
  </conditionalFormatting>
  <conditionalFormatting sqref="R24">
    <cfRule type="expression" dxfId="6" priority="10">
      <formula>R24&lt;P24</formula>
    </cfRule>
  </conditionalFormatting>
  <conditionalFormatting sqref="R26">
    <cfRule type="expression" dxfId="7" priority="3">
      <formula>R26&lt;P26</formula>
    </cfRule>
  </conditionalFormatting>
  <conditionalFormatting sqref="R28">
    <cfRule type="expression" dxfId="8" priority="2">
      <formula>R28&lt;P28</formula>
    </cfRule>
  </conditionalFormatting>
  <conditionalFormatting sqref="R30">
    <cfRule type="expression" dxfId="9" priority="1">
      <formula>R30&lt;P30</formula>
    </cfRule>
  </conditionalFormatting>
  <conditionalFormatting sqref="S33">
    <cfRule type="expression" dxfId="10" priority="4">
      <formula>S33&lt;U32</formula>
    </cfRule>
  </conditionalFormatting>
  <conditionalFormatting sqref="V10">
    <cfRule type="expression" dxfId="11" priority="6">
      <formula>V10&lt;T10</formula>
    </cfRule>
  </conditionalFormatting>
  <conditionalFormatting sqref="V12:V31">
    <cfRule type="expression" dxfId="12" priority="5">
      <formula>V12&lt;T12</formula>
    </cfRule>
  </conditionalFormatting>
  <conditionalFormatting sqref="S34">
    <cfRule type="expression" dxfId="13" priority="18">
      <formula>S34&lt;V32</formula>
    </cfRule>
  </conditionalFormatting>
  <dataValidations count="8">
    <dataValidation type="list" allowBlank="1" showInputMessage="1" showErrorMessage="1" sqref="D1">
      <formula1>PIB</formula1>
    </dataValidation>
    <dataValidation type="list" allowBlank="1" showInputMessage="1" showErrorMessage="1" sqref="F9">
      <formula1>PIB</formula1>
    </dataValidation>
    <dataValidation type="list" allowBlank="1" showInputMessage="1" showErrorMessage="1" sqref="K6">
      <formula1>Routes</formula1>
    </dataValidation>
    <dataValidation type="list" allowBlank="1" showInputMessage="1" showErrorMessage="1" sqref="L33">
      <formula1>Vehicles</formula1>
    </dataValidation>
    <dataValidation type="list" allowBlank="1" showInputMessage="1" showErrorMessage="1" sqref="N33">
      <formula1>Vehicles</formula1>
    </dataValidation>
    <dataValidation type="list" allowBlank="1" showInputMessage="1" showErrorMessage="1" sqref="R5">
      <formula1>PIB</formula1>
    </dataValidation>
    <dataValidation type="list" allowBlank="1" showInputMessage="1" showErrorMessage="1" sqref="R7">
      <formula1>PIB</formula1>
    </dataValidation>
    <dataValidation type="list" allowBlank="1" showInputMessage="1" showErrorMessage="1" sqref="U5:U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99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 zoomScale="100" zoomScaleNormal="100" view="pageBreakPreview">
      <selection activeCell="L19" sqref="L19"/>
    </sheetView>
  </sheetViews>
  <sheetFormatPr defaultRowHeight="15" outlineLevelRow="0" outlineLevelCol="0" x14ac:dyDescent="0.25"/>
  <cols>
    <col min="1" max="1" width="24.85546875" customWidth="1"/>
    <col min="2" max="2" width="6.85546875" customWidth="1"/>
    <col min="3" max="3" width="5.42578125" customWidth="1"/>
    <col min="4" max="4" width="7.140625" customWidth="1"/>
    <col min="5" max="5" width="5" customWidth="1"/>
    <col min="6" max="6" width="8.140625" customWidth="1"/>
    <col min="7" max="7" width="6.140625" customWidth="1"/>
    <col min="8" max="8" width="5.85546875" customWidth="1"/>
    <col min="9" max="10" width="4.85546875" customWidth="1"/>
    <col min="11" max="11" width="5.140625" customWidth="1"/>
    <col min="12" max="12" width="5.85546875" customWidth="1"/>
    <col min="13" max="13" width="5" customWidth="1"/>
    <col min="14" max="14" width="19.5703125" customWidth="1"/>
    <col min="15" max="15" width="18.85546875" customWidth="1"/>
  </cols>
  <sheetData>
    <row r="1" spans="1:14" x14ac:dyDescent="0.25">
      <c r="A1" s="103" t="s">
        <v>75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ht="15.75" customHeight="1" spans="1:14" x14ac:dyDescent="0.25">
      <c r="A2" s="104" t="s">
        <v>76</v>
      </c>
      <c r="B2" s="105" t="s">
        <v>77</v>
      </c>
      <c r="C2" s="105"/>
      <c r="D2" s="106" t="s">
        <v>78</v>
      </c>
      <c r="E2" s="106"/>
      <c r="F2" s="106"/>
      <c r="G2" s="106"/>
      <c r="H2" s="106"/>
      <c r="I2" s="105" t="s">
        <v>79</v>
      </c>
      <c r="J2" s="105"/>
      <c r="K2" s="105"/>
      <c r="L2" s="105" t="s">
        <v>80</v>
      </c>
      <c r="M2" s="105"/>
      <c r="N2" s="105" t="s">
        <v>81</v>
      </c>
    </row>
    <row r="3" ht="30.6" customHeight="1" spans="1:14" x14ac:dyDescent="0.25">
      <c r="A3" s="104"/>
      <c r="B3" s="105"/>
      <c r="C3" s="105"/>
      <c r="D3" s="107" t="s">
        <v>82</v>
      </c>
      <c r="E3" s="107" t="s">
        <v>83</v>
      </c>
      <c r="F3" s="107" t="s">
        <v>84</v>
      </c>
      <c r="G3" s="106" t="s">
        <v>85</v>
      </c>
      <c r="H3" s="106"/>
      <c r="I3" s="105"/>
      <c r="J3" s="105"/>
      <c r="K3" s="105"/>
      <c r="L3" s="105"/>
      <c r="M3" s="105"/>
      <c r="N3" s="105"/>
    </row>
    <row r="4" ht="91.35" customHeight="1" spans="1:15" x14ac:dyDescent="0.25">
      <c r="A4" s="104"/>
      <c r="B4" s="107" t="s">
        <v>86</v>
      </c>
      <c r="C4" s="107" t="s">
        <v>87</v>
      </c>
      <c r="D4" s="107"/>
      <c r="E4" s="107"/>
      <c r="F4" s="107"/>
      <c r="G4" s="108" t="s">
        <v>88</v>
      </c>
      <c r="H4" s="108" t="s">
        <v>89</v>
      </c>
      <c r="I4" s="107" t="s">
        <v>90</v>
      </c>
      <c r="J4" s="107" t="s">
        <v>91</v>
      </c>
      <c r="K4" s="107" t="s">
        <v>84</v>
      </c>
      <c r="L4" s="108" t="s">
        <v>92</v>
      </c>
      <c r="M4" s="107" t="s">
        <v>93</v>
      </c>
      <c r="N4" s="105"/>
      <c r="O4" s="109" t="s">
        <v>94</v>
      </c>
    </row>
    <row r="5" ht="15.75" customHeight="1" spans="1:14" x14ac:dyDescent="0.25">
      <c r="A5" s="110">
        <v>1</v>
      </c>
      <c r="B5" s="110">
        <v>2</v>
      </c>
      <c r="C5" s="110">
        <v>3</v>
      </c>
      <c r="D5" s="110">
        <v>4</v>
      </c>
      <c r="E5" s="110">
        <v>5</v>
      </c>
      <c r="F5" s="110">
        <v>6</v>
      </c>
      <c r="G5" s="110">
        <v>7</v>
      </c>
      <c r="H5" s="110">
        <v>8</v>
      </c>
      <c r="I5" s="110">
        <v>9</v>
      </c>
      <c r="J5" s="110">
        <v>10</v>
      </c>
      <c r="K5" s="110">
        <v>11</v>
      </c>
      <c r="L5" s="110">
        <v>12</v>
      </c>
      <c r="M5" s="110">
        <v>13</v>
      </c>
      <c r="N5" s="110">
        <v>14</v>
      </c>
    </row>
    <row r="6" ht="16.7" customHeight="1" spans="1:16" x14ac:dyDescent="0.25">
      <c r="A6" s="111"/>
      <c r="B6" s="112"/>
      <c r="C6" s="112"/>
      <c r="D6" s="113"/>
      <c r="E6" s="113"/>
      <c r="F6" s="114"/>
      <c r="G6" s="113"/>
      <c r="H6" s="113"/>
      <c r="I6" s="113"/>
      <c r="J6" s="113"/>
      <c r="K6" s="113"/>
      <c r="L6" s="113"/>
      <c r="M6" s="113"/>
      <c r="N6" s="115"/>
      <c r="P6" s="116">
        <v>1</v>
      </c>
    </row>
    <row r="7" ht="16.7" customHeight="1" spans="1:16" x14ac:dyDescent="0.25">
      <c r="A7" s="111"/>
      <c r="B7" s="112"/>
      <c r="C7" s="112"/>
      <c r="D7" s="113"/>
      <c r="E7" s="113"/>
      <c r="F7" s="114"/>
      <c r="G7" s="113"/>
      <c r="H7" s="113"/>
      <c r="I7" s="113"/>
      <c r="J7" s="113"/>
      <c r="K7" s="113"/>
      <c r="L7" s="113"/>
      <c r="M7" s="113"/>
      <c r="N7" s="115"/>
      <c r="P7" s="116">
        <v>2</v>
      </c>
    </row>
    <row r="8" ht="16.7" customHeight="1" spans="1:16" x14ac:dyDescent="0.25">
      <c r="A8" s="111"/>
      <c r="B8" s="112"/>
      <c r="C8" s="112"/>
      <c r="D8" s="113"/>
      <c r="E8" s="113"/>
      <c r="F8" s="114"/>
      <c r="G8" s="113"/>
      <c r="H8" s="113"/>
      <c r="I8" s="113"/>
      <c r="J8" s="113"/>
      <c r="K8" s="113"/>
      <c r="L8" s="113"/>
      <c r="M8" s="113"/>
      <c r="N8" s="115"/>
      <c r="P8" s="116">
        <v>3</v>
      </c>
    </row>
    <row r="9" ht="16.7" customHeight="1" spans="1:16" x14ac:dyDescent="0.25">
      <c r="A9" s="111"/>
      <c r="B9" s="112"/>
      <c r="C9" s="112"/>
      <c r="D9" s="113"/>
      <c r="E9" s="113"/>
      <c r="F9" s="114"/>
      <c r="G9" s="113"/>
      <c r="H9" s="113"/>
      <c r="I9" s="113"/>
      <c r="J9" s="113"/>
      <c r="K9" s="113"/>
      <c r="L9" s="113"/>
      <c r="M9" s="113"/>
      <c r="N9" s="115"/>
      <c r="P9" s="116">
        <v>4</v>
      </c>
    </row>
    <row r="10" ht="16.7" customHeight="1" spans="1:16" x14ac:dyDescent="0.25">
      <c r="A10" s="111"/>
      <c r="B10" s="112"/>
      <c r="C10" s="112"/>
      <c r="D10" s="113"/>
      <c r="E10" s="113"/>
      <c r="F10" s="114"/>
      <c r="G10" s="113"/>
      <c r="H10" s="113"/>
      <c r="I10" s="113"/>
      <c r="J10" s="113"/>
      <c r="K10" s="113"/>
      <c r="L10" s="113"/>
      <c r="M10" s="113"/>
      <c r="N10" s="115"/>
      <c r="P10" s="116">
        <v>5</v>
      </c>
    </row>
    <row r="11" ht="16.7" customHeight="1" spans="1:16" x14ac:dyDescent="0.25">
      <c r="A11" s="111"/>
      <c r="B11" s="112"/>
      <c r="C11" s="112"/>
      <c r="D11" s="113"/>
      <c r="E11" s="113"/>
      <c r="F11" s="114"/>
      <c r="G11" s="113"/>
      <c r="H11" s="113"/>
      <c r="I11" s="113"/>
      <c r="J11" s="113"/>
      <c r="K11" s="113"/>
      <c r="L11" s="113"/>
      <c r="M11" s="113"/>
      <c r="N11" s="115"/>
      <c r="P11" s="116">
        <v>6</v>
      </c>
    </row>
    <row r="12" ht="16.7" customHeight="1" spans="1:16" x14ac:dyDescent="0.25">
      <c r="A12" s="111"/>
      <c r="B12" s="112"/>
      <c r="C12" s="112"/>
      <c r="D12" s="113"/>
      <c r="E12" s="113"/>
      <c r="F12" s="114"/>
      <c r="G12" s="113"/>
      <c r="H12" s="113"/>
      <c r="I12" s="113"/>
      <c r="J12" s="113"/>
      <c r="K12" s="113"/>
      <c r="L12" s="113"/>
      <c r="M12" s="113"/>
      <c r="N12" s="115"/>
      <c r="P12" s="116">
        <v>7</v>
      </c>
    </row>
    <row r="13" ht="16.7" customHeight="1" spans="1:16" x14ac:dyDescent="0.25">
      <c r="A13" s="111"/>
      <c r="B13" s="112"/>
      <c r="C13" s="112"/>
      <c r="D13" s="113"/>
      <c r="E13" s="113"/>
      <c r="F13" s="114"/>
      <c r="G13" s="113"/>
      <c r="H13" s="113"/>
      <c r="I13" s="113"/>
      <c r="J13" s="113"/>
      <c r="K13" s="113"/>
      <c r="L13" s="113"/>
      <c r="M13" s="113"/>
      <c r="N13" s="115"/>
      <c r="P13" s="116">
        <v>8</v>
      </c>
    </row>
    <row r="14" ht="16.7" customHeight="1" spans="1:16" x14ac:dyDescent="0.25">
      <c r="A14" s="111"/>
      <c r="B14" s="112"/>
      <c r="C14" s="112"/>
      <c r="D14" s="113"/>
      <c r="E14" s="113"/>
      <c r="F14" s="114"/>
      <c r="G14" s="113"/>
      <c r="H14" s="113"/>
      <c r="I14" s="113"/>
      <c r="J14" s="113"/>
      <c r="K14" s="113"/>
      <c r="L14" s="113"/>
      <c r="M14" s="113"/>
      <c r="N14" s="115"/>
      <c r="P14" s="116">
        <v>9</v>
      </c>
    </row>
    <row r="15" ht="16.7" customHeight="1" spans="1:16" x14ac:dyDescent="0.25">
      <c r="A15" s="111"/>
      <c r="B15" s="112"/>
      <c r="C15" s="112"/>
      <c r="D15" s="113"/>
      <c r="E15" s="113"/>
      <c r="F15" s="114"/>
      <c r="G15" s="113"/>
      <c r="H15" s="113"/>
      <c r="I15" s="113"/>
      <c r="J15" s="113"/>
      <c r="K15" s="113"/>
      <c r="L15" s="113"/>
      <c r="M15" s="113"/>
      <c r="N15" s="115"/>
      <c r="P15" s="116">
        <v>10</v>
      </c>
    </row>
    <row r="16" spans="1:14" x14ac:dyDescent="0.25">
      <c r="A16" s="55" t="s">
        <v>95</v>
      </c>
      <c r="B16" s="117"/>
      <c r="C16" s="117"/>
      <c r="D16" s="114">
        <f t="shared" ref="D16:E16" si="0">SUM(D6:D15)</f>
        <v>0</v>
      </c>
      <c r="E16" s="114">
        <f t="shared" si="0"/>
        <v>0</v>
      </c>
      <c r="F16" s="114">
        <f>SUM(F6:F15)</f>
        <v>0</v>
      </c>
      <c r="G16" s="114">
        <f t="shared" ref="G16" si="1">SUM(G6:G15)</f>
        <v>0</v>
      </c>
      <c r="H16" s="114">
        <f t="shared" ref="H16:I16" si="2">SUM(H6:H15)</f>
        <v>0</v>
      </c>
      <c r="I16" s="114">
        <f t="shared" si="2"/>
        <v>0</v>
      </c>
      <c r="J16" s="114">
        <f t="shared" ref="J16" si="3">SUM(J6:J15)</f>
        <v>0</v>
      </c>
      <c r="K16" s="114">
        <f t="shared" ref="K16:L16" si="4">SUM(K6:K15)</f>
        <v>0</v>
      </c>
      <c r="L16" s="114">
        <f t="shared" si="4"/>
        <v>0</v>
      </c>
      <c r="M16" s="114">
        <f t="shared" ref="M16" si="5">SUM(M6:M15)</f>
        <v>0</v>
      </c>
      <c r="N16" s="117"/>
    </row>
    <row r="17" spans="1:1" x14ac:dyDescent="0.25">
      <c r="A17" s="29" t="s">
        <v>96</v>
      </c>
    </row>
    <row r="18" ht="12" customHeight="1" spans="1:14" x14ac:dyDescent="0.25">
      <c r="A18" s="76" t="s">
        <v>97</v>
      </c>
      <c r="B18" s="118"/>
      <c r="C18" s="119" t="s">
        <v>98</v>
      </c>
      <c r="D18" s="120"/>
      <c r="E18" s="76" t="s">
        <v>99</v>
      </c>
      <c r="F18" s="121">
        <f>A15</f>
        <v>0</v>
      </c>
      <c r="G18" s="76" t="s">
        <v>100</v>
      </c>
      <c r="H18" s="122"/>
      <c r="I18" s="123" t="s">
        <v>101</v>
      </c>
      <c r="J18" s="1"/>
      <c r="K18" s="1"/>
      <c r="L18" s="1"/>
      <c r="M18" s="1"/>
      <c r="N18" s="1"/>
    </row>
    <row r="19" ht="12" customHeight="1" spans="1:14" x14ac:dyDescent="0.25">
      <c r="A19" s="76"/>
      <c r="B19" s="1"/>
      <c r="C19" s="1">
        <v>100</v>
      </c>
      <c r="D19" s="1"/>
      <c r="E19" s="76"/>
      <c r="F19" s="121"/>
      <c r="G19" s="76"/>
      <c r="H19" s="122"/>
      <c r="I19" s="123"/>
      <c r="J19" s="1"/>
      <c r="K19" s="1"/>
      <c r="L19" s="1"/>
      <c r="M19" s="1"/>
      <c r="N19" s="1"/>
    </row>
    <row r="20" ht="12" customHeight="1" spans="1:16" x14ac:dyDescent="0.25">
      <c r="A20" s="76">
        <f>IF(HideOil,"",INDEX(#REF!,MATCH('Ш Лист 1'!L33,#REF!,0)))</f>
      </c>
      <c r="B20" s="118">
        <f>IF(HideOil,"",INDEX(#REF!,MATCH('Ш Лист 1'!L33,#REF!,0)))</f>
      </c>
      <c r="C20" s="119">
        <f>IF(HideOil,"","x")</f>
      </c>
      <c r="D20" s="120">
        <f>IF(HideOil,"",H18)</f>
      </c>
      <c r="E20" s="76">
        <f>IF(HideOil,"","=")</f>
      </c>
      <c r="F20" s="76">
        <f>IF(HideOil,"",ROUND(B20*D20/C21,1))</f>
      </c>
      <c r="G20" s="123">
        <f>IF(HideOil,"","л")</f>
      </c>
      <c r="H20" s="1"/>
      <c r="I20" s="1"/>
      <c r="J20" s="1"/>
      <c r="K20" s="1"/>
      <c r="L20" s="1"/>
      <c r="M20" s="1"/>
      <c r="N20" s="1"/>
      <c r="P20" t="b">
        <v>1</v>
      </c>
    </row>
    <row r="21" ht="12" customHeight="1" spans="1:14" x14ac:dyDescent="0.25">
      <c r="A21" s="76"/>
      <c r="B21" s="1"/>
      <c r="C21" s="1">
        <f>IF(HideOil,"",100)</f>
      </c>
      <c r="D21" s="1"/>
      <c r="E21" s="76"/>
      <c r="F21" s="76"/>
      <c r="G21" s="123"/>
      <c r="H21" s="1"/>
      <c r="I21" s="1"/>
      <c r="J21" s="1"/>
      <c r="K21" s="1"/>
      <c r="L21" s="1"/>
      <c r="M21" s="1"/>
      <c r="N21" s="1"/>
    </row>
    <row r="22" ht="15.75" customHeight="1" spans="1:3" x14ac:dyDescent="0.25">
      <c r="A22" s="19" t="s">
        <v>102</v>
      </c>
      <c r="B22" s="124">
        <f>F16</f>
        <v>0</v>
      </c>
      <c r="C22" s="1" t="s">
        <v>103</v>
      </c>
    </row>
    <row r="23" ht="15.75" customHeight="1" spans="1:3" x14ac:dyDescent="0.25">
      <c r="A23" s="19" t="s">
        <v>104</v>
      </c>
      <c r="B23" s="124">
        <f>H18</f>
        <v>0</v>
      </c>
      <c r="C23" s="1" t="s">
        <v>101</v>
      </c>
    </row>
    <row r="24" ht="15.75" customHeight="1" spans="1:14" x14ac:dyDescent="0.25">
      <c r="A24" s="19" t="s">
        <v>105</v>
      </c>
      <c r="D24" s="125" t="s">
        <v>11</v>
      </c>
      <c r="E24" s="126"/>
      <c r="F24" s="126"/>
      <c r="G24" s="126"/>
      <c r="H24" s="126"/>
      <c r="I24" s="126"/>
      <c r="J24" s="126"/>
      <c r="K24" s="126"/>
      <c r="L24" s="127" t="s">
        <v>12</v>
      </c>
      <c r="M24" s="127"/>
      <c r="N24" s="127"/>
    </row>
    <row r="25" ht="12" customHeight="1" spans="2:14" x14ac:dyDescent="0.25">
      <c r="B25" s="128" t="s">
        <v>106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</row>
    <row r="26" ht="15.75" customHeight="1" spans="1:14" x14ac:dyDescent="0.25">
      <c r="A26" s="30" t="s">
        <v>107</v>
      </c>
      <c r="G26" s="118">
        <f>IFERROR(INDEX(#REF!,MATCH(N26,#REF!,0)),"")</f>
      </c>
      <c r="H26" s="126"/>
      <c r="I26" s="126"/>
      <c r="J26" s="126"/>
      <c r="K26" s="126"/>
      <c r="L26" s="126"/>
      <c r="M26" s="126"/>
      <c r="N26" s="129" t="s">
        <v>108</v>
      </c>
    </row>
    <row r="27" ht="16.35" customHeight="1" spans="1:14" x14ac:dyDescent="0.25">
      <c r="A27" s="1" t="s">
        <v>109</v>
      </c>
      <c r="B27" s="1">
        <v>2023</v>
      </c>
      <c r="C27" s="1" t="s">
        <v>0</v>
      </c>
      <c r="G27" s="130" t="s">
        <v>110</v>
      </c>
      <c r="H27" s="130"/>
      <c r="I27" s="130"/>
      <c r="J27" s="130"/>
      <c r="K27" s="130"/>
      <c r="L27" s="130"/>
      <c r="M27" s="130"/>
      <c r="N27" s="130"/>
    </row>
  </sheetData>
  <mergeCells count="24">
    <mergeCell ref="A1:N1"/>
    <mergeCell ref="B2:C3"/>
    <mergeCell ref="D2:H2"/>
    <mergeCell ref="I2:K3"/>
    <mergeCell ref="L2:M3"/>
    <mergeCell ref="A2:A4"/>
    <mergeCell ref="G3:H3"/>
    <mergeCell ref="N2:N4"/>
    <mergeCell ref="D3:D4"/>
    <mergeCell ref="E3:E4"/>
    <mergeCell ref="F3:F4"/>
    <mergeCell ref="A18:A19"/>
    <mergeCell ref="E18:E19"/>
    <mergeCell ref="F18:F19"/>
    <mergeCell ref="G18:G19"/>
    <mergeCell ref="H18:H19"/>
    <mergeCell ref="I18:I19"/>
    <mergeCell ref="A20:A21"/>
    <mergeCell ref="E20:E21"/>
    <mergeCell ref="F20:F21"/>
    <mergeCell ref="G20:G21"/>
    <mergeCell ref="L24:N24"/>
    <mergeCell ref="B25:N25"/>
    <mergeCell ref="G27:N27"/>
  </mergeCells>
  <dataValidations count="2">
    <dataValidation type="list" allowBlank="1" showInputMessage="1" showErrorMessage="1" sqref="A17">
      <formula1>TypeRoad</formula1>
    </dataValidation>
    <dataValidation type="list" allowBlank="1" showInputMessage="1" showErrorMessage="1" sqref="N26">
      <formula1>PIB</formula1>
    </dataValidation>
  </dataValidations>
  <pageMargins left="0.5905511811023623" right="0.5905511811023623" top="0.7874015748031497" bottom="0.3937007874015748" header="0" footer="0"/>
  <pageSetup paperSize="9" orientation="landscape" horizontalDpi="4294967295" verticalDpi="4294967295" blackAndWhite="1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Ш Лист 1</vt:lpstr>
      <vt:lpstr>Ш Лист 2</vt:lpstr>
      <vt:lpstr>Довідники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2023-10-02T13:41:42Z</cp:lastPrinted>
  <dcterms:created xsi:type="dcterms:W3CDTF">2015-06-05T18:19:34Z</dcterms:created>
  <dcterms:modified xsi:type="dcterms:W3CDTF">2023-12-26T15:43:37Z</dcterms:modified>
</cp:coreProperties>
</file>