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genijsmirnov/Desktop/flaskProject/db/"/>
    </mc:Choice>
  </mc:AlternateContent>
  <xr:revisionPtr revIDLastSave="0" documentId="13_ncr:1_{F99D44D2-02A8-224F-AAD1-B0601A692A31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68" i="1" l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<sst xmlns="http://schemas.openxmlformats.org/spreadsheetml/2006/main" count="2" uniqueCount="2">
  <si>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Meal Name</t>
  </si>
  <si>
    <t>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</si>
</sst>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68"/>
  <sheetViews>
    <sheetView tabSelected="1" workbookViewId="0">
      <selection activeCell="B5" sqref="B5"/>
    </sheetView>
  </sheetViews>
  <sheetFormatPr baseColWidth="10" defaultColWidth="14.5" defaultRowHeight="15" customHeight="1"/>
  <cols>
    <col min="1" max="1" width="86.5" customWidth="1"/>
    <col min="2" max="2" width="43.1640625" customWidth="1"/>
    <col min="5" max="26" width="8.83203125" customWidth="1"/>
  </cols>
  <sheetData>
    <row r="1" spans="1:2">
      <c r="A1" s="2" t="s">
        <v>0</v>
      </c>
      <c r="B1" s="1" t="s">
        <v>1</v>
      </c>
    </row>
    <row r="2" spans="1:2">
      <c r="A2" s="1" t="str">
        <f ca="1">IFERROR(__xludf.DUMMYFUNCTION("GOOGLETRANSLATE(A2,""EN"",""RU"")"),"Яблочный пирог с франжипаном")</f>
        <v>Яблочный пирог с франжипаном</v>
      </c>
      <c r="B2" s="1" t="str">
        <f ca="1">IFERROR(__xludf.DUMMYFUNCTION("GOOGLETRANSLATE(B2,""EN"",""RU"")"),"пищеварительное печенье")</f>
        <v>пищеварительное печенье</v>
      </c>
    </row>
    <row r="3" spans="1:2">
      <c r="A3" s="1" t="str">
        <f ca="1">IFERROR(__xludf.DUMMYFUNCTION("GOOGLETRANSLATE(A3,""EN"",""RU"")"),"Яблочный пирог с франжипаном")</f>
        <v>Яблочный пирог с франжипаном</v>
      </c>
      <c r="B3" s="1" t="str">
        <f ca="1">IFERROR(__xludf.DUMMYFUNCTION("GOOGLETRANSLATE(B3,""EN"",""RU"")"),"масло")</f>
        <v>масло</v>
      </c>
    </row>
    <row r="4" spans="1:2">
      <c r="A4" s="1" t="str">
        <f ca="1">IFERROR(__xludf.DUMMYFUNCTION("GOOGLETRANSLATE(A4,""EN"",""RU"")"),"Яблочный пирог с франжипаном")</f>
        <v>Яблочный пирог с франжипаном</v>
      </c>
      <c r="B4" s="1" t="str">
        <f ca="1">IFERROR(__xludf.DUMMYFUNCTION("GOOGLETRANSLATE(B4,""EN"",""RU"")"),"Яблоки Брэмли")</f>
        <v>Яблоки Брэмли</v>
      </c>
    </row>
    <row r="5" spans="1:2">
      <c r="A5" s="1" t="str">
        <f ca="1">IFERROR(__xludf.DUMMYFUNCTION("GOOGLETRANSLATE(A5,""EN"",""RU"")"),"Яблочный пирог с франжипаном")</f>
        <v>Яблочный пирог с франжипаном</v>
      </c>
      <c r="B5" s="1" t="str">
        <f ca="1">IFERROR(__xludf.DUMMYFUNCTION("GOOGLETRANSLATE(B5,""EN"",""RU"")"),"сливочное масло, размягченное")</f>
        <v>сливочное масло, размягченное</v>
      </c>
    </row>
    <row r="6" spans="1:2">
      <c r="A6" s="1" t="str">
        <f ca="1">IFERROR(__xludf.DUMMYFUNCTION("GOOGLETRANSLATE(A6,""EN"",""RU"")"),"Яблочный пирог с франжипаном")</f>
        <v>Яблочный пирог с франжипаном</v>
      </c>
      <c r="B6" s="1" t="str">
        <f ca="1">IFERROR(__xludf.DUMMYFUNCTION("GOOGLETRANSLATE(B6,""EN"",""RU"")"),"сахарная пудра")</f>
        <v>сахарная пудра</v>
      </c>
    </row>
    <row r="7" spans="1:2">
      <c r="A7" s="1" t="str">
        <f ca="1">IFERROR(__xludf.DUMMYFUNCTION("GOOGLETRANSLATE(A7,""EN"",""RU"")"),"Яблочный пирог с франжипаном")</f>
        <v>Яблочный пирог с франжипаном</v>
      </c>
      <c r="B7" s="1" t="str">
        <f ca="1">IFERROR(__xludf.DUMMYFUNCTION("GOOGLETRANSLATE(B7,""EN"",""RU"")"),"яйца от кур на свободном выгуле, взбитые")</f>
        <v>яйца от кур на свободном выгуле, взбитые</v>
      </c>
    </row>
    <row r="8" spans="1:2">
      <c r="A8" s="1" t="str">
        <f ca="1">IFERROR(__xludf.DUMMYFUNCTION("GOOGLETRANSLATE(A8,""EN"",""RU"")"),"Яблочный пирог с франжипаном")</f>
        <v>Яблочный пирог с франжипаном</v>
      </c>
      <c r="B8" s="1" t="str">
        <f ca="1">IFERROR(__xludf.DUMMYFUNCTION("GOOGLETRANSLATE(B8,""EN"",""RU"")"),"молотый миндаль")</f>
        <v>молотый миндаль</v>
      </c>
    </row>
    <row r="9" spans="1:2">
      <c r="A9" s="1" t="str">
        <f ca="1">IFERROR(__xludf.DUMMYFUNCTION("GOOGLETRANSLATE(A9,""EN"",""RU"")"),"Яблочный пирог с франжипаном")</f>
        <v>Яблочный пирог с франжипаном</v>
      </c>
      <c r="B9" s="1" t="str">
        <f ca="1">IFERROR(__xludf.DUMMYFUNCTION("GOOGLETRANSLATE(B9,""EN"",""RU"")"),"экстракт миндаля")</f>
        <v>экстракт миндаля</v>
      </c>
    </row>
    <row r="10" spans="1:2">
      <c r="A10" s="1" t="str">
        <f ca="1">IFERROR(__xludf.DUMMYFUNCTION("GOOGLETRANSLATE(A10,""EN"",""RU"")"),"Яблочный пирог с франжипаном")</f>
        <v>Яблочный пирог с франжипаном</v>
      </c>
      <c r="B10" s="1" t="str">
        <f ca="1">IFERROR(__xludf.DUMMYFUNCTION("GOOGLETRANSLATE(B10,""EN"",""RU"")"),"хлопья миндаля")</f>
        <v>хлопья миндаля</v>
      </c>
    </row>
    <row r="11" spans="1:2">
      <c r="A11" s="1" t="str">
        <f ca="1">IFERROR(__xludf.DUMMYFUNCTION("GOOGLETRANSLATE(A11,""EN"",""RU"")"),"Яблочно-черничный крамбл")</f>
        <v>Яблочно-черничный крамбл</v>
      </c>
      <c r="B11" s="1" t="str">
        <f ca="1">IFERROR(__xludf.DUMMYFUNCTION("GOOGLETRANSLATE(B11,""EN"",""RU"")"),"Пшеничной муки")</f>
        <v>Пшеничной муки</v>
      </c>
    </row>
    <row r="12" spans="1:2">
      <c r="A12" s="1" t="str">
        <f ca="1">IFERROR(__xludf.DUMMYFUNCTION("GOOGLETRANSLATE(A12,""EN"",""RU"")"),"Яблочно-черничный крамбл")</f>
        <v>Яблочно-черничный крамбл</v>
      </c>
      <c r="B12" s="1" t="str">
        <f ca="1">IFERROR(__xludf.DUMMYFUNCTION("GOOGLETRANSLATE(B12,""EN"",""RU"")"),"Кастеровый сахар")</f>
        <v>Кастеровый сахар</v>
      </c>
    </row>
    <row r="13" spans="1:2">
      <c r="A13" s="1" t="str">
        <f ca="1">IFERROR(__xludf.DUMMYFUNCTION("GOOGLETRANSLATE(A13,""EN"",""RU"")"),"Яблочно-черничный крамбл")</f>
        <v>Яблочно-черничный крамбл</v>
      </c>
      <c r="B13" s="1" t="str">
        <f ca="1">IFERROR(__xludf.DUMMYFUNCTION("GOOGLETRANSLATE(B13,""EN"",""RU"")"),"Масло")</f>
        <v>Масло</v>
      </c>
    </row>
    <row r="14" spans="1:2">
      <c r="A14" s="1" t="str">
        <f ca="1">IFERROR(__xludf.DUMMYFUNCTION("GOOGLETRANSLATE(A14,""EN"",""RU"")"),"Яблочно-черничный крамбл")</f>
        <v>Яблочно-черничный крамбл</v>
      </c>
      <c r="B14" s="1" t="str">
        <f ca="1">IFERROR(__xludf.DUMMYFUNCTION("GOOGLETRANSLATE(B14,""EN"",""RU"")"),"Яблоки Бреберн")</f>
        <v>Яблоки Бреберн</v>
      </c>
    </row>
    <row r="15" spans="1:2">
      <c r="A15" s="1" t="str">
        <f ca="1">IFERROR(__xludf.DUMMYFUNCTION("GOOGLETRANSLATE(A15,""EN"",""RU"")"),"Яблочно-черничный крамбл")</f>
        <v>Яблочно-черничный крамбл</v>
      </c>
      <c r="B15" s="1" t="str">
        <f ca="1">IFERROR(__xludf.DUMMYFUNCTION("GOOGLETRANSLATE(B15,""EN"",""RU"")"),"Масло")</f>
        <v>Масло</v>
      </c>
    </row>
    <row r="16" spans="1:2">
      <c r="A16" s="1" t="str">
        <f ca="1">IFERROR(__xludf.DUMMYFUNCTION("GOOGLETRANSLATE(A16,""EN"",""RU"")"),"Яблочно-черничный крамбл")</f>
        <v>Яблочно-черничный крамбл</v>
      </c>
      <c r="B16" s="1" t="str">
        <f ca="1">IFERROR(__xludf.DUMMYFUNCTION("GOOGLETRANSLATE(B16,""EN"",""RU"")"),"Демерара Сахар")</f>
        <v>Демерара Сахар</v>
      </c>
    </row>
    <row r="17" spans="1:2">
      <c r="A17" s="1" t="str">
        <f ca="1">IFERROR(__xludf.DUMMYFUNCTION("GOOGLETRANSLATE(A17,""EN"",""RU"")"),"Яблочно-черничный крамбл")</f>
        <v>Яблочно-черничный крамбл</v>
      </c>
      <c r="B17" s="1" t="str">
        <f ca="1">IFERROR(__xludf.DUMMYFUNCTION("GOOGLETRANSLATE(B17,""EN"",""RU"")"),"Ежевика")</f>
        <v>Ежевика</v>
      </c>
    </row>
    <row r="18" spans="1:2">
      <c r="A18" s="1" t="str">
        <f ca="1">IFERROR(__xludf.DUMMYFUNCTION("GOOGLETRANSLATE(A18,""EN"",""RU"")"),"Яблочно-черничный крамбл")</f>
        <v>Яблочно-черничный крамбл</v>
      </c>
      <c r="B18" s="1" t="str">
        <f ca="1">IFERROR(__xludf.DUMMYFUNCTION("GOOGLETRANSLATE(B18,""EN"",""RU"")"),"Корица")</f>
        <v>Корица</v>
      </c>
    </row>
    <row r="19" spans="1:2">
      <c r="A19" s="1" t="str">
        <f ca="1">IFERROR(__xludf.DUMMYFUNCTION("GOOGLETRANSLATE(A19,""EN"",""RU"")"),"Яблочно-черничный крамбл")</f>
        <v>Яблочно-черничный крамбл</v>
      </c>
      <c r="B19" s="1" t="str">
        <f ca="1">IFERROR(__xludf.DUMMYFUNCTION("GOOGLETRANSLATE(B19,""EN"",""RU"")"),"Мороженое")</f>
        <v>Мороженое</v>
      </c>
    </row>
    <row r="20" spans="1:2">
      <c r="A20" s="1" t="str">
        <f ca="1">IFERROR(__xludf.DUMMYFUNCTION("GOOGLETRANSLATE(A20,""EN"",""RU"")"),"Апам балик")</f>
        <v>Апам балик</v>
      </c>
      <c r="B20" s="1" t="str">
        <f ca="1">IFERROR(__xludf.DUMMYFUNCTION("GOOGLETRANSLATE(B20,""EN"",""RU"")"),"Молоко")</f>
        <v>Молоко</v>
      </c>
    </row>
    <row r="21" spans="1:2" ht="15.75" customHeight="1">
      <c r="A21" s="1" t="str">
        <f ca="1">IFERROR(__xludf.DUMMYFUNCTION("GOOGLETRANSLATE(A21,""EN"",""RU"")"),"Апам балик")</f>
        <v>Апам балик</v>
      </c>
      <c r="B21" s="1" t="str">
        <f ca="1">IFERROR(__xludf.DUMMYFUNCTION("GOOGLETRANSLATE(B21,""EN"",""RU"")"),"Масло")</f>
        <v>Масло</v>
      </c>
    </row>
    <row r="22" spans="1:2" ht="15.75" customHeight="1">
      <c r="A22" s="1" t="str">
        <f ca="1">IFERROR(__xludf.DUMMYFUNCTION("GOOGLETRANSLATE(A22,""EN"",""RU"")"),"Апам балик")</f>
        <v>Апам балик</v>
      </c>
      <c r="B22" s="1" t="str">
        <f ca="1">IFERROR(__xludf.DUMMYFUNCTION("GOOGLETRANSLATE(B22,""EN"",""RU"")"),"Яйца")</f>
        <v>Яйца</v>
      </c>
    </row>
    <row r="23" spans="1:2" ht="15.75" customHeight="1">
      <c r="A23" s="1" t="str">
        <f ca="1">IFERROR(__xludf.DUMMYFUNCTION("GOOGLETRANSLATE(A23,""EN"",""RU"")"),"Апам балик")</f>
        <v>Апам балик</v>
      </c>
      <c r="B23" s="1" t="str">
        <f ca="1">IFERROR(__xludf.DUMMYFUNCTION("GOOGLETRANSLATE(B23,""EN"",""RU"")"),"Мука")</f>
        <v>Мука</v>
      </c>
    </row>
    <row r="24" spans="1:2" ht="15.75" customHeight="1">
      <c r="A24" s="1" t="str">
        <f ca="1">IFERROR(__xludf.DUMMYFUNCTION("GOOGLETRANSLATE(A24,""EN"",""RU"")"),"Апам балик")</f>
        <v>Апам балик</v>
      </c>
      <c r="B24" s="1" t="str">
        <f ca="1">IFERROR(__xludf.DUMMYFUNCTION("GOOGLETRANSLATE(B24,""EN"",""RU"")"),"Порошок для выпечки")</f>
        <v>Порошок для выпечки</v>
      </c>
    </row>
    <row r="25" spans="1:2" ht="15.75" customHeight="1">
      <c r="A25" s="1" t="str">
        <f ca="1">IFERROR(__xludf.DUMMYFUNCTION("GOOGLETRANSLATE(A25,""EN"",""RU"")"),"Апам балик")</f>
        <v>Апам балик</v>
      </c>
      <c r="B25" s="1" t="str">
        <f ca="1">IFERROR(__xludf.DUMMYFUNCTION("GOOGLETRANSLATE(B25,""EN"",""RU"")"),"Соль")</f>
        <v>Соль</v>
      </c>
    </row>
    <row r="26" spans="1:2" ht="15.75" customHeight="1">
      <c r="A26" s="1" t="str">
        <f ca="1">IFERROR(__xludf.DUMMYFUNCTION("GOOGLETRANSLATE(A26,""EN"",""RU"")"),"Апам балик")</f>
        <v>Апам балик</v>
      </c>
      <c r="B26" s="1" t="str">
        <f ca="1">IFERROR(__xludf.DUMMYFUNCTION("GOOGLETRANSLATE(B26,""EN"",""RU"")"),"Несоленое масло")</f>
        <v>Несоленое масло</v>
      </c>
    </row>
    <row r="27" spans="1:2" ht="15.75" customHeight="1">
      <c r="A27" s="1" t="str">
        <f ca="1">IFERROR(__xludf.DUMMYFUNCTION("GOOGLETRANSLATE(A27,""EN"",""RU"")"),"Апам балик")</f>
        <v>Апам балик</v>
      </c>
      <c r="B27" s="1" t="str">
        <f ca="1">IFERROR(__xludf.DUMMYFUNCTION("GOOGLETRANSLATE(B27,""EN"",""RU"")"),"Сахар")</f>
        <v>Сахар</v>
      </c>
    </row>
    <row r="28" spans="1:2" ht="15.75" customHeight="1">
      <c r="A28" s="1" t="str">
        <f ca="1">IFERROR(__xludf.DUMMYFUNCTION("GOOGLETRANSLATE(A28,""EN"",""RU"")"),"Апам балик")</f>
        <v>Апам балик</v>
      </c>
      <c r="B28" s="1" t="str">
        <f ca="1">IFERROR(__xludf.DUMMYFUNCTION("GOOGLETRANSLATE(B28,""EN"",""RU"")"),"Арахисовое масло")</f>
        <v>Арахисовое масло</v>
      </c>
    </row>
    <row r="29" spans="1:2" ht="15.75" customHeight="1">
      <c r="A29" s="1" t="str">
        <f ca="1">IFERROR(__xludf.DUMMYFUNCTION("GOOGLETRANSLATE(A29,""EN"",""RU"")"),"Аям Перчик")</f>
        <v>Аям Перчик</v>
      </c>
      <c r="B29" s="1" t="str">
        <f ca="1">IFERROR(__xludf.DUMMYFUNCTION("GOOGLETRANSLATE(B29,""EN"",""RU"")"),"Куриные бедрышки")</f>
        <v>Куриные бедрышки</v>
      </c>
    </row>
    <row r="30" spans="1:2" ht="15.75" customHeight="1">
      <c r="A30" s="1" t="str">
        <f ca="1">IFERROR(__xludf.DUMMYFUNCTION("GOOGLETRANSLATE(A30,""EN"",""RU"")"),"Аям Перчик")</f>
        <v>Аям Перчик</v>
      </c>
      <c r="B30" s="1" t="str">
        <f ca="1">IFERROR(__xludf.DUMMYFUNCTION("GOOGLETRANSLATE(B30,""EN"",""RU"")"),"Шало")</f>
        <v>Шало</v>
      </c>
    </row>
    <row r="31" spans="1:2" ht="15.75" customHeight="1">
      <c r="A31" s="1" t="str">
        <f ca="1">IFERROR(__xludf.DUMMYFUNCTION("GOOGLETRANSLATE(A31,""EN"",""RU"")"),"Аям Перчик")</f>
        <v>Аям Перчик</v>
      </c>
      <c r="B31" s="1" t="str">
        <f ca="1">IFERROR(__xludf.DUMMYFUNCTION("GOOGLETRANSLATE(B31,""EN"",""RU"")"),"Имбирь")</f>
        <v>Имбирь</v>
      </c>
    </row>
    <row r="32" spans="1:2" ht="15.75" customHeight="1">
      <c r="A32" s="1" t="str">
        <f ca="1">IFERROR(__xludf.DUMMYFUNCTION("GOOGLETRANSLATE(A32,""EN"",""RU"")"),"Аям Перчик")</f>
        <v>Аям Перчик</v>
      </c>
      <c r="B32" s="1" t="str">
        <f ca="1">IFERROR(__xludf.DUMMYFUNCTION("GOOGLETRANSLATE(B32,""EN"",""RU"")"),"Зубчик чеснока")</f>
        <v>Зубчик чеснока</v>
      </c>
    </row>
    <row r="33" spans="1:2" ht="15.75" customHeight="1">
      <c r="A33" s="1" t="str">
        <f ca="1">IFERROR(__xludf.DUMMYFUNCTION("GOOGLETRANSLATE(A33,""EN"",""RU"")"),"Аям Перчик")</f>
        <v>Аям Перчик</v>
      </c>
      <c r="B33" s="1" t="str">
        <f ca="1">IFERROR(__xludf.DUMMYFUNCTION("GOOGLETRANSLATE(B33,""EN"",""RU"")"),"Кайенский перец")</f>
        <v>Кайенский перец</v>
      </c>
    </row>
    <row r="34" spans="1:2" ht="15.75" customHeight="1">
      <c r="A34" s="1" t="str">
        <f ca="1">IFERROR(__xludf.DUMMYFUNCTION("GOOGLETRANSLATE(A34,""EN"",""RU"")"),"Аям Перчик")</f>
        <v>Аям Перчик</v>
      </c>
      <c r="B34" s="1" t="str">
        <f ca="1">IFERROR(__xludf.DUMMYFUNCTION("GOOGLETRANSLATE(B34,""EN"",""RU"")"),"Куркума")</f>
        <v>Куркума</v>
      </c>
    </row>
    <row r="35" spans="1:2" ht="15.75" customHeight="1">
      <c r="A35" s="1" t="str">
        <f ca="1">IFERROR(__xludf.DUMMYFUNCTION("GOOGLETRANSLATE(A35,""EN"",""RU"")"),"Аям Перчик")</f>
        <v>Аям Перчик</v>
      </c>
      <c r="B35" s="1" t="str">
        <f ca="1">IFERROR(__xludf.DUMMYFUNCTION("GOOGLETRANSLATE(B35,""EN"",""RU"")"),"Тмин")</f>
        <v>Тмин</v>
      </c>
    </row>
    <row r="36" spans="1:2" ht="15.75" customHeight="1">
      <c r="A36" s="1" t="str">
        <f ca="1">IFERROR(__xludf.DUMMYFUNCTION("GOOGLETRANSLATE(A36,""EN"",""RU"")"),"Аям Перчик")</f>
        <v>Аям Перчик</v>
      </c>
      <c r="B36" s="1" t="str">
        <f ca="1">IFERROR(__xludf.DUMMYFUNCTION("GOOGLETRANSLATE(B36,""EN"",""RU"")"),"Кориандр")</f>
        <v>Кориандр</v>
      </c>
    </row>
    <row r="37" spans="1:2" ht="15.75" customHeight="1">
      <c r="A37" s="1" t="str">
        <f ca="1">IFERROR(__xludf.DUMMYFUNCTION("GOOGLETRANSLATE(A37,""EN"",""RU"")"),"Аям Перчик")</f>
        <v>Аям Перчик</v>
      </c>
      <c r="B37" s="1" t="str">
        <f ca="1">IFERROR(__xludf.DUMMYFUNCTION("GOOGLETRANSLATE(B37,""EN"",""RU"")"),"Фенхель")</f>
        <v>Фенхель</v>
      </c>
    </row>
    <row r="38" spans="1:2" ht="15.75" customHeight="1">
      <c r="A38" s="1" t="str">
        <f ca="1">IFERROR(__xludf.DUMMYFUNCTION("GOOGLETRANSLATE(A38,""EN"",""RU"")"),"Аям Перчик")</f>
        <v>Аям Перчик</v>
      </c>
      <c r="B38" s="1" t="str">
        <f ca="1">IFERROR(__xludf.DUMMYFUNCTION("GOOGLETRANSLATE(B38,""EN"",""RU"")"),"Тамариндовая паста")</f>
        <v>Тамариндовая паста</v>
      </c>
    </row>
    <row r="39" spans="1:2" ht="15.75" customHeight="1">
      <c r="A39" s="1" t="str">
        <f ca="1">IFERROR(__xludf.DUMMYFUNCTION("GOOGLETRANSLATE(A39,""EN"",""RU"")"),"Аям Перчик")</f>
        <v>Аям Перчик</v>
      </c>
      <c r="B39" s="1" t="str">
        <f ca="1">IFERROR(__xludf.DUMMYFUNCTION("GOOGLETRANSLATE(B39,""EN"",""RU"")"),"Кокосовое молоко")</f>
        <v>Кокосовое молоко</v>
      </c>
    </row>
    <row r="40" spans="1:2" ht="15.75" customHeight="1">
      <c r="A40" s="1" t="str">
        <f ca="1">IFERROR(__xludf.DUMMYFUNCTION("GOOGLETRANSLATE(A40,""EN"",""RU"")"),"Аям Перчик")</f>
        <v>Аям Перчик</v>
      </c>
      <c r="B40" s="1" t="str">
        <f ca="1">IFERROR(__xludf.DUMMYFUNCTION("GOOGLETRANSLATE(B40,""EN"",""RU"")"),"Сахар")</f>
        <v>Сахар</v>
      </c>
    </row>
    <row r="41" spans="1:2" ht="15.75" customHeight="1">
      <c r="A41" s="1" t="str">
        <f ca="1">IFERROR(__xludf.DUMMYFUNCTION("GOOGLETRANSLATE(A41,""EN"",""RU"")"),"Аям Перчик")</f>
        <v>Аям Перчик</v>
      </c>
      <c r="B41" s="1" t="str">
        <f ca="1">IFERROR(__xludf.DUMMYFUNCTION("GOOGLETRANSLATE(B41,""EN"",""RU"")"),"Вода")</f>
        <v>Вода</v>
      </c>
    </row>
    <row r="42" spans="1:2" ht="15.75" customHeight="1">
      <c r="A42" s="1" t="str">
        <f ca="1">IFERROR(__xludf.DUMMYFUNCTION("GOOGLETRANSLATE(A42,""EN"",""RU"")"),"Бэйквелл тарт")</f>
        <v>Бэйквелл тарт</v>
      </c>
      <c r="B42" s="1" t="str">
        <f ca="1">IFERROR(__xludf.DUMMYFUNCTION("GOOGLETRANSLATE(B42,""EN"",""RU"")"),"пшеничной муки")</f>
        <v>пшеничной муки</v>
      </c>
    </row>
    <row r="43" spans="1:2" ht="15.75" customHeight="1">
      <c r="A43" s="1" t="str">
        <f ca="1">IFERROR(__xludf.DUMMYFUNCTION("GOOGLETRANSLATE(A43,""EN"",""RU"")"),"Бэйквелл тарт")</f>
        <v>Бэйквелл тарт</v>
      </c>
      <c r="B43" s="1" t="str">
        <f ca="1">IFERROR(__xludf.DUMMYFUNCTION("GOOGLETRANSLATE(B43,""EN"",""RU"")"),"охлажденное сливочное масло")</f>
        <v>охлажденное сливочное масло</v>
      </c>
    </row>
    <row r="44" spans="1:2" ht="15.75" customHeight="1">
      <c r="A44" s="1" t="str">
        <f ca="1">IFERROR(__xludf.DUMMYFUNCTION("GOOGLETRANSLATE(A44,""EN"",""RU"")"),"Бэйквелл тарт")</f>
        <v>Бэйквелл тарт</v>
      </c>
      <c r="B44" s="1" t="str">
        <f ca="1">IFERROR(__xludf.DUMMYFUNCTION("GOOGLETRANSLATE(B44,""EN"",""RU"")"),"холодная вода")</f>
        <v>холодная вода</v>
      </c>
    </row>
    <row r="45" spans="1:2" ht="15.75" customHeight="1">
      <c r="A45" s="1" t="str">
        <f ca="1">IFERROR(__xludf.DUMMYFUNCTION("GOOGLETRANSLATE(A45,""EN"",""RU"")"),"Бэйквелл тарт")</f>
        <v>Бэйквелл тарт</v>
      </c>
      <c r="B45" s="1" t="str">
        <f ca="1">IFERROR(__xludf.DUMMYFUNCTION("GOOGLETRANSLATE(B45,""EN"",""RU"")"),"малиновое варенье")</f>
        <v>малиновое варенье</v>
      </c>
    </row>
    <row r="46" spans="1:2" ht="15.75" customHeight="1">
      <c r="A46" s="1" t="str">
        <f ca="1">IFERROR(__xludf.DUMMYFUNCTION("GOOGLETRANSLATE(A46,""EN"",""RU"")"),"Бэйквелл тарт")</f>
        <v>Бэйквелл тарт</v>
      </c>
      <c r="B46" s="1" t="str">
        <f ca="1">IFERROR(__xludf.DUMMYFUNCTION("GOOGLETRANSLATE(B46,""EN"",""RU"")"),"масло")</f>
        <v>масло</v>
      </c>
    </row>
    <row r="47" spans="1:2" ht="15.75" customHeight="1">
      <c r="A47" s="1" t="str">
        <f ca="1">IFERROR(__xludf.DUMMYFUNCTION("GOOGLETRANSLATE(A47,""EN"",""RU"")"),"Бэйквелл тарт")</f>
        <v>Бэйквелл тарт</v>
      </c>
      <c r="B47" s="1" t="str">
        <f ca="1">IFERROR(__xludf.DUMMYFUNCTION("GOOGLETRANSLATE(B47,""EN"",""RU"")"),"сахарная пудра")</f>
        <v>сахарная пудра</v>
      </c>
    </row>
    <row r="48" spans="1:2" ht="15.75" customHeight="1">
      <c r="A48" s="1" t="str">
        <f ca="1">IFERROR(__xludf.DUMMYFUNCTION("GOOGLETRANSLATE(A48,""EN"",""RU"")"),"Бэйквелл тарт")</f>
        <v>Бэйквелл тарт</v>
      </c>
      <c r="B48" s="1" t="str">
        <f ca="1">IFERROR(__xludf.DUMMYFUNCTION("GOOGLETRANSLATE(B48,""EN"",""RU"")"),"молотый миндаль")</f>
        <v>молотый миндаль</v>
      </c>
    </row>
    <row r="49" spans="1:2" ht="15.75" customHeight="1">
      <c r="A49" s="1" t="str">
        <f ca="1">IFERROR(__xludf.DUMMYFUNCTION("GOOGLETRANSLATE(A49,""EN"",""RU"")"),"Бэйквелл тарт")</f>
        <v>Бэйквелл тарт</v>
      </c>
      <c r="B49" s="1" t="str">
        <f ca="1">IFERROR(__xludf.DUMMYFUNCTION("GOOGLETRANSLATE(B49,""EN"",""RU"")"),"яйцо от кур на свободном выгуле, взбитое")</f>
        <v>яйцо от кур на свободном выгуле, взбитое</v>
      </c>
    </row>
    <row r="50" spans="1:2" ht="15.75" customHeight="1">
      <c r="A50" s="1" t="str">
        <f ca="1">IFERROR(__xludf.DUMMYFUNCTION("GOOGLETRANSLATE(A50,""EN"",""RU"")"),"Бэйквелл тарт")</f>
        <v>Бэйквелл тарт</v>
      </c>
      <c r="B50" s="1" t="str">
        <f ca="1">IFERROR(__xludf.DUMMYFUNCTION("GOOGLETRANSLATE(B50,""EN"",""RU"")"),"экстракт миндаля")</f>
        <v>экстракт миндаля</v>
      </c>
    </row>
    <row r="51" spans="1:2" ht="15.75" customHeight="1">
      <c r="A51" s="1" t="str">
        <f ca="1">IFERROR(__xludf.DUMMYFUNCTION("GOOGLETRANSLATE(A51,""EN"",""RU"")"),"Бэйквелл тарт")</f>
        <v>Бэйквелл тарт</v>
      </c>
      <c r="B51" s="1" t="str">
        <f ca="1">IFERROR(__xludf.DUMMYFUNCTION("GOOGLETRANSLATE(B51,""EN"",""RU"")"),"хлопья миндаля")</f>
        <v>хлопья миндаля</v>
      </c>
    </row>
    <row r="52" spans="1:2" ht="15.75" customHeight="1">
      <c r="A52" s="1" t="str">
        <f ca="1">IFERROR(__xludf.DUMMYFUNCTION("GOOGLETRANSLATE(A52,""EN"",""RU"")"),"Хлебно-масляный пудинг")</f>
        <v>Хлебно-масляный пудинг</v>
      </c>
      <c r="B52" s="1" t="str">
        <f ca="1">IFERROR(__xludf.DUMMYFUNCTION("GOOGLETRANSLATE(B52,""EN"",""RU"")"),"масло")</f>
        <v>масло</v>
      </c>
    </row>
    <row r="53" spans="1:2" ht="15.75" customHeight="1">
      <c r="A53" s="1" t="str">
        <f ca="1">IFERROR(__xludf.DUMMYFUNCTION("GOOGLETRANSLATE(A53,""EN"",""RU"")"),"Хлебно-масляный пудинг")</f>
        <v>Хлебно-масляный пудинг</v>
      </c>
      <c r="B53" s="1" t="str">
        <f ca="1">IFERROR(__xludf.DUMMYFUNCTION("GOOGLETRANSLATE(B53,""EN"",""RU"")"),"хлеб")</f>
        <v>хлеб</v>
      </c>
    </row>
    <row r="54" spans="1:2" ht="15.75" customHeight="1">
      <c r="A54" s="1" t="str">
        <f ca="1">IFERROR(__xludf.DUMMYFUNCTION("GOOGLETRANSLATE(A54,""EN"",""RU"")"),"Хлебно-масляный пудинг")</f>
        <v>Хлебно-масляный пудинг</v>
      </c>
      <c r="B54" s="1" t="str">
        <f ca="1">IFERROR(__xludf.DUMMYFUNCTION("GOOGLETRANSLATE(B54,""EN"",""RU"")"),"султанши")</f>
        <v>султанши</v>
      </c>
    </row>
    <row r="55" spans="1:2" ht="15.75" customHeight="1">
      <c r="A55" s="1" t="str">
        <f ca="1">IFERROR(__xludf.DUMMYFUNCTION("GOOGLETRANSLATE(A55,""EN"",""RU"")"),"Хлебно-масляный пудинг")</f>
        <v>Хлебно-масляный пудинг</v>
      </c>
      <c r="B55" s="1" t="str">
        <f ca="1">IFERROR(__xludf.DUMMYFUNCTION("GOOGLETRANSLATE(B55,""EN"",""RU"")"),"корица")</f>
        <v>корица</v>
      </c>
    </row>
    <row r="56" spans="1:2" ht="15.75" customHeight="1">
      <c r="A56" s="1" t="str">
        <f ca="1">IFERROR(__xludf.DUMMYFUNCTION("GOOGLETRANSLATE(A56,""EN"",""RU"")"),"Хлебно-масляный пудинг")</f>
        <v>Хлебно-масляный пудинг</v>
      </c>
      <c r="B56" s="1" t="str">
        <f ca="1">IFERROR(__xludf.DUMMYFUNCTION("GOOGLETRANSLATE(B56,""EN"",""RU"")"),"молоко")</f>
        <v>молоко</v>
      </c>
    </row>
    <row r="57" spans="1:2" ht="15.75" customHeight="1">
      <c r="A57" s="1" t="str">
        <f ca="1">IFERROR(__xludf.DUMMYFUNCTION("GOOGLETRANSLATE(A57,""EN"",""RU"")"),"Хлебно-масляный пудинг")</f>
        <v>Хлебно-масляный пудинг</v>
      </c>
      <c r="B57" s="1" t="str">
        <f ca="1">IFERROR(__xludf.DUMMYFUNCTION("GOOGLETRANSLATE(B57,""EN"",""RU"")"),"двойной крем")</f>
        <v>двойной крем</v>
      </c>
    </row>
    <row r="58" spans="1:2" ht="15.75" customHeight="1">
      <c r="A58" s="1" t="str">
        <f ca="1">IFERROR(__xludf.DUMMYFUNCTION("GOOGLETRANSLATE(A58,""EN"",""RU"")"),"Хлебно-масляный пудинг")</f>
        <v>Хлебно-масляный пудинг</v>
      </c>
      <c r="B58" s="1" t="str">
        <f ca="1">IFERROR(__xludf.DUMMYFUNCTION("GOOGLETRANSLATE(B58,""EN"",""RU"")"),"яйца")</f>
        <v>яйца</v>
      </c>
    </row>
    <row r="59" spans="1:2" ht="15.75" customHeight="1">
      <c r="A59" s="1" t="str">
        <f ca="1">IFERROR(__xludf.DUMMYFUNCTION("GOOGLETRANSLATE(A59,""EN"",""RU"")"),"Хлебно-масляный пудинг")</f>
        <v>Хлебно-масляный пудинг</v>
      </c>
      <c r="B59" s="1" t="str">
        <f ca="1">IFERROR(__xludf.DUMMYFUNCTION("GOOGLETRANSLATE(B59,""EN"",""RU"")"),"сахар")</f>
        <v>сахар</v>
      </c>
    </row>
    <row r="60" spans="1:2" ht="15.75" customHeight="1">
      <c r="A60" s="1" t="str">
        <f ca="1">IFERROR(__xludf.DUMMYFUNCTION("GOOGLETRANSLATE(A60,""EN"",""RU"")"),"Хлебно-масляный пудинг")</f>
        <v>Хлебно-масляный пудинг</v>
      </c>
      <c r="B60" s="1" t="str">
        <f ca="1">IFERROR(__xludf.DUMMYFUNCTION("GOOGLETRANSLATE(B60,""EN"",""RU"")"),"мускатный орех")</f>
        <v>мускатный орех</v>
      </c>
    </row>
    <row r="61" spans="1:2" ht="15.75" customHeight="1">
      <c r="A61" s="1" t="str">
        <f ca="1">IFERROR(__xludf.DUMMYFUNCTION("GOOGLETRANSLATE(A61,""EN"",""RU"")"),"Говядина Веллингтон")</f>
        <v>Говядина Веллингтон</v>
      </c>
      <c r="B61" s="1" t="str">
        <f ca="1">IFERROR(__xludf.DUMMYFUNCTION("GOOGLETRANSLATE(B61,""EN"",""RU"")"),"грибы")</f>
        <v>грибы</v>
      </c>
    </row>
    <row r="62" spans="1:2" ht="15.75" customHeight="1">
      <c r="A62" s="1" t="str">
        <f ca="1">IFERROR(__xludf.DUMMYFUNCTION("GOOGLETRANSLATE(A62,""EN"",""RU"")"),"Говядина Веллингтон")</f>
        <v>Говядина Веллингтон</v>
      </c>
      <c r="B62" s="1" t="str">
        <f ca="1">IFERROR(__xludf.DUMMYFUNCTION("GOOGLETRANSLATE(B62,""EN"",""RU"")"),"Английская горчица")</f>
        <v>Английская горчица</v>
      </c>
    </row>
    <row r="63" spans="1:2" ht="15.75" customHeight="1">
      <c r="A63" s="1" t="str">
        <f ca="1">IFERROR(__xludf.DUMMYFUNCTION("GOOGLETRANSLATE(A63,""EN"",""RU"")"),"Говядина Веллингтон")</f>
        <v>Говядина Веллингтон</v>
      </c>
      <c r="B63" s="1" t="str">
        <f ca="1">IFERROR(__xludf.DUMMYFUNCTION("GOOGLETRANSLATE(B63,""EN"",""RU"")"),"Оливковое масло")</f>
        <v>Оливковое масло</v>
      </c>
    </row>
    <row r="64" spans="1:2" ht="15.75" customHeight="1">
      <c r="A64" s="1" t="str">
        <f ca="1">IFERROR(__xludf.DUMMYFUNCTION("GOOGLETRANSLATE(A64,""EN"",""RU"")"),"Говядина Веллингтон")</f>
        <v>Говядина Веллингтон</v>
      </c>
      <c r="B64" s="1" t="str">
        <f ca="1">IFERROR(__xludf.DUMMYFUNCTION("GOOGLETRANSLATE(B64,""EN"",""RU"")"),"Филе говядины")</f>
        <v>Филе говядины</v>
      </c>
    </row>
    <row r="65" spans="1:2" ht="15.75" customHeight="1">
      <c r="A65" s="1" t="str">
        <f ca="1">IFERROR(__xludf.DUMMYFUNCTION("GOOGLETRANSLATE(A65,""EN"",""RU"")"),"Говядина Веллингтон")</f>
        <v>Говядина Веллингтон</v>
      </c>
      <c r="B65" s="1" t="str">
        <f ca="1">IFERROR(__xludf.DUMMYFUNCTION("GOOGLETRANSLATE(B65,""EN"",""RU"")"),"Пармская ветчина")</f>
        <v>Пармская ветчина</v>
      </c>
    </row>
    <row r="66" spans="1:2" ht="15.75" customHeight="1">
      <c r="A66" s="1" t="str">
        <f ca="1">IFERROR(__xludf.DUMMYFUNCTION("GOOGLETRANSLATE(A66,""EN"",""RU"")"),"Говядина Веллингтон")</f>
        <v>Говядина Веллингтон</v>
      </c>
      <c r="B66" s="1" t="str">
        <f ca="1">IFERROR(__xludf.DUMMYFUNCTION("GOOGLETRANSLATE(B66,""EN"",""RU"")"),"Слоеное тесто")</f>
        <v>Слоеное тесто</v>
      </c>
    </row>
    <row r="67" spans="1:2" ht="15.75" customHeight="1">
      <c r="A67" s="1" t="str">
        <f ca="1">IFERROR(__xludf.DUMMYFUNCTION("GOOGLETRANSLATE(A67,""EN"",""RU"")"),"Говядина Веллингтон")</f>
        <v>Говядина Веллингтон</v>
      </c>
      <c r="B67" s="1" t="str">
        <f ca="1">IFERROR(__xludf.DUMMYFUNCTION("GOOGLETRANSLATE(B67,""EN"",""RU"")"),"Мука")</f>
        <v>Мука</v>
      </c>
    </row>
    <row r="68" spans="1:2" ht="15.75" customHeight="1">
      <c r="A68" s="1" t="str">
        <f ca="1">IFERROR(__xludf.DUMMYFUNCTION("GOOGLETRANSLATE(A68,""EN"",""RU"")"),"Говядина Веллингтон")</f>
        <v>Говядина Веллингтон</v>
      </c>
      <c r="B68" s="1" t="str">
        <f ca="1">IFERROR(__xludf.DUMMYFUNCTION("GOOGLETRANSLATE(B68,""EN"",""RU"")"),"Яичные желтки")</f>
        <v>Яичные желтки</v>
      </c>
    </row>
    <row r="69" spans="1:2" ht="15.75" customHeight="1">
      <c r="A69" s="1" t="str">
        <f ca="1">IFERROR(__xludf.DUMMYFUNCTION("GOOGLETRANSLATE(A69,""EN"",""RU"")"),"Байнган Бхарта")</f>
        <v>Байнган Бхарта</v>
      </c>
      <c r="B69" s="1" t="str">
        <f ca="1">IFERROR(__xludf.DUMMYFUNCTION("GOOGLETRANSLATE(B69,""EN"",""RU"")"),"баклажаны")</f>
        <v>баклажаны</v>
      </c>
    </row>
    <row r="70" spans="1:2" ht="15.75" customHeight="1">
      <c r="A70" s="1" t="str">
        <f ca="1">IFERROR(__xludf.DUMMYFUNCTION("GOOGLETRANSLATE(A70,""EN"",""RU"")"),"Байнган Бхарта")</f>
        <v>Байнган Бхарта</v>
      </c>
      <c r="B70" s="1" t="str">
        <f ca="1">IFERROR(__xludf.DUMMYFUNCTION("GOOGLETRANSLATE(B70,""EN"",""RU"")"),"Лук")</f>
        <v>Лук</v>
      </c>
    </row>
    <row r="71" spans="1:2" ht="15.75" customHeight="1">
      <c r="A71" s="1" t="str">
        <f ca="1">IFERROR(__xludf.DUMMYFUNCTION("GOOGLETRANSLATE(A71,""EN"",""RU"")"),"Байнган Бхарта")</f>
        <v>Байнган Бхарта</v>
      </c>
      <c r="B71" s="1" t="str">
        <f ca="1">IFERROR(__xludf.DUMMYFUNCTION("GOOGLETRANSLATE(B71,""EN"",""RU"")"),"Помидоры")</f>
        <v>Помидоры</v>
      </c>
    </row>
    <row r="72" spans="1:2" ht="15.75" customHeight="1">
      <c r="A72" s="1" t="str">
        <f ca="1">IFERROR(__xludf.DUMMYFUNCTION("GOOGLETRANSLATE(A72,""EN"",""RU"")"),"Байнган Бхарта")</f>
        <v>Байнган Бхарта</v>
      </c>
      <c r="B72" s="1" t="str">
        <f ca="1">IFERROR(__xludf.DUMMYFUNCTION("GOOGLETRANSLATE(B72,""EN"",""RU"")"),"Чеснок")</f>
        <v>Чеснок</v>
      </c>
    </row>
    <row r="73" spans="1:2" ht="15.75" customHeight="1">
      <c r="A73" s="1" t="str">
        <f ca="1">IFERROR(__xludf.DUMMYFUNCTION("GOOGLETRANSLATE(A73,""EN"",""RU"")"),"Байнган Бхарта")</f>
        <v>Байнган Бхарта</v>
      </c>
      <c r="B73" s="1" t="str">
        <f ca="1">IFERROR(__xludf.DUMMYFUNCTION("GOOGLETRANSLATE(B73,""EN"",""RU"")"),"Зеленый перец чили")</f>
        <v>Зеленый перец чили</v>
      </c>
    </row>
    <row r="74" spans="1:2" ht="15.75" customHeight="1">
      <c r="A74" s="1" t="str">
        <f ca="1">IFERROR(__xludf.DUMMYFUNCTION("GOOGLETRANSLATE(A74,""EN"",""RU"")"),"Байнган Бхарта")</f>
        <v>Байнган Бхарта</v>
      </c>
      <c r="B74" s="1" t="str">
        <f ca="1">IFERROR(__xludf.DUMMYFUNCTION("GOOGLETRANSLATE(B74,""EN"",""RU"")"),"Красный порошок чили")</f>
        <v>Красный порошок чили</v>
      </c>
    </row>
    <row r="75" spans="1:2" ht="15.75" customHeight="1">
      <c r="A75" s="1" t="str">
        <f ca="1">IFERROR(__xludf.DUMMYFUNCTION("GOOGLETRANSLATE(A75,""EN"",""RU"")"),"Байнган Бхарта")</f>
        <v>Байнган Бхарта</v>
      </c>
      <c r="B75" s="1" t="str">
        <f ca="1">IFERROR(__xludf.DUMMYFUNCTION("GOOGLETRANSLATE(B75,""EN"",""RU"")"),"Масло")</f>
        <v>Масло</v>
      </c>
    </row>
    <row r="76" spans="1:2" ht="15.75" customHeight="1">
      <c r="A76" s="1" t="str">
        <f ca="1">IFERROR(__xludf.DUMMYFUNCTION("GOOGLETRANSLATE(A76,""EN"",""RU"")"),"Байнган Бхарта")</f>
        <v>Байнган Бхарта</v>
      </c>
      <c r="B76" s="1" t="str">
        <f ca="1">IFERROR(__xludf.DUMMYFUNCTION("GOOGLETRANSLATE(B76,""EN"",""RU"")"),"Листья кориандра")</f>
        <v>Листья кориандра</v>
      </c>
    </row>
    <row r="77" spans="1:2" ht="15.75" customHeight="1">
      <c r="A77" s="1" t="str">
        <f ca="1">IFERROR(__xludf.DUMMYFUNCTION("GOOGLETRANSLATE(A77,""EN"",""RU"")"),"Байнган Бхарта")</f>
        <v>Байнган Бхарта</v>
      </c>
      <c r="B77" s="1" t="str">
        <f ca="1">IFERROR(__xludf.DUMMYFUNCTION("GOOGLETRANSLATE(B77,""EN"",""RU"")"),"соль")</f>
        <v>соль</v>
      </c>
    </row>
    <row r="78" spans="1:2" ht="15.75" customHeight="1">
      <c r="A78" s="1" t="str">
        <f ca="1">IFERROR(__xludf.DUMMYFUNCTION("GOOGLETRANSLATE(A78,""EN"",""RU"")"),"Говяжья грудинка, запеченная в горшочке")</f>
        <v>Говяжья грудинка, запеченная в горшочке</v>
      </c>
      <c r="B78" s="1" t="str">
        <f ca="1">IFERROR(__xludf.DUMMYFUNCTION("GOOGLETRANSLATE(B78,""EN"",""RU"")"),"Говяжья грудинка")</f>
        <v>Говяжья грудинка</v>
      </c>
    </row>
    <row r="79" spans="1:2" ht="15.75" customHeight="1">
      <c r="A79" s="1" t="str">
        <f ca="1">IFERROR(__xludf.DUMMYFUNCTION("GOOGLETRANSLATE(A79,""EN"",""RU"")"),"Говяжья грудинка, запеченная в горшочке")</f>
        <v>Говяжья грудинка, запеченная в горшочке</v>
      </c>
      <c r="B79" s="1" t="str">
        <f ca="1">IFERROR(__xludf.DUMMYFUNCTION("GOOGLETRANSLATE(B79,""EN"",""RU"")"),"Соль")</f>
        <v>Соль</v>
      </c>
    </row>
    <row r="80" spans="1:2" ht="15.75" customHeight="1">
      <c r="A80" s="1" t="str">
        <f ca="1">IFERROR(__xludf.DUMMYFUNCTION("GOOGLETRANSLATE(A80,""EN"",""RU"")"),"Говяжья грудинка, запеченная в горшочке")</f>
        <v>Говяжья грудинка, запеченная в горшочке</v>
      </c>
      <c r="B80" s="1" t="str">
        <f ca="1">IFERROR(__xludf.DUMMYFUNCTION("GOOGLETRANSLATE(B80,""EN"",""RU"")"),"Лук")</f>
        <v>Лук</v>
      </c>
    </row>
    <row r="81" spans="1:2" ht="15.75" customHeight="1">
      <c r="A81" s="1" t="str">
        <f ca="1">IFERROR(__xludf.DUMMYFUNCTION("GOOGLETRANSLATE(A81,""EN"",""RU"")"),"Говяжья грудинка, запеченная в горшочке")</f>
        <v>Говяжья грудинка, запеченная в горшочке</v>
      </c>
      <c r="B81" s="1" t="str">
        <f ca="1">IFERROR(__xludf.DUMMYFUNCTION("GOOGLETRANSLATE(B81,""EN"",""RU"")"),"Чеснок")</f>
        <v>Чеснок</v>
      </c>
    </row>
    <row r="82" spans="1:2" ht="15.75" customHeight="1">
      <c r="A82" s="1" t="str">
        <f ca="1">IFERROR(__xludf.DUMMYFUNCTION("GOOGLETRANSLATE(A82,""EN"",""RU"")"),"Говяжья грудинка, запеченная в горшочке")</f>
        <v>Говяжья грудинка, запеченная в горшочке</v>
      </c>
      <c r="B82" s="1" t="str">
        <f ca="1">IFERROR(__xludf.DUMMYFUNCTION("GOOGLETRANSLATE(B82,""EN"",""RU"")"),"Тимьян")</f>
        <v>Тимьян</v>
      </c>
    </row>
    <row r="83" spans="1:2" ht="15.75" customHeight="1">
      <c r="A83" s="1" t="str">
        <f ca="1">IFERROR(__xludf.DUMMYFUNCTION("GOOGLETRANSLATE(A83,""EN"",""RU"")"),"Говяжья грудинка, запеченная в горшочке")</f>
        <v>Говяжья грудинка, запеченная в горшочке</v>
      </c>
      <c r="B83" s="1" t="str">
        <f ca="1">IFERROR(__xludf.DUMMYFUNCTION("GOOGLETRANSLATE(B83,""EN"",""RU"")"),"Розмари")</f>
        <v>Розмари</v>
      </c>
    </row>
    <row r="84" spans="1:2" ht="15.75" customHeight="1">
      <c r="A84" s="1" t="str">
        <f ca="1">IFERROR(__xludf.DUMMYFUNCTION("GOOGLETRANSLATE(A84,""EN"",""RU"")"),"Говяжья грудинка, запеченная в горшочке")</f>
        <v>Говяжья грудинка, запеченная в горшочке</v>
      </c>
      <c r="B84" s="1" t="str">
        <f ca="1">IFERROR(__xludf.DUMMYFUNCTION("GOOGLETRANSLATE(B84,""EN"",""RU"")"),"Лавровый лист")</f>
        <v>Лавровый лист</v>
      </c>
    </row>
    <row r="85" spans="1:2" ht="15.75" customHeight="1">
      <c r="A85" s="1" t="str">
        <f ca="1">IFERROR(__xludf.DUMMYFUNCTION("GOOGLETRANSLATE(A85,""EN"",""RU"")"),"Говяжья грудинка, запеченная в горшочке")</f>
        <v>Говяжья грудинка, запеченная в горшочке</v>
      </c>
      <c r="B85" s="1" t="str">
        <f ca="1">IFERROR(__xludf.DUMMYFUNCTION("GOOGLETRANSLATE(B85,""EN"",""RU"")"),"говяжий бульон")</f>
        <v>говяжий бульон</v>
      </c>
    </row>
    <row r="86" spans="1:2" ht="15.75" customHeight="1">
      <c r="A86" s="1" t="str">
        <f ca="1">IFERROR(__xludf.DUMMYFUNCTION("GOOGLETRANSLATE(A86,""EN"",""RU"")"),"Говяжья грудинка, запеченная в горшочке")</f>
        <v>Говяжья грудинка, запеченная в горшочке</v>
      </c>
      <c r="B86" s="1" t="str">
        <f ca="1">IFERROR(__xludf.DUMMYFUNCTION("GOOGLETRANSLATE(B86,""EN"",""RU"")"),"Морковь")</f>
        <v>Морковь</v>
      </c>
    </row>
    <row r="87" spans="1:2" ht="15.75" customHeight="1">
      <c r="A87" s="1" t="str">
        <f ca="1">IFERROR(__xludf.DUMMYFUNCTION("GOOGLETRANSLATE(A87,""EN"",""RU"")"),"Говяжья грудинка, запеченная в горшочке")</f>
        <v>Говяжья грудинка, запеченная в горшочке</v>
      </c>
      <c r="B87" s="1" t="str">
        <f ca="1">IFERROR(__xludf.DUMMYFUNCTION("GOOGLETRANSLATE(B87,""EN"",""RU"")"),"Горчица")</f>
        <v>Горчица</v>
      </c>
    </row>
    <row r="88" spans="1:2" ht="15.75" customHeight="1">
      <c r="A88" s="1" t="str">
        <f ca="1">IFERROR(__xludf.DUMMYFUNCTION("GOOGLETRANSLATE(A88,""EN"",""RU"")"),"Говяжья грудинка, запеченная в горшочке")</f>
        <v>Говяжья грудинка, запеченная в горшочке</v>
      </c>
      <c r="B88" s="1" t="str">
        <f ca="1">IFERROR(__xludf.DUMMYFUNCTION("GOOGLETRANSLATE(B88,""EN"",""RU"")"),"Картофель")</f>
        <v>Картофель</v>
      </c>
    </row>
    <row r="89" spans="1:2" ht="15.75" customHeight="1">
      <c r="A89" s="1" t="str">
        <f ca="1">IFERROR(__xludf.DUMMYFUNCTION("GOOGLETRANSLATE(A89,""EN"",""RU"")"),"Воскресное жаркое из говядины")</f>
        <v>Воскресное жаркое из говядины</v>
      </c>
      <c r="B89" s="1" t="str">
        <f ca="1">IFERROR(__xludf.DUMMYFUNCTION("GOOGLETRANSLATE(B89,""EN"",""RU"")"),"Говядина")</f>
        <v>Говядина</v>
      </c>
    </row>
    <row r="90" spans="1:2" ht="15.75" customHeight="1">
      <c r="A90" s="1" t="str">
        <f ca="1">IFERROR(__xludf.DUMMYFUNCTION("GOOGLETRANSLATE(A90,""EN"",""RU"")"),"Воскресное жаркое из говядины")</f>
        <v>Воскресное жаркое из говядины</v>
      </c>
      <c r="B90" s="1" t="str">
        <f ca="1">IFERROR(__xludf.DUMMYFUNCTION("GOOGLETRANSLATE(B90,""EN"",""RU"")"),"Брокколи")</f>
        <v>Брокколи</v>
      </c>
    </row>
    <row r="91" spans="1:2" ht="15.75" customHeight="1">
      <c r="A91" s="1" t="str">
        <f ca="1">IFERROR(__xludf.DUMMYFUNCTION("GOOGLETRANSLATE(A91,""EN"",""RU"")"),"Воскресное жаркое из говядины")</f>
        <v>Воскресное жаркое из говядины</v>
      </c>
      <c r="B91" s="1" t="str">
        <f ca="1">IFERROR(__xludf.DUMMYFUNCTION("GOOGLETRANSLATE(B91,""EN"",""RU"")"),"Картофель")</f>
        <v>Картофель</v>
      </c>
    </row>
    <row r="92" spans="1:2" ht="15.75" customHeight="1">
      <c r="A92" s="1" t="str">
        <f ca="1">IFERROR(__xludf.DUMMYFUNCTION("GOOGLETRANSLATE(A92,""EN"",""RU"")"),"Воскресное жаркое из говядины")</f>
        <v>Воскресное жаркое из говядины</v>
      </c>
      <c r="B92" s="1" t="str">
        <f ca="1">IFERROR(__xludf.DUMMYFUNCTION("GOOGLETRANSLATE(B92,""EN"",""RU"")"),"Морковь")</f>
        <v>Морковь</v>
      </c>
    </row>
    <row r="93" spans="1:2" ht="15.75" customHeight="1">
      <c r="A93" s="1" t="str">
        <f ca="1">IFERROR(__xludf.DUMMYFUNCTION("GOOGLETRANSLATE(A93,""EN"",""RU"")"),"Воскресное жаркое из говядины")</f>
        <v>Воскресное жаркое из говядины</v>
      </c>
      <c r="B93" s="1" t="str">
        <f ca="1">IFERROR(__xludf.DUMMYFUNCTION("GOOGLETRANSLATE(B93,""EN"",""RU"")"),"пшеничной муки")</f>
        <v>пшеничной муки</v>
      </c>
    </row>
    <row r="94" spans="1:2" ht="15.75" customHeight="1">
      <c r="A94" s="1" t="str">
        <f ca="1">IFERROR(__xludf.DUMMYFUNCTION("GOOGLETRANSLATE(A94,""EN"",""RU"")"),"Воскресное жаркое из говядины")</f>
        <v>Воскресное жаркое из говядины</v>
      </c>
      <c r="B94" s="1" t="str">
        <f ca="1">IFERROR(__xludf.DUMMYFUNCTION("GOOGLETRANSLATE(B94,""EN"",""RU"")"),"Яйца")</f>
        <v>Яйца</v>
      </c>
    </row>
    <row r="95" spans="1:2" ht="15.75" customHeight="1">
      <c r="A95" s="1" t="str">
        <f ca="1">IFERROR(__xludf.DUMMYFUNCTION("GOOGLETRANSLATE(A95,""EN"",""RU"")"),"Воскресное жаркое из говядины")</f>
        <v>Воскресное жаркое из говядины</v>
      </c>
      <c r="B95" s="1" t="str">
        <f ca="1">IFERROR(__xludf.DUMMYFUNCTION("GOOGLETRANSLATE(B95,""EN"",""RU"")"),"молоко")</f>
        <v>молоко</v>
      </c>
    </row>
    <row r="96" spans="1:2" ht="15.75" customHeight="1">
      <c r="A96" s="1" t="str">
        <f ca="1">IFERROR(__xludf.DUMMYFUNCTION("GOOGLETRANSLATE(A96,""EN"",""RU"")"),"Воскресное жаркое из говядины")</f>
        <v>Воскресное жаркое из говядины</v>
      </c>
      <c r="B96" s="1" t="str">
        <f ca="1">IFERROR(__xludf.DUMMYFUNCTION("GOOGLETRANSLATE(B96,""EN"",""RU"")"),"подсолнечное масло")</f>
        <v>подсолнечное масло</v>
      </c>
    </row>
    <row r="97" spans="1:2" ht="15.75" customHeight="1">
      <c r="A97" s="1" t="str">
        <f ca="1">IFERROR(__xludf.DUMMYFUNCTION("GOOGLETRANSLATE(A97,""EN"",""RU"")"),"Тушеная говядина с перцем чили")</f>
        <v>Тушеная говядина с перцем чили</v>
      </c>
      <c r="B97" s="1" t="str">
        <f ca="1">IFERROR(__xludf.DUMMYFUNCTION("GOOGLETRANSLATE(B97,""EN"",""RU"")"),"Говядина")</f>
        <v>Говядина</v>
      </c>
    </row>
    <row r="98" spans="1:2" ht="15.75" customHeight="1">
      <c r="A98" s="1" t="str">
        <f ca="1">IFERROR(__xludf.DUMMYFUNCTION("GOOGLETRANSLATE(A98,""EN"",""RU"")"),"Тушеная говядина с перцем чили")</f>
        <v>Тушеная говядина с перцем чили</v>
      </c>
      <c r="B98" s="1" t="str">
        <f ca="1">IFERROR(__xludf.DUMMYFUNCTION("GOOGLETRANSLATE(B98,""EN"",""RU"")"),"Лук")</f>
        <v>Лук</v>
      </c>
    </row>
    <row r="99" spans="1:2" ht="15.75" customHeight="1">
      <c r="A99" s="1" t="str">
        <f ca="1">IFERROR(__xludf.DUMMYFUNCTION("GOOGLETRANSLATE(A99,""EN"",""RU"")"),"Тушеная говядина с перцем чили")</f>
        <v>Тушеная говядина с перцем чили</v>
      </c>
      <c r="B99" s="1" t="str">
        <f ca="1">IFERROR(__xludf.DUMMYFUNCTION("GOOGLETRANSLATE(B99,""EN"",""RU"")"),"Чеснок")</f>
        <v>Чеснок</v>
      </c>
    </row>
    <row r="100" spans="1:2" ht="15.75" customHeight="1">
      <c r="A100" s="1" t="str">
        <f ca="1">IFERROR(__xludf.DUMMYFUNCTION("GOOGLETRANSLATE(A100,""EN"",""RU"")"),"Тушеная говядина с перцем чили")</f>
        <v>Тушеная говядина с перцем чили</v>
      </c>
      <c r="B100" s="1" t="str">
        <f ca="1">IFERROR(__xludf.DUMMYFUNCTION("GOOGLETRANSLATE(B100,""EN"",""RU"")"),"Оливковое масло")</f>
        <v>Оливковое масло</v>
      </c>
    </row>
    <row r="101" spans="1:2" ht="15.75" customHeight="1">
      <c r="A101" s="1" t="str">
        <f ca="1">IFERROR(__xludf.DUMMYFUNCTION("GOOGLETRANSLATE(A101,""EN"",""RU"")"),"Тушеная говядина с перцем чили")</f>
        <v>Тушеная говядина с перцем чили</v>
      </c>
      <c r="B101" s="1" t="str">
        <f ca="1">IFERROR(__xludf.DUMMYFUNCTION("GOOGLETRANSLATE(B101,""EN"",""RU"")"),"Чоризо")</f>
        <v>Чоризо</v>
      </c>
    </row>
    <row r="102" spans="1:2" ht="15.75" customHeight="1">
      <c r="A102" s="1" t="str">
        <f ca="1">IFERROR(__xludf.DUMMYFUNCTION("GOOGLETRANSLATE(A102,""EN"",""RU"")"),"Тушеная говядина с перцем чили")</f>
        <v>Тушеная говядина с перцем чили</v>
      </c>
      <c r="B102" s="1" t="str">
        <f ca="1">IFERROR(__xludf.DUMMYFUNCTION("GOOGLETRANSLATE(B102,""EN"",""RU"")"),"Тмин")</f>
        <v>Тмин</v>
      </c>
    </row>
    <row r="103" spans="1:2" ht="15.75" customHeight="1">
      <c r="A103" s="1" t="str">
        <f ca="1">IFERROR(__xludf.DUMMYFUNCTION("GOOGLETRANSLATE(A103,""EN"",""RU"")"),"Тушеная говядина с перцем чили")</f>
        <v>Тушеная говядина с перцем чили</v>
      </c>
      <c r="B103" s="1" t="str">
        <f ca="1">IFERROR(__xludf.DUMMYFUNCTION("GOOGLETRANSLATE(B103,""EN"",""RU"")"),"Все специи")</f>
        <v>Все специи</v>
      </c>
    </row>
    <row r="104" spans="1:2" ht="15.75" customHeight="1">
      <c r="A104" s="1" t="str">
        <f ca="1">IFERROR(__xludf.DUMMYFUNCTION("GOOGLETRANSLATE(A104,""EN"",""RU"")"),"Тушеная говядина с перцем чили")</f>
        <v>Тушеная говядина с перцем чили</v>
      </c>
      <c r="B104" s="1" t="str">
        <f ca="1">IFERROR(__xludf.DUMMYFUNCTION("GOOGLETRANSLATE(B104,""EN"",""RU"")"),"Гвоздика")</f>
        <v>Гвоздика</v>
      </c>
    </row>
    <row r="105" spans="1:2" ht="15.75" customHeight="1">
      <c r="A105" s="1" t="str">
        <f ca="1">IFERROR(__xludf.DUMMYFUNCTION("GOOGLETRANSLATE(A105,""EN"",""RU"")"),"Тушеная говядина с перцем чили")</f>
        <v>Тушеная говядина с перцем чили</v>
      </c>
      <c r="B105" s="1" t="str">
        <f ca="1">IFERROR(__xludf.DUMMYFUNCTION("GOOGLETRANSLATE(B105,""EN"",""RU"")"),"Палочка корицы")</f>
        <v>Палочка корицы</v>
      </c>
    </row>
    <row r="106" spans="1:2" ht="15.75" customHeight="1">
      <c r="A106" s="1" t="str">
        <f ca="1">IFERROR(__xludf.DUMMYFUNCTION("GOOGLETRANSLATE(A106,""EN"",""RU"")"),"Тушеная говядина с перцем чили")</f>
        <v>Тушеная говядина с перцем чили</v>
      </c>
      <c r="B106" s="1" t="str">
        <f ca="1">IFERROR(__xludf.DUMMYFUNCTION("GOOGLETRANSLATE(B106,""EN"",""RU"")"),"Лавровый лист")</f>
        <v>Лавровый лист</v>
      </c>
    </row>
    <row r="107" spans="1:2" ht="15.75" customHeight="1">
      <c r="A107" s="1" t="str">
        <f ca="1">IFERROR(__xludf.DUMMYFUNCTION("GOOGLETRANSLATE(A107,""EN"",""RU"")"),"Тушеная говядина с перцем чили")</f>
        <v>Тушеная говядина с перцем чили</v>
      </c>
      <c r="B107" s="1" t="str">
        <f ca="1">IFERROR(__xludf.DUMMYFUNCTION("GOOGLETRANSLATE(B107,""EN"",""RU"")"),"Орегано")</f>
        <v>Орегано</v>
      </c>
    </row>
    <row r="108" spans="1:2" ht="15.75" customHeight="1">
      <c r="A108" s="1" t="str">
        <f ca="1">IFERROR(__xludf.DUMMYFUNCTION("GOOGLETRANSLATE(A108,""EN"",""RU"")"),"Тушеная говядина с перцем чили")</f>
        <v>Тушеная говядина с перцем чили</v>
      </c>
      <c r="B108" s="1" t="str">
        <f ca="1">IFERROR(__xludf.DUMMYFUNCTION("GOOGLETRANSLATE(B108,""EN"",""RU"")"),"Анчо Чили")</f>
        <v>Анчо Чили</v>
      </c>
    </row>
    <row r="109" spans="1:2" ht="15.75" customHeight="1">
      <c r="A109" s="1" t="str">
        <f ca="1">IFERROR(__xludf.DUMMYFUNCTION("GOOGLETRANSLATE(A109,""EN"",""RU"")"),"Тушеная говядина с перцем чили")</f>
        <v>Тушеная говядина с перцем чили</v>
      </c>
      <c r="B109" s="1" t="str">
        <f ca="1">IFERROR(__xludf.DUMMYFUNCTION("GOOGLETRANSLATE(B109,""EN"",""RU"")"),"Бальзамический уксус")</f>
        <v>Бальзамический уксус</v>
      </c>
    </row>
    <row r="110" spans="1:2" ht="15.75" customHeight="1">
      <c r="A110" s="1" t="str">
        <f ca="1">IFERROR(__xludf.DUMMYFUNCTION("GOOGLETRANSLATE(A110,""EN"",""RU"")"),"Тушеная говядина с перцем чили")</f>
        <v>Тушеная говядина с перцем чили</v>
      </c>
      <c r="B110" s="1" t="str">
        <f ca="1">IFERROR(__xludf.DUMMYFUNCTION("GOOGLETRANSLATE(B110,""EN"",""RU"")"),"Сливовые помидоры")</f>
        <v>Сливовые помидоры</v>
      </c>
    </row>
    <row r="111" spans="1:2" ht="15.75" customHeight="1">
      <c r="A111" s="1" t="str">
        <f ca="1">IFERROR(__xludf.DUMMYFUNCTION("GOOGLETRANSLATE(A111,""EN"",""RU"")"),"Тушеная говядина с перцем чили")</f>
        <v>Тушеная говядина с перцем чили</v>
      </c>
      <c r="B111" s="1" t="str">
        <f ca="1">IFERROR(__xludf.DUMMYFUNCTION("GOOGLETRANSLATE(B111,""EN"",""RU"")"),"Кетчуп")</f>
        <v>Кетчуп</v>
      </c>
    </row>
    <row r="112" spans="1:2" ht="15.75" customHeight="1">
      <c r="A112" s="1" t="str">
        <f ca="1">IFERROR(__xludf.DUMMYFUNCTION("GOOGLETRANSLATE(A112,""EN"",""RU"")"),"Тушеная говядина с перцем чили")</f>
        <v>Тушеная говядина с перцем чили</v>
      </c>
      <c r="B112" s="1" t="str">
        <f ca="1">IFERROR(__xludf.DUMMYFUNCTION("GOOGLETRANSLATE(B112,""EN"",""RU"")"),"Темно-коричневый сахар")</f>
        <v>Темно-коричневый сахар</v>
      </c>
    </row>
    <row r="113" spans="1:2" ht="15.75" customHeight="1">
      <c r="A113" s="1" t="str">
        <f ca="1">IFERROR(__xludf.DUMMYFUNCTION("GOOGLETRANSLATE(A113,""EN"",""RU"")"),"Тушеная говядина с перцем чили")</f>
        <v>Тушеная говядина с перцем чили</v>
      </c>
      <c r="B113" s="1" t="str">
        <f ca="1">IFERROR(__xludf.DUMMYFUNCTION("GOOGLETRANSLATE(B113,""EN"",""RU"")"),"Борлотти Фасоль")</f>
        <v>Борлотти Фасоль</v>
      </c>
    </row>
    <row r="114" spans="1:2" ht="15.75" customHeight="1">
      <c r="A114" s="1" t="str">
        <f ca="1">IFERROR(__xludf.DUMMYFUNCTION("GOOGLETRANSLATE(A114,""EN"",""RU"")"),"Бефстроганов")</f>
        <v>Бефстроганов</v>
      </c>
      <c r="B114" s="1" t="str">
        <f ca="1">IFERROR(__xludf.DUMMYFUNCTION("GOOGLETRANSLATE(B114,""EN"",""RU"")"),"Оливковое масло")</f>
        <v>Оливковое масло</v>
      </c>
    </row>
    <row r="115" spans="1:2" ht="15.75" customHeight="1">
      <c r="A115" s="1" t="str">
        <f ca="1">IFERROR(__xludf.DUMMYFUNCTION("GOOGLETRANSLATE(A115,""EN"",""RU"")"),"Бефстроганов")</f>
        <v>Бефстроганов</v>
      </c>
      <c r="B115" s="1" t="str">
        <f ca="1">IFERROR(__xludf.DUMMYFUNCTION("GOOGLETRANSLATE(B115,""EN"",""RU"")"),"Лук")</f>
        <v>Лук</v>
      </c>
    </row>
    <row r="116" spans="1:2" ht="15.75" customHeight="1">
      <c r="A116" s="1" t="str">
        <f ca="1">IFERROR(__xludf.DUMMYFUNCTION("GOOGLETRANSLATE(A116,""EN"",""RU"")"),"Бефстроганов")</f>
        <v>Бефстроганов</v>
      </c>
      <c r="B116" s="1" t="str">
        <f ca="1">IFERROR(__xludf.DUMMYFUNCTION("GOOGLETRANSLATE(B116,""EN"",""RU"")"),"Чеснок")</f>
        <v>Чеснок</v>
      </c>
    </row>
    <row r="117" spans="1:2" ht="15.75" customHeight="1">
      <c r="A117" s="1" t="str">
        <f ca="1">IFERROR(__xludf.DUMMYFUNCTION("GOOGLETRANSLATE(A117,""EN"",""RU"")"),"Бефстроганов")</f>
        <v>Бефстроганов</v>
      </c>
      <c r="B117" s="1" t="str">
        <f ca="1">IFERROR(__xludf.DUMMYFUNCTION("GOOGLETRANSLATE(B117,""EN"",""RU"")"),"Масло")</f>
        <v>Масло</v>
      </c>
    </row>
    <row r="118" spans="1:2" ht="15.75" customHeight="1">
      <c r="A118" s="1" t="str">
        <f ca="1">IFERROR(__xludf.DUMMYFUNCTION("GOOGLETRANSLATE(A118,""EN"",""RU"")"),"Бефстроганов")</f>
        <v>Бефстроганов</v>
      </c>
      <c r="B118" s="1" t="str">
        <f ca="1">IFERROR(__xludf.DUMMYFUNCTION("GOOGLETRANSLATE(B118,""EN"",""RU"")"),"Грибы")</f>
        <v>Грибы</v>
      </c>
    </row>
    <row r="119" spans="1:2" ht="15.75" customHeight="1">
      <c r="A119" s="1" t="str">
        <f ca="1">IFERROR(__xludf.DUMMYFUNCTION("GOOGLETRANSLATE(A119,""EN"",""RU"")"),"Бефстроганов")</f>
        <v>Бефстроганов</v>
      </c>
      <c r="B119" s="1" t="str">
        <f ca="1">IFERROR(__xludf.DUMMYFUNCTION("GOOGLETRANSLATE(B119,""EN"",""RU"")"),"Филе говядины")</f>
        <v>Филе говядины</v>
      </c>
    </row>
    <row r="120" spans="1:2" ht="15.75" customHeight="1">
      <c r="A120" s="1" t="str">
        <f ca="1">IFERROR(__xludf.DUMMYFUNCTION("GOOGLETRANSLATE(A120,""EN"",""RU"")"),"Бефстроганов")</f>
        <v>Бефстроганов</v>
      </c>
      <c r="B120" s="1" t="str">
        <f ca="1">IFERROR(__xludf.DUMMYFUNCTION("GOOGLETRANSLATE(B120,""EN"",""RU"")"),"Пшеничной муки")</f>
        <v>Пшеничной муки</v>
      </c>
    </row>
    <row r="121" spans="1:2" ht="15.75" customHeight="1">
      <c r="A121" s="1" t="str">
        <f ca="1">IFERROR(__xludf.DUMMYFUNCTION("GOOGLETRANSLATE(A121,""EN"",""RU"")"),"Бефстроганов")</f>
        <v>Бефстроганов</v>
      </c>
      <c r="B121" s="1" t="str">
        <f ca="1">IFERROR(__xludf.DUMMYFUNCTION("GOOGLETRANSLATE(B121,""EN"",""RU"")"),"Сметана")</f>
        <v>Сметана</v>
      </c>
    </row>
    <row r="122" spans="1:2" ht="15.75" customHeight="1">
      <c r="A122" s="1" t="str">
        <f ca="1">IFERROR(__xludf.DUMMYFUNCTION("GOOGLETRANSLATE(A122,""EN"",""RU"")"),"Бефстроганов")</f>
        <v>Бефстроганов</v>
      </c>
      <c r="B122" s="1" t="str">
        <f ca="1">IFERROR(__xludf.DUMMYFUNCTION("GOOGLETRANSLATE(B122,""EN"",""RU"")"),"Английская горчица")</f>
        <v>Английская горчица</v>
      </c>
    </row>
    <row r="123" spans="1:2" ht="15.75" customHeight="1">
      <c r="A123" s="1" t="str">
        <f ca="1">IFERROR(__xludf.DUMMYFUNCTION("GOOGLETRANSLATE(A123,""EN"",""RU"")"),"Бефстроганов")</f>
        <v>Бефстроганов</v>
      </c>
      <c r="B123" s="1" t="str">
        <f ca="1">IFERROR(__xludf.DUMMYFUNCTION("GOOGLETRANSLATE(B123,""EN"",""RU"")"),"Говяжий бульон")</f>
        <v>Говяжий бульон</v>
      </c>
    </row>
    <row r="124" spans="1:2" ht="15.75" customHeight="1">
      <c r="A124" s="1" t="str">
        <f ca="1">IFERROR(__xludf.DUMMYFUNCTION("GOOGLETRANSLATE(A124,""EN"",""RU"")"),"Бефстроганов")</f>
        <v>Бефстроганов</v>
      </c>
      <c r="B124" s="1" t="str">
        <f ca="1">IFERROR(__xludf.DUMMYFUNCTION("GOOGLETRANSLATE(B124,""EN"",""RU"")"),"Петрушка")</f>
        <v>Петрушка</v>
      </c>
    </row>
    <row r="125" spans="1:2" ht="15.75" customHeight="1">
      <c r="A125" s="1" t="str">
        <f ca="1">IFERROR(__xludf.DUMMYFUNCTION("GOOGLETRANSLATE(A125,""EN"",""RU"")"),"Суп из брокколи и стилтона")</f>
        <v>Суп из брокколи и стилтона</v>
      </c>
      <c r="B125" s="1" t="str">
        <f ca="1">IFERROR(__xludf.DUMMYFUNCTION("GOOGLETRANSLATE(B125,""EN"",""RU"")"),"Рапсовое масло")</f>
        <v>Рапсовое масло</v>
      </c>
    </row>
    <row r="126" spans="1:2" ht="15.75" customHeight="1">
      <c r="A126" s="1" t="str">
        <f ca="1">IFERROR(__xludf.DUMMYFUNCTION("GOOGLETRANSLATE(A126,""EN"",""RU"")"),"Суп из брокколи и стилтона")</f>
        <v>Суп из брокколи и стилтона</v>
      </c>
      <c r="B126" s="1" t="str">
        <f ca="1">IFERROR(__xludf.DUMMYFUNCTION("GOOGLETRANSLATE(B126,""EN"",""RU"")"),"Лук")</f>
        <v>Лук</v>
      </c>
    </row>
    <row r="127" spans="1:2" ht="15.75" customHeight="1">
      <c r="A127" s="1" t="str">
        <f ca="1">IFERROR(__xludf.DUMMYFUNCTION("GOOGLETRANSLATE(A127,""EN"",""RU"")"),"Суп из брокколи и стилтона")</f>
        <v>Суп из брокколи и стилтона</v>
      </c>
      <c r="B127" s="1" t="str">
        <f ca="1">IFERROR(__xludf.DUMMYFUNCTION("GOOGLETRANSLATE(B127,""EN"",""RU"")"),"Сельдерей")</f>
        <v>Сельдерей</v>
      </c>
    </row>
    <row r="128" spans="1:2" ht="15.75" customHeight="1">
      <c r="A128" s="1" t="str">
        <f ca="1">IFERROR(__xludf.DUMMYFUNCTION("GOOGLETRANSLATE(A128,""EN"",""RU"")"),"Суп из брокколи и стилтона")</f>
        <v>Суп из брокколи и стилтона</v>
      </c>
      <c r="B128" s="1" t="str">
        <f ca="1">IFERROR(__xludf.DUMMYFUNCTION("GOOGLETRANSLATE(B128,""EN"",""RU"")"),"лук-порей")</f>
        <v>лук-порей</v>
      </c>
    </row>
    <row r="129" spans="1:2" ht="15.75" customHeight="1">
      <c r="A129" s="1" t="str">
        <f ca="1">IFERROR(__xludf.DUMMYFUNCTION("GOOGLETRANSLATE(A129,""EN"",""RU"")"),"Суп из брокколи и стилтона")</f>
        <v>Суп из брокколи и стилтона</v>
      </c>
      <c r="B129" s="1" t="str">
        <f ca="1">IFERROR(__xludf.DUMMYFUNCTION("GOOGLETRANSLATE(B129,""EN"",""RU"")"),"Картофель")</f>
        <v>Картофель</v>
      </c>
    </row>
    <row r="130" spans="1:2" ht="15.75" customHeight="1">
      <c r="A130" s="1" t="str">
        <f ca="1">IFERROR(__xludf.DUMMYFUNCTION("GOOGLETRANSLATE(A130,""EN"",""RU"")"),"Суп из брокколи и стилтона")</f>
        <v>Суп из брокколи и стилтона</v>
      </c>
      <c r="B130" s="1" t="str">
        <f ca="1">IFERROR(__xludf.DUMMYFUNCTION("GOOGLETRANSLATE(B130,""EN"",""RU"")"),"Масло")</f>
        <v>Масло</v>
      </c>
    </row>
    <row r="131" spans="1:2" ht="15.75" customHeight="1">
      <c r="A131" s="1" t="str">
        <f ca="1">IFERROR(__xludf.DUMMYFUNCTION("GOOGLETRANSLATE(A131,""EN"",""RU"")"),"Суп из брокколи и стилтона")</f>
        <v>Суп из брокколи и стилтона</v>
      </c>
      <c r="B131" s="1" t="str">
        <f ca="1">IFERROR(__xludf.DUMMYFUNCTION("GOOGLETRANSLATE(B131,""EN"",""RU"")"),"Овощного бульона")</f>
        <v>Овощного бульона</v>
      </c>
    </row>
    <row r="132" spans="1:2" ht="15.75" customHeight="1">
      <c r="A132" s="1" t="str">
        <f ca="1">IFERROR(__xludf.DUMMYFUNCTION("GOOGLETRANSLATE(A132,""EN"",""RU"")"),"Суп из брокколи и стилтона")</f>
        <v>Суп из брокколи и стилтона</v>
      </c>
      <c r="B132" s="1" t="str">
        <f ca="1">IFERROR(__xludf.DUMMYFUNCTION("GOOGLETRANSLATE(B132,""EN"",""RU"")"),"Брокколи")</f>
        <v>Брокколи</v>
      </c>
    </row>
    <row r="133" spans="1:2" ht="15.75" customHeight="1">
      <c r="A133" s="1" t="str">
        <f ca="1">IFERROR(__xludf.DUMMYFUNCTION("GOOGLETRANSLATE(A133,""EN"",""RU"")"),"Суп из брокколи и стилтона")</f>
        <v>Суп из брокколи и стилтона</v>
      </c>
      <c r="B133" s="1" t="str">
        <f ca="1">IFERROR(__xludf.DUMMYFUNCTION("GOOGLETRANSLATE(B133,""EN"",""RU"")"),"Стилтон Сыр")</f>
        <v>Стилтон Сыр</v>
      </c>
    </row>
    <row r="134" spans="1:2" ht="15.75" customHeight="1">
      <c r="A134" s="1" t="str">
        <f ca="1">IFERROR(__xludf.DUMMYFUNCTION("GOOGLETRANSLATE(A134,""EN"",""RU"")"),"Тушеное мясо с фасолью и колбасой")</f>
        <v>Тушеное мясо с фасолью и колбасой</v>
      </c>
      <c r="B134" s="1" t="str">
        <f ca="1">IFERROR(__xludf.DUMMYFUNCTION("GOOGLETRANSLATE(B134,""EN"",""RU"")"),"Колбасные изделия")</f>
        <v>Колбасные изделия</v>
      </c>
    </row>
    <row r="135" spans="1:2" ht="15.75" customHeight="1">
      <c r="A135" s="1" t="str">
        <f ca="1">IFERROR(__xludf.DUMMYFUNCTION("GOOGLETRANSLATE(A135,""EN"",""RU"")"),"Тушеное мясо с фасолью и колбасой")</f>
        <v>Тушеное мясо с фасолью и колбасой</v>
      </c>
      <c r="B135" s="1" t="str">
        <f ca="1">IFERROR(__xludf.DUMMYFUNCTION("GOOGLETRANSLATE(B135,""EN"",""RU"")"),"Томатный соус")</f>
        <v>Томатный соус</v>
      </c>
    </row>
    <row r="136" spans="1:2" ht="15.75" customHeight="1">
      <c r="A136" s="1" t="str">
        <f ca="1">IFERROR(__xludf.DUMMYFUNCTION("GOOGLETRANSLATE(A136,""EN"",""RU"")"),"Тушеное мясо с фасолью и колбасой")</f>
        <v>Тушеное мясо с фасолью и колбасой</v>
      </c>
      <c r="B136" s="1" t="str">
        <f ca="1">IFERROR(__xludf.DUMMYFUNCTION("GOOGLETRANSLATE(B136,""EN"",""RU"")"),"Сливочная фасоль")</f>
        <v>Сливочная фасоль</v>
      </c>
    </row>
    <row r="137" spans="1:2" ht="15.75" customHeight="1">
      <c r="A137" s="1" t="str">
        <f ca="1">IFERROR(__xludf.DUMMYFUNCTION("GOOGLETRANSLATE(A137,""EN"",""RU"")"),"Тушеное мясо с фасолью и колбасой")</f>
        <v>Тушеное мясо с фасолью и колбасой</v>
      </c>
      <c r="B137" s="1" t="str">
        <f ca="1">IFERROR(__xludf.DUMMYFUNCTION("GOOGLETRANSLATE(B137,""EN"",""RU"")"),"Черная патока")</f>
        <v>Черная патока</v>
      </c>
    </row>
    <row r="138" spans="1:2" ht="15.75" customHeight="1">
      <c r="A138" s="1" t="str">
        <f ca="1">IFERROR(__xludf.DUMMYFUNCTION("GOOGLETRANSLATE(A138,""EN"",""RU"")"),"Тушеное мясо с фасолью и колбасой")</f>
        <v>Тушеное мясо с фасолью и колбасой</v>
      </c>
      <c r="B138" s="1" t="str">
        <f ca="1">IFERROR(__xludf.DUMMYFUNCTION("GOOGLETRANSLATE(B138,""EN"",""RU"")"),"Английская горчица")</f>
        <v>Английская горчица</v>
      </c>
    </row>
    <row r="139" spans="1:2" ht="15.75" customHeight="1">
      <c r="A139" s="1" t="str">
        <f ca="1">IFERROR(__xludf.DUMMYFUNCTION("GOOGLETRANSLATE(A139,""EN"",""RU"")"),"Банановые блины")</f>
        <v>Банановые блины</v>
      </c>
      <c r="B139" s="1" t="str">
        <f ca="1">IFERROR(__xludf.DUMMYFUNCTION("GOOGLETRANSLATE(B139,""EN"",""RU"")"),"Банан")</f>
        <v>Банан</v>
      </c>
    </row>
    <row r="140" spans="1:2" ht="15.75" customHeight="1">
      <c r="A140" s="1" t="str">
        <f ca="1">IFERROR(__xludf.DUMMYFUNCTION("GOOGLETRANSLATE(A140,""EN"",""RU"")"),"Банановые блины")</f>
        <v>Банановые блины</v>
      </c>
      <c r="B140" s="1" t="str">
        <f ca="1">IFERROR(__xludf.DUMMYFUNCTION("GOOGLETRANSLATE(B140,""EN"",""RU"")"),"Яйца")</f>
        <v>Яйца</v>
      </c>
    </row>
    <row r="141" spans="1:2" ht="15.75" customHeight="1">
      <c r="A141" s="1" t="str">
        <f ca="1">IFERROR(__xludf.DUMMYFUNCTION("GOOGLETRANSLATE(A141,""EN"",""RU"")"),"Банановые блины")</f>
        <v>Банановые блины</v>
      </c>
      <c r="B141" s="1" t="str">
        <f ca="1">IFERROR(__xludf.DUMMYFUNCTION("GOOGLETRANSLATE(B141,""EN"",""RU"")"),"Порошок для выпечки")</f>
        <v>Порошок для выпечки</v>
      </c>
    </row>
    <row r="142" spans="1:2" ht="15.75" customHeight="1">
      <c r="A142" s="1" t="str">
        <f ca="1">IFERROR(__xludf.DUMMYFUNCTION("GOOGLETRANSLATE(A142,""EN"",""RU"")"),"Банановые блины")</f>
        <v>Банановые блины</v>
      </c>
      <c r="B142" s="1" t="str">
        <f ca="1">IFERROR(__xludf.DUMMYFUNCTION("GOOGLETRANSLATE(B142,""EN"",""RU"")"),"Экстракт ванили")</f>
        <v>Экстракт ванили</v>
      </c>
    </row>
    <row r="143" spans="1:2" ht="15.75" customHeight="1">
      <c r="A143" s="1" t="str">
        <f ca="1">IFERROR(__xludf.DUMMYFUNCTION("GOOGLETRANSLATE(A143,""EN"",""RU"")"),"Банановые блины")</f>
        <v>Банановые блины</v>
      </c>
      <c r="B143" s="1" t="str">
        <f ca="1">IFERROR(__xludf.DUMMYFUNCTION("GOOGLETRANSLATE(B143,""EN"",""RU"")"),"Масло")</f>
        <v>Масло</v>
      </c>
    </row>
    <row r="144" spans="1:2" ht="15.75" customHeight="1">
      <c r="A144" s="1" t="str">
        <f ca="1">IFERROR(__xludf.DUMMYFUNCTION("GOOGLETRANSLATE(A144,""EN"",""RU"")"),"Банановые блины")</f>
        <v>Банановые блины</v>
      </c>
      <c r="B144" s="1" t="str">
        <f ca="1">IFERROR(__xludf.DUMMYFUNCTION("GOOGLETRANSLATE(B144,""EN"",""RU"")"),"Орехи пекан")</f>
        <v>Орехи пекан</v>
      </c>
    </row>
    <row r="145" spans="1:2" ht="15.75" customHeight="1">
      <c r="A145" s="1" t="str">
        <f ca="1">IFERROR(__xludf.DUMMYFUNCTION("GOOGLETRANSLATE(A145,""EN"",""RU"")"),"Банановые блины")</f>
        <v>Банановые блины</v>
      </c>
      <c r="B145" s="1" t="str">
        <f ca="1">IFERROR(__xludf.DUMMYFUNCTION("GOOGLETRANSLATE(B145,""EN"",""RU"")"),"Малина")</f>
        <v>Малина</v>
      </c>
    </row>
    <row r="146" spans="1:2" ht="15.75" customHeight="1">
      <c r="A146" s="1" t="str">
        <f ca="1">IFERROR(__xludf.DUMMYFUNCTION("GOOGLETRANSLATE(A146,""EN"",""RU"")"),"Тушеные клецки с говядиной")</f>
        <v>Тушеные клецки с говядиной</v>
      </c>
      <c r="B146" s="1" t="str">
        <f ca="1">IFERROR(__xludf.DUMMYFUNCTION("GOOGLETRANSLATE(B146,""EN"",""RU"")"),"Оливковое масло")</f>
        <v>Оливковое масло</v>
      </c>
    </row>
    <row r="147" spans="1:2" ht="15.75" customHeight="1">
      <c r="A147" s="1" t="str">
        <f ca="1">IFERROR(__xludf.DUMMYFUNCTION("GOOGLETRANSLATE(A147,""EN"",""RU"")"),"Тушеные клецки с говядиной")</f>
        <v>Тушеные клецки с говядиной</v>
      </c>
      <c r="B147" s="1" t="str">
        <f ca="1">IFERROR(__xludf.DUMMYFUNCTION("GOOGLETRANSLATE(B147,""EN"",""RU"")"),"Масло")</f>
        <v>Масло</v>
      </c>
    </row>
    <row r="148" spans="1:2" ht="15.75" customHeight="1">
      <c r="A148" s="1" t="str">
        <f ca="1">IFERROR(__xludf.DUMMYFUNCTION("GOOGLETRANSLATE(A148,""EN"",""RU"")"),"Тушеные клецки с говядиной")</f>
        <v>Тушеные клецки с говядиной</v>
      </c>
      <c r="B148" s="1" t="str">
        <f ca="1">IFERROR(__xludf.DUMMYFUNCTION("GOOGLETRANSLATE(B148,""EN"",""RU"")"),"Говядина")</f>
        <v>Говядина</v>
      </c>
    </row>
    <row r="149" spans="1:2" ht="15.75" customHeight="1">
      <c r="A149" s="1" t="str">
        <f ca="1">IFERROR(__xludf.DUMMYFUNCTION("GOOGLETRANSLATE(A149,""EN"",""RU"")"),"Тушеные клецки с говядиной")</f>
        <v>Тушеные клецки с говядиной</v>
      </c>
      <c r="B149" s="1" t="str">
        <f ca="1">IFERROR(__xludf.DUMMYFUNCTION("GOOGLETRANSLATE(B149,""EN"",""RU"")"),"Пшеничной муки")</f>
        <v>Пшеничной муки</v>
      </c>
    </row>
    <row r="150" spans="1:2" ht="15.75" customHeight="1">
      <c r="A150" s="1" t="str">
        <f ca="1">IFERROR(__xludf.DUMMYFUNCTION("GOOGLETRANSLATE(A150,""EN"",""RU"")"),"Тушеные клецки с говядиной")</f>
        <v>Тушеные клецки с говядиной</v>
      </c>
      <c r="B150" s="1" t="str">
        <f ca="1">IFERROR(__xludf.DUMMYFUNCTION("GOOGLETRANSLATE(B150,""EN"",""RU"")"),"Чеснок")</f>
        <v>Чеснок</v>
      </c>
    </row>
    <row r="151" spans="1:2" ht="15.75" customHeight="1">
      <c r="A151" s="1" t="str">
        <f ca="1">IFERROR(__xludf.DUMMYFUNCTION("GOOGLETRANSLATE(A151,""EN"",""RU"")"),"Тушеные клецки с говядиной")</f>
        <v>Тушеные клецки с говядиной</v>
      </c>
      <c r="B151" s="1" t="str">
        <f ca="1">IFERROR(__xludf.DUMMYFUNCTION("GOOGLETRANSLATE(B151,""EN"",""RU"")"),"Лук")</f>
        <v>Лук</v>
      </c>
    </row>
    <row r="152" spans="1:2" ht="15.75" customHeight="1">
      <c r="A152" s="1" t="str">
        <f ca="1">IFERROR(__xludf.DUMMYFUNCTION("GOOGLETRANSLATE(A152,""EN"",""RU"")"),"Тушеные клецки с говядиной")</f>
        <v>Тушеные клецки с говядиной</v>
      </c>
      <c r="B152" s="1" t="str">
        <f ca="1">IFERROR(__xludf.DUMMYFUNCTION("GOOGLETRANSLATE(B152,""EN"",""RU"")"),"Сельдерей")</f>
        <v>Сельдерей</v>
      </c>
    </row>
    <row r="153" spans="1:2" ht="15.75" customHeight="1">
      <c r="A153" s="1" t="str">
        <f ca="1">IFERROR(__xludf.DUMMYFUNCTION("GOOGLETRANSLATE(A153,""EN"",""RU"")"),"Тушеные клецки с говядиной")</f>
        <v>Тушеные клецки с говядиной</v>
      </c>
      <c r="B153" s="1" t="str">
        <f ca="1">IFERROR(__xludf.DUMMYFUNCTION("GOOGLETRANSLATE(B153,""EN"",""RU"")"),"Морковь")</f>
        <v>Морковь</v>
      </c>
    </row>
    <row r="154" spans="1:2" ht="15.75" customHeight="1">
      <c r="A154" s="1" t="str">
        <f ca="1">IFERROR(__xludf.DUMMYFUNCTION("GOOGLETRANSLATE(A154,""EN"",""RU"")"),"Тушеные клецки с говядиной")</f>
        <v>Тушеные клецки с говядиной</v>
      </c>
      <c r="B154" s="1" t="str">
        <f ca="1">IFERROR(__xludf.DUMMYFUNCTION("GOOGLETRANSLATE(B154,""EN"",""RU"")"),"лук-порей")</f>
        <v>лук-порей</v>
      </c>
    </row>
    <row r="155" spans="1:2" ht="15.75" customHeight="1">
      <c r="A155" s="1" t="str">
        <f ca="1">IFERROR(__xludf.DUMMYFUNCTION("GOOGLETRANSLATE(A155,""EN"",""RU"")"),"Тушеные клецки с говядиной")</f>
        <v>Тушеные клецки с говядиной</v>
      </c>
      <c r="B155" s="1" t="str">
        <f ca="1">IFERROR(__xludf.DUMMYFUNCTION("GOOGLETRANSLATE(B155,""EN"",""RU"")"),"швед")</f>
        <v>швед</v>
      </c>
    </row>
    <row r="156" spans="1:2" ht="15.75" customHeight="1">
      <c r="A156" s="1" t="str">
        <f ca="1">IFERROR(__xludf.DUMMYFUNCTION("GOOGLETRANSLATE(A156,""EN"",""RU"")"),"Тушеные клецки с говядиной")</f>
        <v>Тушеные клецки с говядиной</v>
      </c>
      <c r="B156" s="1" t="str">
        <f ca="1">IFERROR(__xludf.DUMMYFUNCTION("GOOGLETRANSLATE(B156,""EN"",""RU"")"),"Красное вино")</f>
        <v>Красное вино</v>
      </c>
    </row>
    <row r="157" spans="1:2" ht="15.75" customHeight="1">
      <c r="A157" s="1" t="str">
        <f ca="1">IFERROR(__xludf.DUMMYFUNCTION("GOOGLETRANSLATE(A157,""EN"",""RU"")"),"Тушеные клецки с говядиной")</f>
        <v>Тушеные клецки с говядиной</v>
      </c>
      <c r="B157" s="1" t="str">
        <f ca="1">IFERROR(__xludf.DUMMYFUNCTION("GOOGLETRANSLATE(B157,""EN"",""RU"")"),"Говяжий бульон")</f>
        <v>Говяжий бульон</v>
      </c>
    </row>
    <row r="158" spans="1:2" ht="15.75" customHeight="1">
      <c r="A158" s="1" t="str">
        <f ca="1">IFERROR(__xludf.DUMMYFUNCTION("GOOGLETRANSLATE(A158,""EN"",""RU"")"),"Тушеные клецки с говядиной")</f>
        <v>Тушеные клецки с говядиной</v>
      </c>
      <c r="B158" s="1" t="str">
        <f ca="1">IFERROR(__xludf.DUMMYFUNCTION("GOOGLETRANSLATE(B158,""EN"",""RU"")"),"Лавровый лист")</f>
        <v>Лавровый лист</v>
      </c>
    </row>
    <row r="159" spans="1:2" ht="15.75" customHeight="1">
      <c r="A159" s="1" t="str">
        <f ca="1">IFERROR(__xludf.DUMMYFUNCTION("GOOGLETRANSLATE(A159,""EN"",""RU"")"),"Тушеные клецки с говядиной")</f>
        <v>Тушеные клецки с говядиной</v>
      </c>
      <c r="B159" s="1" t="str">
        <f ca="1">IFERROR(__xludf.DUMMYFUNCTION("GOOGLETRANSLATE(B159,""EN"",""RU"")"),"Тимьян")</f>
        <v>Тимьян</v>
      </c>
    </row>
    <row r="160" spans="1:2" ht="15.75" customHeight="1">
      <c r="A160" s="1" t="str">
        <f ca="1">IFERROR(__xludf.DUMMYFUNCTION("GOOGLETRANSLATE(A160,""EN"",""RU"")"),"Тушеные клецки с говядиной")</f>
        <v>Тушеные клецки с говядиной</v>
      </c>
      <c r="B160" s="1" t="str">
        <f ca="1">IFERROR(__xludf.DUMMYFUNCTION("GOOGLETRANSLATE(B160,""EN"",""RU"")"),"Петрушка")</f>
        <v>Петрушка</v>
      </c>
    </row>
    <row r="161" spans="1:2" ht="15.75" customHeight="1">
      <c r="A161" s="1" t="str">
        <f ca="1">IFERROR(__xludf.DUMMYFUNCTION("GOOGLETRANSLATE(A161,""EN"",""RU"")"),"Тушеные клецки с говядиной")</f>
        <v>Тушеные клецки с говядиной</v>
      </c>
      <c r="B161" s="1" t="str">
        <f ca="1">IFERROR(__xludf.DUMMYFUNCTION("GOOGLETRANSLATE(B161,""EN"",""RU"")"),"Пшеничной муки")</f>
        <v>Пшеничной муки</v>
      </c>
    </row>
    <row r="162" spans="1:2" ht="15.75" customHeight="1">
      <c r="A162" s="1" t="str">
        <f ca="1">IFERROR(__xludf.DUMMYFUNCTION("GOOGLETRANSLATE(A162,""EN"",""RU"")"),"Тушеные клецки с говядиной")</f>
        <v>Тушеные клецки с говядиной</v>
      </c>
      <c r="B162" s="1" t="str">
        <f ca="1">IFERROR(__xludf.DUMMYFUNCTION("GOOGLETRANSLATE(B162,""EN"",""RU"")"),"Порошок для выпечки")</f>
        <v>Порошок для выпечки</v>
      </c>
    </row>
    <row r="163" spans="1:2" ht="15.75" customHeight="1">
      <c r="A163" s="1" t="str">
        <f ca="1">IFERROR(__xludf.DUMMYFUNCTION("GOOGLETRANSLATE(A163,""EN"",""RU"")"),"Тушеные клецки с говядиной")</f>
        <v>Тушеные клецки с говядиной</v>
      </c>
      <c r="B163" s="1" t="str">
        <f ca="1">IFERROR(__xludf.DUMMYFUNCTION("GOOGLETRANSLATE(B163,""EN"",""RU"")"),"сало")</f>
        <v>сало</v>
      </c>
    </row>
    <row r="164" spans="1:2" ht="15.75" customHeight="1">
      <c r="A164" s="1" t="str">
        <f ca="1">IFERROR(__xludf.DUMMYFUNCTION("GOOGLETRANSLATE(A164,""EN"",""RU"")"),"Тушеные клецки с говядиной")</f>
        <v>Тушеные клецки с говядиной</v>
      </c>
      <c r="B164" s="1" t="str">
        <f ca="1">IFERROR(__xludf.DUMMYFUNCTION("GOOGLETRANSLATE(B164,""EN"",""RU"")"),"Вода")</f>
        <v>Вода</v>
      </c>
    </row>
    <row r="165" spans="1:2" ht="15.75" customHeight="1">
      <c r="A165" s="1" t="str">
        <f ca="1">IFERROR(__xludf.DUMMYFUNCTION("GOOGLETRANSLATE(A165,""EN"",""RU"")"),"Пирог с говядиной и горчицей")</f>
        <v>Пирог с говядиной и горчицей</v>
      </c>
      <c r="B165" s="1" t="str">
        <f ca="1">IFERROR(__xludf.DUMMYFUNCTION("GOOGLETRANSLATE(B165,""EN"",""RU"")"),"Говядина")</f>
        <v>Говядина</v>
      </c>
    </row>
    <row r="166" spans="1:2" ht="15.75" customHeight="1">
      <c r="A166" s="1" t="str">
        <f ca="1">IFERROR(__xludf.DUMMYFUNCTION("GOOGLETRANSLATE(A166,""EN"",""RU"")"),"Пирог с говядиной и горчицей")</f>
        <v>Пирог с говядиной и горчицей</v>
      </c>
      <c r="B166" s="1" t="str">
        <f ca="1">IFERROR(__xludf.DUMMYFUNCTION("GOOGLETRANSLATE(B166,""EN"",""RU"")"),"Пшеничной муки")</f>
        <v>Пшеничной муки</v>
      </c>
    </row>
    <row r="167" spans="1:2" ht="15.75" customHeight="1">
      <c r="A167" s="1" t="str">
        <f ca="1">IFERROR(__xludf.DUMMYFUNCTION("GOOGLETRANSLATE(A167,""EN"",""RU"")"),"Пирог с говядиной и горчицей")</f>
        <v>Пирог с говядиной и горчицей</v>
      </c>
      <c r="B167" s="1" t="str">
        <f ca="1">IFERROR(__xludf.DUMMYFUNCTION("GOOGLETRANSLATE(B167,""EN"",""RU"")"),"Рапсовое масло")</f>
        <v>Рапсовое масло</v>
      </c>
    </row>
    <row r="168" spans="1:2" ht="15.75" customHeight="1">
      <c r="A168" s="1" t="str">
        <f ca="1">IFERROR(__xludf.DUMMYFUNCTION("GOOGLETRANSLATE(A168,""EN"",""RU"")"),"Пирог с говядиной и горчицей")</f>
        <v>Пирог с говядиной и горчицей</v>
      </c>
      <c r="B168" s="1" t="str">
        <f ca="1">IFERROR(__xludf.DUMMYFUNCTION("GOOGLETRANSLATE(B168,""EN"",""RU"")"),"Красное вино")</f>
        <v>Красное вино</v>
      </c>
    </row>
    <row r="169" spans="1:2" ht="15.75" customHeight="1">
      <c r="A169" s="1" t="str">
        <f ca="1">IFERROR(__xludf.DUMMYFUNCTION("GOOGLETRANSLATE(A169,""EN"",""RU"")"),"Пирог с говядиной и горчицей")</f>
        <v>Пирог с говядиной и горчицей</v>
      </c>
      <c r="B169" s="1" t="str">
        <f ca="1">IFERROR(__xludf.DUMMYFUNCTION("GOOGLETRANSLATE(B169,""EN"",""RU"")"),"Говяжий бульон")</f>
        <v>Говяжий бульон</v>
      </c>
    </row>
    <row r="170" spans="1:2" ht="15.75" customHeight="1">
      <c r="A170" s="1" t="str">
        <f ca="1">IFERROR(__xludf.DUMMYFUNCTION("GOOGLETRANSLATE(A170,""EN"",""RU"")"),"Пирог с говядиной и горчицей")</f>
        <v>Пирог с говядиной и горчицей</v>
      </c>
      <c r="B170" s="1" t="str">
        <f ca="1">IFERROR(__xludf.DUMMYFUNCTION("GOOGLETRANSLATE(B170,""EN"",""RU"")"),"Лук")</f>
        <v>Лук</v>
      </c>
    </row>
    <row r="171" spans="1:2" ht="15.75" customHeight="1">
      <c r="A171" s="1" t="str">
        <f ca="1">IFERROR(__xludf.DUMMYFUNCTION("GOOGLETRANSLATE(A171,""EN"",""RU"")"),"Пирог с говядиной и горчицей")</f>
        <v>Пирог с говядиной и горчицей</v>
      </c>
      <c r="B171" s="1" t="str">
        <f ca="1">IFERROR(__xludf.DUMMYFUNCTION("GOOGLETRANSLATE(B171,""EN"",""RU"")"),"Морковь")</f>
        <v>Морковь</v>
      </c>
    </row>
    <row r="172" spans="1:2" ht="15.75" customHeight="1">
      <c r="A172" s="1" t="str">
        <f ca="1">IFERROR(__xludf.DUMMYFUNCTION("GOOGLETRANSLATE(A172,""EN"",""RU"")"),"Пирог с говядиной и горчицей")</f>
        <v>Пирог с говядиной и горчицей</v>
      </c>
      <c r="B172" s="1" t="str">
        <f ca="1">IFERROR(__xludf.DUMMYFUNCTION("GOOGLETRANSLATE(B172,""EN"",""RU"")"),"Тимьян")</f>
        <v>Тимьян</v>
      </c>
    </row>
    <row r="173" spans="1:2" ht="15.75" customHeight="1">
      <c r="A173" s="1" t="str">
        <f ca="1">IFERROR(__xludf.DUMMYFUNCTION("GOOGLETRANSLATE(A173,""EN"",""RU"")"),"Пирог с говядиной и горчицей")</f>
        <v>Пирог с говядиной и горчицей</v>
      </c>
      <c r="B173" s="1" t="str">
        <f ca="1">IFERROR(__xludf.DUMMYFUNCTION("GOOGLETRANSLATE(B173,""EN"",""RU"")"),"Горчица")</f>
        <v>Горчица</v>
      </c>
    </row>
    <row r="174" spans="1:2" ht="15.75" customHeight="1">
      <c r="A174" s="1" t="str">
        <f ca="1">IFERROR(__xludf.DUMMYFUNCTION("GOOGLETRANSLATE(A174,""EN"",""RU"")"),"Пирог с говядиной и горчицей")</f>
        <v>Пирог с говядиной и горчицей</v>
      </c>
      <c r="B174" s="1" t="str">
        <f ca="1">IFERROR(__xludf.DUMMYFUNCTION("GOOGLETRANSLATE(B174,""EN"",""RU"")"),"Яичные желтки")</f>
        <v>Яичные желтки</v>
      </c>
    </row>
    <row r="175" spans="1:2" ht="15.75" customHeight="1">
      <c r="A175" s="1" t="str">
        <f ca="1">IFERROR(__xludf.DUMMYFUNCTION("GOOGLETRANSLATE(A175,""EN"",""RU"")"),"Пирог с говядиной и горчицей")</f>
        <v>Пирог с говядиной и горчицей</v>
      </c>
      <c r="B175" s="1" t="str">
        <f ca="1">IFERROR(__xludf.DUMMYFUNCTION("GOOGLETRANSLATE(B175,""EN"",""RU"")"),"Слоеное тесто")</f>
        <v>Слоеное тесто</v>
      </c>
    </row>
    <row r="176" spans="1:2" ht="15.75" customHeight="1">
      <c r="A176" s="1" t="str">
        <f ca="1">IFERROR(__xludf.DUMMYFUNCTION("GOOGLETRANSLATE(A176,""EN"",""RU"")"),"Пирог с говядиной и горчицей")</f>
        <v>Пирог с говядиной и горчицей</v>
      </c>
      <c r="B176" s="1" t="str">
        <f ca="1">IFERROR(__xludf.DUMMYFUNCTION("GOOGLETRANSLATE(B176,""EN"",""RU"")"),"Зеленая фасоль")</f>
        <v>Зеленая фасоль</v>
      </c>
    </row>
    <row r="177" spans="1:2" ht="15.75" customHeight="1">
      <c r="A177" s="1" t="str">
        <f ca="1">IFERROR(__xludf.DUMMYFUNCTION("GOOGLETRANSLATE(A177,""EN"",""RU"")"),"Пирог с говядиной и горчицей")</f>
        <v>Пирог с говядиной и горчицей</v>
      </c>
      <c r="B177" s="1" t="str">
        <f ca="1">IFERROR(__xludf.DUMMYFUNCTION("GOOGLETRANSLATE(B177,""EN"",""RU"")"),"Масло")</f>
        <v>Масло</v>
      </c>
    </row>
    <row r="178" spans="1:2" ht="15.75" customHeight="1">
      <c r="A178" s="1" t="str">
        <f ca="1">IFERROR(__xludf.DUMMYFUNCTION("GOOGLETRANSLATE(A178,""EN"",""RU"")"),"Пирог с говядиной и горчицей")</f>
        <v>Пирог с говядиной и горчицей</v>
      </c>
      <c r="B178" s="1" t="str">
        <f ca="1">IFERROR(__xludf.DUMMYFUNCTION("GOOGLETRANSLATE(B178,""EN"",""RU"")"),"Соль")</f>
        <v>Соль</v>
      </c>
    </row>
    <row r="179" spans="1:2" ht="15.75" customHeight="1">
      <c r="A179" s="1" t="str">
        <f ca="1">IFERROR(__xludf.DUMMYFUNCTION("GOOGLETRANSLATE(A179,""EN"",""RU"")"),"Пирог с говядиной и горчицей")</f>
        <v>Пирог с говядиной и горчицей</v>
      </c>
      <c r="B179" s="1" t="str">
        <f ca="1">IFERROR(__xludf.DUMMYFUNCTION("GOOGLETRANSLATE(B179,""EN"",""RU"")"),"Перец")</f>
        <v>Перец</v>
      </c>
    </row>
    <row r="180" spans="1:2" ht="15.75" customHeight="1">
      <c r="A180" s="1" t="str">
        <f ca="1">IFERROR(__xludf.DUMMYFUNCTION("GOOGLETRANSLATE(A180,""EN"",""RU"")"),"Пирог с говядиной и устрицами")</f>
        <v>Пирог с говядиной и устрицами</v>
      </c>
      <c r="B180" s="1" t="str">
        <f ca="1">IFERROR(__xludf.DUMMYFUNCTION("GOOGLETRANSLATE(B180,""EN"",""RU"")"),"Говядина")</f>
        <v>Говядина</v>
      </c>
    </row>
    <row r="181" spans="1:2" ht="15.75" customHeight="1">
      <c r="A181" s="1" t="str">
        <f ca="1">IFERROR(__xludf.DUMMYFUNCTION("GOOGLETRANSLATE(A181,""EN"",""RU"")"),"Пирог с говядиной и устрицами")</f>
        <v>Пирог с говядиной и устрицами</v>
      </c>
      <c r="B181" s="1" t="str">
        <f ca="1">IFERROR(__xludf.DUMMYFUNCTION("GOOGLETRANSLATE(B181,""EN"",""RU"")"),"Оливковое масло")</f>
        <v>Оливковое масло</v>
      </c>
    </row>
    <row r="182" spans="1:2" ht="15.75" customHeight="1">
      <c r="A182" s="1" t="str">
        <f ca="1">IFERROR(__xludf.DUMMYFUNCTION("GOOGLETRANSLATE(A182,""EN"",""RU"")"),"Пирог с говядиной и устрицами")</f>
        <v>Пирог с говядиной и устрицами</v>
      </c>
      <c r="B182" s="1" t="str">
        <f ca="1">IFERROR(__xludf.DUMMYFUNCTION("GOOGLETRANSLATE(B182,""EN"",""RU"")"),"Шалот")</f>
        <v>Шалот</v>
      </c>
    </row>
    <row r="183" spans="1:2" ht="15.75" customHeight="1">
      <c r="A183" s="1" t="str">
        <f ca="1">IFERROR(__xludf.DUMMYFUNCTION("GOOGLETRANSLATE(A183,""EN"",""RU"")"),"Пирог с говядиной и устрицами")</f>
        <v>Пирог с говядиной и устрицами</v>
      </c>
      <c r="B183" s="1" t="str">
        <f ca="1">IFERROR(__xludf.DUMMYFUNCTION("GOOGLETRANSLATE(B183,""EN"",""RU"")"),"Чеснок")</f>
        <v>Чеснок</v>
      </c>
    </row>
    <row r="184" spans="1:2" ht="15.75" customHeight="1">
      <c r="A184" s="1" t="str">
        <f ca="1">IFERROR(__xludf.DUMMYFUNCTION("GOOGLETRANSLATE(A184,""EN"",""RU"")"),"Пирог с говядиной и устрицами")</f>
        <v>Пирог с говядиной и устрицами</v>
      </c>
      <c r="B184" s="1" t="str">
        <f ca="1">IFERROR(__xludf.DUMMYFUNCTION("GOOGLETRANSLATE(B184,""EN"",""RU"")"),"Бекон")</f>
        <v>Бекон</v>
      </c>
    </row>
    <row r="185" spans="1:2" ht="15.75" customHeight="1">
      <c r="A185" s="1" t="str">
        <f ca="1">IFERROR(__xludf.DUMMYFUNCTION("GOOGLETRANSLATE(A185,""EN"",""RU"")"),"Пирог с говядиной и устрицами")</f>
        <v>Пирог с говядиной и устрицами</v>
      </c>
      <c r="B185" s="1" t="str">
        <f ca="1">IFERROR(__xludf.DUMMYFUNCTION("GOOGLETRANSLATE(B185,""EN"",""RU"")"),"Тимьян")</f>
        <v>Тимьян</v>
      </c>
    </row>
    <row r="186" spans="1:2" ht="15.75" customHeight="1">
      <c r="A186" s="1" t="str">
        <f ca="1">IFERROR(__xludf.DUMMYFUNCTION("GOOGLETRANSLATE(A186,""EN"",""RU"")"),"Пирог с говядиной и устрицами")</f>
        <v>Пирог с говядиной и устрицами</v>
      </c>
      <c r="B186" s="1" t="str">
        <f ca="1">IFERROR(__xludf.DUMMYFUNCTION("GOOGLETRANSLATE(B186,""EN"",""RU"")"),"Лавровый лист")</f>
        <v>Лавровый лист</v>
      </c>
    </row>
    <row r="187" spans="1:2" ht="15.75" customHeight="1">
      <c r="A187" s="1" t="str">
        <f ca="1">IFERROR(__xludf.DUMMYFUNCTION("GOOGLETRANSLATE(A187,""EN"",""RU"")"),"Пирог с говядиной и устрицами")</f>
        <v>Пирог с говядиной и устрицами</v>
      </c>
      <c r="B187" s="1" t="str">
        <f ca="1">IFERROR(__xludf.DUMMYFUNCTION("GOOGLETRANSLATE(B187,""EN"",""RU"")"),"Стаут")</f>
        <v>Стаут</v>
      </c>
    </row>
    <row r="188" spans="1:2" ht="15.75" customHeight="1">
      <c r="A188" s="1" t="str">
        <f ca="1">IFERROR(__xludf.DUMMYFUNCTION("GOOGLETRANSLATE(A188,""EN"",""RU"")"),"Пирог с говядиной и устрицами")</f>
        <v>Пирог с говядиной и устрицами</v>
      </c>
      <c r="B188" s="1" t="str">
        <f ca="1">IFERROR(__xludf.DUMMYFUNCTION("GOOGLETRANSLATE(B188,""EN"",""RU"")"),"Говяжий бульон")</f>
        <v>Говяжий бульон</v>
      </c>
    </row>
    <row r="189" spans="1:2" ht="15.75" customHeight="1">
      <c r="A189" s="1" t="str">
        <f ca="1">IFERROR(__xludf.DUMMYFUNCTION("GOOGLETRANSLATE(A189,""EN"",""RU"")"),"Пирог с говядиной и устрицами")</f>
        <v>Пирог с говядиной и устрицами</v>
      </c>
      <c r="B189" s="1" t="str">
        <f ca="1">IFERROR(__xludf.DUMMYFUNCTION("GOOGLETRANSLATE(B189,""EN"",""RU"")"),"Кукурузная мука")</f>
        <v>Кукурузная мука</v>
      </c>
    </row>
    <row r="190" spans="1:2" ht="15.75" customHeight="1">
      <c r="A190" s="1" t="str">
        <f ca="1">IFERROR(__xludf.DUMMYFUNCTION("GOOGLETRANSLATE(A190,""EN"",""RU"")"),"Пирог с говядиной и устрицами")</f>
        <v>Пирог с говядиной и устрицами</v>
      </c>
      <c r="B190" s="1" t="str">
        <f ca="1">IFERROR(__xludf.DUMMYFUNCTION("GOOGLETRANSLATE(B190,""EN"",""RU"")"),"Устрицы")</f>
        <v>Устрицы</v>
      </c>
    </row>
    <row r="191" spans="1:2" ht="15.75" customHeight="1">
      <c r="A191" s="1" t="str">
        <f ca="1">IFERROR(__xludf.DUMMYFUNCTION("GOOGLETRANSLATE(A191,""EN"",""RU"")"),"Пирог с говядиной и устрицами")</f>
        <v>Пирог с говядиной и устрицами</v>
      </c>
      <c r="B191" s="1" t="str">
        <f ca="1">IFERROR(__xludf.DUMMYFUNCTION("GOOGLETRANSLATE(B191,""EN"",""RU"")"),"Пшеничной муки")</f>
        <v>Пшеничной муки</v>
      </c>
    </row>
    <row r="192" spans="1:2" ht="15.75" customHeight="1">
      <c r="A192" s="1" t="str">
        <f ca="1">IFERROR(__xludf.DUMMYFUNCTION("GOOGLETRANSLATE(A192,""EN"",""RU"")"),"Пирог с говядиной и устрицами")</f>
        <v>Пирог с говядиной и устрицами</v>
      </c>
      <c r="B192" s="1" t="str">
        <f ca="1">IFERROR(__xludf.DUMMYFUNCTION("GOOGLETRANSLATE(B192,""EN"",""RU"")"),"Соль")</f>
        <v>Соль</v>
      </c>
    </row>
    <row r="193" spans="1:2" ht="15.75" customHeight="1">
      <c r="A193" s="1" t="str">
        <f ca="1">IFERROR(__xludf.DUMMYFUNCTION("GOOGLETRANSLATE(A193,""EN"",""RU"")"),"Пирог с говядиной и устрицами")</f>
        <v>Пирог с говядиной и устрицами</v>
      </c>
      <c r="B193" s="1" t="str">
        <f ca="1">IFERROR(__xludf.DUMMYFUNCTION("GOOGLETRANSLATE(B193,""EN"",""RU"")"),"Масло")</f>
        <v>Масло</v>
      </c>
    </row>
    <row r="194" spans="1:2" ht="15.75" customHeight="1">
      <c r="A194" s="1" t="str">
        <f ca="1">IFERROR(__xludf.DUMMYFUNCTION("GOOGLETRANSLATE(A194,""EN"",""RU"")"),"Пирог с говядиной и устрицами")</f>
        <v>Пирог с говядиной и устрицами</v>
      </c>
      <c r="B194" s="1" t="str">
        <f ca="1">IFERROR(__xludf.DUMMYFUNCTION("GOOGLETRANSLATE(B194,""EN"",""RU"")"),"Яйца")</f>
        <v>Яйца</v>
      </c>
    </row>
    <row r="195" spans="1:2" ht="15.75" customHeight="1">
      <c r="A195" s="1" t="str">
        <f ca="1">IFERROR(__xludf.DUMMYFUNCTION("GOOGLETRANSLATE(A195,""EN"",""RU"")"),"Ежевичный дурак")</f>
        <v>Ежевичный дурак</v>
      </c>
      <c r="B195" s="1" t="str">
        <f ca="1">IFERROR(__xludf.DUMMYFUNCTION("GOOGLETRANSLATE(B195,""EN"",""RU"")"),"Фундук")</f>
        <v>Фундук</v>
      </c>
    </row>
    <row r="196" spans="1:2" ht="15.75" customHeight="1">
      <c r="A196" s="1" t="str">
        <f ca="1">IFERROR(__xludf.DUMMYFUNCTION("GOOGLETRANSLATE(A196,""EN"",""RU"")"),"Ежевичный дурак")</f>
        <v>Ежевичный дурак</v>
      </c>
      <c r="B196" s="1" t="str">
        <f ca="1">IFERROR(__xludf.DUMMYFUNCTION("GOOGLETRANSLATE(B196,""EN"",""RU"")"),"Масло")</f>
        <v>Масло</v>
      </c>
    </row>
    <row r="197" spans="1:2" ht="15.75" customHeight="1">
      <c r="A197" s="1" t="str">
        <f ca="1">IFERROR(__xludf.DUMMYFUNCTION("GOOGLETRANSLATE(A197,""EN"",""RU"")"),"Ежевичный дурак")</f>
        <v>Ежевичный дурак</v>
      </c>
      <c r="B197" s="1" t="str">
        <f ca="1">IFERROR(__xludf.DUMMYFUNCTION("GOOGLETRANSLATE(B197,""EN"",""RU"")"),"Кастеровый сахар")</f>
        <v>Кастеровый сахар</v>
      </c>
    </row>
    <row r="198" spans="1:2" ht="15.75" customHeight="1">
      <c r="A198" s="1" t="str">
        <f ca="1">IFERROR(__xludf.DUMMYFUNCTION("GOOGLETRANSLATE(A198,""EN"",""RU"")"),"Ежевичный дурак")</f>
        <v>Ежевичный дурак</v>
      </c>
      <c r="B198" s="1" t="str">
        <f ca="1">IFERROR(__xludf.DUMMYFUNCTION("GOOGLETRANSLATE(B198,""EN"",""RU"")"),"Лимон")</f>
        <v>Лимон</v>
      </c>
    </row>
    <row r="199" spans="1:2" ht="15.75" customHeight="1">
      <c r="A199" s="1" t="str">
        <f ca="1">IFERROR(__xludf.DUMMYFUNCTION("GOOGLETRANSLATE(A199,""EN"",""RU"")"),"Ежевичный дурак")</f>
        <v>Ежевичный дурак</v>
      </c>
      <c r="B199" s="1" t="str">
        <f ca="1">IFERROR(__xludf.DUMMYFUNCTION("GOOGLETRANSLATE(B199,""EN"",""RU"")"),"Пшеничной муки")</f>
        <v>Пшеничной муки</v>
      </c>
    </row>
    <row r="200" spans="1:2" ht="15.75" customHeight="1">
      <c r="A200" s="1" t="str">
        <f ca="1">IFERROR(__xludf.DUMMYFUNCTION("GOOGLETRANSLATE(A200,""EN"",""RU"")"),"Ежевичный дурак")</f>
        <v>Ежевичный дурак</v>
      </c>
      <c r="B200" s="1" t="str">
        <f ca="1">IFERROR(__xludf.DUMMYFUNCTION("GOOGLETRANSLATE(B200,""EN"",""RU"")"),"Порошок для выпечки")</f>
        <v>Порошок для выпечки</v>
      </c>
    </row>
    <row r="201" spans="1:2" ht="15.75" customHeight="1">
      <c r="A201" s="1" t="str">
        <f ca="1">IFERROR(__xludf.DUMMYFUNCTION("GOOGLETRANSLATE(A201,""EN"",""RU"")"),"Ежевичный дурак")</f>
        <v>Ежевичный дурак</v>
      </c>
      <c r="B201" s="1" t="str">
        <f ca="1">IFERROR(__xludf.DUMMYFUNCTION("GOOGLETRANSLATE(B201,""EN"",""RU"")"),"Ежевика")</f>
        <v>Ежевика</v>
      </c>
    </row>
    <row r="202" spans="1:2" ht="15.75" customHeight="1">
      <c r="A202" s="1" t="str">
        <f ca="1">IFERROR(__xludf.DUMMYFUNCTION("GOOGLETRANSLATE(A202,""EN"",""RU"")"),"Ежевичный дурак")</f>
        <v>Ежевичный дурак</v>
      </c>
      <c r="B202" s="1" t="str">
        <f ca="1">IFERROR(__xludf.DUMMYFUNCTION("GOOGLETRANSLATE(B202,""EN"",""RU"")"),"Сахар")</f>
        <v>Сахар</v>
      </c>
    </row>
    <row r="203" spans="1:2" ht="15.75" customHeight="1">
      <c r="A203" s="1" t="str">
        <f ca="1">IFERROR(__xludf.DUMMYFUNCTION("GOOGLETRANSLATE(A203,""EN"",""RU"")"),"Ежевичный дурак")</f>
        <v>Ежевичный дурак</v>
      </c>
      <c r="B203" s="1" t="str">
        <f ca="1">IFERROR(__xludf.DUMMYFUNCTION("GOOGLETRANSLATE(B203,""EN"",""RU"")"),"Кастеровый сахар")</f>
        <v>Кастеровый сахар</v>
      </c>
    </row>
    <row r="204" spans="1:2" ht="15.75" customHeight="1">
      <c r="A204" s="1" t="str">
        <f ca="1">IFERROR(__xludf.DUMMYFUNCTION("GOOGLETRANSLATE(A204,""EN"",""RU"")"),"Ежевичный дурак")</f>
        <v>Ежевичный дурак</v>
      </c>
      <c r="B204" s="1" t="str">
        <f ca="1">IFERROR(__xludf.DUMMYFUNCTION("GOOGLETRANSLATE(B204,""EN"",""RU"")"),"Лимонный сок")</f>
        <v>Лимонный сок</v>
      </c>
    </row>
    <row r="205" spans="1:2" ht="15.75" customHeight="1">
      <c r="A205" s="1" t="str">
        <f ca="1">IFERROR(__xludf.DUMMYFUNCTION("GOOGLETRANSLATE(A205,""EN"",""RU"")"),"Ежевичный дурак")</f>
        <v>Ежевичный дурак</v>
      </c>
      <c r="B205" s="1" t="str">
        <f ca="1">IFERROR(__xludf.DUMMYFUNCTION("GOOGLETRANSLATE(B205,""EN"",""RU"")"),"Двойной крем")</f>
        <v>Двойной крем</v>
      </c>
    </row>
    <row r="206" spans="1:2" ht="15.75" customHeight="1">
      <c r="A206" s="1" t="str">
        <f ca="1">IFERROR(__xludf.DUMMYFUNCTION("GOOGLETRANSLATE(A206,""EN"",""RU"")"),"Ежевичный дурак")</f>
        <v>Ежевичный дурак</v>
      </c>
      <c r="B206" s="1" t="str">
        <f ca="1">IFERROR(__xludf.DUMMYFUNCTION("GOOGLETRANSLATE(B206,""EN"",""RU"")"),"Йогурт")</f>
        <v>Йогурт</v>
      </c>
    </row>
    <row r="207" spans="1:2" ht="15.75" customHeight="1">
      <c r="A207" s="1" t="str">
        <f ca="1">IFERROR(__xludf.DUMMYFUNCTION("GOOGLETRANSLATE(A207,""EN"",""RU"")"),"Ежевичный дурак")</f>
        <v>Ежевичный дурак</v>
      </c>
      <c r="B207" s="1" t="str">
        <f ca="1">IFERROR(__xludf.DUMMYFUNCTION("GOOGLETRANSLATE(B207,""EN"",""RU"")"),"Мятный")</f>
        <v>Мятный</v>
      </c>
    </row>
    <row r="208" spans="1:2" ht="15.75" customHeight="1">
      <c r="A208" s="1" t="str">
        <f ca="1">IFERROR(__xludf.DUMMYFUNCTION("GOOGLETRANSLATE(A208,""EN"",""RU"")"),"Торт Баттенберг")</f>
        <v>Торт Баттенберг</v>
      </c>
      <c r="B208" s="1" t="str">
        <f ca="1">IFERROR(__xludf.DUMMYFUNCTION("GOOGLETRANSLATE(B208,""EN"",""RU"")"),"Масло")</f>
        <v>Масло</v>
      </c>
    </row>
    <row r="209" spans="1:2" ht="15.75" customHeight="1">
      <c r="A209" s="1" t="str">
        <f ca="1">IFERROR(__xludf.DUMMYFUNCTION("GOOGLETRANSLATE(A209,""EN"",""RU"")"),"Торт Баттенберг")</f>
        <v>Торт Баттенберг</v>
      </c>
      <c r="B209" s="1" t="str">
        <f ca="1">IFERROR(__xludf.DUMMYFUNCTION("GOOGLETRANSLATE(B209,""EN"",""RU"")"),"Кастеровый сахар")</f>
        <v>Кастеровый сахар</v>
      </c>
    </row>
    <row r="210" spans="1:2" ht="15.75" customHeight="1">
      <c r="A210" s="1" t="str">
        <f ca="1">IFERROR(__xludf.DUMMYFUNCTION("GOOGLETRANSLATE(A210,""EN"",""RU"")"),"Торт Баттенберг")</f>
        <v>Торт Баттенберг</v>
      </c>
      <c r="B210" s="1" t="str">
        <f ca="1">IFERROR(__xludf.DUMMYFUNCTION("GOOGLETRANSLATE(B210,""EN"",""RU"")"),"Самоподнимающаяся Мука")</f>
        <v>Самоподнимающаяся Мука</v>
      </c>
    </row>
    <row r="211" spans="1:2" ht="15.75" customHeight="1">
      <c r="A211" s="1" t="str">
        <f ca="1">IFERROR(__xludf.DUMMYFUNCTION("GOOGLETRANSLATE(A211,""EN"",""RU"")"),"Торт Баттенберг")</f>
        <v>Торт Баттенберг</v>
      </c>
      <c r="B211" s="1" t="str">
        <f ca="1">IFERROR(__xludf.DUMMYFUNCTION("GOOGLETRANSLATE(B211,""EN"",""RU"")"),"Миндаль")</f>
        <v>Миндаль</v>
      </c>
    </row>
    <row r="212" spans="1:2" ht="15.75" customHeight="1">
      <c r="A212" s="1" t="str">
        <f ca="1">IFERROR(__xludf.DUMMYFUNCTION("GOOGLETRANSLATE(A212,""EN"",""RU"")"),"Торт Баттенберг")</f>
        <v>Торт Баттенберг</v>
      </c>
      <c r="B212" s="1" t="str">
        <f ca="1">IFERROR(__xludf.DUMMYFUNCTION("GOOGLETRANSLATE(B212,""EN"",""RU"")"),"Порошок для выпечки")</f>
        <v>Порошок для выпечки</v>
      </c>
    </row>
    <row r="213" spans="1:2" ht="15.75" customHeight="1">
      <c r="A213" s="1" t="str">
        <f ca="1">IFERROR(__xludf.DUMMYFUNCTION("GOOGLETRANSLATE(A213,""EN"",""RU"")"),"Торт Баттенберг")</f>
        <v>Торт Баттенберг</v>
      </c>
      <c r="B213" s="1" t="str">
        <f ca="1">IFERROR(__xludf.DUMMYFUNCTION("GOOGLETRANSLATE(B213,""EN"",""RU"")"),"Яйца")</f>
        <v>Яйца</v>
      </c>
    </row>
    <row r="214" spans="1:2" ht="15.75" customHeight="1">
      <c r="A214" s="1" t="str">
        <f ca="1">IFERROR(__xludf.DUMMYFUNCTION("GOOGLETRANSLATE(A214,""EN"",""RU"")"),"Торт Баттенберг")</f>
        <v>Торт Баттенберг</v>
      </c>
      <c r="B214" s="1" t="str">
        <f ca="1">IFERROR(__xludf.DUMMYFUNCTION("GOOGLETRANSLATE(B214,""EN"",""RU"")"),"Экстракт ванили")</f>
        <v>Экстракт ванили</v>
      </c>
    </row>
    <row r="215" spans="1:2" ht="15.75" customHeight="1">
      <c r="A215" s="1" t="str">
        <f ca="1">IFERROR(__xludf.DUMMYFUNCTION("GOOGLETRANSLATE(A215,""EN"",""RU"")"),"Торт Баттенберг")</f>
        <v>Торт Баттенберг</v>
      </c>
      <c r="B215" s="1" t="str">
        <f ca="1">IFERROR(__xludf.DUMMYFUNCTION("GOOGLETRANSLATE(B215,""EN"",""RU"")"),"Экстракт миндаля")</f>
        <v>Экстракт миндаля</v>
      </c>
    </row>
    <row r="216" spans="1:2" ht="15.75" customHeight="1">
      <c r="A216" s="1" t="str">
        <f ca="1">IFERROR(__xludf.DUMMYFUNCTION("GOOGLETRANSLATE(A216,""EN"",""RU"")"),"Торт Баттенберг")</f>
        <v>Торт Баттенберг</v>
      </c>
      <c r="B216" s="1" t="str">
        <f ca="1">IFERROR(__xludf.DUMMYFUNCTION("GOOGLETRANSLATE(B216,""EN"",""RU"")"),"Масло")</f>
        <v>Масло</v>
      </c>
    </row>
    <row r="217" spans="1:2" ht="15.75" customHeight="1">
      <c r="A217" s="1" t="str">
        <f ca="1">IFERROR(__xludf.DUMMYFUNCTION("GOOGLETRANSLATE(A217,""EN"",""RU"")"),"Торт Баттенберг")</f>
        <v>Торт Баттенберг</v>
      </c>
      <c r="B217" s="1" t="str">
        <f ca="1">IFERROR(__xludf.DUMMYFUNCTION("GOOGLETRANSLATE(B217,""EN"",""RU"")"),"Кастеровый сахар")</f>
        <v>Кастеровый сахар</v>
      </c>
    </row>
    <row r="218" spans="1:2" ht="15.75" customHeight="1">
      <c r="A218" s="1" t="str">
        <f ca="1">IFERROR(__xludf.DUMMYFUNCTION("GOOGLETRANSLATE(A218,""EN"",""RU"")"),"Торт Баттенберг")</f>
        <v>Торт Баттенберг</v>
      </c>
      <c r="B218" s="1" t="str">
        <f ca="1">IFERROR(__xludf.DUMMYFUNCTION("GOOGLETRANSLATE(B218,""EN"",""RU"")"),"Самоподнимающаяся Мука")</f>
        <v>Самоподнимающаяся Мука</v>
      </c>
    </row>
    <row r="219" spans="1:2" ht="15.75" customHeight="1">
      <c r="A219" s="1" t="str">
        <f ca="1">IFERROR(__xludf.DUMMYFUNCTION("GOOGLETRANSLATE(A219,""EN"",""RU"")"),"Торт Баттенберг")</f>
        <v>Торт Баттенберг</v>
      </c>
      <c r="B219" s="1" t="str">
        <f ca="1">IFERROR(__xludf.DUMMYFUNCTION("GOOGLETRANSLATE(B219,""EN"",""RU"")"),"Миндаль")</f>
        <v>Миндаль</v>
      </c>
    </row>
    <row r="220" spans="1:2" ht="15.75" customHeight="1">
      <c r="A220" s="1" t="str">
        <f ca="1">IFERROR(__xludf.DUMMYFUNCTION("GOOGLETRANSLATE(A220,""EN"",""RU"")"),"Торт Баттенберг")</f>
        <v>Торт Баттенберг</v>
      </c>
      <c r="B220" s="1" t="str">
        <f ca="1">IFERROR(__xludf.DUMMYFUNCTION("GOOGLETRANSLATE(B220,""EN"",""RU"")"),"Порошок для выпечки")</f>
        <v>Порошок для выпечки</v>
      </c>
    </row>
    <row r="221" spans="1:2" ht="15.75" customHeight="1">
      <c r="A221" s="1" t="str">
        <f ca="1">IFERROR(__xludf.DUMMYFUNCTION("GOOGLETRANSLATE(A221,""EN"",""RU"")"),"Торт Баттенберг")</f>
        <v>Торт Баттенберг</v>
      </c>
      <c r="B221" s="1" t="str">
        <f ca="1">IFERROR(__xludf.DUMMYFUNCTION("GOOGLETRANSLATE(B221,""EN"",""RU"")"),"Яйца")</f>
        <v>Яйца</v>
      </c>
    </row>
    <row r="222" spans="1:2" ht="15.75" customHeight="1">
      <c r="A222" s="1" t="str">
        <f ca="1">IFERROR(__xludf.DUMMYFUNCTION("GOOGLETRANSLATE(A222,""EN"",""RU"")"),"Торт Баттенберг")</f>
        <v>Торт Баттенберг</v>
      </c>
      <c r="B222" s="1" t="str">
        <f ca="1">IFERROR(__xludf.DUMMYFUNCTION("GOOGLETRANSLATE(B222,""EN"",""RU"")"),"Экстракт ванили")</f>
        <v>Экстракт ванили</v>
      </c>
    </row>
    <row r="223" spans="1:2" ht="15.75" customHeight="1">
      <c r="A223" s="1" t="str">
        <f ca="1">IFERROR(__xludf.DUMMYFUNCTION("GOOGLETRANSLATE(A223,""EN"",""RU"")"),"Торт Баттенберг")</f>
        <v>Торт Баттенберг</v>
      </c>
      <c r="B223" s="1" t="str">
        <f ca="1">IFERROR(__xludf.DUMMYFUNCTION("GOOGLETRANSLATE(B223,""EN"",""RU"")"),"Экстракт миндаля")</f>
        <v>Экстракт миндаля</v>
      </c>
    </row>
    <row r="224" spans="1:2" ht="15.75" customHeight="1">
      <c r="A224" s="1" t="str">
        <f ca="1">IFERROR(__xludf.DUMMYFUNCTION("GOOGLETRANSLATE(A224,""EN"",""RU"")"),"Торт Баттенберг")</f>
        <v>Торт Баттенберг</v>
      </c>
      <c r="B224" s="1" t="str">
        <f ca="1">IFERROR(__xludf.DUMMYFUNCTION("GOOGLETRANSLATE(B224,""EN"",""RU"")"),"Розовый пищевой краситель")</f>
        <v>Розовый пищевой краситель</v>
      </c>
    </row>
    <row r="225" spans="1:2" ht="15.75" customHeight="1">
      <c r="A225" s="1" t="str">
        <f ca="1">IFERROR(__xludf.DUMMYFUNCTION("GOOGLETRANSLATE(A225,""EN"",""RU"")"),"Торт Баттенберг")</f>
        <v>Торт Баттенберг</v>
      </c>
      <c r="B225" s="1" t="str">
        <f ca="1">IFERROR(__xludf.DUMMYFUNCTION("GOOGLETRANSLATE(B225,""EN"",""RU"")"),"Абрикос")</f>
        <v>Абрикос</v>
      </c>
    </row>
    <row r="226" spans="1:2" ht="15.75" customHeight="1">
      <c r="A226" s="1" t="str">
        <f ca="1">IFERROR(__xludf.DUMMYFUNCTION("GOOGLETRANSLATE(A226,""EN"",""RU"")"),"Торт Баттенберг")</f>
        <v>Торт Баттенберг</v>
      </c>
      <c r="B226" s="1" t="str">
        <f ca="1">IFERROR(__xludf.DUMMYFUNCTION("GOOGLETRANSLATE(B226,""EN"",""RU"")"),"Марципан")</f>
        <v>Марципан</v>
      </c>
    </row>
    <row r="227" spans="1:2" ht="15.75" customHeight="1">
      <c r="A227" s="1" t="str">
        <f ca="1">IFERROR(__xludf.DUMMYFUNCTION("GOOGLETRANSLATE(A227,""EN"",""RU"")"),"Торт Баттенберг")</f>
        <v>Торт Баттенберг</v>
      </c>
      <c r="B227" s="1" t="str">
        <f ca="1">IFERROR(__xludf.DUMMYFUNCTION("GOOGLETRANSLATE(B227,""EN"",""RU"")"),"Сахарная пудра")</f>
        <v>Сахарная пудра</v>
      </c>
    </row>
    <row r="228" spans="1:2" ht="15.75" customHeight="1">
      <c r="A228" s="1" t="str">
        <f ca="1">IFERROR(__xludf.DUMMYFUNCTION("GOOGLETRANSLATE(A228,""EN"",""RU"")"),"Говядина по-бургундски")</f>
        <v>Говядина по-бургундски</v>
      </c>
      <c r="B228" s="1" t="str">
        <f ca="1">IFERROR(__xludf.DUMMYFUNCTION("GOOGLETRANSLATE(B228,""EN"",""RU"")"),"Гусиный жир")</f>
        <v>Гусиный жир</v>
      </c>
    </row>
    <row r="229" spans="1:2" ht="15.75" customHeight="1">
      <c r="A229" s="1" t="str">
        <f ca="1">IFERROR(__xludf.DUMMYFUNCTION("GOOGLETRANSLATE(A229,""EN"",""RU"")"),"Говядина по-бургундски")</f>
        <v>Говядина по-бургундски</v>
      </c>
      <c r="B229" s="1" t="str">
        <f ca="1">IFERROR(__xludf.DUMMYFUNCTION("GOOGLETRANSLATE(B229,""EN"",""RU"")"),"Говяжья голень")</f>
        <v>Говяжья голень</v>
      </c>
    </row>
    <row r="230" spans="1:2" ht="15.75" customHeight="1">
      <c r="A230" s="1" t="str">
        <f ca="1">IFERROR(__xludf.DUMMYFUNCTION("GOOGLETRANSLATE(A230,""EN"",""RU"")"),"Говядина по-бургундски")</f>
        <v>Говядина по-бургундски</v>
      </c>
      <c r="B230" s="1" t="str">
        <f ca="1">IFERROR(__xludf.DUMMYFUNCTION("GOOGLETRANSLATE(B230,""EN"",""RU"")"),"Бекон")</f>
        <v>Бекон</v>
      </c>
    </row>
    <row r="231" spans="1:2" ht="15.75" customHeight="1">
      <c r="A231" s="1" t="str">
        <f ca="1">IFERROR(__xludf.DUMMYFUNCTION("GOOGLETRANSLATE(A231,""EN"",""RU"")"),"Говядина по-бургундски")</f>
        <v>Говядина по-бургундски</v>
      </c>
      <c r="B231" s="1" t="str">
        <f ca="1">IFERROR(__xludf.DUMMYFUNCTION("GOOGLETRANSLATE(B231,""EN"",""RU"")"),"Шало")</f>
        <v>Шало</v>
      </c>
    </row>
    <row r="232" spans="1:2" ht="15.75" customHeight="1">
      <c r="A232" s="1" t="str">
        <f ca="1">IFERROR(__xludf.DUMMYFUNCTION("GOOGLETRANSLATE(A232,""EN"",""RU"")"),"Говядина по-бургундски")</f>
        <v>Говядина по-бургундски</v>
      </c>
      <c r="B232" s="1" t="str">
        <f ca="1">IFERROR(__xludf.DUMMYFUNCTION("GOOGLETRANSLATE(B232,""EN"",""RU"")"),"Каштановый гриб")</f>
        <v>Каштановый гриб</v>
      </c>
    </row>
    <row r="233" spans="1:2" ht="15.75" customHeight="1">
      <c r="A233" s="1" t="str">
        <f ca="1">IFERROR(__xludf.DUMMYFUNCTION("GOOGLETRANSLATE(A233,""EN"",""RU"")"),"Говядина по-бургундски")</f>
        <v>Говядина по-бургундски</v>
      </c>
      <c r="B233" s="1" t="str">
        <f ca="1">IFERROR(__xludf.DUMMYFUNCTION("GOOGLETRANSLATE(B233,""EN"",""RU"")"),"Зубчик чеснока")</f>
        <v>Зубчик чеснока</v>
      </c>
    </row>
    <row r="234" spans="1:2" ht="15.75" customHeight="1">
      <c r="A234" s="1" t="str">
        <f ca="1">IFERROR(__xludf.DUMMYFUNCTION("GOOGLETRANSLATE(A234,""EN"",""RU"")"),"Говядина по-бургундски")</f>
        <v>Говядина по-бургундски</v>
      </c>
      <c r="B234" s="1" t="str">
        <f ca="1">IFERROR(__xludf.DUMMYFUNCTION("GOOGLETRANSLATE(B234,""EN"",""RU"")"),"Букет гарни")</f>
        <v>Букет гарни</v>
      </c>
    </row>
    <row r="235" spans="1:2" ht="15.75" customHeight="1">
      <c r="A235" s="1" t="str">
        <f ca="1">IFERROR(__xludf.DUMMYFUNCTION("GOOGLETRANSLATE(A235,""EN"",""RU"")"),"Говядина по-бургундски")</f>
        <v>Говядина по-бургундски</v>
      </c>
      <c r="B235" s="1" t="str">
        <f ca="1">IFERROR(__xludf.DUMMYFUNCTION("GOOGLETRANSLATE(B235,""EN"",""RU"")"),"Томатное пюре")</f>
        <v>Томатное пюре</v>
      </c>
    </row>
    <row r="236" spans="1:2" ht="15.75" customHeight="1">
      <c r="A236" s="1" t="str">
        <f ca="1">IFERROR(__xludf.DUMMYFUNCTION("GOOGLETRANSLATE(A236,""EN"",""RU"")"),"Говядина по-бургундски")</f>
        <v>Говядина по-бургундски</v>
      </c>
      <c r="B236" s="1" t="str">
        <f ca="1">IFERROR(__xludf.DUMMYFUNCTION("GOOGLETRANSLATE(B236,""EN"",""RU"")"),"Красное вино")</f>
        <v>Красное вино</v>
      </c>
    </row>
    <row r="237" spans="1:2" ht="15.75" customHeight="1">
      <c r="A237" s="1" t="str">
        <f ca="1">IFERROR(__xludf.DUMMYFUNCTION("GOOGLETRANSLATE(A237,""EN"",""RU"")"),"Говядина по-бургундски")</f>
        <v>Говядина по-бургундски</v>
      </c>
      <c r="B237" s="1" t="str">
        <f ca="1">IFERROR(__xludf.DUMMYFUNCTION("GOOGLETRANSLATE(B237,""EN"",""RU"")"),"Сельдерей")</f>
        <v>Сельдерей</v>
      </c>
    </row>
    <row r="238" spans="1:2" ht="15.75" customHeight="1">
      <c r="A238" s="1" t="str">
        <f ca="1">IFERROR(__xludf.DUMMYFUNCTION("GOOGLETRANSLATE(A238,""EN"",""RU"")"),"Говядина по-бургундски")</f>
        <v>Говядина по-бургундски</v>
      </c>
      <c r="B238" s="1" t="str">
        <f ca="1">IFERROR(__xludf.DUMMYFUNCTION("GOOGLETRANSLATE(B238,""EN"",""RU"")"),"Оливковое масло")</f>
        <v>Оливковое масло</v>
      </c>
    </row>
    <row r="239" spans="1:2" ht="15.75" customHeight="1">
      <c r="A239" s="1" t="str">
        <f ca="1">IFERROR(__xludf.DUMMYFUNCTION("GOOGLETRANSLATE(A239,""EN"",""RU"")"),"Говядина по-бургундски")</f>
        <v>Говядина по-бургундски</v>
      </c>
      <c r="B239" s="1" t="str">
        <f ca="1">IFERROR(__xludf.DUMMYFUNCTION("GOOGLETRANSLATE(B239,""EN"",""RU"")"),"Тимьян")</f>
        <v>Тимьян</v>
      </c>
    </row>
    <row r="240" spans="1:2" ht="15.75" customHeight="1">
      <c r="A240" s="1" t="str">
        <f ca="1">IFERROR(__xludf.DUMMYFUNCTION("GOOGLETRANSLATE(A240,""EN"",""RU"")"),"Говядина по-бургундски")</f>
        <v>Говядина по-бургундски</v>
      </c>
      <c r="B240" s="1" t="str">
        <f ca="1">IFERROR(__xludf.DUMMYFUNCTION("GOOGLETRANSLATE(B240,""EN"",""RU"")"),"Розмари")</f>
        <v>Розмари</v>
      </c>
    </row>
    <row r="241" spans="1:2" ht="15.75" customHeight="1">
      <c r="A241" s="1" t="str">
        <f ca="1">IFERROR(__xludf.DUMMYFUNCTION("GOOGLETRANSLATE(A241,""EN"",""RU"")"),"Говядина по-бургундски")</f>
        <v>Говядина по-бургундски</v>
      </c>
      <c r="B241" s="1" t="str">
        <f ca="1">IFERROR(__xludf.DUMMYFUNCTION("GOOGLETRANSLATE(B241,""EN"",""RU"")"),"Лавровый лист")</f>
        <v>Лавровый лист</v>
      </c>
    </row>
    <row r="242" spans="1:2" ht="15.75" customHeight="1">
      <c r="A242" s="1" t="str">
        <f ca="1">IFERROR(__xludf.DUMMYFUNCTION("GOOGLETRANSLATE(A242,""EN"",""RU"")"),"Говядина по-бургундски")</f>
        <v>Говядина по-бургундски</v>
      </c>
      <c r="B242" s="1" t="str">
        <f ca="1">IFERROR(__xludf.DUMMYFUNCTION("GOOGLETRANSLATE(B242,""EN"",""RU"")"),"Кардамон")</f>
        <v>Кардамон</v>
      </c>
    </row>
    <row r="243" spans="1:2" ht="15.75" customHeight="1">
      <c r="A243" s="1" t="str">
        <f ca="1">IFERROR(__xludf.DUMMYFUNCTION("GOOGLETRANSLATE(A243,""EN"",""RU"")"),"Бри, завернутый в прошутто и бриошь")</f>
        <v>Бри, завернутый в прошутто и бриошь</v>
      </c>
      <c r="B243" s="1" t="str">
        <f ca="1">IFERROR(__xludf.DUMMYFUNCTION("GOOGLETRANSLATE(B243,""EN"",""RU"")"),"Пшеничной муки")</f>
        <v>Пшеничной муки</v>
      </c>
    </row>
    <row r="244" spans="1:2" ht="15.75" customHeight="1">
      <c r="A244" s="1" t="str">
        <f ca="1">IFERROR(__xludf.DUMMYFUNCTION("GOOGLETRANSLATE(A244,""EN"",""RU"")"),"Бри, завернутый в прошутто и бриошь")</f>
        <v>Бри, завернутый в прошутто и бриошь</v>
      </c>
      <c r="B244" s="1" t="str">
        <f ca="1">IFERROR(__xludf.DUMMYFUNCTION("GOOGLETRANSLATE(B244,""EN"",""RU"")"),"Кастеровый сахар")</f>
        <v>Кастеровый сахар</v>
      </c>
    </row>
    <row r="245" spans="1:2" ht="15.75" customHeight="1">
      <c r="A245" s="1" t="str">
        <f ca="1">IFERROR(__xludf.DUMMYFUNCTION("GOOGLETRANSLATE(A245,""EN"",""RU"")"),"Бри, завернутый в прошутто и бриошь")</f>
        <v>Бри, завернутый в прошутто и бриошь</v>
      </c>
      <c r="B245" s="1" t="str">
        <f ca="1">IFERROR(__xludf.DUMMYFUNCTION("GOOGLETRANSLATE(B245,""EN"",""RU"")"),"Дрожжи")</f>
        <v>Дрожжи</v>
      </c>
    </row>
    <row r="246" spans="1:2" ht="15.75" customHeight="1">
      <c r="A246" s="1" t="str">
        <f ca="1">IFERROR(__xludf.DUMMYFUNCTION("GOOGLETRANSLATE(A246,""EN"",""RU"")"),"Бри, завернутый в прошутто и бриошь")</f>
        <v>Бри, завернутый в прошутто и бриошь</v>
      </c>
      <c r="B246" s="1" t="str">
        <f ca="1">IFERROR(__xludf.DUMMYFUNCTION("GOOGLETRANSLATE(B246,""EN"",""RU"")"),"Молоко")</f>
        <v>Молоко</v>
      </c>
    </row>
    <row r="247" spans="1:2" ht="15.75" customHeight="1">
      <c r="A247" s="1" t="str">
        <f ca="1">IFERROR(__xludf.DUMMYFUNCTION("GOOGLETRANSLATE(A247,""EN"",""RU"")"),"Бри, завернутый в прошутто и бриошь")</f>
        <v>Бри, завернутый в прошутто и бриошь</v>
      </c>
      <c r="B247" s="1" t="str">
        <f ca="1">IFERROR(__xludf.DUMMYFUNCTION("GOOGLETRANSLATE(B247,""EN"",""RU"")"),"Яйца")</f>
        <v>Яйца</v>
      </c>
    </row>
    <row r="248" spans="1:2" ht="15.75" customHeight="1">
      <c r="A248" s="1" t="str">
        <f ca="1">IFERROR(__xludf.DUMMYFUNCTION("GOOGLETRANSLATE(A248,""EN"",""RU"")"),"Бри, завернутый в прошутто и бриошь")</f>
        <v>Бри, завернутый в прошутто и бриошь</v>
      </c>
      <c r="B248" s="1" t="str">
        <f ca="1">IFERROR(__xludf.DUMMYFUNCTION("GOOGLETRANSLATE(B248,""EN"",""RU"")"),"Яйца")</f>
        <v>Яйца</v>
      </c>
    </row>
    <row r="249" spans="1:2" ht="15.75" customHeight="1">
      <c r="A249" s="1" t="str">
        <f ca="1">IFERROR(__xludf.DUMMYFUNCTION("GOOGLETRANSLATE(A249,""EN"",""RU"")"),"Бри, завернутый в прошутто и бриошь")</f>
        <v>Бри, завернутый в прошутто и бриошь</v>
      </c>
      <c r="B249" s="1" t="str">
        <f ca="1">IFERROR(__xludf.DUMMYFUNCTION("GOOGLETRANSLATE(B249,""EN"",""RU"")"),"Масло")</f>
        <v>Масло</v>
      </c>
    </row>
    <row r="250" spans="1:2" ht="15.75" customHeight="1">
      <c r="A250" s="1" t="str">
        <f ca="1">IFERROR(__xludf.DUMMYFUNCTION("GOOGLETRANSLATE(A250,""EN"",""RU"")"),"Бри, завернутый в прошутто и бриошь")</f>
        <v>Бри, завернутый в прошутто и бриошь</v>
      </c>
      <c r="B250" s="1" t="str">
        <f ca="1">IFERROR(__xludf.DUMMYFUNCTION("GOOGLETRANSLATE(B250,""EN"",""RU"")"),"Бри")</f>
        <v>Бри</v>
      </c>
    </row>
    <row r="251" spans="1:2" ht="15.75" customHeight="1">
      <c r="A251" s="1" t="str">
        <f ca="1">IFERROR(__xludf.DUMMYFUNCTION("GOOGLETRANSLATE(A251,""EN"",""RU"")"),"Бри, завернутый в прошутто и бриошь")</f>
        <v>Бри, завернутый в прошутто и бриошь</v>
      </c>
      <c r="B251" s="1" t="str">
        <f ca="1">IFERROR(__xludf.DUMMYFUNCTION("GOOGLETRANSLATE(B251,""EN"",""RU"")"),"Прошутто")</f>
        <v>Прошутто</v>
      </c>
    </row>
    <row r="252" spans="1:2" ht="15.75" customHeight="1">
      <c r="A252" s="1" t="str">
        <f ca="1">IFERROR(__xludf.DUMMYFUNCTION("GOOGLETRANSLATE(A252,""EN"",""RU"")"),"Картофель Буланжер")</f>
        <v>Картофель Буланжер</v>
      </c>
      <c r="B252" s="1" t="str">
        <f ca="1">IFERROR(__xludf.DUMMYFUNCTION("GOOGLETRANSLATE(B252,""EN"",""RU"")"),"Лук")</f>
        <v>Лук</v>
      </c>
    </row>
    <row r="253" spans="1:2" ht="15.75" customHeight="1">
      <c r="A253" s="1" t="str">
        <f ca="1">IFERROR(__xludf.DUMMYFUNCTION("GOOGLETRANSLATE(A253,""EN"",""RU"")"),"Картофель Буланжер")</f>
        <v>Картофель Буланжер</v>
      </c>
      <c r="B253" s="1" t="str">
        <f ca="1">IFERROR(__xludf.DUMMYFUNCTION("GOOGLETRANSLATE(B253,""EN"",""RU"")"),"Тимьян")</f>
        <v>Тимьян</v>
      </c>
    </row>
    <row r="254" spans="1:2" ht="15.75" customHeight="1">
      <c r="A254" s="1" t="str">
        <f ca="1">IFERROR(__xludf.DUMMYFUNCTION("GOOGLETRANSLATE(A254,""EN"",""RU"")"),"Картофель Буланжер")</f>
        <v>Картофель Буланжер</v>
      </c>
      <c r="B254" s="1" t="str">
        <f ca="1">IFERROR(__xludf.DUMMYFUNCTION("GOOGLETRANSLATE(B254,""EN"",""RU"")"),"Оливковое масло")</f>
        <v>Оливковое масло</v>
      </c>
    </row>
    <row r="255" spans="1:2" ht="15.75" customHeight="1">
      <c r="A255" s="1" t="str">
        <f ca="1">IFERROR(__xludf.DUMMYFUNCTION("GOOGLETRANSLATE(A255,""EN"",""RU"")"),"Картофель Буланжер")</f>
        <v>Картофель Буланжер</v>
      </c>
      <c r="B255" s="1" t="str">
        <f ca="1">IFERROR(__xludf.DUMMYFUNCTION("GOOGLETRANSLATE(B255,""EN"",""RU"")"),"Картофель")</f>
        <v>Картофель</v>
      </c>
    </row>
    <row r="256" spans="1:2" ht="15.75" customHeight="1">
      <c r="A256" s="1" t="str">
        <f ca="1">IFERROR(__xludf.DUMMYFUNCTION("GOOGLETRANSLATE(A256,""EN"",""RU"")"),"Картофель Буланжер")</f>
        <v>Картофель Буланжер</v>
      </c>
      <c r="B256" s="1" t="str">
        <f ca="1">IFERROR(__xludf.DUMMYFUNCTION("GOOGLETRANSLATE(B256,""EN"",""RU"")"),"Овощного бульона")</f>
        <v>Овощного бульона</v>
      </c>
    </row>
    <row r="257" spans="1:2" ht="15.75" customHeight="1">
      <c r="A257" s="1" t="str">
        <f ca="1">IFERROR(__xludf.DUMMYFUNCTION("GOOGLETRANSLATE(A257,""EN"",""RU"")"),"Бивертейлз")</f>
        <v>Бивертейлз</v>
      </c>
      <c r="B257" s="1" t="str">
        <f ca="1">IFERROR(__xludf.DUMMYFUNCTION("GOOGLETRANSLATE(B257,""EN"",""RU"")"),"Вода")</f>
        <v>Вода</v>
      </c>
    </row>
    <row r="258" spans="1:2" ht="15.75" customHeight="1">
      <c r="A258" s="1" t="str">
        <f ca="1">IFERROR(__xludf.DUMMYFUNCTION("GOOGLETRANSLATE(A258,""EN"",""RU"")"),"Бивертейлз")</f>
        <v>Бивертейлз</v>
      </c>
      <c r="B258" s="1" t="str">
        <f ca="1">IFERROR(__xludf.DUMMYFUNCTION("GOOGLETRANSLATE(B258,""EN"",""RU"")"),"Дрожжи")</f>
        <v>Дрожжи</v>
      </c>
    </row>
    <row r="259" spans="1:2" ht="15.75" customHeight="1">
      <c r="A259" s="1" t="str">
        <f ca="1">IFERROR(__xludf.DUMMYFUNCTION("GOOGLETRANSLATE(A259,""EN"",""RU"")"),"Бивертейлз")</f>
        <v>Бивертейлз</v>
      </c>
      <c r="B259" s="1" t="str">
        <f ca="1">IFERROR(__xludf.DUMMYFUNCTION("GOOGLETRANSLATE(B259,""EN"",""RU"")"),"Сахар")</f>
        <v>Сахар</v>
      </c>
    </row>
    <row r="260" spans="1:2" ht="15.75" customHeight="1">
      <c r="A260" s="1" t="str">
        <f ca="1">IFERROR(__xludf.DUMMYFUNCTION("GOOGLETRANSLATE(A260,""EN"",""RU"")"),"Бивертейлз")</f>
        <v>Бивертейлз</v>
      </c>
      <c r="B260" s="1" t="str">
        <f ca="1">IFERROR(__xludf.DUMMYFUNCTION("GOOGLETRANSLATE(B260,""EN"",""RU"")"),"Молоко")</f>
        <v>Молоко</v>
      </c>
    </row>
    <row r="261" spans="1:2" ht="15.75" customHeight="1">
      <c r="A261" s="1" t="str">
        <f ca="1">IFERROR(__xludf.DUMMYFUNCTION("GOOGLETRANSLATE(A261,""EN"",""RU"")"),"Бивертейлз")</f>
        <v>Бивертейлз</v>
      </c>
      <c r="B261" s="1" t="str">
        <f ca="1">IFERROR(__xludf.DUMMYFUNCTION("GOOGLETRANSLATE(B261,""EN"",""RU"")"),"Масло")</f>
        <v>Масло</v>
      </c>
    </row>
    <row r="262" spans="1:2" ht="15.75" customHeight="1">
      <c r="A262" s="1" t="str">
        <f ca="1">IFERROR(__xludf.DUMMYFUNCTION("GOOGLETRANSLATE(A262,""EN"",""RU"")"),"Бивертейлз")</f>
        <v>Бивертейлз</v>
      </c>
      <c r="B262" s="1" t="str">
        <f ca="1">IFERROR(__xludf.DUMMYFUNCTION("GOOGLETRANSLATE(B262,""EN"",""RU"")"),"Яйца")</f>
        <v>Яйца</v>
      </c>
    </row>
    <row r="263" spans="1:2" ht="15.75" customHeight="1">
      <c r="A263" s="1" t="str">
        <f ca="1">IFERROR(__xludf.DUMMYFUNCTION("GOOGLETRANSLATE(A263,""EN"",""RU"")"),"Бивертейлз")</f>
        <v>Бивертейлз</v>
      </c>
      <c r="B263" s="1" t="str">
        <f ca="1">IFERROR(__xludf.DUMMYFUNCTION("GOOGLETRANSLATE(B263,""EN"",""RU"")"),"Соль")</f>
        <v>Соль</v>
      </c>
    </row>
    <row r="264" spans="1:2" ht="15.75" customHeight="1">
      <c r="A264" s="1" t="str">
        <f ca="1">IFERROR(__xludf.DUMMYFUNCTION("GOOGLETRANSLATE(A264,""EN"",""RU"")"),"Бивертейлз")</f>
        <v>Бивертейлз</v>
      </c>
      <c r="B264" s="1" t="str">
        <f ca="1">IFERROR(__xludf.DUMMYFUNCTION("GOOGLETRANSLATE(B264,""EN"",""RU"")"),"Мука")</f>
        <v>Мука</v>
      </c>
    </row>
    <row r="265" spans="1:2" ht="15.75" customHeight="1">
      <c r="A265" s="1" t="str">
        <f ca="1">IFERROR(__xludf.DUMMYFUNCTION("GOOGLETRANSLATE(A265,""EN"",""RU"")"),"Бивертейлз")</f>
        <v>Бивертейлз</v>
      </c>
      <c r="B265" s="1" t="str">
        <f ca="1">IFERROR(__xludf.DUMMYFUNCTION("GOOGLETRANSLATE(B265,""EN"",""RU"")"),"Масло")</f>
        <v>Масло</v>
      </c>
    </row>
    <row r="266" spans="1:2" ht="15.75" customHeight="1">
      <c r="A266" s="1" t="str">
        <f ca="1">IFERROR(__xludf.DUMMYFUNCTION("GOOGLETRANSLATE(A266,""EN"",""RU"")"),"Бивертейлз")</f>
        <v>Бивертейлз</v>
      </c>
      <c r="B266" s="1" t="str">
        <f ca="1">IFERROR(__xludf.DUMMYFUNCTION("GOOGLETRANSLATE(B266,""EN"",""RU"")"),"Лимон")</f>
        <v>Лимон</v>
      </c>
    </row>
    <row r="267" spans="1:2" ht="15.75" customHeight="1">
      <c r="A267" s="1" t="str">
        <f ca="1">IFERROR(__xludf.DUMMYFUNCTION("GOOGLETRANSLATE(A267,""EN"",""RU"")"),"Бивертейлз")</f>
        <v>Бивертейлз</v>
      </c>
      <c r="B267" s="1" t="str">
        <f ca="1">IFERROR(__xludf.DUMMYFUNCTION("GOOGLETRANSLATE(B267,""EN"",""RU"")"),"Сахар")</f>
        <v>Сахар</v>
      </c>
    </row>
    <row r="268" spans="1:2" ht="15.75" customHeight="1">
      <c r="A268" s="1" t="str">
        <f ca="1">IFERROR(__xludf.DUMMYFUNCTION("GOOGLETRANSLATE(A268,""EN"",""RU"")"),"Бивертейлз")</f>
        <v>Бивертейлз</v>
      </c>
      <c r="B268" s="1" t="str">
        <f ca="1">IFERROR(__xludf.DUMMYFUNCTION("GOOGLETRANSLATE(B268,""EN"",""RU"")"),"Корица")</f>
        <v>Корица</v>
      </c>
    </row>
    <row r="269" spans="1:2" ht="15.75" customHeight="1">
      <c r="A269" s="1" t="str">
        <f ca="1">IFERROR(__xludf.DUMMYFUNCTION("GOOGLETRANSLATE(A269,""EN"",""RU"")"),"Коричневая тушеная курица")</f>
        <v>Коричневая тушеная курица</v>
      </c>
      <c r="B269" s="1" t="str">
        <f ca="1">IFERROR(__xludf.DUMMYFUNCTION("GOOGLETRANSLATE(B269,""EN"",""RU"")"),"Курица")</f>
        <v>Курица</v>
      </c>
    </row>
    <row r="270" spans="1:2" ht="15.75" customHeight="1">
      <c r="A270" s="1" t="str">
        <f ca="1">IFERROR(__xludf.DUMMYFUNCTION("GOOGLETRANSLATE(A270,""EN"",""RU"")"),"Коричневая тушеная курица")</f>
        <v>Коричневая тушеная курица</v>
      </c>
      <c r="B270" s="1" t="str">
        <f ca="1">IFERROR(__xludf.DUMMYFUNCTION("GOOGLETRANSLATE(B270,""EN"",""RU"")"),"Помидор")</f>
        <v>Помидор</v>
      </c>
    </row>
    <row r="271" spans="1:2" ht="15.75" customHeight="1">
      <c r="A271" s="1" t="str">
        <f ca="1">IFERROR(__xludf.DUMMYFUNCTION("GOOGLETRANSLATE(A271,""EN"",""RU"")"),"Коричневая тушеная курица")</f>
        <v>Коричневая тушеная курица</v>
      </c>
      <c r="B271" s="1" t="str">
        <f ca="1">IFERROR(__xludf.DUMMYFUNCTION("GOOGLETRANSLATE(B271,""EN"",""RU"")"),"Лук")</f>
        <v>Лук</v>
      </c>
    </row>
    <row r="272" spans="1:2" ht="15.75" customHeight="1">
      <c r="A272" s="1" t="str">
        <f ca="1">IFERROR(__xludf.DUMMYFUNCTION("GOOGLETRANSLATE(A272,""EN"",""RU"")"),"Коричневая тушеная курица")</f>
        <v>Коричневая тушеная курица</v>
      </c>
      <c r="B272" s="1" t="str">
        <f ca="1">IFERROR(__xludf.DUMMYFUNCTION("GOOGLETRANSLATE(B272,""EN"",""RU"")"),"Зубчик чеснока")</f>
        <v>Зубчик чеснока</v>
      </c>
    </row>
    <row r="273" spans="1:2" ht="15.75" customHeight="1">
      <c r="A273" s="1" t="str">
        <f ca="1">IFERROR(__xludf.DUMMYFUNCTION("GOOGLETRANSLATE(A273,""EN"",""RU"")"),"Коричневая тушеная курица")</f>
        <v>Коричневая тушеная курица</v>
      </c>
      <c r="B273" s="1" t="str">
        <f ca="1">IFERROR(__xludf.DUMMYFUNCTION("GOOGLETRANSLATE(B273,""EN"",""RU"")"),"Красный перец")</f>
        <v>Красный перец</v>
      </c>
    </row>
    <row r="274" spans="1:2" ht="15.75" customHeight="1">
      <c r="A274" s="1" t="str">
        <f ca="1">IFERROR(__xludf.DUMMYFUNCTION("GOOGLETRANSLATE(A274,""EN"",""RU"")"),"Коричневая тушеная курица")</f>
        <v>Коричневая тушеная курица</v>
      </c>
      <c r="B274" s="1" t="str">
        <f ca="1">IFERROR(__xludf.DUMMYFUNCTION("GOOGLETRANSLATE(B274,""EN"",""RU"")"),"Морковь")</f>
        <v>Морковь</v>
      </c>
    </row>
    <row r="275" spans="1:2" ht="15.75" customHeight="1">
      <c r="A275" s="1" t="str">
        <f ca="1">IFERROR(__xludf.DUMMYFUNCTION("GOOGLETRANSLATE(A275,""EN"",""RU"")"),"Коричневая тушеная курица")</f>
        <v>Коричневая тушеная курица</v>
      </c>
      <c r="B275" s="1" t="str">
        <f ca="1">IFERROR(__xludf.DUMMYFUNCTION("GOOGLETRANSLATE(B275,""EN"",""RU"")"),"Лайм")</f>
        <v>Лайм</v>
      </c>
    </row>
    <row r="276" spans="1:2" ht="15.75" customHeight="1">
      <c r="A276" s="1" t="str">
        <f ca="1">IFERROR(__xludf.DUMMYFUNCTION("GOOGLETRANSLATE(A276,""EN"",""RU"")"),"Коричневая тушеная курица")</f>
        <v>Коричневая тушеная курица</v>
      </c>
      <c r="B276" s="1" t="str">
        <f ca="1">IFERROR(__xludf.DUMMYFUNCTION("GOOGLETRANSLATE(B276,""EN"",""RU"")"),"Тимьян")</f>
        <v>Тимьян</v>
      </c>
    </row>
    <row r="277" spans="1:2" ht="15.75" customHeight="1">
      <c r="A277" s="1" t="str">
        <f ca="1">IFERROR(__xludf.DUMMYFUNCTION("GOOGLETRANSLATE(A277,""EN"",""RU"")"),"Коричневая тушеная курица")</f>
        <v>Коричневая тушеная курица</v>
      </c>
      <c r="B277" s="1" t="str">
        <f ca="1">IFERROR(__xludf.DUMMYFUNCTION("GOOGLETRANSLATE(B277,""EN"",""RU"")"),"душистый перец")</f>
        <v>душистый перец</v>
      </c>
    </row>
    <row r="278" spans="1:2" ht="15.75" customHeight="1">
      <c r="A278" s="1" t="str">
        <f ca="1">IFERROR(__xludf.DUMMYFUNCTION("GOOGLETRANSLATE(A278,""EN"",""RU"")"),"Коричневая тушеная курица")</f>
        <v>Коричневая тушеная курица</v>
      </c>
      <c r="B278" s="1" t="str">
        <f ca="1">IFERROR(__xludf.DUMMYFUNCTION("GOOGLETRANSLATE(B278,""EN"",""RU"")"),"Соевый соус")</f>
        <v>Соевый соус</v>
      </c>
    </row>
    <row r="279" spans="1:2" ht="15.75" customHeight="1">
      <c r="A279" s="1" t="str">
        <f ca="1">IFERROR(__xludf.DUMMYFUNCTION("GOOGLETRANSLATE(A279,""EN"",""RU"")"),"Коричневая тушеная курица")</f>
        <v>Коричневая тушеная курица</v>
      </c>
      <c r="B279" s="1" t="str">
        <f ca="1">IFERROR(__xludf.DUMMYFUNCTION("GOOGLETRANSLATE(B279,""EN"",""RU"")"),"Кукурузный крахмал")</f>
        <v>Кукурузный крахмал</v>
      </c>
    </row>
    <row r="280" spans="1:2" ht="15.75" customHeight="1">
      <c r="A280" s="1" t="str">
        <f ca="1">IFERROR(__xludf.DUMMYFUNCTION("GOOGLETRANSLATE(A280,""EN"",""RU"")"),"Коричневая тушеная курица")</f>
        <v>Коричневая тушеная курица</v>
      </c>
      <c r="B280" s="1" t="str">
        <f ca="1">IFERROR(__xludf.DUMMYFUNCTION("GOOGLETRANSLATE(B280,""EN"",""RU"")"),"Кокосовое молоко")</f>
        <v>Кокосовое молоко</v>
      </c>
    </row>
    <row r="281" spans="1:2" ht="15.75" customHeight="1">
      <c r="A281" s="1" t="str">
        <f ca="1">IFERROR(__xludf.DUMMYFUNCTION("GOOGLETRANSLATE(A281,""EN"",""RU"")"),"Коричневая тушеная курица")</f>
        <v>Коричневая тушеная курица</v>
      </c>
      <c r="B281" s="1" t="str">
        <f ca="1">IFERROR(__xludf.DUMMYFUNCTION("GOOGLETRANSLATE(B281,""EN"",""RU"")"),"Растительное масло")</f>
        <v>Растительное масло</v>
      </c>
    </row>
    <row r="282" spans="1:2" ht="15.75" customHeight="1">
      <c r="A282" s="1" t="str">
        <f ca="1">IFERROR(__xludf.DUMMYFUNCTION("GOOGLETRANSLATE(A282,""EN"",""RU"")"),"Говядина Ло Мейн")</f>
        <v>Говядина Ло Мейн</v>
      </c>
      <c r="B282" s="1" t="str">
        <f ca="1">IFERROR(__xludf.DUMMYFUNCTION("GOOGLETRANSLATE(B282,""EN"",""RU"")"),"Говядина")</f>
        <v>Говядина</v>
      </c>
    </row>
    <row r="283" spans="1:2" ht="15.75" customHeight="1">
      <c r="A283" s="1" t="str">
        <f ca="1">IFERROR(__xludf.DUMMYFUNCTION("GOOGLETRANSLATE(A283,""EN"",""RU"")"),"Говядина Ло Мейн")</f>
        <v>Говядина Ло Мейн</v>
      </c>
      <c r="B283" s="1" t="str">
        <f ca="1">IFERROR(__xludf.DUMMYFUNCTION("GOOGLETRANSLATE(B283,""EN"",""RU"")"),"Соль")</f>
        <v>Соль</v>
      </c>
    </row>
    <row r="284" spans="1:2" ht="15.75" customHeight="1">
      <c r="A284" s="1" t="str">
        <f ca="1">IFERROR(__xludf.DUMMYFUNCTION("GOOGLETRANSLATE(A284,""EN"",""RU"")"),"Говядина Ло Мейн")</f>
        <v>Говядина Ло Мейн</v>
      </c>
      <c r="B284" s="1" t="str">
        <f ca="1">IFERROR(__xludf.DUMMYFUNCTION("GOOGLETRANSLATE(B284,""EN"",""RU"")"),"Перец")</f>
        <v>Перец</v>
      </c>
    </row>
    <row r="285" spans="1:2" ht="15.75" customHeight="1">
      <c r="A285" s="1" t="str">
        <f ca="1">IFERROR(__xludf.DUMMYFUNCTION("GOOGLETRANSLATE(A285,""EN"",""RU"")"),"Говядина Ло Мейн")</f>
        <v>Говядина Ло Мейн</v>
      </c>
      <c r="B285" s="1" t="str">
        <f ca="1">IFERROR(__xludf.DUMMYFUNCTION("GOOGLETRANSLATE(B285,""EN"",""RU"")"),"Кунжутное масло")</f>
        <v>Кунжутное масло</v>
      </c>
    </row>
    <row r="286" spans="1:2" ht="15.75" customHeight="1">
      <c r="A286" s="1" t="str">
        <f ca="1">IFERROR(__xludf.DUMMYFUNCTION("GOOGLETRANSLATE(A286,""EN"",""RU"")"),"Говядина Ло Мейн")</f>
        <v>Говядина Ло Мейн</v>
      </c>
      <c r="B286" s="1" t="str">
        <f ca="1">IFERROR(__xludf.DUMMYFUNCTION("GOOGLETRANSLATE(B286,""EN"",""RU"")"),"Яйцо")</f>
        <v>Яйцо</v>
      </c>
    </row>
    <row r="287" spans="1:2" ht="15.75" customHeight="1">
      <c r="A287" s="1" t="str">
        <f ca="1">IFERROR(__xludf.DUMMYFUNCTION("GOOGLETRANSLATE(A287,""EN"",""RU"")"),"Говядина Ло Мейн")</f>
        <v>Говядина Ло Мейн</v>
      </c>
      <c r="B287" s="1" t="str">
        <f ca="1">IFERROR(__xludf.DUMMYFUNCTION("GOOGLETRANSLATE(B287,""EN"",""RU"")"),"Крахмал")</f>
        <v>Крахмал</v>
      </c>
    </row>
    <row r="288" spans="1:2" ht="15.75" customHeight="1">
      <c r="A288" s="1" t="str">
        <f ca="1">IFERROR(__xludf.DUMMYFUNCTION("GOOGLETRANSLATE(A288,""EN"",""RU"")"),"Говядина Ло Мейн")</f>
        <v>Говядина Ло Мейн</v>
      </c>
      <c r="B288" s="1" t="str">
        <f ca="1">IFERROR(__xludf.DUMMYFUNCTION("GOOGLETRANSLATE(B288,""EN"",""RU"")"),"Масло")</f>
        <v>Масло</v>
      </c>
    </row>
    <row r="289" spans="1:2" ht="15.75" customHeight="1">
      <c r="A289" s="1" t="str">
        <f ca="1">IFERROR(__xludf.DUMMYFUNCTION("GOOGLETRANSLATE(A289,""EN"",""RU"")"),"Говядина Ло Мейн")</f>
        <v>Говядина Ло Мейн</v>
      </c>
      <c r="B289" s="1" t="str">
        <f ca="1">IFERROR(__xludf.DUMMYFUNCTION("GOOGLETRANSLATE(B289,""EN"",""RU"")"),"Лапша")</f>
        <v>Лапша</v>
      </c>
    </row>
    <row r="290" spans="1:2" ht="15.75" customHeight="1">
      <c r="A290" s="1" t="str">
        <f ca="1">IFERROR(__xludf.DUMMYFUNCTION("GOOGLETRANSLATE(A290,""EN"",""RU"")"),"Говядина Ло Мейн")</f>
        <v>Говядина Ло Мейн</v>
      </c>
      <c r="B290" s="1" t="str">
        <f ca="1">IFERROR(__xludf.DUMMYFUNCTION("GOOGLETRANSLATE(B290,""EN"",""RU"")"),"Лук")</f>
        <v>Лук</v>
      </c>
    </row>
    <row r="291" spans="1:2" ht="15.75" customHeight="1">
      <c r="A291" s="1" t="str">
        <f ca="1">IFERROR(__xludf.DUMMYFUNCTION("GOOGLETRANSLATE(A291,""EN"",""RU"")"),"Говядина Ло Мейн")</f>
        <v>Говядина Ло Мейн</v>
      </c>
      <c r="B291" s="1" t="str">
        <f ca="1">IFERROR(__xludf.DUMMYFUNCTION("GOOGLETRANSLATE(B291,""EN"",""RU"")"),"Измельченный чеснок")</f>
        <v>Измельченный чеснок</v>
      </c>
    </row>
    <row r="292" spans="1:2" ht="15.75" customHeight="1">
      <c r="A292" s="1" t="str">
        <f ca="1">IFERROR(__xludf.DUMMYFUNCTION("GOOGLETRANSLATE(A292,""EN"",""RU"")"),"Говядина Ло Мейн")</f>
        <v>Говядина Ло Мейн</v>
      </c>
      <c r="B292" s="1" t="str">
        <f ca="1">IFERROR(__xludf.DUMMYFUNCTION("GOOGLETRANSLATE(B292,""EN"",""RU"")"),"Имбирь")</f>
        <v>Имбирь</v>
      </c>
    </row>
    <row r="293" spans="1:2" ht="15.75" customHeight="1">
      <c r="A293" s="1" t="str">
        <f ca="1">IFERROR(__xludf.DUMMYFUNCTION("GOOGLETRANSLATE(A293,""EN"",""RU"")"),"Говядина Ло Мейн")</f>
        <v>Говядина Ло Мейн</v>
      </c>
      <c r="B293" s="1" t="str">
        <f ca="1">IFERROR(__xludf.DUMMYFUNCTION("GOOGLETRANSLATE(B293,""EN"",""RU"")"),"Ростки фасоли")</f>
        <v>Ростки фасоли</v>
      </c>
    </row>
    <row r="294" spans="1:2" ht="15.75" customHeight="1">
      <c r="A294" s="1" t="str">
        <f ca="1">IFERROR(__xludf.DUMMYFUNCTION("GOOGLETRANSLATE(A294,""EN"",""RU"")"),"Говядина Ло Мейн")</f>
        <v>Говядина Ло Мейн</v>
      </c>
      <c r="B294" s="1" t="str">
        <f ca="1">IFERROR(__xludf.DUMMYFUNCTION("GOOGLETRANSLATE(B294,""EN"",""RU"")"),"Грибы")</f>
        <v>Грибы</v>
      </c>
    </row>
    <row r="295" spans="1:2" ht="15.75" customHeight="1">
      <c r="A295" s="1" t="str">
        <f ca="1">IFERROR(__xludf.DUMMYFUNCTION("GOOGLETRANSLATE(A295,""EN"",""RU"")"),"Говядина Ло Мейн")</f>
        <v>Говядина Ло Мейн</v>
      </c>
      <c r="B295" s="1" t="str">
        <f ca="1">IFERROR(__xludf.DUMMYFUNCTION("GOOGLETRANSLATE(B295,""EN"",""RU"")"),"Вода")</f>
        <v>Вода</v>
      </c>
    </row>
    <row r="296" spans="1:2" ht="15.75" customHeight="1">
      <c r="A296" s="1" t="str">
        <f ca="1">IFERROR(__xludf.DUMMYFUNCTION("GOOGLETRANSLATE(A296,""EN"",""RU"")"),"Говядина Ло Мейн")</f>
        <v>Говядина Ло Мейн</v>
      </c>
      <c r="B296" s="1" t="str">
        <f ca="1">IFERROR(__xludf.DUMMYFUNCTION("GOOGLETRANSLATE(B296,""EN"",""RU"")"),"Устричный соус")</f>
        <v>Устричный соус</v>
      </c>
    </row>
    <row r="297" spans="1:2" ht="15.75" customHeight="1">
      <c r="A297" s="1" t="str">
        <f ca="1">IFERROR(__xludf.DUMMYFUNCTION("GOOGLETRANSLATE(A297,""EN"",""RU"")"),"Говядина Ло Мейн")</f>
        <v>Говядина Ло Мейн</v>
      </c>
      <c r="B297" s="1" t="str">
        <f ca="1">IFERROR(__xludf.DUMMYFUNCTION("GOOGLETRANSLATE(B297,""EN"",""RU"")"),"Сахар")</f>
        <v>Сахар</v>
      </c>
    </row>
    <row r="298" spans="1:2" ht="15.75" customHeight="1">
      <c r="A298" s="1" t="str">
        <f ca="1">IFERROR(__xludf.DUMMYFUNCTION("GOOGLETRANSLATE(A298,""EN"",""RU"")"),"Говядина Ло Мейн")</f>
        <v>Говядина Ло Мейн</v>
      </c>
      <c r="B298" s="1" t="str">
        <f ca="1">IFERROR(__xludf.DUMMYFUNCTION("GOOGLETRANSLATE(B298,""EN"",""RU"")"),"Соевый соус")</f>
        <v>Соевый соус</v>
      </c>
    </row>
    <row r="299" spans="1:2" ht="15.75" customHeight="1">
      <c r="A299" s="1" t="str">
        <f ca="1">IFERROR(__xludf.DUMMYFUNCTION("GOOGLETRANSLATE(A299,""EN"",""RU"")"),"Запеченный лосось с фенхелем и помидорами")</f>
        <v>Запеченный лосось с фенхелем и помидорами</v>
      </c>
      <c r="B299" s="1" t="str">
        <f ca="1">IFERROR(__xludf.DUMMYFUNCTION("GOOGLETRANSLATE(B299,""EN"",""RU"")"),"Фенхель")</f>
        <v>Фенхель</v>
      </c>
    </row>
    <row r="300" spans="1:2" ht="15.75" customHeight="1">
      <c r="A300" s="1" t="str">
        <f ca="1">IFERROR(__xludf.DUMMYFUNCTION("GOOGLETRANSLATE(A300,""EN"",""RU"")"),"Запеченный лосось с фенхелем и помидорами")</f>
        <v>Запеченный лосось с фенхелем и помидорами</v>
      </c>
      <c r="B300" s="1" t="str">
        <f ca="1">IFERROR(__xludf.DUMMYFUNCTION("GOOGLETRANSLATE(B300,""EN"",""RU"")"),"Петрушка")</f>
        <v>Петрушка</v>
      </c>
    </row>
    <row r="301" spans="1:2" ht="15.75" customHeight="1">
      <c r="A301" s="1" t="str">
        <f ca="1">IFERROR(__xludf.DUMMYFUNCTION("GOOGLETRANSLATE(A301,""EN"",""RU"")"),"Запеченный лосось с фенхелем и помидорами")</f>
        <v>Запеченный лосось с фенхелем и помидорами</v>
      </c>
      <c r="B301" s="1" t="str">
        <f ca="1">IFERROR(__xludf.DUMMYFUNCTION("GOOGLETRANSLATE(B301,""EN"",""RU"")"),"Лимон")</f>
        <v>Лимон</v>
      </c>
    </row>
    <row r="302" spans="1:2" ht="15.75" customHeight="1">
      <c r="A302" s="1" t="str">
        <f ca="1">IFERROR(__xludf.DUMMYFUNCTION("GOOGLETRANSLATE(A302,""EN"",""RU"")"),"Запеченный лосось с фенхелем и помидорами")</f>
        <v>Запеченный лосось с фенхелем и помидорами</v>
      </c>
      <c r="B302" s="1" t="str">
        <f ca="1">IFERROR(__xludf.DUMMYFUNCTION("GOOGLETRANSLATE(B302,""EN"",""RU"")"),"Помидоры черри")</f>
        <v>Помидоры черри</v>
      </c>
    </row>
    <row r="303" spans="1:2" ht="15.75" customHeight="1">
      <c r="A303" s="1" t="str">
        <f ca="1">IFERROR(__xludf.DUMMYFUNCTION("GOOGLETRANSLATE(A303,""EN"",""RU"")"),"Запеченный лосось с фенхелем и помидорами")</f>
        <v>Запеченный лосось с фенхелем и помидорами</v>
      </c>
      <c r="B303" s="1" t="str">
        <f ca="1">IFERROR(__xludf.DUMMYFUNCTION("GOOGLETRANSLATE(B303,""EN"",""RU"")"),"Оливковое масло")</f>
        <v>Оливковое масло</v>
      </c>
    </row>
    <row r="304" spans="1:2" ht="15.75" customHeight="1">
      <c r="A304" s="1" t="str">
        <f ca="1">IFERROR(__xludf.DUMMYFUNCTION("GOOGLETRANSLATE(A304,""EN"",""RU"")"),"Запеченный лосось с фенхелем и помидорами")</f>
        <v>Запеченный лосось с фенхелем и помидорами</v>
      </c>
      <c r="B304" s="1" t="str">
        <f ca="1">IFERROR(__xludf.DUMMYFUNCTION("GOOGLETRANSLATE(B304,""EN"",""RU"")"),"Лосось")</f>
        <v>Лосось</v>
      </c>
    </row>
    <row r="305" spans="1:2" ht="15.75" customHeight="1">
      <c r="A305" s="1" t="str">
        <f ca="1">IFERROR(__xludf.DUMMYFUNCTION("GOOGLETRANSLATE(A305,""EN"",""RU"")"),"Запеченный лосось с фенхелем и помидорами")</f>
        <v>Запеченный лосось с фенхелем и помидорами</v>
      </c>
      <c r="B305" s="1" t="str">
        <f ca="1">IFERROR(__xludf.DUMMYFUNCTION("GOOGLETRANSLATE(B305,""EN"",""RU"")"),"Маслины")</f>
        <v>Маслины</v>
      </c>
    </row>
    <row r="306" spans="1:2" ht="15.75" customHeight="1">
      <c r="A306" s="1" t="str">
        <f ca="1">IFERROR(__xludf.DUMMYFUNCTION("GOOGLETRANSLATE(A306,""EN"",""RU"")"),"Будино Ди Рикотта")</f>
        <v>Будино Ди Рикотта</v>
      </c>
      <c r="B306" s="1" t="str">
        <f ca="1">IFERROR(__xludf.DUMMYFUNCTION("GOOGLETRANSLATE(B306,""EN"",""RU"")"),"Рикотта")</f>
        <v>Рикотта</v>
      </c>
    </row>
    <row r="307" spans="1:2" ht="15.75" customHeight="1">
      <c r="A307" s="1" t="str">
        <f ca="1">IFERROR(__xludf.DUMMYFUNCTION("GOOGLETRANSLATE(A307,""EN"",""RU"")"),"Будино Ди Рикотта")</f>
        <v>Будино Ди Рикотта</v>
      </c>
      <c r="B307" s="1" t="str">
        <f ca="1">IFERROR(__xludf.DUMMYFUNCTION("GOOGLETRANSLATE(B307,""EN"",""RU"")"),"Яйца")</f>
        <v>Яйца</v>
      </c>
    </row>
    <row r="308" spans="1:2" ht="15.75" customHeight="1">
      <c r="A308" s="1" t="str">
        <f ca="1">IFERROR(__xludf.DUMMYFUNCTION("GOOGLETRANSLATE(A308,""EN"",""RU"")"),"Будино Ди Рикотта")</f>
        <v>Будино Ди Рикотта</v>
      </c>
      <c r="B308" s="1" t="str">
        <f ca="1">IFERROR(__xludf.DUMMYFUNCTION("GOOGLETRANSLATE(B308,""EN"",""RU"")"),"Мука")</f>
        <v>Мука</v>
      </c>
    </row>
    <row r="309" spans="1:2" ht="15.75" customHeight="1">
      <c r="A309" s="1" t="str">
        <f ca="1">IFERROR(__xludf.DUMMYFUNCTION("GOOGLETRANSLATE(A309,""EN"",""RU"")"),"Будино Ди Рикотта")</f>
        <v>Будино Ди Рикотта</v>
      </c>
      <c r="B309" s="1" t="str">
        <f ca="1">IFERROR(__xludf.DUMMYFUNCTION("GOOGLETRANSLATE(B309,""EN"",""RU"")"),"Сахар")</f>
        <v>Сахар</v>
      </c>
    </row>
    <row r="310" spans="1:2" ht="15.75" customHeight="1">
      <c r="A310" s="1" t="str">
        <f ca="1">IFERROR(__xludf.DUMMYFUNCTION("GOOGLETRANSLATE(A310,""EN"",""RU"")"),"Будино Ди Рикотта")</f>
        <v>Будино Ди Рикотта</v>
      </c>
      <c r="B310" s="1" t="str">
        <f ca="1">IFERROR(__xludf.DUMMYFUNCTION("GOOGLETRANSLATE(B310,""EN"",""RU"")"),"Корица")</f>
        <v>Корица</v>
      </c>
    </row>
    <row r="311" spans="1:2" ht="15.75" customHeight="1">
      <c r="A311" s="1" t="str">
        <f ca="1">IFERROR(__xludf.DUMMYFUNCTION("GOOGLETRANSLATE(A311,""EN"",""RU"")"),"Будино Ди Рикотта")</f>
        <v>Будино Ди Рикотта</v>
      </c>
      <c r="B311" s="1" t="str">
        <f ca="1">IFERROR(__xludf.DUMMYFUNCTION("GOOGLETRANSLATE(B311,""EN"",""RU"")"),"Лимоны")</f>
        <v>Лимоны</v>
      </c>
    </row>
    <row r="312" spans="1:2" ht="15.75" customHeight="1">
      <c r="A312" s="1" t="str">
        <f ca="1">IFERROR(__xludf.DUMMYFUNCTION("GOOGLETRANSLATE(A312,""EN"",""RU"")"),"Будино Ди Рикотта")</f>
        <v>Будино Ди Рикотта</v>
      </c>
      <c r="B312" s="1" t="str">
        <f ca="1">IFERROR(__xludf.DUMMYFUNCTION("GOOGLETRANSLATE(B312,""EN"",""RU"")"),"Темный Ром")</f>
        <v>Темный Ром</v>
      </c>
    </row>
    <row r="313" spans="1:2" ht="15.75" customHeight="1">
      <c r="A313" s="1" t="str">
        <f ca="1">IFERROR(__xludf.DUMMYFUNCTION("GOOGLETRANSLATE(A313,""EN"",""RU"")"),"Будино Ди Рикотта")</f>
        <v>Будино Ди Рикотта</v>
      </c>
      <c r="B313" s="1" t="str">
        <f ca="1">IFERROR(__xludf.DUMMYFUNCTION("GOOGLETRANSLATE(B313,""EN"",""RU"")"),"Сахарная пудра")</f>
        <v>Сахарная пудра</v>
      </c>
    </row>
    <row r="314" spans="1:2" ht="15.75" customHeight="1">
      <c r="A314" s="1" t="str">
        <f ca="1">IFERROR(__xludf.DUMMYFUNCTION("GOOGLETRANSLATE(A314,""EN"",""RU"")"),"Картофель на завтрак")</f>
        <v>Картофель на завтрак</v>
      </c>
      <c r="B314" s="1" t="str">
        <f ca="1">IFERROR(__xludf.DUMMYFUNCTION("GOOGLETRANSLATE(B314,""EN"",""RU"")"),"Картофель")</f>
        <v>Картофель</v>
      </c>
    </row>
    <row r="315" spans="1:2" ht="15.75" customHeight="1">
      <c r="A315" s="1" t="str">
        <f ca="1">IFERROR(__xludf.DUMMYFUNCTION("GOOGLETRANSLATE(A315,""EN"",""RU"")"),"Картофель на завтрак")</f>
        <v>Картофель на завтрак</v>
      </c>
      <c r="B315" s="1" t="str">
        <f ca="1">IFERROR(__xludf.DUMMYFUNCTION("GOOGLETRANSLATE(B315,""EN"",""RU"")"),"Оливковое масло")</f>
        <v>Оливковое масло</v>
      </c>
    </row>
    <row r="316" spans="1:2" ht="15.75" customHeight="1">
      <c r="A316" s="1" t="str">
        <f ca="1">IFERROR(__xludf.DUMMYFUNCTION("GOOGLETRANSLATE(A316,""EN"",""RU"")"),"Картофель на завтрак")</f>
        <v>Картофель на завтрак</v>
      </c>
      <c r="B316" s="1" t="str">
        <f ca="1">IFERROR(__xludf.DUMMYFUNCTION("GOOGLETRANSLATE(B316,""EN"",""RU"")"),"Бекон")</f>
        <v>Бекон</v>
      </c>
    </row>
    <row r="317" spans="1:2" ht="15.75" customHeight="1">
      <c r="A317" s="1" t="str">
        <f ca="1">IFERROR(__xludf.DUMMYFUNCTION("GOOGLETRANSLATE(A317,""EN"",""RU"")"),"Картофель на завтрак")</f>
        <v>Картофель на завтрак</v>
      </c>
      <c r="B317" s="1" t="str">
        <f ca="1">IFERROR(__xludf.DUMMYFUNCTION("GOOGLETRANSLATE(B317,""EN"",""RU"")"),"Зубчик чеснока")</f>
        <v>Зубчик чеснока</v>
      </c>
    </row>
    <row r="318" spans="1:2" ht="15.75" customHeight="1">
      <c r="A318" s="1" t="str">
        <f ca="1">IFERROR(__xludf.DUMMYFUNCTION("GOOGLETRANSLATE(A318,""EN"",""RU"")"),"Картофель на завтрак")</f>
        <v>Картофель на завтрак</v>
      </c>
      <c r="B318" s="1" t="str">
        <f ca="1">IFERROR(__xludf.DUMMYFUNCTION("GOOGLETRANSLATE(B318,""EN"",""RU"")"),"Кленовый сироп")</f>
        <v>Кленовый сироп</v>
      </c>
    </row>
    <row r="319" spans="1:2" ht="15.75" customHeight="1">
      <c r="A319" s="1" t="str">
        <f ca="1">IFERROR(__xludf.DUMMYFUNCTION("GOOGLETRANSLATE(A319,""EN"",""RU"")"),"Картофель на завтрак")</f>
        <v>Картофель на завтрак</v>
      </c>
      <c r="B319" s="1" t="str">
        <f ca="1">IFERROR(__xludf.DUMMYFUNCTION("GOOGLETRANSLATE(B319,""EN"",""RU"")"),"Петрушка")</f>
        <v>Петрушка</v>
      </c>
    </row>
    <row r="320" spans="1:2" ht="15.75" customHeight="1">
      <c r="A320" s="1" t="str">
        <f ca="1">IFERROR(__xludf.DUMMYFUNCTION("GOOGLETRANSLATE(A320,""EN"",""RU"")"),"Картофель на завтрак")</f>
        <v>Картофель на завтрак</v>
      </c>
      <c r="B320" s="1" t="str">
        <f ca="1">IFERROR(__xludf.DUMMYFUNCTION("GOOGLETRANSLATE(B320,""EN"",""RU"")"),"Соль")</f>
        <v>Соль</v>
      </c>
    </row>
    <row r="321" spans="1:2" ht="15.75" customHeight="1">
      <c r="A321" s="1" t="str">
        <f ca="1">IFERROR(__xludf.DUMMYFUNCTION("GOOGLETRANSLATE(A321,""EN"",""RU"")"),"Картофель на завтрак")</f>
        <v>Картофель на завтрак</v>
      </c>
      <c r="B321" s="1" t="str">
        <f ca="1">IFERROR(__xludf.DUMMYFUNCTION("GOOGLETRANSLATE(B321,""EN"",""RU"")"),"Перец")</f>
        <v>Перец</v>
      </c>
    </row>
    <row r="322" spans="1:2" ht="15.75" customHeight="1">
      <c r="A322" s="1" t="str">
        <f ca="1">IFERROR(__xludf.DUMMYFUNCTION("GOOGLETRANSLATE(A322,""EN"",""RU"")"),"Картофель на завтрак")</f>
        <v>Картофель на завтрак</v>
      </c>
      <c r="B322" s="1" t="str">
        <f ca="1">IFERROR(__xludf.DUMMYFUNCTION("GOOGLETRANSLATE(B322,""EN"",""RU"")"),"душистый перец")</f>
        <v>душистый перец</v>
      </c>
    </row>
    <row r="323" spans="1:2" ht="15.75" customHeight="1">
      <c r="A323" s="1" t="str">
        <f ca="1">IFERROR(__xludf.DUMMYFUNCTION("GOOGLETRANSLATE(A323,""EN"",""RU"")"),"Биттербален (голландские фрикадельки)")</f>
        <v>Биттербален (голландские фрикадельки)</v>
      </c>
      <c r="B323" s="1" t="str">
        <f ca="1">IFERROR(__xludf.DUMMYFUNCTION("GOOGLETRANSLATE(B323,""EN"",""RU"")"),"Масло")</f>
        <v>Масло</v>
      </c>
    </row>
    <row r="324" spans="1:2" ht="15.75" customHeight="1">
      <c r="A324" s="1" t="str">
        <f ca="1">IFERROR(__xludf.DUMMYFUNCTION("GOOGLETRANSLATE(A324,""EN"",""RU"")"),"Биттербален (голландские фрикадельки)")</f>
        <v>Биттербален (голландские фрикадельки)</v>
      </c>
      <c r="B324" s="1" t="str">
        <f ca="1">IFERROR(__xludf.DUMMYFUNCTION("GOOGLETRANSLATE(B324,""EN"",""RU"")"),"Мука")</f>
        <v>Мука</v>
      </c>
    </row>
    <row r="325" spans="1:2" ht="15.75" customHeight="1">
      <c r="A325" s="1" t="str">
        <f ca="1">IFERROR(__xludf.DUMMYFUNCTION("GOOGLETRANSLATE(A325,""EN"",""RU"")"),"Биттербален (голландские фрикадельки)")</f>
        <v>Биттербален (голландские фрикадельки)</v>
      </c>
      <c r="B325" s="1" t="str">
        <f ca="1">IFERROR(__xludf.DUMMYFUNCTION("GOOGLETRANSLATE(B325,""EN"",""RU"")"),"Говяжий бульон")</f>
        <v>Говяжий бульон</v>
      </c>
    </row>
    <row r="326" spans="1:2" ht="15.75" customHeight="1">
      <c r="A326" s="1" t="str">
        <f ca="1">IFERROR(__xludf.DUMMYFUNCTION("GOOGLETRANSLATE(A326,""EN"",""RU"")"),"Биттербален (голландские фрикадельки)")</f>
        <v>Биттербален (голландские фрикадельки)</v>
      </c>
      <c r="B326" s="1" t="str">
        <f ca="1">IFERROR(__xludf.DUMMYFUNCTION("GOOGLETRANSLATE(B326,""EN"",""RU"")"),"Лук")</f>
        <v>Лук</v>
      </c>
    </row>
    <row r="327" spans="1:2" ht="15.75" customHeight="1">
      <c r="A327" s="1" t="str">
        <f ca="1">IFERROR(__xludf.DUMMYFUNCTION("GOOGLETRANSLATE(A327,""EN"",""RU"")"),"Биттербален (голландские фрикадельки)")</f>
        <v>Биттербален (голландские фрикадельки)</v>
      </c>
      <c r="B327" s="1" t="str">
        <f ca="1">IFERROR(__xludf.DUMMYFUNCTION("GOOGLETRANSLATE(B327,""EN"",""RU"")"),"Петрушка")</f>
        <v>Петрушка</v>
      </c>
    </row>
    <row r="328" spans="1:2" ht="15.75" customHeight="1">
      <c r="A328" s="1" t="str">
        <f ca="1">IFERROR(__xludf.DUMMYFUNCTION("GOOGLETRANSLATE(A328,""EN"",""RU"")"),"Биттербален (голландские фрикадельки)")</f>
        <v>Биттербален (голландские фрикадельки)</v>
      </c>
      <c r="B328" s="1" t="str">
        <f ca="1">IFERROR(__xludf.DUMMYFUNCTION("GOOGLETRANSLATE(B328,""EN"",""RU"")"),"Говядина")</f>
        <v>Говядина</v>
      </c>
    </row>
    <row r="329" spans="1:2" ht="15.75" customHeight="1">
      <c r="A329" s="1" t="str">
        <f ca="1">IFERROR(__xludf.DUMMYFUNCTION("GOOGLETRANSLATE(A329,""EN"",""RU"")"),"Биттербален (голландские фрикадельки)")</f>
        <v>Биттербален (голландские фрикадельки)</v>
      </c>
      <c r="B329" s="1" t="str">
        <f ca="1">IFERROR(__xludf.DUMMYFUNCTION("GOOGLETRANSLATE(B329,""EN"",""RU"")"),"Соль")</f>
        <v>Соль</v>
      </c>
    </row>
    <row r="330" spans="1:2" ht="15.75" customHeight="1">
      <c r="A330" s="1" t="str">
        <f ca="1">IFERROR(__xludf.DUMMYFUNCTION("GOOGLETRANSLATE(A330,""EN"",""RU"")"),"Биттербален (голландские фрикадельки)")</f>
        <v>Биттербален (голландские фрикадельки)</v>
      </c>
      <c r="B330" s="1" t="str">
        <f ca="1">IFERROR(__xludf.DUMMYFUNCTION("GOOGLETRANSLATE(B330,""EN"",""RU"")"),"Перец")</f>
        <v>Перец</v>
      </c>
    </row>
    <row r="331" spans="1:2" ht="15.75" customHeight="1">
      <c r="A331" s="1" t="str">
        <f ca="1">IFERROR(__xludf.DUMMYFUNCTION("GOOGLETRANSLATE(A331,""EN"",""RU"")"),"Биттербален (голландские фрикадельки)")</f>
        <v>Биттербален (голландские фрикадельки)</v>
      </c>
      <c r="B331" s="1" t="str">
        <f ca="1">IFERROR(__xludf.DUMMYFUNCTION("GOOGLETRANSLATE(B331,""EN"",""RU"")"),"Мускатный орех")</f>
        <v>Мускатный орех</v>
      </c>
    </row>
    <row r="332" spans="1:2" ht="15.75" customHeight="1">
      <c r="A332" s="1" t="str">
        <f ca="1">IFERROR(__xludf.DUMMYFUNCTION("GOOGLETRANSLATE(A332,""EN"",""RU"")"),"Биттербален (голландские фрикадельки)")</f>
        <v>Биттербален (голландские фрикадельки)</v>
      </c>
      <c r="B332" s="1" t="str">
        <f ca="1">IFERROR(__xludf.DUMMYFUNCTION("GOOGLETRANSLATE(B332,""EN"",""RU"")"),"Мука")</f>
        <v>Мука</v>
      </c>
    </row>
    <row r="333" spans="1:2" ht="15.75" customHeight="1">
      <c r="A333" s="1" t="str">
        <f ca="1">IFERROR(__xludf.DUMMYFUNCTION("GOOGLETRANSLATE(A333,""EN"",""RU"")"),"Биттербален (голландские фрикадельки)")</f>
        <v>Биттербален (голландские фрикадельки)</v>
      </c>
      <c r="B333" s="1" t="str">
        <f ca="1">IFERROR(__xludf.DUMMYFUNCTION("GOOGLETRANSLATE(B333,""EN"",""RU"")"),"Яйца")</f>
        <v>Яйца</v>
      </c>
    </row>
    <row r="334" spans="1:2" ht="15.75" customHeight="1">
      <c r="A334" s="1" t="str">
        <f ca="1">IFERROR(__xludf.DUMMYFUNCTION("GOOGLETRANSLATE(A334,""EN"",""RU"")"),"Биттербален (голландские фрикадельки)")</f>
        <v>Биттербален (голландские фрикадельки)</v>
      </c>
      <c r="B334" s="1" t="str">
        <f ca="1">IFERROR(__xludf.DUMMYFUNCTION("GOOGLETRANSLATE(B334,""EN"",""RU"")"),"Панировочные сухари")</f>
        <v>Панировочные сухари</v>
      </c>
    </row>
    <row r="335" spans="1:2" ht="15.75" customHeight="1">
      <c r="A335" s="1" t="str">
        <f ca="1">IFERROR(__xludf.DUMMYFUNCTION("GOOGLETRANSLATE(A335,""EN"",""RU"")"),"Барбекю из свинины Sloppy Joes")</f>
        <v>Барбекю из свинины Sloppy Joes</v>
      </c>
      <c r="B335" s="1" t="str">
        <f ca="1">IFERROR(__xludf.DUMMYFUNCTION("GOOGLETRANSLATE(B335,""EN"",""RU"")"),"Картофель")</f>
        <v>Картофель</v>
      </c>
    </row>
    <row r="336" spans="1:2" ht="15.75" customHeight="1">
      <c r="A336" s="1" t="str">
        <f ca="1">IFERROR(__xludf.DUMMYFUNCTION("GOOGLETRANSLATE(A336,""EN"",""RU"")"),"Барбекю из свинины Sloppy Joes")</f>
        <v>Барбекю из свинины Sloppy Joes</v>
      </c>
      <c r="B336" s="1" t="str">
        <f ca="1">IFERROR(__xludf.DUMMYFUNCTION("GOOGLETRANSLATE(B336,""EN"",""RU"")"),"Красный лук")</f>
        <v>Красный лук</v>
      </c>
    </row>
    <row r="337" spans="1:2" ht="15.75" customHeight="1">
      <c r="A337" s="1" t="str">
        <f ca="1">IFERROR(__xludf.DUMMYFUNCTION("GOOGLETRANSLATE(A337,""EN"",""RU"")"),"Барбекю из свинины Sloppy Joes")</f>
        <v>Барбекю из свинины Sloppy Joes</v>
      </c>
      <c r="B337" s="1" t="str">
        <f ca="1">IFERROR(__xludf.DUMMYFUNCTION("GOOGLETRANSLATE(B337,""EN"",""RU"")"),"Чеснок")</f>
        <v>Чеснок</v>
      </c>
    </row>
    <row r="338" spans="1:2" ht="15.75" customHeight="1">
      <c r="A338" s="1" t="str">
        <f ca="1">IFERROR(__xludf.DUMMYFUNCTION("GOOGLETRANSLATE(A338,""EN"",""RU"")"),"Барбекю из свинины Sloppy Joes")</f>
        <v>Барбекю из свинины Sloppy Joes</v>
      </c>
      <c r="B338" s="1" t="str">
        <f ca="1">IFERROR(__xludf.DUMMYFUNCTION("GOOGLETRANSLATE(B338,""EN"",""RU"")"),"Лайм")</f>
        <v>Лайм</v>
      </c>
    </row>
    <row r="339" spans="1:2" ht="15.75" customHeight="1">
      <c r="A339" s="1" t="str">
        <f ca="1">IFERROR(__xludf.DUMMYFUNCTION("GOOGLETRANSLATE(A339,""EN"",""RU"")"),"Барбекю из свинины Sloppy Joes")</f>
        <v>Барбекю из свинины Sloppy Joes</v>
      </c>
      <c r="B339" s="1" t="str">
        <f ca="1">IFERROR(__xludf.DUMMYFUNCTION("GOOGLETRANSLATE(B339,""EN"",""RU"")"),"Хлеб")</f>
        <v>Хлеб</v>
      </c>
    </row>
    <row r="340" spans="1:2" ht="15.75" customHeight="1">
      <c r="A340" s="1" t="str">
        <f ca="1">IFERROR(__xludf.DUMMYFUNCTION("GOOGLETRANSLATE(A340,""EN"",""RU"")"),"Барбекю из свинины Sloppy Joes")</f>
        <v>Барбекю из свинины Sloppy Joes</v>
      </c>
      <c r="B340" s="1" t="str">
        <f ca="1">IFERROR(__xludf.DUMMYFUNCTION("GOOGLETRANSLATE(B340,""EN"",""RU"")"),"Свинина")</f>
        <v>Свинина</v>
      </c>
    </row>
    <row r="341" spans="1:2" ht="15.75" customHeight="1">
      <c r="A341" s="1" t="str">
        <f ca="1">IFERROR(__xludf.DUMMYFUNCTION("GOOGLETRANSLATE(A341,""EN"",""RU"")"),"Барбекю из свинины Sloppy Joes")</f>
        <v>Барбекю из свинины Sloppy Joes</v>
      </c>
      <c r="B341" s="1" t="str">
        <f ca="1">IFERROR(__xludf.DUMMYFUNCTION("GOOGLETRANSLATE(B341,""EN"",""RU"")"),"Соус барбекю")</f>
        <v>Соус барбекю</v>
      </c>
    </row>
    <row r="342" spans="1:2" ht="15.75" customHeight="1">
      <c r="A342" s="1" t="str">
        <f ca="1">IFERROR(__xludf.DUMMYFUNCTION("GOOGLETRANSLATE(A342,""EN"",""RU"")"),"Барбекю из свинины Sloppy Joes")</f>
        <v>Барбекю из свинины Sloppy Joes</v>
      </c>
      <c r="B342" s="1" t="str">
        <f ca="1">IFERROR(__xludf.DUMMYFUNCTION("GOOGLETRANSLATE(B342,""EN"",""RU"")"),"Острый соус")</f>
        <v>Острый соус</v>
      </c>
    </row>
    <row r="343" spans="1:2" ht="15.75" customHeight="1">
      <c r="A343" s="1" t="str">
        <f ca="1">IFERROR(__xludf.DUMMYFUNCTION("GOOGLETRANSLATE(A343,""EN"",""RU"")"),"Барбекю из свинины Sloppy Joes")</f>
        <v>Барбекю из свинины Sloppy Joes</v>
      </c>
      <c r="B343" s="1" t="str">
        <f ca="1">IFERROR(__xludf.DUMMYFUNCTION("GOOGLETRANSLATE(B343,""EN"",""RU"")"),"Кетчуп")</f>
        <v>Кетчуп</v>
      </c>
    </row>
    <row r="344" spans="1:2" ht="15.75" customHeight="1">
      <c r="A344" s="1" t="str">
        <f ca="1">IFERROR(__xludf.DUMMYFUNCTION("GOOGLETRANSLATE(A344,""EN"",""RU"")"),"Барбекю из свинины Sloppy Joes")</f>
        <v>Барбекю из свинины Sloppy Joes</v>
      </c>
      <c r="B344" s="1" t="str">
        <f ca="1">IFERROR(__xludf.DUMMYFUNCTION("GOOGLETRANSLATE(B344,""EN"",""RU"")"),"Сахар")</f>
        <v>Сахар</v>
      </c>
    </row>
    <row r="345" spans="1:2" ht="15.75" customHeight="1">
      <c r="A345" s="1" t="str">
        <f ca="1">IFERROR(__xludf.DUMMYFUNCTION("GOOGLETRANSLATE(A345,""EN"",""RU"")"),"Барбекю из свинины Sloppy Joes")</f>
        <v>Барбекю из свинины Sloppy Joes</v>
      </c>
      <c r="B345" s="1" t="str">
        <f ca="1">IFERROR(__xludf.DUMMYFUNCTION("GOOGLETRANSLATE(B345,""EN"",""RU"")"),"Растительное масло")</f>
        <v>Растительное масло</v>
      </c>
    </row>
    <row r="346" spans="1:2" ht="15.75" customHeight="1">
      <c r="A346" s="1" t="str">
        <f ca="1">IFERROR(__xludf.DUMMYFUNCTION("GOOGLETRANSLATE(A346,""EN"",""RU"")"),"Барбекю из свинины Sloppy Joes")</f>
        <v>Барбекю из свинины Sloppy Joes</v>
      </c>
      <c r="B346" s="1" t="str">
        <f ca="1">IFERROR(__xludf.DUMMYFUNCTION("GOOGLETRANSLATE(B346,""EN"",""RU"")"),"Соль")</f>
        <v>Соль</v>
      </c>
    </row>
    <row r="347" spans="1:2" ht="15.75" customHeight="1">
      <c r="A347" s="1" t="str">
        <f ca="1">IFERROR(__xludf.DUMMYFUNCTION("GOOGLETRANSLATE(A347,""EN"",""RU"")"),"Барбекю из свинины Sloppy Joes")</f>
        <v>Барбекю из свинины Sloppy Joes</v>
      </c>
      <c r="B347" s="1" t="str">
        <f ca="1">IFERROR(__xludf.DUMMYFUNCTION("GOOGLETRANSLATE(B347,""EN"",""RU"")"),"Перец")</f>
        <v>Перец</v>
      </c>
    </row>
    <row r="348" spans="1:2" ht="15.75" customHeight="1">
      <c r="A348" s="1" t="str">
        <f ca="1">IFERROR(__xludf.DUMMYFUNCTION("GOOGLETRANSLATE(A348,""EN"",""RU"")"),"Бань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48" s="1" t="str">
        <f ca="1">IFERROR(__xludf.DUMMYFUNCTION("GOOGLETRANSLATE(B348,""EN"",""RU"")"),"Рис")</f>
        <v>Рис</v>
      </c>
    </row>
    <row r="349" spans="1:2" ht="15.75" customHeight="1">
      <c r="A349" s="1" t="str">
        <f ca="1">IFERROR(__xludf.DUMMYFUNCTION("GOOGLETRANSLATE(A349,""EN"",""RU"")"),"Бань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49" s="1" t="str">
        <f ca="1">IFERROR(__xludf.DUMMYFUNCTION("GOOGLETRANSLATE(B349,""EN"",""RU"")"),"Лук")</f>
        <v>Лук</v>
      </c>
    </row>
    <row r="350" spans="1:2" ht="15.75" customHeight="1">
      <c r="A350" s="1" t="str">
        <f ca="1">IFERROR(__xludf.DUMMYFUNCTION("GOOGLETRANSLATE(A350,""EN"",""RU"")"),"Бань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50" s="1" t="str">
        <f ca="1">IFERROR(__xludf.DUMMYFUNCTION("GOOGLETRANSLATE(B350,""EN"",""RU"")"),"Лайм")</f>
        <v>Лайм</v>
      </c>
    </row>
    <row r="351" spans="1:2" ht="15.75" customHeight="1">
      <c r="A351" s="1" t="str">
        <f ca="1">IFERROR(__xludf.DUMMYFUNCTION("GOOGLETRANSLATE(A351,""EN"",""RU"")"),"Бань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51" s="1" t="str">
        <f ca="1">IFERROR(__xludf.DUMMYFUNCTION("GOOGLETRANSLATE(B351,""EN"",""RU"")"),"Зубчик чеснока")</f>
        <v>Зубчик чеснока</v>
      </c>
    </row>
    <row r="352" spans="1:2" ht="15.75" customHeight="1">
      <c r="A352" s="1" t="str">
        <f ca="1">IFERROR(__xludf.DUMMYFUNCTION("GOOGLETRANSLATE(A352,""EN"",""RU"")"),"Бань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52" s="1" t="str">
        <f ca="1">IFERROR(__xludf.DUMMYFUNCTION("GOOGLETRANSLATE(B352,""EN"",""RU"")"),"Огурец")</f>
        <v>Огурец</v>
      </c>
    </row>
    <row r="353" spans="1:2" ht="15.75" customHeight="1">
      <c r="A353" s="1" t="str">
        <f ca="1">IFERROR(__xludf.DUMMYFUNCTION("GOOGLETRANSLATE(A353,""EN"",""RU"")"),"Бань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53" s="1" t="str">
        <f ca="1">IFERROR(__xludf.DUMMYFUNCTION("GOOGLETRANSLATE(B353,""EN"",""RU"")"),"Морковь")</f>
        <v>Морковь</v>
      </c>
    </row>
    <row r="354" spans="1:2" ht="15.75" customHeight="1">
      <c r="A354" s="1" t="str">
        <f ca="1">IFERROR(__xludf.DUMMYFUNCTION("GOOGLETRANSLATE(A354,""EN"",""RU"")"),"Бань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54" s="1" t="str">
        <f ca="1">IFERROR(__xludf.DUMMYFUNCTION("GOOGLETRANSLATE(B354,""EN"",""RU"")"),"Говяжий фарш")</f>
        <v>Говяжий фарш</v>
      </c>
    </row>
    <row r="355" spans="1:2" ht="15.75" customHeight="1">
      <c r="A355" s="1" t="str">
        <f ca="1">IFERROR(__xludf.DUMMYFUNCTION("GOOGLETRANSLATE(A355,""EN"",""RU"")"),"Бань Ми из говядины с соусом Шрирача Майо, морковью и маринованным огурцом")</f>
        <v>Бань Ми из говядины с соусом Шрирача Майо, морковью и маринованным огурцом</v>
      </c>
      <c r="B355" s="1" t="str">
        <f ca="1">IFERROR(__xludf.DUMMYFUNCTION("GOOGLETRANSLATE(B355,""EN"",""RU"")"),"Соевый соус")</f>
        <v>Соевый соус</v>
      </c>
    </row>
    <row r="356" spans="1:2" ht="15.75" customHeight="1">
      <c r="A356" s="1" t="str">
        <f ca="1">IFERROR(__xludf.DUMMYFUNCTION("GOOGLETRANSLATE(A356,""EN"",""RU"")"),"Биг Мак")</f>
        <v>Биг Мак</v>
      </c>
      <c r="B356" s="1" t="str">
        <f ca="1">IFERROR(__xludf.DUMMYFUNCTION("GOOGLETRANSLATE(B356,""EN"",""RU"")"),"Фарш говяжий")</f>
        <v>Фарш говяжий</v>
      </c>
    </row>
    <row r="357" spans="1:2" ht="15.75" customHeight="1">
      <c r="A357" s="1" t="str">
        <f ca="1">IFERROR(__xludf.DUMMYFUNCTION("GOOGLETRANSLATE(A357,""EN"",""RU"")"),"Биг Мак")</f>
        <v>Биг Мак</v>
      </c>
      <c r="B357" s="1" t="str">
        <f ca="1">IFERROR(__xludf.DUMMYFUNCTION("GOOGLETRANSLATE(B357,""EN"",""RU"")"),"Оливковое масло")</f>
        <v>Оливковое масло</v>
      </c>
    </row>
    <row r="358" spans="1:2" ht="15.75" customHeight="1">
      <c r="A358" s="1" t="str">
        <f ca="1">IFERROR(__xludf.DUMMYFUNCTION("GOOGLETRANSLATE(A358,""EN"",""RU"")"),"Биг Мак")</f>
        <v>Биг Мак</v>
      </c>
      <c r="B358" s="1" t="str">
        <f ca="1">IFERROR(__xludf.DUMMYFUNCTION("GOOGLETRANSLATE(B358,""EN"",""RU"")"),"Булочки для бургеров с кунжутом")</f>
        <v>Булочки для бургеров с кунжутом</v>
      </c>
    </row>
    <row r="359" spans="1:2" ht="15.75" customHeight="1">
      <c r="A359" s="1" t="str">
        <f ca="1">IFERROR(__xludf.DUMMYFUNCTION("GOOGLETRANSLATE(A359,""EN"",""RU"")"),"Биг Мак")</f>
        <v>Биг Мак</v>
      </c>
      <c r="B359" s="1" t="str">
        <f ca="1">IFERROR(__xludf.DUMMYFUNCTION("GOOGLETRANSLATE(B359,""EN"",""RU"")"),"Лук")</f>
        <v>Лук</v>
      </c>
    </row>
    <row r="360" spans="1:2" ht="15.75" customHeight="1">
      <c r="A360" s="1" t="str">
        <f ca="1">IFERROR(__xludf.DUMMYFUNCTION("GOOGLETRANSLATE(A360,""EN"",""RU"")"),"Биг Мак")</f>
        <v>Биг Мак</v>
      </c>
      <c r="B360" s="1" t="str">
        <f ca="1">IFERROR(__xludf.DUMMYFUNCTION("GOOGLETRANSLATE(B360,""EN"",""RU"")"),"Салат айсберг")</f>
        <v>Салат айсберг</v>
      </c>
    </row>
    <row r="361" spans="1:2" ht="15.75" customHeight="1">
      <c r="A361" s="1" t="str">
        <f ca="1">IFERROR(__xludf.DUMMYFUNCTION("GOOGLETRANSLATE(A361,""EN"",""RU"")"),"Биг Мак")</f>
        <v>Биг Мак</v>
      </c>
      <c r="B361" s="1" t="str">
        <f ca="1">IFERROR(__xludf.DUMMYFUNCTION("GOOGLETRANSLATE(B361,""EN"",""RU"")"),"Сыр")</f>
        <v>Сыр</v>
      </c>
    </row>
    <row r="362" spans="1:2" ht="15.75" customHeight="1">
      <c r="A362" s="1" t="str">
        <f ca="1">IFERROR(__xludf.DUMMYFUNCTION("GOOGLETRANSLATE(A362,""EN"",""RU"")"),"Биг Мак")</f>
        <v>Биг Мак</v>
      </c>
      <c r="B362" s="1" t="str">
        <f ca="1">IFERROR(__xludf.DUMMYFUNCTION("GOOGLETRANSLATE(B362,""EN"",""RU"")"),"Укроп соленья")</f>
        <v>Укроп соленья</v>
      </c>
    </row>
    <row r="363" spans="1:2" ht="15.75" customHeight="1">
      <c r="A363" s="1" t="str">
        <f ca="1">IFERROR(__xludf.DUMMYFUNCTION("GOOGLETRANSLATE(A363,""EN"",""RU"")"),"Биг Мак")</f>
        <v>Биг Мак</v>
      </c>
      <c r="B363" s="1" t="str">
        <f ca="1">IFERROR(__xludf.DUMMYFUNCTION("GOOGLETRANSLATE(B363,""EN"",""RU"")"),"Майонез")</f>
        <v>Майонез</v>
      </c>
    </row>
    <row r="364" spans="1:2" ht="15.75" customHeight="1">
      <c r="A364" s="1" t="str">
        <f ca="1">IFERROR(__xludf.DUMMYFUNCTION("GOOGLETRANSLATE(A364,""EN"",""RU"")"),"Биг Мак")</f>
        <v>Биг Мак</v>
      </c>
      <c r="B364" s="1" t="str">
        <f ca="1">IFERROR(__xludf.DUMMYFUNCTION("GOOGLETRANSLATE(B364,""EN"",""RU"")"),"Белый винный уксус")</f>
        <v>Белый винный уксус</v>
      </c>
    </row>
    <row r="365" spans="1:2" ht="15.75" customHeight="1">
      <c r="A365" s="1" t="str">
        <f ca="1">IFERROR(__xludf.DUMMYFUNCTION("GOOGLETRANSLATE(A365,""EN"",""RU"")"),"Биг Мак")</f>
        <v>Биг Мак</v>
      </c>
      <c r="B365" s="1" t="str">
        <f ca="1">IFERROR(__xludf.DUMMYFUNCTION("GOOGLETRANSLATE(B365,""EN"",""RU"")"),"Перец")</f>
        <v>Перец</v>
      </c>
    </row>
    <row r="366" spans="1:2" ht="15.75" customHeight="1">
      <c r="A366" s="1" t="str">
        <f ca="1">IFERROR(__xludf.DUMMYFUNCTION("GOOGLETRANSLATE(A366,""EN"",""RU"")"),"Биг Мак")</f>
        <v>Биг Мак</v>
      </c>
      <c r="B366" s="1" t="str">
        <f ca="1">IFERROR(__xludf.DUMMYFUNCTION("GOOGLETRANSLATE(B366,""EN"",""RU"")"),"Горчица")</f>
        <v>Горчица</v>
      </c>
    </row>
    <row r="367" spans="1:2" ht="15.75" customHeight="1">
      <c r="A367" s="1" t="str">
        <f ca="1">IFERROR(__xludf.DUMMYFUNCTION("GOOGLETRANSLATE(A367,""EN"",""RU"")"),"Биг Мак")</f>
        <v>Биг Мак</v>
      </c>
      <c r="B367" s="1" t="str">
        <f ca="1">IFERROR(__xludf.DUMMYFUNCTION("GOOGLETRANSLATE(B367,""EN"",""RU"")"),"Луковая соль")</f>
        <v>Луковая соль</v>
      </c>
    </row>
    <row r="368" spans="1:2" ht="15.75" customHeight="1">
      <c r="A368" s="1" t="str">
        <f ca="1">IFERROR(__xludf.DUMMYFUNCTION("GOOGLETRANSLATE(A368,""EN"",""RU"")"),"Биг Мак")</f>
        <v>Биг Мак</v>
      </c>
      <c r="B368" s="1" t="str">
        <f ca="1">IFERROR(__xludf.DUMMYFUNCTION("GOOGLETRANSLATE(B368,""EN"",""RU"")"),"Чесночный порошок")</f>
        <v>Чесночный порошок</v>
      </c>
    </row>
    <row r="369" spans="1:2" ht="15.75" customHeight="1">
      <c r="A369" s="1" t="str">
        <f ca="1">IFERROR(__xludf.DUMMYFUNCTION("GOOGLETRANSLATE(A369,""EN"",""RU"")"),"Биг Мак")</f>
        <v>Биг Мак</v>
      </c>
      <c r="B369" s="1" t="str">
        <f ca="1">IFERROR(__xludf.DUMMYFUNCTION("GOOGLETRANSLATE(B369,""EN"",""RU"")"),"Паприка")</f>
        <v>Паприка</v>
      </c>
    </row>
    <row r="370" spans="1:2" ht="15.75" customHeight="1">
      <c r="A370" s="1" t="str">
        <f ca="1">IFERROR(__xludf.DUMMYFUNCTION("GOOGLETRANSLATE(A370,""EN"",""RU"")"),"Бигос (Охотничье рагу)")</f>
        <v>Бигос (Охотничье рагу)</v>
      </c>
      <c r="B370" s="1" t="str">
        <f ca="1">IFERROR(__xludf.DUMMYFUNCTION("GOOGLETRANSLATE(B370,""EN"",""RU"")"),"Бекон")</f>
        <v>Бекон</v>
      </c>
    </row>
    <row r="371" spans="1:2" ht="15.75" customHeight="1">
      <c r="A371" s="1" t="str">
        <f ca="1">IFERROR(__xludf.DUMMYFUNCTION("GOOGLETRANSLATE(A371,""EN"",""RU"")"),"Бигос (Охотничье рагу)")</f>
        <v>Бигос (Охотничье рагу)</v>
      </c>
      <c r="B371" s="1" t="str">
        <f ca="1">IFERROR(__xludf.DUMMYFUNCTION("GOOGLETRANSLATE(B371,""EN"",""RU"")"),"Кильбаса")</f>
        <v>Кильбаса</v>
      </c>
    </row>
    <row r="372" spans="1:2" ht="15.75" customHeight="1">
      <c r="A372" s="1" t="str">
        <f ca="1">IFERROR(__xludf.DUMMYFUNCTION("GOOGLETRANSLATE(A372,""EN"",""RU"")"),"Бигос (Охотничье рагу)")</f>
        <v>Бигос (Охотничье рагу)</v>
      </c>
      <c r="B372" s="1" t="str">
        <f ca="1">IFERROR(__xludf.DUMMYFUNCTION("GOOGLETRANSLATE(B372,""EN"",""RU"")"),"Свинина")</f>
        <v>Свинина</v>
      </c>
    </row>
    <row r="373" spans="1:2" ht="15.75" customHeight="1">
      <c r="A373" s="1" t="str">
        <f ca="1">IFERROR(__xludf.DUMMYFUNCTION("GOOGLETRANSLATE(A373,""EN"",""RU"")"),"Бигос (Охотничье рагу)")</f>
        <v>Бигос (Охотничье рагу)</v>
      </c>
      <c r="B373" s="1" t="str">
        <f ca="1">IFERROR(__xludf.DUMMYFUNCTION("GOOGLETRANSLATE(B373,""EN"",""RU"")"),"Мука")</f>
        <v>Мука</v>
      </c>
    </row>
    <row r="374" spans="1:2" ht="15.75" customHeight="1">
      <c r="A374" s="1" t="str">
        <f ca="1">IFERROR(__xludf.DUMMYFUNCTION("GOOGLETRANSLATE(A374,""EN"",""RU"")"),"Бигос (Охотничье рагу)")</f>
        <v>Бигос (Охотничье рагу)</v>
      </c>
      <c r="B374" s="1" t="str">
        <f ca="1">IFERROR(__xludf.DUMMYFUNCTION("GOOGLETRANSLATE(B374,""EN"",""RU"")"),"Чеснок")</f>
        <v>Чеснок</v>
      </c>
    </row>
    <row r="375" spans="1:2" ht="15.75" customHeight="1">
      <c r="A375" s="1" t="str">
        <f ca="1">IFERROR(__xludf.DUMMYFUNCTION("GOOGLETRANSLATE(A375,""EN"",""RU"")"),"Бигос (Охотничье рагу)")</f>
        <v>Бигос (Охотничье рагу)</v>
      </c>
      <c r="B375" s="1" t="str">
        <f ca="1">IFERROR(__xludf.DUMMYFUNCTION("GOOGLETRANSLATE(B375,""EN"",""RU"")"),"Лук")</f>
        <v>Лук</v>
      </c>
    </row>
    <row r="376" spans="1:2" ht="15.75" customHeight="1">
      <c r="A376" s="1" t="str">
        <f ca="1">IFERROR(__xludf.DUMMYFUNCTION("GOOGLETRANSLATE(A376,""EN"",""RU"")"),"Бигос (Охотничье рагу)")</f>
        <v>Бигос (Охотничье рагу)</v>
      </c>
      <c r="B376" s="1" t="str">
        <f ca="1">IFERROR(__xludf.DUMMYFUNCTION("GOOGLETRANSLATE(B376,""EN"",""RU"")"),"Грибы")</f>
        <v>Грибы</v>
      </c>
    </row>
    <row r="377" spans="1:2" ht="15.75" customHeight="1">
      <c r="A377" s="1" t="str">
        <f ca="1">IFERROR(__xludf.DUMMYFUNCTION("GOOGLETRANSLATE(A377,""EN"",""RU"")"),"Бигос (Охотничье рагу)")</f>
        <v>Бигос (Охотничье рагу)</v>
      </c>
      <c r="B377" s="1" t="str">
        <f ca="1">IFERROR(__xludf.DUMMYFUNCTION("GOOGLETRANSLATE(B377,""EN"",""RU"")"),"Капуста")</f>
        <v>Капуста</v>
      </c>
    </row>
    <row r="378" spans="1:2" ht="15.75" customHeight="1">
      <c r="A378" s="1" t="str">
        <f ca="1">IFERROR(__xludf.DUMMYFUNCTION("GOOGLETRANSLATE(A378,""EN"",""RU"")"),"Бигос (Охотничье рагу)")</f>
        <v>Бигос (Охотничье рагу)</v>
      </c>
      <c r="B378" s="1" t="str">
        <f ca="1">IFERROR(__xludf.DUMMYFUNCTION("GOOGLETRANSLATE(B378,""EN"",""RU"")"),"Квашеная капуста")</f>
        <v>Квашеная капуста</v>
      </c>
    </row>
    <row r="379" spans="1:2" ht="15.75" customHeight="1">
      <c r="A379" s="1" t="str">
        <f ca="1">IFERROR(__xludf.DUMMYFUNCTION("GOOGLETRANSLATE(A379,""EN"",""RU"")"),"Бигос (Охотничье рагу)")</f>
        <v>Бигос (Охотничье рагу)</v>
      </c>
      <c r="B379" s="1" t="str">
        <f ca="1">IFERROR(__xludf.DUMMYFUNCTION("GOOGLETRANSLATE(B379,""EN"",""RU"")"),"Красное вино")</f>
        <v>Красное вино</v>
      </c>
    </row>
    <row r="380" spans="1:2" ht="15.75" customHeight="1">
      <c r="A380" s="1" t="str">
        <f ca="1">IFERROR(__xludf.DUMMYFUNCTION("GOOGLETRANSLATE(A380,""EN"",""RU"")"),"Бигос (Охотничье рагу)")</f>
        <v>Бигос (Охотничье рагу)</v>
      </c>
      <c r="B380" s="1" t="str">
        <f ca="1">IFERROR(__xludf.DUMMYFUNCTION("GOOGLETRANSLATE(B380,""EN"",""RU"")"),"Лавровый лист")</f>
        <v>Лавровый лист</v>
      </c>
    </row>
    <row r="381" spans="1:2" ht="15.75" customHeight="1">
      <c r="A381" s="1" t="str">
        <f ca="1">IFERROR(__xludf.DUMMYFUNCTION("GOOGLETRANSLATE(A381,""EN"",""RU"")"),"Бигос (Охотничье рагу)")</f>
        <v>Бигос (Охотничье рагу)</v>
      </c>
      <c r="B381" s="1" t="str">
        <f ca="1">IFERROR(__xludf.DUMMYFUNCTION("GOOGLETRANSLATE(B381,""EN"",""RU"")"),"Бэзил")</f>
        <v>Бэзил</v>
      </c>
    </row>
    <row r="382" spans="1:2" ht="15.75" customHeight="1">
      <c r="A382" s="1" t="str">
        <f ca="1">IFERROR(__xludf.DUMMYFUNCTION("GOOGLETRANSLATE(A382,""EN"",""RU"")"),"Бигос (Охотничье рагу)")</f>
        <v>Бигос (Охотничье рагу)</v>
      </c>
      <c r="B382" s="1" t="str">
        <f ca="1">IFERROR(__xludf.DUMMYFUNCTION("GOOGLETRANSLATE(B382,""EN"",""RU"")"),"Майоран")</f>
        <v>Майоран</v>
      </c>
    </row>
    <row r="383" spans="1:2" ht="15.75" customHeight="1">
      <c r="A383" s="1" t="str">
        <f ca="1">IFERROR(__xludf.DUMMYFUNCTION("GOOGLETRANSLATE(A383,""EN"",""RU"")"),"Бигос (Охотничье рагу)")</f>
        <v>Бигос (Охотничье рагу)</v>
      </c>
      <c r="B383" s="1" t="str">
        <f ca="1">IFERROR(__xludf.DUMMYFUNCTION("GOOGLETRANSLATE(B383,""EN"",""RU"")"),"Паприка")</f>
        <v>Паприка</v>
      </c>
    </row>
    <row r="384" spans="1:2" ht="15.75" customHeight="1">
      <c r="A384" s="1" t="str">
        <f ca="1">IFERROR(__xludf.DUMMYFUNCTION("GOOGLETRANSLATE(A384,""EN"",""RU"")"),"Бигос (Охотничье рагу)")</f>
        <v>Бигос (Охотничье рагу)</v>
      </c>
      <c r="B384" s="1" t="str">
        <f ca="1">IFERROR(__xludf.DUMMYFUNCTION("GOOGLETRANSLATE(B384,""EN"",""RU"")"),"Семечко тмина")</f>
        <v>Семечко тмина</v>
      </c>
    </row>
    <row r="385" spans="1:2" ht="15.75" customHeight="1">
      <c r="A385" s="1" t="str">
        <f ca="1">IFERROR(__xludf.DUMMYFUNCTION("GOOGLETRANSLATE(A385,""EN"",""RU"")"),"Бигос (Охотничье рагу)")</f>
        <v>Бигос (Охотничье рагу)</v>
      </c>
      <c r="B385" s="1" t="str">
        <f ca="1">IFERROR(__xludf.DUMMYFUNCTION("GOOGLETRANSLATE(B385,""EN"",""RU"")"),"Острый соус")</f>
        <v>Острый соус</v>
      </c>
    </row>
    <row r="386" spans="1:2" ht="15.75" customHeight="1">
      <c r="A386" s="1" t="str">
        <f ca="1">IFERROR(__xludf.DUMMYFUNCTION("GOOGLETRANSLATE(A386,""EN"",""RU"")"),"Бигос (Охотничье рагу)")</f>
        <v>Бигос (Охотничье рагу)</v>
      </c>
      <c r="B386" s="1" t="str">
        <f ca="1">IFERROR(__xludf.DUMMYFUNCTION("GOOGLETRANSLATE(B386,""EN"",""RU"")"),"Говяжий бульон")</f>
        <v>Говяжий бульон</v>
      </c>
    </row>
    <row r="387" spans="1:2" ht="15.75" customHeight="1">
      <c r="A387" s="1" t="str">
        <f ca="1">IFERROR(__xludf.DUMMYFUNCTION("GOOGLETRANSLATE(A387,""EN"",""RU"")"),"Бигос (Охотничье рагу)")</f>
        <v>Бигос (Охотничье рагу)</v>
      </c>
      <c r="B387" s="1" t="str">
        <f ca="1">IFERROR(__xludf.DUMMYFUNCTION("GOOGLETRANSLATE(B387,""EN"",""RU"")"),"Томатное пюре")</f>
        <v>Томатное пюре</v>
      </c>
    </row>
    <row r="388" spans="1:2" ht="15.75" customHeight="1">
      <c r="A388" s="1" t="str">
        <f ca="1">IFERROR(__xludf.DUMMYFUNCTION("GOOGLETRANSLATE(A388,""EN"",""RU"")"),"Бигос (Охотничье рагу)")</f>
        <v>Бигос (Охотничье рагу)</v>
      </c>
      <c r="B388" s="1" t="str">
        <f ca="1">IFERROR(__xludf.DUMMYFUNCTION("GOOGLETRANSLATE(B388,""EN"",""RU"")"),"Нарезанные кубиками помидоры")</f>
        <v>Нарезанные кубиками помидоры</v>
      </c>
    </row>
    <row r="389" spans="1:2" ht="15.75" customHeight="1">
      <c r="A389" s="1" t="str">
        <f ca="1">IFERROR(__xludf.DUMMYFUNCTION("GOOGLETRANSLATE(A389,""EN"",""RU"")"),"Бигос (Охотничье рагу)")</f>
        <v>Бигос (Охотничье рагу)</v>
      </c>
      <c r="B389" s="1" t="str">
        <f ca="1">IFERROR(__xludf.DUMMYFUNCTION("GOOGLETRANSLATE(B389,""EN"",""RU"")"),"Вустершир соус")</f>
        <v>Вустершир соус</v>
      </c>
    </row>
    <row r="390" spans="1:2" ht="15.75" customHeight="1">
      <c r="A390" s="1" t="str">
        <f ca="1">IFERROR(__xludf.DUMMYFUNCTION("GOOGLETRANSLATE(A390,""EN"",""RU"")"),"Боксти Завтрак")</f>
        <v>Боксти Завтрак</v>
      </c>
      <c r="B390" s="1" t="str">
        <f ca="1">IFERROR(__xludf.DUMMYFUNCTION("GOOGLETRANSLATE(B390,""EN"",""RU"")"),"Картофель")</f>
        <v>Картофель</v>
      </c>
    </row>
    <row r="391" spans="1:2" ht="15.75" customHeight="1">
      <c r="A391" s="1" t="str">
        <f ca="1">IFERROR(__xludf.DUMMYFUNCTION("GOOGLETRANSLATE(A391,""EN"",""RU"")"),"Боксти Завтрак")</f>
        <v>Боксти Завтрак</v>
      </c>
      <c r="B391" s="1" t="str">
        <f ca="1">IFERROR(__xludf.DUMMYFUNCTION("GOOGLETRANSLATE(B391,""EN"",""RU"")"),"Лук")</f>
        <v>Лук</v>
      </c>
    </row>
    <row r="392" spans="1:2" ht="15.75" customHeight="1">
      <c r="A392" s="1" t="str">
        <f ca="1">IFERROR(__xludf.DUMMYFUNCTION("GOOGLETRANSLATE(A392,""EN"",""RU"")"),"Боксти Завтрак")</f>
        <v>Боксти Завтрак</v>
      </c>
      <c r="B392" s="1" t="str">
        <f ca="1">IFERROR(__xludf.DUMMYFUNCTION("GOOGLETRANSLATE(B392,""EN"",""RU"")"),"Пшеничной муки")</f>
        <v>Пшеничной муки</v>
      </c>
    </row>
    <row r="393" spans="1:2" ht="15.75" customHeight="1">
      <c r="A393" s="1" t="str">
        <f ca="1">IFERROR(__xludf.DUMMYFUNCTION("GOOGLETRANSLATE(A393,""EN"",""RU"")"),"Боксти Завтрак")</f>
        <v>Боксти Завтрак</v>
      </c>
      <c r="B393" s="1" t="str">
        <f ca="1">IFERROR(__xludf.DUMMYFUNCTION("GOOGLETRANSLATE(B393,""EN"",""RU"")"),"Яичный белок")</f>
        <v>Яичный белок</v>
      </c>
    </row>
    <row r="394" spans="1:2" ht="15.75" customHeight="1">
      <c r="A394" s="1" t="str">
        <f ca="1">IFERROR(__xludf.DUMMYFUNCTION("GOOGLETRANSLATE(A394,""EN"",""RU"")"),"Боксти Завтрак")</f>
        <v>Боксти Завтрак</v>
      </c>
      <c r="B394" s="1" t="str">
        <f ca="1">IFERROR(__xludf.DUMMYFUNCTION("GOOGLETRANSLATE(B394,""EN"",""RU"")"),"Молоко")</f>
        <v>Молоко</v>
      </c>
    </row>
    <row r="395" spans="1:2" ht="15.75" customHeight="1">
      <c r="A395" s="1" t="str">
        <f ca="1">IFERROR(__xludf.DUMMYFUNCTION("GOOGLETRANSLATE(A395,""EN"",""RU"")"),"Боксти Завтрак")</f>
        <v>Боксти Завтрак</v>
      </c>
      <c r="B395" s="1" t="str">
        <f ca="1">IFERROR(__xludf.DUMMYFUNCTION("GOOGLETRANSLATE(B395,""EN"",""RU"")"),"бикарбонат соды")</f>
        <v>бикарбонат соды</v>
      </c>
    </row>
    <row r="396" spans="1:2" ht="15.75" customHeight="1">
      <c r="A396" s="1" t="str">
        <f ca="1">IFERROR(__xludf.DUMMYFUNCTION("GOOGLETRANSLATE(A396,""EN"",""RU"")"),"Боксти Завтрак")</f>
        <v>Боксти Завтрак</v>
      </c>
      <c r="B396" s="1" t="str">
        <f ca="1">IFERROR(__xludf.DUMMYFUNCTION("GOOGLETRANSLATE(B396,""EN"",""RU"")"),"Масло")</f>
        <v>Масло</v>
      </c>
    </row>
    <row r="397" spans="1:2" ht="15.75" customHeight="1">
      <c r="A397" s="1" t="str">
        <f ca="1">IFERROR(__xludf.DUMMYFUNCTION("GOOGLETRANSLATE(A397,""EN"",""RU"")"),"Боксти Завтрак")</f>
        <v>Боксти Завтрак</v>
      </c>
      <c r="B397" s="1" t="str">
        <f ca="1">IFERROR(__xludf.DUMMYFUNCTION("GOOGLETRANSLATE(B397,""EN"",""RU"")"),"Растительное масло")</f>
        <v>Растительное масло</v>
      </c>
    </row>
    <row r="398" spans="1:2" ht="15.75" customHeight="1">
      <c r="A398" s="1" t="str">
        <f ca="1">IFERROR(__xludf.DUMMYFUNCTION("GOOGLETRANSLATE(A398,""EN"",""RU"")"),"Боксти Завтрак")</f>
        <v>Боксти Завтрак</v>
      </c>
      <c r="B398" s="1" t="str">
        <f ca="1">IFERROR(__xludf.DUMMYFUNCTION("GOOGLETRANSLATE(B398,""EN"",""RU"")"),"Помидоры черри")</f>
        <v>Помидоры черри</v>
      </c>
    </row>
    <row r="399" spans="1:2" ht="15.75" customHeight="1">
      <c r="A399" s="1" t="str">
        <f ca="1">IFERROR(__xludf.DUMMYFUNCTION("GOOGLETRANSLATE(A399,""EN"",""RU"")"),"Боксти Завтрак")</f>
        <v>Боксти Завтрак</v>
      </c>
      <c r="B399" s="1" t="str">
        <f ca="1">IFERROR(__xludf.DUMMYFUNCTION("GOOGLETRANSLATE(B399,""EN"",""RU"")"),"Бекон")</f>
        <v>Бекон</v>
      </c>
    </row>
    <row r="400" spans="1:2" ht="15.75" customHeight="1">
      <c r="A400" s="1" t="str">
        <f ca="1">IFERROR(__xludf.DUMMYFUNCTION("GOOGLETRANSLATE(A400,""EN"",""RU"")"),"Боксти Завтрак")</f>
        <v>Боксти Завтрак</v>
      </c>
      <c r="B400" s="1" t="str">
        <f ca="1">IFERROR(__xludf.DUMMYFUNCTION("GOOGLETRANSLATE(B400,""EN"",""RU"")"),"Яйцо")</f>
        <v>Яйцо</v>
      </c>
    </row>
    <row r="401" spans="1:2" ht="15.75" customHeight="1">
      <c r="A401" s="1" t="str">
        <f ca="1">IFERROR(__xludf.DUMMYFUNCTION("GOOGLETRANSLATE(A401,""EN"",""RU"")"),"Говядина Ренданг")</f>
        <v>Говядина Ренданг</v>
      </c>
      <c r="B401" s="1" t="str">
        <f ca="1">IFERROR(__xludf.DUMMYFUNCTION("GOOGLETRANSLATE(B401,""EN"",""RU"")"),"Говядина")</f>
        <v>Говядина</v>
      </c>
    </row>
    <row r="402" spans="1:2" ht="15.75" customHeight="1">
      <c r="A402" s="1" t="str">
        <f ca="1">IFERROR(__xludf.DUMMYFUNCTION("GOOGLETRANSLATE(A402,""EN"",""RU"")"),"Говядина Ренданг")</f>
        <v>Говядина Ренданг</v>
      </c>
      <c r="B402" s="1" t="str">
        <f ca="1">IFERROR(__xludf.DUMMYFUNCTION("GOOGLETRANSLATE(B402,""EN"",""RU"")"),"Растительное масло")</f>
        <v>Растительное масло</v>
      </c>
    </row>
    <row r="403" spans="1:2" ht="15.75" customHeight="1">
      <c r="A403" s="1" t="str">
        <f ca="1">IFERROR(__xludf.DUMMYFUNCTION("GOOGLETRANSLATE(A403,""EN"",""RU"")"),"Говядина Ренданг")</f>
        <v>Говядина Ренданг</v>
      </c>
      <c r="B403" s="1" t="str">
        <f ca="1">IFERROR(__xludf.DUMMYFUNCTION("GOOGLETRANSLATE(B403,""EN"",""RU"")"),"Палочка корицы")</f>
        <v>Палочка корицы</v>
      </c>
    </row>
    <row r="404" spans="1:2" ht="15.75" customHeight="1">
      <c r="A404" s="1" t="str">
        <f ca="1">IFERROR(__xludf.DUMMYFUNCTION("GOOGLETRANSLATE(A404,""EN"",""RU"")"),"Говядина Ренданг")</f>
        <v>Говядина Ренданг</v>
      </c>
      <c r="B404" s="1" t="str">
        <f ca="1">IFERROR(__xludf.DUMMYFUNCTION("GOOGLETRANSLATE(B404,""EN"",""RU"")"),"Гвоздика")</f>
        <v>Гвоздика</v>
      </c>
    </row>
    <row r="405" spans="1:2" ht="15.75" customHeight="1">
      <c r="A405" s="1" t="str">
        <f ca="1">IFERROR(__xludf.DUMMYFUNCTION("GOOGLETRANSLATE(A405,""EN"",""RU"")"),"Говядина Ренданг")</f>
        <v>Говядина Ренданг</v>
      </c>
      <c r="B405" s="1" t="str">
        <f ca="1">IFERROR(__xludf.DUMMYFUNCTION("GOOGLETRANSLATE(B405,""EN"",""RU"")"),"Звездчатый анис")</f>
        <v>Звездчатый анис</v>
      </c>
    </row>
    <row r="406" spans="1:2" ht="15.75" customHeight="1">
      <c r="A406" s="1" t="str">
        <f ca="1">IFERROR(__xludf.DUMMYFUNCTION("GOOGLETRANSLATE(A406,""EN"",""RU"")"),"Говядина Ренданг")</f>
        <v>Говядина Ренданг</v>
      </c>
      <c r="B406" s="1" t="str">
        <f ca="1">IFERROR(__xludf.DUMMYFUNCTION("GOOGLETRANSLATE(B406,""EN"",""RU"")"),"Кардамон")</f>
        <v>Кардамон</v>
      </c>
    </row>
    <row r="407" spans="1:2" ht="15.75" customHeight="1">
      <c r="A407" s="1" t="str">
        <f ca="1">IFERROR(__xludf.DUMMYFUNCTION("GOOGLETRANSLATE(A407,""EN"",""RU"")"),"Говядина Ренданг")</f>
        <v>Говядина Ренданг</v>
      </c>
      <c r="B407" s="1" t="str">
        <f ca="1">IFERROR(__xludf.DUMMYFUNCTION("GOOGLETRANSLATE(B407,""EN"",""RU"")"),"Кокосовый крем")</f>
        <v>Кокосовый крем</v>
      </c>
    </row>
    <row r="408" spans="1:2" ht="15.75" customHeight="1">
      <c r="A408" s="1" t="str">
        <f ca="1">IFERROR(__xludf.DUMMYFUNCTION("GOOGLETRANSLATE(A408,""EN"",""RU"")"),"Говядина Ренданг")</f>
        <v>Говядина Ренданг</v>
      </c>
      <c r="B408" s="1" t="str">
        <f ca="1">IFERROR(__xludf.DUMMYFUNCTION("GOOGLETRANSLATE(B408,""EN"",""RU"")"),"Вода")</f>
        <v>Вода</v>
      </c>
    </row>
    <row r="409" spans="1:2" ht="15.75" customHeight="1">
      <c r="A409" s="1" t="str">
        <f ca="1">IFERROR(__xludf.DUMMYFUNCTION("GOOGLETRANSLATE(A409,""EN"",""RU"")"),"Говядина Ренданг")</f>
        <v>Говядина Ренданг</v>
      </c>
      <c r="B409" s="1" t="str">
        <f ca="1">IFERROR(__xludf.DUMMYFUNCTION("GOOGLETRANSLATE(B409,""EN"",""RU"")"),"Тамариндовая паста")</f>
        <v>Тамариндовая паста</v>
      </c>
    </row>
    <row r="410" spans="1:2" ht="15.75" customHeight="1">
      <c r="A410" s="1" t="str">
        <f ca="1">IFERROR(__xludf.DUMMYFUNCTION("GOOGLETRANSLATE(A410,""EN"",""RU"")"),"Говядина Ренданг")</f>
        <v>Говядина Ренданг</v>
      </c>
      <c r="B410" s="1" t="str">
        <f ca="1">IFERROR(__xludf.DUMMYFUNCTION("GOOGLETRANSLATE(B410,""EN"",""RU"")"),"Лайм")</f>
        <v>Лайм</v>
      </c>
    </row>
    <row r="411" spans="1:2" ht="15.75" customHeight="1">
      <c r="A411" s="1" t="str">
        <f ca="1">IFERROR(__xludf.DUMMYFUNCTION("GOOGLETRANSLATE(A411,""EN"",""RU"")"),"Говядина Ренданг")</f>
        <v>Говядина Ренданг</v>
      </c>
      <c r="B411" s="1" t="str">
        <f ca="1">IFERROR(__xludf.DUMMYFUNCTION("GOOGLETRANSLATE(B411,""EN"",""RU"")"),"Сахар")</f>
        <v>Сахар</v>
      </c>
    </row>
    <row r="412" spans="1:2" ht="15.75" customHeight="1">
      <c r="A412" s="1" t="str">
        <f ca="1">IFERROR(__xludf.DUMMYFUNCTION("GOOGLETRANSLATE(A412,""EN"",""RU"")"),"Говядина Ренданг")</f>
        <v>Говядина Ренданг</v>
      </c>
      <c r="B412" s="1" t="str">
        <f ca="1">IFERROR(__xludf.DUMMYFUNCTION("GOOGLETRANSLATE(B412,""EN"",""RU"")"),"Шало")</f>
        <v>Шало</v>
      </c>
    </row>
    <row r="413" spans="1:2" ht="15.75" customHeight="1">
      <c r="A413" s="1" t="str">
        <f ca="1">IFERROR(__xludf.DUMMYFUNCTION("GOOGLETRANSLATE(A413,""EN"",""RU"")"),"Бурек")</f>
        <v>Бурек</v>
      </c>
      <c r="B413" s="1" t="str">
        <f ca="1">IFERROR(__xludf.DUMMYFUNCTION("GOOGLETRANSLATE(B413,""EN"",""RU"")"),"Фило тесто")</f>
        <v>Фило тесто</v>
      </c>
    </row>
    <row r="414" spans="1:2" ht="15.75" customHeight="1">
      <c r="A414" s="1" t="str">
        <f ca="1">IFERROR(__xludf.DUMMYFUNCTION("GOOGLETRANSLATE(A414,""EN"",""RU"")"),"Бурек")</f>
        <v>Бурек</v>
      </c>
      <c r="B414" s="1" t="str">
        <f ca="1">IFERROR(__xludf.DUMMYFUNCTION("GOOGLETRANSLATE(B414,""EN"",""RU"")"),"Фарш говяжий")</f>
        <v>Фарш говяжий</v>
      </c>
    </row>
    <row r="415" spans="1:2" ht="15.75" customHeight="1">
      <c r="A415" s="1" t="str">
        <f ca="1">IFERROR(__xludf.DUMMYFUNCTION("GOOGLETRANSLATE(A415,""EN"",""RU"")"),"Бурек")</f>
        <v>Бурек</v>
      </c>
      <c r="B415" s="1" t="str">
        <f ca="1">IFERROR(__xludf.DUMMYFUNCTION("GOOGLETRANSLATE(B415,""EN"",""RU"")"),"Лук")</f>
        <v>Лук</v>
      </c>
    </row>
    <row r="416" spans="1:2" ht="15.75" customHeight="1">
      <c r="A416" s="1" t="str">
        <f ca="1">IFERROR(__xludf.DUMMYFUNCTION("GOOGLETRANSLATE(A416,""EN"",""RU"")"),"Бурек")</f>
        <v>Бурек</v>
      </c>
      <c r="B416" s="1" t="str">
        <f ca="1">IFERROR(__xludf.DUMMYFUNCTION("GOOGLETRANSLATE(B416,""EN"",""RU"")"),"Масло")</f>
        <v>Масло</v>
      </c>
    </row>
    <row r="417" spans="1:2" ht="15.75" customHeight="1">
      <c r="A417" s="1" t="str">
        <f ca="1">IFERROR(__xludf.DUMMYFUNCTION("GOOGLETRANSLATE(A417,""EN"",""RU"")"),"Бурек")</f>
        <v>Бурек</v>
      </c>
      <c r="B417" s="1" t="str">
        <f ca="1">IFERROR(__xludf.DUMMYFUNCTION("GOOGLETRANSLATE(B417,""EN"",""RU"")"),"Соль")</f>
        <v>Соль</v>
      </c>
    </row>
    <row r="418" spans="1:2" ht="15.75" customHeight="1">
      <c r="A418" s="1" t="str">
        <f ca="1">IFERROR(__xludf.DUMMYFUNCTION("GOOGLETRANSLATE(A418,""EN"",""RU"")"),"Бурек")</f>
        <v>Бурек</v>
      </c>
      <c r="B418" s="1" t="str">
        <f ca="1">IFERROR(__xludf.DUMMYFUNCTION("GOOGLETRANSLATE(B418,""EN"",""RU"")"),"Перец")</f>
        <v>Перец</v>
      </c>
    </row>
    <row r="419" spans="1:2" ht="15.75" customHeight="1">
      <c r="A419" s="1" t="str">
        <f ca="1">IFERROR(__xludf.DUMMYFUNCTION("GOOGLETRANSLATE(A419,""EN"",""RU"")"),"Мечадо из говядины")</f>
        <v>Мечадо из говядины</v>
      </c>
      <c r="B419" s="1" t="str">
        <f ca="1">IFERROR(__xludf.DUMMYFUNCTION("GOOGLETRANSLATE(B419,""EN"",""RU"")"),"Чеснок")</f>
        <v>Чеснок</v>
      </c>
    </row>
    <row r="420" spans="1:2" ht="15.75" customHeight="1">
      <c r="A420" s="1" t="str">
        <f ca="1">IFERROR(__xludf.DUMMYFUNCTION("GOOGLETRANSLATE(A420,""EN"",""RU"")"),"Мечадо из говядины")</f>
        <v>Мечадо из говядины</v>
      </c>
      <c r="B420" s="1" t="str">
        <f ca="1">IFERROR(__xludf.DUMMYFUNCTION("GOOGLETRANSLATE(B420,""EN"",""RU"")"),"Лук")</f>
        <v>Лук</v>
      </c>
    </row>
    <row r="421" spans="1:2" ht="15.75" customHeight="1">
      <c r="A421" s="1" t="str">
        <f ca="1">IFERROR(__xludf.DUMMYFUNCTION("GOOGLETRANSLATE(A421,""EN"",""RU"")"),"Мечадо из говядины")</f>
        <v>Мечадо из говядины</v>
      </c>
      <c r="B421" s="1" t="str">
        <f ca="1">IFERROR(__xludf.DUMMYFUNCTION("GOOGLETRANSLATE(B421,""EN"",""RU"")"),"Говядина")</f>
        <v>Говядина</v>
      </c>
    </row>
    <row r="422" spans="1:2" ht="15.75" customHeight="1">
      <c r="A422" s="1" t="str">
        <f ca="1">IFERROR(__xludf.DUMMYFUNCTION("GOOGLETRANSLATE(A422,""EN"",""RU"")"),"Мечадо из говядины")</f>
        <v>Мечадо из говядины</v>
      </c>
      <c r="B422" s="1" t="str">
        <f ca="1">IFERROR(__xludf.DUMMYFUNCTION("GOOGLETRANSLATE(B422,""EN"",""RU"")"),"Томатное пюре")</f>
        <v>Томатное пюре</v>
      </c>
    </row>
    <row r="423" spans="1:2" ht="15.75" customHeight="1">
      <c r="A423" s="1" t="str">
        <f ca="1">IFERROR(__xludf.DUMMYFUNCTION("GOOGLETRANSLATE(A423,""EN"",""RU"")"),"Мечадо из говядины")</f>
        <v>Мечадо из говядины</v>
      </c>
      <c r="B423" s="1" t="str">
        <f ca="1">IFERROR(__xludf.DUMMYFUNCTION("GOOGLETRANSLATE(B423,""EN"",""RU"")"),"Вода")</f>
        <v>Вода</v>
      </c>
    </row>
    <row r="424" spans="1:2" ht="15.75" customHeight="1">
      <c r="A424" s="1" t="str">
        <f ca="1">IFERROR(__xludf.DUMMYFUNCTION("GOOGLETRANSLATE(A424,""EN"",""RU"")"),"Мечадо из говядины")</f>
        <v>Мечадо из говядины</v>
      </c>
      <c r="B424" s="1" t="str">
        <f ca="1">IFERROR(__xludf.DUMMYFUNCTION("GOOGLETRANSLATE(B424,""EN"",""RU"")"),"Оливковое масло")</f>
        <v>Оливковое масло</v>
      </c>
    </row>
    <row r="425" spans="1:2" ht="15.75" customHeight="1">
      <c r="A425" s="1" t="str">
        <f ca="1">IFERROR(__xludf.DUMMYFUNCTION("GOOGLETRANSLATE(A425,""EN"",""RU"")"),"Мечадо из говядины")</f>
        <v>Мечадо из говядины</v>
      </c>
      <c r="B425" s="1" t="str">
        <f ca="1">IFERROR(__xludf.DUMMYFUNCTION("GOOGLETRANSLATE(B425,""EN"",""RU"")"),"Лимон")</f>
        <v>Лимон</v>
      </c>
    </row>
    <row r="426" spans="1:2" ht="15.75" customHeight="1">
      <c r="A426" s="1" t="str">
        <f ca="1">IFERROR(__xludf.DUMMYFUNCTION("GOOGLETRANSLATE(A426,""EN"",""RU"")"),"Мечадо из говядины")</f>
        <v>Мечадо из говядины</v>
      </c>
      <c r="B426" s="1" t="str">
        <f ca="1">IFERROR(__xludf.DUMMYFUNCTION("GOOGLETRANSLATE(B426,""EN"",""RU"")"),"Картофель")</f>
        <v>Картофель</v>
      </c>
    </row>
    <row r="427" spans="1:2" ht="15.75" customHeight="1">
      <c r="A427" s="1" t="str">
        <f ca="1">IFERROR(__xludf.DUMMYFUNCTION("GOOGLETRANSLATE(A427,""EN"",""RU"")"),"Мечадо из говядины")</f>
        <v>Мечадо из говядины</v>
      </c>
      <c r="B427" s="1" t="str">
        <f ca="1">IFERROR(__xludf.DUMMYFUNCTION("GOOGLETRANSLATE(B427,""EN"",""RU"")"),"Соевый соус")</f>
        <v>Соевый соус</v>
      </c>
    </row>
    <row r="428" spans="1:2" ht="15.75" customHeight="1">
      <c r="A428" s="1" t="str">
        <f ca="1">IFERROR(__xludf.DUMMYFUNCTION("GOOGLETRANSLATE(A428,""EN"",""RU"")"),"Мечадо из говядины")</f>
        <v>Мечадо из говядины</v>
      </c>
      <c r="B428" s="1" t="str">
        <f ca="1">IFERROR(__xludf.DUMMYFUNCTION("GOOGLETRANSLATE(B428,""EN"",""RU"")"),"Черный перец")</f>
        <v>Черный перец</v>
      </c>
    </row>
    <row r="429" spans="1:2" ht="15.75" customHeight="1">
      <c r="A429" s="1" t="str">
        <f ca="1">IFERROR(__xludf.DUMMYFUNCTION("GOOGLETRANSLATE(A429,""EN"",""RU"")"),"Мечадо из говядины")</f>
        <v>Мечадо из говядины</v>
      </c>
      <c r="B429" s="1" t="str">
        <f ca="1">IFERROR(__xludf.DUMMYFUNCTION("GOOGLETRANSLATE(B429,""EN"",""RU"")"),"Лавровый лист")</f>
        <v>Лавровый лист</v>
      </c>
    </row>
    <row r="430" spans="1:2" ht="15.75" customHeight="1">
      <c r="A430" s="1" t="str">
        <f ca="1">IFERROR(__xludf.DUMMYFUNCTION("GOOGLETRANSLATE(A430,""EN"",""RU"")"),"Мечадо из говядины")</f>
        <v>Мечадо из говядины</v>
      </c>
      <c r="B430" s="1" t="str">
        <f ca="1">IFERROR(__xludf.DUMMYFUNCTION("GOOGLETRANSLATE(B430,""EN"",""RU"")"),"Соль")</f>
        <v>Соль</v>
      </c>
    </row>
    <row r="431" spans="1:2" ht="15.75" customHeight="1">
      <c r="A431" s="1" t="str">
        <f ca="1">IFERROR(__xludf.DUMMYFUNCTION("GOOGLETRANSLATE(A431,""EN"",""RU"")"),"Бистек")</f>
        <v>Бистек</v>
      </c>
      <c r="B431" s="1" t="str">
        <f ca="1">IFERROR(__xludf.DUMMYFUNCTION("GOOGLETRANSLATE(B431,""EN"",""RU"")"),"Говядина")</f>
        <v>Говядина</v>
      </c>
    </row>
    <row r="432" spans="1:2" ht="15.75" customHeight="1">
      <c r="A432" s="1" t="str">
        <f ca="1">IFERROR(__xludf.DUMMYFUNCTION("GOOGLETRANSLATE(A432,""EN"",""RU"")"),"Бистек")</f>
        <v>Бистек</v>
      </c>
      <c r="B432" s="1" t="str">
        <f ca="1">IFERROR(__xludf.DUMMYFUNCTION("GOOGLETRANSLATE(B432,""EN"",""RU"")"),"Соевый соус")</f>
        <v>Соевый соус</v>
      </c>
    </row>
    <row r="433" spans="1:2" ht="15.75" customHeight="1">
      <c r="A433" s="1" t="str">
        <f ca="1">IFERROR(__xludf.DUMMYFUNCTION("GOOGLETRANSLATE(A433,""EN"",""RU"")"),"Бистек")</f>
        <v>Бистек</v>
      </c>
      <c r="B433" s="1" t="str">
        <f ca="1">IFERROR(__xludf.DUMMYFUNCTION("GOOGLETRANSLATE(B433,""EN"",""RU"")"),"Лимон")</f>
        <v>Лимон</v>
      </c>
    </row>
    <row r="434" spans="1:2" ht="15.75" customHeight="1">
      <c r="A434" s="1" t="str">
        <f ca="1">IFERROR(__xludf.DUMMYFUNCTION("GOOGLETRANSLATE(A434,""EN"",""RU"")"),"Бистек")</f>
        <v>Бистек</v>
      </c>
      <c r="B434" s="1" t="str">
        <f ca="1">IFERROR(__xludf.DUMMYFUNCTION("GOOGLETRANSLATE(B434,""EN"",""RU"")"),"Чеснок")</f>
        <v>Чеснок</v>
      </c>
    </row>
    <row r="435" spans="1:2" ht="15.75" customHeight="1">
      <c r="A435" s="1" t="str">
        <f ca="1">IFERROR(__xludf.DUMMYFUNCTION("GOOGLETRANSLATE(A435,""EN"",""RU"")"),"Бистек")</f>
        <v>Бистек</v>
      </c>
      <c r="B435" s="1" t="str">
        <f ca="1">IFERROR(__xludf.DUMMYFUNCTION("GOOGLETRANSLATE(B435,""EN"",""RU"")"),"Лук")</f>
        <v>Лук</v>
      </c>
    </row>
    <row r="436" spans="1:2" ht="15.75" customHeight="1">
      <c r="A436" s="1" t="str">
        <f ca="1">IFERROR(__xludf.DUMMYFUNCTION("GOOGLETRANSLATE(A436,""EN"",""RU"")"),"Бистек")</f>
        <v>Бистек</v>
      </c>
      <c r="B436" s="1" t="str">
        <f ca="1">IFERROR(__xludf.DUMMYFUNCTION("GOOGLETRANSLATE(B436,""EN"",""RU"")"),"Оливковое масло")</f>
        <v>Оливковое масло</v>
      </c>
    </row>
    <row r="437" spans="1:2" ht="15.75" customHeight="1">
      <c r="A437" s="1" t="str">
        <f ca="1">IFERROR(__xludf.DUMMYFUNCTION("GOOGLETRANSLATE(A437,""EN"",""RU"")"),"Бистек")</f>
        <v>Бистек</v>
      </c>
      <c r="B437" s="1" t="str">
        <f ca="1">IFERROR(__xludf.DUMMYFUNCTION("GOOGLETRANSLATE(B437,""EN"",""RU"")"),"Вода")</f>
        <v>Вода</v>
      </c>
    </row>
    <row r="438" spans="1:2" ht="15.75" customHeight="1">
      <c r="A438" s="1" t="str">
        <f ca="1">IFERROR(__xludf.DUMMYFUNCTION("GOOGLETRANSLATE(A438,""EN"",""RU"")"),"Бистек")</f>
        <v>Бистек</v>
      </c>
      <c r="B438" s="1" t="str">
        <f ca="1">IFERROR(__xludf.DUMMYFUNCTION("GOOGLETRANSLATE(B438,""EN"",""RU"")"),"Соль")</f>
        <v>Соль</v>
      </c>
    </row>
    <row r="439" spans="1:2" ht="15.75" customHeight="1">
      <c r="A439" s="1" t="str">
        <f ca="1">IFERROR(__xludf.DUMMYFUNCTION("GOOGLETRANSLATE(A439,""EN"",""RU"")"),"Кальдерета из говядины")</f>
        <v>Кальдерета из говядины</v>
      </c>
      <c r="B439" s="1" t="str">
        <f ca="1">IFERROR(__xludf.DUMMYFUNCTION("GOOGLETRANSLATE(B439,""EN"",""RU"")"),"Говядина")</f>
        <v>Говядина</v>
      </c>
    </row>
    <row r="440" spans="1:2" ht="15.75" customHeight="1">
      <c r="A440" s="1" t="str">
        <f ca="1">IFERROR(__xludf.DUMMYFUNCTION("GOOGLETRANSLATE(A440,""EN"",""RU"")"),"Кальдерета из говядины")</f>
        <v>Кальдерета из говядины</v>
      </c>
      <c r="B440" s="1" t="str">
        <f ca="1">IFERROR(__xludf.DUMMYFUNCTION("GOOGLETRANSLATE(B440,""EN"",""RU"")"),"Говяжий бульон")</f>
        <v>Говяжий бульон</v>
      </c>
    </row>
    <row r="441" spans="1:2" ht="15.75" customHeight="1">
      <c r="A441" s="1" t="str">
        <f ca="1">IFERROR(__xludf.DUMMYFUNCTION("GOOGLETRANSLATE(A441,""EN"",""RU"")"),"Кальдерета из говядины")</f>
        <v>Кальдерета из говядины</v>
      </c>
      <c r="B441" s="1" t="str">
        <f ca="1">IFERROR(__xludf.DUMMYFUNCTION("GOOGLETRANSLATE(B441,""EN"",""RU"")"),"Соевый соус")</f>
        <v>Соевый соус</v>
      </c>
    </row>
    <row r="442" spans="1:2" ht="15.75" customHeight="1">
      <c r="A442" s="1" t="str">
        <f ca="1">IFERROR(__xludf.DUMMYFUNCTION("GOOGLETRANSLATE(A442,""EN"",""RU"")"),"Кальдерета из говядины")</f>
        <v>Кальдерета из говядины</v>
      </c>
      <c r="B442" s="1" t="str">
        <f ca="1">IFERROR(__xludf.DUMMYFUNCTION("GOOGLETRANSLATE(B442,""EN"",""RU"")"),"Вода")</f>
        <v>Вода</v>
      </c>
    </row>
    <row r="443" spans="1:2" ht="15.75" customHeight="1">
      <c r="A443" s="1" t="str">
        <f ca="1">IFERROR(__xludf.DUMMYFUNCTION("GOOGLETRANSLATE(A443,""EN"",""RU"")"),"Кальдерета из говядины")</f>
        <v>Кальдерета из говядины</v>
      </c>
      <c r="B443" s="1" t="str">
        <f ca="1">IFERROR(__xludf.DUMMYFUNCTION("GOOGLETRANSLATE(B443,""EN"",""RU"")"),"Зеленый перец")</f>
        <v>Зеленый перец</v>
      </c>
    </row>
    <row r="444" spans="1:2" ht="15.75" customHeight="1">
      <c r="A444" s="1" t="str">
        <f ca="1">IFERROR(__xludf.DUMMYFUNCTION("GOOGLETRANSLATE(A444,""EN"",""RU"")"),"Кальдерета из говядины")</f>
        <v>Кальдерета из говядины</v>
      </c>
      <c r="B444" s="1" t="str">
        <f ca="1">IFERROR(__xludf.DUMMYFUNCTION("GOOGLETRANSLATE(B444,""EN"",""RU"")"),"Красный перец")</f>
        <v>Красный перец</v>
      </c>
    </row>
    <row r="445" spans="1:2" ht="15.75" customHeight="1">
      <c r="A445" s="1" t="str">
        <f ca="1">IFERROR(__xludf.DUMMYFUNCTION("GOOGLETRANSLATE(A445,""EN"",""RU"")"),"Кальдерета из говядины")</f>
        <v>Кальдерета из говядины</v>
      </c>
      <c r="B445" s="1" t="str">
        <f ca="1">IFERROR(__xludf.DUMMYFUNCTION("GOOGLETRANSLATE(B445,""EN"",""RU"")"),"Картофель")</f>
        <v>Картофель</v>
      </c>
    </row>
    <row r="446" spans="1:2" ht="15.75" customHeight="1">
      <c r="A446" s="1" t="str">
        <f ca="1">IFERROR(__xludf.DUMMYFUNCTION("GOOGLETRANSLATE(A446,""EN"",""RU"")"),"Кальдерета из говядины")</f>
        <v>Кальдерета из говядины</v>
      </c>
      <c r="B446" s="1" t="str">
        <f ca="1">IFERROR(__xludf.DUMMYFUNCTION("GOOGLETRANSLATE(B446,""EN"",""RU"")"),"Морковь")</f>
        <v>Морковь</v>
      </c>
    </row>
    <row r="447" spans="1:2" ht="15.75" customHeight="1">
      <c r="A447" s="1" t="str">
        <f ca="1">IFERROR(__xludf.DUMMYFUNCTION("GOOGLETRANSLATE(A447,""EN"",""RU"")"),"Кальдерета из говядины")</f>
        <v>Кальдерета из говядины</v>
      </c>
      <c r="B447" s="1" t="str">
        <f ca="1">IFERROR(__xludf.DUMMYFUNCTION("GOOGLETRANSLATE(B447,""EN"",""RU"")"),"Томатное пюре")</f>
        <v>Томатное пюре</v>
      </c>
    </row>
    <row r="448" spans="1:2" ht="15.75" customHeight="1">
      <c r="A448" s="1" t="str">
        <f ca="1">IFERROR(__xludf.DUMMYFUNCTION("GOOGLETRANSLATE(A448,""EN"",""RU"")"),"Кальдерета из говядины")</f>
        <v>Кальдерета из говядины</v>
      </c>
      <c r="B448" s="1" t="str">
        <f ca="1">IFERROR(__xludf.DUMMYFUNCTION("GOOGLETRANSLATE(B448,""EN"",""RU"")"),"Арахисовое масло")</f>
        <v>Арахисовое масло</v>
      </c>
    </row>
    <row r="449" spans="1:2" ht="15.75" customHeight="1">
      <c r="A449" s="1" t="str">
        <f ca="1">IFERROR(__xludf.DUMMYFUNCTION("GOOGLETRANSLATE(A449,""EN"",""RU"")"),"Кальдерета из говядины")</f>
        <v>Кальдерета из говядины</v>
      </c>
      <c r="B449" s="1" t="str">
        <f ca="1">IFERROR(__xludf.DUMMYFUNCTION("GOOGLETRANSLATE(B449,""EN"",""RU"")"),"Чили порошок")</f>
        <v>Чили порошок</v>
      </c>
    </row>
    <row r="450" spans="1:2" ht="15.75" customHeight="1">
      <c r="A450" s="1" t="str">
        <f ca="1">IFERROR(__xludf.DUMMYFUNCTION("GOOGLETRANSLATE(A450,""EN"",""RU"")"),"Кальдерета из говядины")</f>
        <v>Кальдерета из говядины</v>
      </c>
      <c r="B450" s="1" t="str">
        <f ca="1">IFERROR(__xludf.DUMMYFUNCTION("GOOGLETRANSLATE(B450,""EN"",""RU"")"),"Лук")</f>
        <v>Лук</v>
      </c>
    </row>
    <row r="451" spans="1:2" ht="15.75" customHeight="1">
      <c r="A451" s="1" t="str">
        <f ca="1">IFERROR(__xludf.DUMMYFUNCTION("GOOGLETRANSLATE(A451,""EN"",""RU"")"),"Кальдерета из говядины")</f>
        <v>Кальдерета из говядины</v>
      </c>
      <c r="B451" s="1" t="str">
        <f ca="1">IFERROR(__xludf.DUMMYFUNCTION("GOOGLETRANSLATE(B451,""EN"",""RU"")"),"Чеснок")</f>
        <v>Чеснок</v>
      </c>
    </row>
    <row r="452" spans="1:2" ht="15.75" customHeight="1">
      <c r="A452" s="1" t="str">
        <f ca="1">IFERROR(__xludf.DUMMYFUNCTION("GOOGLETRANSLATE(A452,""EN"",""RU"")"),"Кальдерета из говядины")</f>
        <v>Кальдерета из говядины</v>
      </c>
      <c r="B452" s="1" t="str">
        <f ca="1">IFERROR(__xludf.DUMMYFUNCTION("GOOGLETRANSLATE(B452,""EN"",""RU"")"),"Оливковое масло")</f>
        <v>Оливковое масло</v>
      </c>
    </row>
    <row r="453" spans="1:2" ht="15.75" customHeight="1">
      <c r="A453" s="1" t="str">
        <f ca="1">IFERROR(__xludf.DUMMYFUNCTION("GOOGLETRANSLATE(A453,""EN"",""RU"")"),"Говядина Асадо")</f>
        <v>Говядина Асадо</v>
      </c>
      <c r="B453" s="1" t="str">
        <f ca="1">IFERROR(__xludf.DUMMYFUNCTION("GOOGLETRANSLATE(B453,""EN"",""RU"")"),"Говядина")</f>
        <v>Говядина</v>
      </c>
    </row>
    <row r="454" spans="1:2" ht="15.75" customHeight="1">
      <c r="A454" s="1" t="str">
        <f ca="1">IFERROR(__xludf.DUMMYFUNCTION("GOOGLETRANSLATE(A454,""EN"",""RU"")"),"Говядина Асадо")</f>
        <v>Говядина Асадо</v>
      </c>
      <c r="B454" s="1" t="str">
        <f ca="1">IFERROR(__xludf.DUMMYFUNCTION("GOOGLETRANSLATE(B454,""EN"",""RU"")"),"Концентрат говяжьего бульона")</f>
        <v>Концентрат говяжьего бульона</v>
      </c>
    </row>
    <row r="455" spans="1:2" ht="15.75" customHeight="1">
      <c r="A455" s="1" t="str">
        <f ca="1">IFERROR(__xludf.DUMMYFUNCTION("GOOGLETRANSLATE(A455,""EN"",""RU"")"),"Говядина Асадо")</f>
        <v>Говядина Асадо</v>
      </c>
      <c r="B455" s="1" t="str">
        <f ca="1">IFERROR(__xludf.DUMMYFUNCTION("GOOGLETRANSLATE(B455,""EN"",""RU"")"),"Томатное пюре")</f>
        <v>Томатное пюре</v>
      </c>
    </row>
    <row r="456" spans="1:2" ht="15.75" customHeight="1">
      <c r="A456" s="1" t="str">
        <f ca="1">IFERROR(__xludf.DUMMYFUNCTION("GOOGLETRANSLATE(A456,""EN"",""RU"")"),"Говядина Асадо")</f>
        <v>Говядина Асадо</v>
      </c>
      <c r="B456" s="1" t="str">
        <f ca="1">IFERROR(__xludf.DUMMYFUNCTION("GOOGLETRANSLATE(B456,""EN"",""RU"")"),"Вода")</f>
        <v>Вода</v>
      </c>
    </row>
    <row r="457" spans="1:2" ht="15.75" customHeight="1">
      <c r="A457" s="1" t="str">
        <f ca="1">IFERROR(__xludf.DUMMYFUNCTION("GOOGLETRANSLATE(A457,""EN"",""RU"")"),"Говядина Асадо")</f>
        <v>Говядина Асадо</v>
      </c>
      <c r="B457" s="1" t="str">
        <f ca="1">IFERROR(__xludf.DUMMYFUNCTION("GOOGLETRANSLATE(B457,""EN"",""RU"")"),"Соевый соус")</f>
        <v>Соевый соус</v>
      </c>
    </row>
    <row r="458" spans="1:2" ht="15.75" customHeight="1">
      <c r="A458" s="1" t="str">
        <f ca="1">IFERROR(__xludf.DUMMYFUNCTION("GOOGLETRANSLATE(A458,""EN"",""RU"")"),"Говядина Асадо")</f>
        <v>Говядина Асадо</v>
      </c>
      <c r="B458" s="1" t="str">
        <f ca="1">IFERROR(__xludf.DUMMYFUNCTION("GOOGLETRANSLATE(B458,""EN"",""RU"")"),"Белый винный уксус")</f>
        <v>Белый винный уксус</v>
      </c>
    </row>
    <row r="459" spans="1:2" ht="15.75" customHeight="1">
      <c r="A459" s="1" t="str">
        <f ca="1">IFERROR(__xludf.DUMMYFUNCTION("GOOGLETRANSLATE(A459,""EN"",""RU"")"),"Говядина Асадо")</f>
        <v>Говядина Асадо</v>
      </c>
      <c r="B459" s="1" t="str">
        <f ca="1">IFERROR(__xludf.DUMMYFUNCTION("GOOGLETRANSLATE(B459,""EN"",""RU"")"),"Перец")</f>
        <v>Перец</v>
      </c>
    </row>
    <row r="460" spans="1:2" ht="15.75" customHeight="1">
      <c r="A460" s="1" t="str">
        <f ca="1">IFERROR(__xludf.DUMMYFUNCTION("GOOGLETRANSLATE(A460,""EN"",""RU"")"),"Говядина Асадо")</f>
        <v>Говядина Асадо</v>
      </c>
      <c r="B460" s="1" t="str">
        <f ca="1">IFERROR(__xludf.DUMMYFUNCTION("GOOGLETRANSLATE(B460,""EN"",""RU"")"),"Лавровый лист")</f>
        <v>Лавровый лист</v>
      </c>
    </row>
    <row r="461" spans="1:2" ht="15.75" customHeight="1">
      <c r="A461" s="1" t="str">
        <f ca="1">IFERROR(__xludf.DUMMYFUNCTION("GOOGLETRANSLATE(A461,""EN"",""RU"")"),"Говядина Асадо")</f>
        <v>Говядина Асадо</v>
      </c>
      <c r="B461" s="1" t="str">
        <f ca="1">IFERROR(__xludf.DUMMYFUNCTION("GOOGLETRANSLATE(B461,""EN"",""RU"")"),"Лимон")</f>
        <v>Лимон</v>
      </c>
    </row>
    <row r="462" spans="1:2" ht="15.75" customHeight="1">
      <c r="A462" s="1" t="str">
        <f ca="1">IFERROR(__xludf.DUMMYFUNCTION("GOOGLETRANSLATE(A462,""EN"",""RU"")"),"Говядина Асадо")</f>
        <v>Говядина Асадо</v>
      </c>
      <c r="B462" s="1" t="str">
        <f ca="1">IFERROR(__xludf.DUMMYFUNCTION("GOOGLETRANSLATE(B462,""EN"",""RU"")"),"Томатный соус")</f>
        <v>Томатный соус</v>
      </c>
    </row>
    <row r="463" spans="1:2" ht="15.75" customHeight="1">
      <c r="A463" s="1" t="str">
        <f ca="1">IFERROR(__xludf.DUMMYFUNCTION("GOOGLETRANSLATE(A463,""EN"",""RU"")"),"Говядина Асадо")</f>
        <v>Говядина Асадо</v>
      </c>
      <c r="B463" s="1" t="str">
        <f ca="1">IFERROR(__xludf.DUMMYFUNCTION("GOOGLETRANSLATE(B463,""EN"",""RU"")"),"Масло")</f>
        <v>Масло</v>
      </c>
    </row>
    <row r="464" spans="1:2" ht="15.75" customHeight="1">
      <c r="A464" s="1" t="str">
        <f ca="1">IFERROR(__xludf.DUMMYFUNCTION("GOOGLETRANSLATE(A464,""EN"",""RU"")"),"Говядина Асадо")</f>
        <v>Говядина Асадо</v>
      </c>
      <c r="B464" s="1" t="str">
        <f ca="1">IFERROR(__xludf.DUMMYFUNCTION("GOOGLETRANSLATE(B464,""EN"",""RU"")"),"Оливковое масло")</f>
        <v>Оливковое масло</v>
      </c>
    </row>
    <row r="465" spans="1:2" ht="15.75" customHeight="1">
      <c r="A465" s="1" t="str">
        <f ca="1">IFERROR(__xludf.DUMMYFUNCTION("GOOGLETRANSLATE(A465,""EN"",""RU"")"),"Говядина Асадо")</f>
        <v>Говядина Асадо</v>
      </c>
      <c r="B465" s="1" t="str">
        <f ca="1">IFERROR(__xludf.DUMMYFUNCTION("GOOGLETRANSLATE(B465,""EN"",""RU"")"),"Лук")</f>
        <v>Лук</v>
      </c>
    </row>
    <row r="466" spans="1:2" ht="15.75" customHeight="1">
      <c r="A466" s="1" t="str">
        <f ca="1">IFERROR(__xludf.DUMMYFUNCTION("GOOGLETRANSLATE(A466,""EN"",""RU"")"),"Говядина Асадо")</f>
        <v>Говядина Асадо</v>
      </c>
      <c r="B466" s="1" t="str">
        <f ca="1">IFERROR(__xludf.DUMMYFUNCTION("GOOGLETRANSLATE(B466,""EN"",""RU"")"),"Чеснок")</f>
        <v>Чеснок</v>
      </c>
    </row>
    <row r="467" spans="1:2" ht="15.75" customHeight="1">
      <c r="A467" s="1" t="str">
        <f ca="1">IFERROR(__xludf.DUMMYFUNCTION("GOOGLETRANSLATE(A467,""EN"",""RU"")"),"Хлебный омлет")</f>
        <v>Хлебный омлет</v>
      </c>
      <c r="B467" s="1" t="str">
        <f ca="1">IFERROR(__xludf.DUMMYFUNCTION("GOOGLETRANSLATE(B467,""EN"",""RU"")"),"Хлеб")</f>
        <v>Хлеб</v>
      </c>
    </row>
    <row r="468" spans="1:2" ht="15.75" customHeight="1">
      <c r="A468" s="1" t="str">
        <f ca="1">IFERROR(__xludf.DUMMYFUNCTION("GOOGLETRANSLATE(A468,""EN"",""RU"")"),"Хлебный омлет")</f>
        <v>Хлебный омлет</v>
      </c>
      <c r="B468" s="1" t="str">
        <f ca="1">IFERROR(__xludf.DUMMYFUNCTION("GOOGLETRANSLATE(B468,""EN"",""RU"")"),"Яйцо")</f>
        <v>Яйцо</v>
      </c>
    </row>
    <row r="469" spans="1:2" ht="15.75" customHeight="1">
      <c r="A469" s="1" t="str">
        <f ca="1">IFERROR(__xludf.DUMMYFUNCTION("GOOGLETRANSLATE(A469,""EN"",""RU"")"),"Хлебный омлет")</f>
        <v>Хлебный омлет</v>
      </c>
      <c r="B469" s="1" t="str">
        <f ca="1">IFERROR(__xludf.DUMMYFUNCTION("GOOGLETRANSLATE(B469,""EN"",""RU"")"),"Соль")</f>
        <v>Соль</v>
      </c>
    </row>
    <row r="470" spans="1:2" ht="15.75" customHeight="1">
      <c r="A470" s="1" t="str">
        <f ca="1">IFERROR(__xludf.DUMMYFUNCTION("GOOGLETRANSLATE(A470,""EN"",""RU"")"),"Свекольный суп (Борщ)")</f>
        <v>Свекольный суп (Борщ)</v>
      </c>
      <c r="B470" s="1" t="str">
        <f ca="1">IFERROR(__xludf.DUMMYFUNCTION("GOOGLETRANSLATE(B470,""EN"",""RU"")"),"Свекла")</f>
        <v>Свекла</v>
      </c>
    </row>
    <row r="471" spans="1:2" ht="15.75" customHeight="1">
      <c r="A471" s="1" t="str">
        <f ca="1">IFERROR(__xludf.DUMMYFUNCTION("GOOGLETRANSLATE(A471,""EN"",""RU"")"),"Свекольный суп (Борщ)")</f>
        <v>Свекольный суп (Борщ)</v>
      </c>
      <c r="B471" s="1" t="str">
        <f ca="1">IFERROR(__xludf.DUMMYFUNCTION("GOOGLETRANSLATE(B471,""EN"",""RU"")"),"Оливковое масло")</f>
        <v>Оливковое масло</v>
      </c>
    </row>
    <row r="472" spans="1:2" ht="15.75" customHeight="1">
      <c r="A472" s="1" t="str">
        <f ca="1">IFERROR(__xludf.DUMMYFUNCTION("GOOGLETRANSLATE(A472,""EN"",""RU"")"),"Свекольный суп (Борщ)")</f>
        <v>Свекольный суп (Борщ)</v>
      </c>
      <c r="B472" s="1" t="str">
        <f ca="1">IFERROR(__xludf.DUMMYFUNCTION("GOOGLETRANSLATE(B472,""EN"",""RU"")"),"Куриный бульонный кубик")</f>
        <v>Куриный бульонный кубик</v>
      </c>
    </row>
    <row r="473" spans="1:2" ht="15.75" customHeight="1">
      <c r="A473" s="1" t="str">
        <f ca="1">IFERROR(__xludf.DUMMYFUNCTION("GOOGLETRANSLATE(A473,""EN"",""RU"")"),"Свекольный суп (Борщ)")</f>
        <v>Свекольный суп (Борщ)</v>
      </c>
      <c r="B473" s="1" t="str">
        <f ca="1">IFERROR(__xludf.DUMMYFUNCTION("GOOGLETRANSLATE(B473,""EN"",""RU"")"),"Вода")</f>
        <v>Вода</v>
      </c>
    </row>
    <row r="474" spans="1:2" ht="15.75" customHeight="1">
      <c r="A474" s="1" t="str">
        <f ca="1">IFERROR(__xludf.DUMMYFUNCTION("GOOGLETRANSLATE(A474,""EN"",""RU"")"),"Свекольный суп (Борщ)")</f>
        <v>Свекольный суп (Борщ)</v>
      </c>
      <c r="B474" s="1" t="str">
        <f ca="1">IFERROR(__xludf.DUMMYFUNCTION("GOOGLETRANSLATE(B474,""EN"",""RU"")"),"Картофель")</f>
        <v>Картофель</v>
      </c>
    </row>
    <row r="475" spans="1:2" ht="15.75" customHeight="1">
      <c r="A475" s="1" t="str">
        <f ca="1">IFERROR(__xludf.DUMMYFUNCTION("GOOGLETRANSLATE(A475,""EN"",""RU"")"),"Свекольный суп (Борщ)")</f>
        <v>Свекольный суп (Борщ)</v>
      </c>
      <c r="B475" s="1" t="str">
        <f ca="1">IFERROR(__xludf.DUMMYFUNCTION("GOOGLETRANSLATE(B475,""EN"",""RU"")"),"Каннеллони бобы")</f>
        <v>Каннеллони бобы</v>
      </c>
    </row>
    <row r="476" spans="1:2" ht="15.75" customHeight="1">
      <c r="A476" s="1" t="str">
        <f ca="1">IFERROR(__xludf.DUMMYFUNCTION("GOOGLETRANSLATE(A476,""EN"",""RU"")"),"Свекольный суп (Борщ)")</f>
        <v>Свекольный суп (Борщ)</v>
      </c>
      <c r="B476" s="1" t="str">
        <f ca="1">IFERROR(__xludf.DUMMYFUNCTION("GOOGLETRANSLATE(B476,""EN"",""RU"")"),"Укроп")</f>
        <v>Укроп</v>
      </c>
    </row>
    <row r="477" spans="1:2" ht="15.75" customHeight="1">
      <c r="A477" s="1" t="str">
        <f ca="1">IFERROR(__xludf.DUMMYFUNCTION("GOOGLETRANSLATE(A477,""EN"",""RU"")"),"Блины Блинчики")</f>
        <v>Блины Блинчики</v>
      </c>
      <c r="B477" s="1" t="str">
        <f ca="1">IFERROR(__xludf.DUMMYFUNCTION("GOOGLETRANSLATE(B477,""EN"",""RU"")"),"Гречиха")</f>
        <v>Гречиха</v>
      </c>
    </row>
    <row r="478" spans="1:2" ht="15.75" customHeight="1">
      <c r="A478" s="1" t="str">
        <f ca="1">IFERROR(__xludf.DUMMYFUNCTION("GOOGLETRANSLATE(A478,""EN"",""RU"")"),"Блины Блинчики")</f>
        <v>Блины Блинчики</v>
      </c>
      <c r="B478" s="1" t="str">
        <f ca="1">IFERROR(__xludf.DUMMYFUNCTION("GOOGLETRANSLATE(B478,""EN"",""RU"")"),"Мука")</f>
        <v>Мука</v>
      </c>
    </row>
    <row r="479" spans="1:2" ht="15.75" customHeight="1">
      <c r="A479" s="1" t="str">
        <f ca="1">IFERROR(__xludf.DUMMYFUNCTION("GOOGLETRANSLATE(A479,""EN"",""RU"")"),"Блины Блинчики")</f>
        <v>Блины Блинчики</v>
      </c>
      <c r="B479" s="1" t="str">
        <f ca="1">IFERROR(__xludf.DUMMYFUNCTION("GOOGLETRANSLATE(B479,""EN"",""RU"")"),"Соль")</f>
        <v>Соль</v>
      </c>
    </row>
    <row r="480" spans="1:2" ht="15.75" customHeight="1">
      <c r="A480" s="1" t="str">
        <f ca="1">IFERROR(__xludf.DUMMYFUNCTION("GOOGLETRANSLATE(A480,""EN"",""RU"")"),"Блины Блинчики")</f>
        <v>Блины Блинчики</v>
      </c>
      <c r="B480" s="1" t="str">
        <f ca="1">IFERROR(__xludf.DUMMYFUNCTION("GOOGLETRANSLATE(B480,""EN"",""RU"")"),"Дрожжи")</f>
        <v>Дрожжи</v>
      </c>
    </row>
    <row r="481" spans="1:2" ht="15.75" customHeight="1">
      <c r="A481" s="1" t="str">
        <f ca="1">IFERROR(__xludf.DUMMYFUNCTION("GOOGLETRANSLATE(A481,""EN"",""RU"")"),"Блины Блинчики")</f>
        <v>Блины Блинчики</v>
      </c>
      <c r="B481" s="1" t="str">
        <f ca="1">IFERROR(__xludf.DUMMYFUNCTION("GOOGLETRANSLATE(B481,""EN"",""RU"")"),"Молоко")</f>
        <v>Молоко</v>
      </c>
    </row>
    <row r="482" spans="1:2" ht="15.75" customHeight="1">
      <c r="A482" s="1" t="str">
        <f ca="1">IFERROR(__xludf.DUMMYFUNCTION("GOOGLETRANSLATE(A482,""EN"",""RU"")"),"Блины Блинчики")</f>
        <v>Блины Блинчики</v>
      </c>
      <c r="B482" s="1" t="str">
        <f ca="1">IFERROR(__xludf.DUMMYFUNCTION("GOOGLETRANSLATE(B482,""EN"",""RU"")"),"Масло")</f>
        <v>Масло</v>
      </c>
    </row>
    <row r="483" spans="1:2" ht="15.75" customHeight="1">
      <c r="A483" s="1" t="str">
        <f ca="1">IFERROR(__xludf.DUMMYFUNCTION("GOOGLETRANSLATE(A483,""EN"",""RU"")"),"Блины Блинчики")</f>
        <v>Блины Блинчики</v>
      </c>
      <c r="B483" s="1" t="str">
        <f ca="1">IFERROR(__xludf.DUMMYFUNCTION("GOOGLETRANSLATE(B483,""EN"",""RU"")"),"Яйцо")</f>
        <v>Яйцо</v>
      </c>
    </row>
    <row r="484" spans="1:2" ht="15.75" customHeight="1">
      <c r="A484" s="1" t="str">
        <f ca="1">IFERROR(__xludf.DUMMYFUNCTION("GOOGLETRANSLATE(A484,""EN"",""RU"")"),"Шоколадное пирожное")</f>
        <v>Шоколадное пирожное</v>
      </c>
      <c r="B484" s="1" t="str">
        <f ca="1">IFERROR(__xludf.DUMMYFUNCTION("GOOGLETRANSLATE(B484,""EN"",""RU"")"),"Плоский шоколад")</f>
        <v>Плоский шоколад</v>
      </c>
    </row>
    <row r="485" spans="1:2" ht="15.75" customHeight="1">
      <c r="A485" s="1" t="str">
        <f ca="1">IFERROR(__xludf.DUMMYFUNCTION("GOOGLETRANSLATE(A485,""EN"",""RU"")"),"Шоколадное пирожное")</f>
        <v>Шоколадное пирожное</v>
      </c>
      <c r="B485" s="1" t="str">
        <f ca="1">IFERROR(__xludf.DUMMYFUNCTION("GOOGLETRANSLATE(B485,""EN"",""RU"")"),"Масло")</f>
        <v>Масло</v>
      </c>
    </row>
    <row r="486" spans="1:2" ht="15.75" customHeight="1">
      <c r="A486" s="1" t="str">
        <f ca="1">IFERROR(__xludf.DUMMYFUNCTION("GOOGLETRANSLATE(A486,""EN"",""RU"")"),"Шоколадное пирожное")</f>
        <v>Шоколадное пирожное</v>
      </c>
      <c r="B486" s="1" t="str">
        <f ca="1">IFERROR(__xludf.DUMMYFUNCTION("GOOGLETRANSLATE(B486,""EN"",""RU"")"),"Молоко")</f>
        <v>Молоко</v>
      </c>
    </row>
    <row r="487" spans="1:2" ht="15.75" customHeight="1">
      <c r="A487" s="1" t="str">
        <f ca="1">IFERROR(__xludf.DUMMYFUNCTION("GOOGLETRANSLATE(A487,""EN"",""RU"")"),"Шоколадное пирожное")</f>
        <v>Шоколадное пирожное</v>
      </c>
      <c r="B487" s="1" t="str">
        <f ca="1">IFERROR(__xludf.DUMMYFUNCTION("GOOGLETRANSLATE(B487,""EN"",""RU"")"),"Яйца")</f>
        <v>Яйца</v>
      </c>
    </row>
    <row r="488" spans="1:2" ht="15.75" customHeight="1">
      <c r="A488" s="1" t="str">
        <f ca="1">IFERROR(__xludf.DUMMYFUNCTION("GOOGLETRANSLATE(A488,""EN"",""RU"")"),"Шоколадное пирожное")</f>
        <v>Шоколадное пирожное</v>
      </c>
      <c r="B488" s="1" t="str">
        <f ca="1">IFERROR(__xludf.DUMMYFUNCTION("GOOGLETRANSLATE(B488,""EN"",""RU"")"),"Гранулированый сахар")</f>
        <v>Гранулированый сахар</v>
      </c>
    </row>
    <row r="489" spans="1:2" ht="15.75" customHeight="1">
      <c r="A489" s="1" t="str">
        <f ca="1">IFERROR(__xludf.DUMMYFUNCTION("GOOGLETRANSLATE(A489,""EN"",""RU"")"),"Шоколадное пирожное")</f>
        <v>Шоколадное пирожное</v>
      </c>
      <c r="B489" s="1" t="str">
        <f ca="1">IFERROR(__xludf.DUMMYFUNCTION("GOOGLETRANSLATE(B489,""EN"",""RU"")"),"Мука")</f>
        <v>Мука</v>
      </c>
    </row>
    <row r="490" spans="1:2" ht="15.75" customHeight="1">
      <c r="A490" s="1" t="str">
        <f ca="1">IFERROR(__xludf.DUMMYFUNCTION("GOOGLETRANSLATE(A490,""EN"",""RU"")"),"Куриная запеканка из энчилада")</f>
        <v>Куриная запеканка из энчилада</v>
      </c>
      <c r="B490" s="1" t="str">
        <f ca="1">IFERROR(__xludf.DUMMYFUNCTION("GOOGLETRANSLATE(B490,""EN"",""RU"")"),"соус энчилада")</f>
        <v>соус энчилада</v>
      </c>
    </row>
    <row r="491" spans="1:2" ht="15.75" customHeight="1">
      <c r="A491" s="1" t="str">
        <f ca="1">IFERROR(__xludf.DUMMYFUNCTION("GOOGLETRANSLATE(A491,""EN"",""RU"")"),"Куриная запеканка из энчилада")</f>
        <v>Куриная запеканка из энчилада</v>
      </c>
      <c r="B491" s="1" t="str">
        <f ca="1">IFERROR(__xludf.DUMMYFUNCTION("GOOGLETRANSLATE(B491,""EN"",""RU"")"),"тертый сыр Монтерей Джек")</f>
        <v>тертый сыр Монтерей Джек</v>
      </c>
    </row>
    <row r="492" spans="1:2" ht="15.75" customHeight="1">
      <c r="A492" s="1" t="str">
        <f ca="1">IFERROR(__xludf.DUMMYFUNCTION("GOOGLETRANSLATE(A492,""EN"",""RU"")"),"Куриная запеканка из энчилада")</f>
        <v>Куриная запеканка из энчилада</v>
      </c>
      <c r="B492" s="1" t="str">
        <f ca="1">IFERROR(__xludf.DUMMYFUNCTION("GOOGLETRANSLATE(B492,""EN"",""RU"")"),"кукурузные тортильи")</f>
        <v>кукурузные тортильи</v>
      </c>
    </row>
    <row r="493" spans="1:2" ht="15.75" customHeight="1">
      <c r="A493" s="1" t="str">
        <f ca="1">IFERROR(__xludf.DUMMYFUNCTION("GOOGLETRANSLATE(A493,""EN"",""RU"")"),"Куриная запеканка из энчилада")</f>
        <v>Куриная запеканка из энчилада</v>
      </c>
      <c r="B493" s="1" t="str">
        <f ca="1">IFERROR(__xludf.DUMMYFUNCTION("GOOGLETRANSLATE(B493,""EN"",""RU"")"),"куриная грудка")</f>
        <v>куриная грудка</v>
      </c>
    </row>
    <row r="494" spans="1:2" ht="15.75" customHeight="1">
      <c r="A494" s="1" t="str">
        <f ca="1">IFERROR(__xludf.DUMMYFUNCTION("GOOGLETRANSLATE(A494,""EN"",""RU"")"),"Тарт со сливочным сыром")</f>
        <v>Тарт со сливочным сыром</v>
      </c>
      <c r="B494" s="1" t="str">
        <f ca="1">IFERROR(__xludf.DUMMYFUNCTION("GOOGLETRANSLATE(B494,""EN"",""RU"")"),"Мука")</f>
        <v>Мука</v>
      </c>
    </row>
    <row r="495" spans="1:2" ht="15.75" customHeight="1">
      <c r="A495" s="1" t="str">
        <f ca="1">IFERROR(__xludf.DUMMYFUNCTION("GOOGLETRANSLATE(A495,""EN"",""RU"")"),"Тарт со сливочным сыром")</f>
        <v>Тарт со сливочным сыром</v>
      </c>
      <c r="B495" s="1" t="str">
        <f ca="1">IFERROR(__xludf.DUMMYFUNCTION("GOOGLETRANSLATE(B495,""EN"",""RU"")"),"Масло")</f>
        <v>Масло</v>
      </c>
    </row>
    <row r="496" spans="1:2" ht="15.75" customHeight="1">
      <c r="A496" s="1" t="str">
        <f ca="1">IFERROR(__xludf.DUMMYFUNCTION("GOOGLETRANSLATE(A496,""EN"",""RU"")"),"Тарт со сливочным сыром")</f>
        <v>Тарт со сливочным сыром</v>
      </c>
      <c r="B496" s="1" t="str">
        <f ca="1">IFERROR(__xludf.DUMMYFUNCTION("GOOGLETRANSLATE(B496,""EN"",""RU"")"),"Яйцо")</f>
        <v>Яйцо</v>
      </c>
    </row>
    <row r="497" spans="1:2" ht="15.75" customHeight="1">
      <c r="A497" s="1" t="str">
        <f ca="1">IFERROR(__xludf.DUMMYFUNCTION("GOOGLETRANSLATE(A497,""EN"",""RU"")"),"Тарт со сливочным сыром")</f>
        <v>Тарт со сливочным сыром</v>
      </c>
      <c r="B497" s="1" t="str">
        <f ca="1">IFERROR(__xludf.DUMMYFUNCTION("GOOGLETRANSLATE(B497,""EN"",""RU"")"),"Соль")</f>
        <v>Соль</v>
      </c>
    </row>
    <row r="498" spans="1:2" ht="15.75" customHeight="1">
      <c r="A498" s="1" t="str">
        <f ca="1">IFERROR(__xludf.DUMMYFUNCTION("GOOGLETRANSLATE(A498,""EN"",""RU"")"),"Тарт со сливочным сыром")</f>
        <v>Тарт со сливочным сыром</v>
      </c>
      <c r="B498" s="1" t="str">
        <f ca="1">IFERROR(__xludf.DUMMYFUNCTION("GOOGLETRANSLATE(B498,""EN"",""RU"")"),"Сыр")</f>
        <v>Сыр</v>
      </c>
    </row>
    <row r="499" spans="1:2" ht="15.75" customHeight="1">
      <c r="A499" s="1" t="str">
        <f ca="1">IFERROR(__xludf.DUMMYFUNCTION("GOOGLETRANSLATE(A499,""EN"",""RU"")"),"Тарт со сливочным сыром")</f>
        <v>Тарт со сливочным сыром</v>
      </c>
      <c r="B499" s="1" t="str">
        <f ca="1">IFERROR(__xludf.DUMMYFUNCTION("GOOGLETRANSLATE(B499,""EN"",""RU"")"),"Молоко")</f>
        <v>Молоко</v>
      </c>
    </row>
    <row r="500" spans="1:2" ht="15.75" customHeight="1">
      <c r="A500" s="1" t="str">
        <f ca="1">IFERROR(__xludf.DUMMYFUNCTION("GOOGLETRANSLATE(A500,""EN"",""RU"")"),"Тарт со сливочным сыром")</f>
        <v>Тарт со сливочным сыром</v>
      </c>
      <c r="B500" s="1" t="str">
        <f ca="1">IFERROR(__xludf.DUMMYFUNCTION("GOOGLETRANSLATE(B500,""EN"",""RU"")"),"Яйца")</f>
        <v>Яйца</v>
      </c>
    </row>
    <row r="501" spans="1:2" ht="15.75" customHeight="1">
      <c r="A501" s="1" t="str">
        <f ca="1">IFERROR(__xludf.DUMMYFUNCTION("GOOGLETRANSLATE(A501,""EN"",""RU"")"),"Тарт со сливочным сыром")</f>
        <v>Тарт со сливочным сыром</v>
      </c>
      <c r="B501" s="1" t="str">
        <f ca="1">IFERROR(__xludf.DUMMYFUNCTION("GOOGLETRANSLATE(B501,""EN"",""RU"")"),"Сыр пармезан")</f>
        <v>Сыр пармезан</v>
      </c>
    </row>
    <row r="502" spans="1:2" ht="15.75" customHeight="1">
      <c r="A502" s="1" t="str">
        <f ca="1">IFERROR(__xludf.DUMMYFUNCTION("GOOGLETRANSLATE(A502,""EN"",""RU"")"),"Тарт со сливочным сыром")</f>
        <v>Тарт со сливочным сыром</v>
      </c>
      <c r="B502" s="1" t="str">
        <f ca="1">IFERROR(__xludf.DUMMYFUNCTION("GOOGLETRANSLATE(B502,""EN"",""RU"")"),"Сливовые помидоры")</f>
        <v>Сливовые помидоры</v>
      </c>
    </row>
    <row r="503" spans="1:2" ht="15.75" customHeight="1">
      <c r="A503" s="1" t="str">
        <f ca="1">IFERROR(__xludf.DUMMYFUNCTION("GOOGLETRANSLATE(A503,""EN"",""RU"")"),"Тарт со сливочным сыром")</f>
        <v>Тарт со сливочным сыром</v>
      </c>
      <c r="B503" s="1" t="str">
        <f ca="1">IFERROR(__xludf.DUMMYFUNCTION("GOOGLETRANSLATE(B503,""EN"",""RU"")"),"Белый уксус")</f>
        <v>Белый уксус</v>
      </c>
    </row>
    <row r="504" spans="1:2" ht="15.75" customHeight="1">
      <c r="A504" s="1" t="str">
        <f ca="1">IFERROR(__xludf.DUMMYFUNCTION("GOOGLETRANSLATE(A504,""EN"",""RU"")"),"Тарт со сливочным сыром")</f>
        <v>Тарт со сливочным сыром</v>
      </c>
      <c r="B504" s="1" t="str">
        <f ca="1">IFERROR(__xludf.DUMMYFUNCTION("GOOGLETRANSLATE(B504,""EN"",""RU"")"),"Мед")</f>
        <v>Мед</v>
      </c>
    </row>
    <row r="505" spans="1:2" ht="15.75" customHeight="1">
      <c r="A505" s="1" t="str">
        <f ca="1">IFERROR(__xludf.DUMMYFUNCTION("GOOGLETRANSLATE(A505,""EN"",""RU"")"),"Тарт со сливочным сыром")</f>
        <v>Тарт со сливочным сыром</v>
      </c>
      <c r="B505" s="1" t="str">
        <f ca="1">IFERROR(__xludf.DUMMYFUNCTION("GOOGLETRANSLATE(B505,""EN"",""RU"")"),"Бэзил")</f>
        <v>Бэзил</v>
      </c>
    </row>
    <row r="506" spans="1:2" ht="15.75" customHeight="1">
      <c r="A506" s="1" t="str">
        <f ca="1">IFERROR(__xludf.DUMMYFUNCTION("GOOGLETRANSLATE(A506,""EN"",""RU"")"),"Рождественский пудинг")</f>
        <v>Рождественский пудинг</v>
      </c>
      <c r="B506" s="1" t="str">
        <f ca="1">IFERROR(__xludf.DUMMYFUNCTION("GOOGLETRANSLATE(B506,""EN"",""RU"")"),"соленое масло")</f>
        <v>соленое масло</v>
      </c>
    </row>
    <row r="507" spans="1:2" ht="15.75" customHeight="1">
      <c r="A507" s="1" t="str">
        <f ca="1">IFERROR(__xludf.DUMMYFUNCTION("GOOGLETRANSLATE(A507,""EN"",""RU"")"),"Рождественский пудинг")</f>
        <v>Рождественский пудинг</v>
      </c>
      <c r="B507" s="1" t="str">
        <f ca="1">IFERROR(__xludf.DUMMYFUNCTION("GOOGLETRANSLATE(B507,""EN"",""RU"")"),"темный мягкий коричневый сахар")</f>
        <v>темный мягкий коричневый сахар</v>
      </c>
    </row>
    <row r="508" spans="1:2" ht="15.75" customHeight="1">
      <c r="A508" s="1" t="str">
        <f ca="1">IFERROR(__xludf.DUMMYFUNCTION("GOOGLETRANSLATE(A508,""EN"",""RU"")"),"Рождественский пудинг")</f>
        <v>Рождественский пудинг</v>
      </c>
      <c r="B508" s="1" t="str">
        <f ca="1">IFERROR(__xludf.DUMMYFUNCTION("GOOGLETRANSLATE(B508,""EN"",""RU"")"),"Золотой сироп")</f>
        <v>Золотой сироп</v>
      </c>
    </row>
    <row r="509" spans="1:2" ht="15.75" customHeight="1">
      <c r="A509" s="1" t="str">
        <f ca="1">IFERROR(__xludf.DUMMYFUNCTION("GOOGLETRANSLATE(A509,""EN"",""RU"")"),"Рождественский пудинг")</f>
        <v>Рождественский пудинг</v>
      </c>
      <c r="B509" s="1" t="str">
        <f ca="1">IFERROR(__xludf.DUMMYFUNCTION("GOOGLETRANSLATE(B509,""EN"",""RU"")"),"апельсин")</f>
        <v>апельсин</v>
      </c>
    </row>
    <row r="510" spans="1:2" ht="15.75" customHeight="1">
      <c r="A510" s="1" t="str">
        <f ca="1">IFERROR(__xludf.DUMMYFUNCTION("GOOGLETRANSLATE(A510,""EN"",""RU"")"),"Рождественский пудинг")</f>
        <v>Рождественский пудинг</v>
      </c>
      <c r="B510" s="1" t="str">
        <f ca="1">IFERROR(__xludf.DUMMYFUNCTION("GOOGLETRANSLATE(B510,""EN"",""RU"")"),"овсяные хлопья")</f>
        <v>овсяные хлопья</v>
      </c>
    </row>
    <row r="511" spans="1:2" ht="15.75" customHeight="1">
      <c r="A511" s="1" t="str">
        <f ca="1">IFERROR(__xludf.DUMMYFUNCTION("GOOGLETRANSLATE(A511,""EN"",""RU"")"),"Рождественский пудинг")</f>
        <v>Рождественский пудинг</v>
      </c>
      <c r="B511" s="1" t="str">
        <f ca="1">IFERROR(__xludf.DUMMYFUNCTION("GOOGLETRANSLATE(B511,""EN"",""RU"")"),"Рождественский пудинг")</f>
        <v>Рождественский пудинг</v>
      </c>
    </row>
    <row r="512" spans="1:2" ht="15.75" customHeight="1">
      <c r="A512" s="1" t="str">
        <f ca="1">IFERROR(__xludf.DUMMYFUNCTION("GOOGLETRANSLATE(A512,""EN"",""RU"")"),"Куриный Ханди")</f>
        <v>Куриный Ханди</v>
      </c>
      <c r="B512" s="1" t="str">
        <f ca="1">IFERROR(__xludf.DUMMYFUNCTION("GOOGLETRANSLATE(B512,""EN"",""RU"")"),"Курица")</f>
        <v>Курица</v>
      </c>
    </row>
    <row r="513" spans="1:2" ht="15.75" customHeight="1">
      <c r="A513" s="1" t="str">
        <f ca="1">IFERROR(__xludf.DUMMYFUNCTION("GOOGLETRANSLATE(A513,""EN"",""RU"")"),"Куриный Ханди")</f>
        <v>Куриный Ханди</v>
      </c>
      <c r="B513" s="1" t="str">
        <f ca="1">IFERROR(__xludf.DUMMYFUNCTION("GOOGLETRANSLATE(B513,""EN"",""RU"")"),"Лук")</f>
        <v>Лук</v>
      </c>
    </row>
    <row r="514" spans="1:2" ht="15.75" customHeight="1">
      <c r="A514" s="1" t="str">
        <f ca="1">IFERROR(__xludf.DUMMYFUNCTION("GOOGLETRANSLATE(A514,""EN"",""RU"")"),"Куриный Ханди")</f>
        <v>Куриный Ханди</v>
      </c>
      <c r="B514" s="1" t="str">
        <f ca="1">IFERROR(__xludf.DUMMYFUNCTION("GOOGLETRANSLATE(B514,""EN"",""RU"")"),"Помидоры")</f>
        <v>Помидоры</v>
      </c>
    </row>
    <row r="515" spans="1:2" ht="15.75" customHeight="1">
      <c r="A515" s="1" t="str">
        <f ca="1">IFERROR(__xludf.DUMMYFUNCTION("GOOGLETRANSLATE(A515,""EN"",""RU"")"),"Куриный Ханди")</f>
        <v>Куриный Ханди</v>
      </c>
      <c r="B515" s="1" t="str">
        <f ca="1">IFERROR(__xludf.DUMMYFUNCTION("GOOGLETRANSLATE(B515,""EN"",""RU"")"),"Чеснок")</f>
        <v>Чеснок</v>
      </c>
    </row>
    <row r="516" spans="1:2" ht="15.75" customHeight="1">
      <c r="A516" s="1" t="str">
        <f ca="1">IFERROR(__xludf.DUMMYFUNCTION("GOOGLETRANSLATE(A516,""EN"",""RU"")"),"Куриный Ханди")</f>
        <v>Куриный Ханди</v>
      </c>
      <c r="B516" s="1" t="str">
        <f ca="1">IFERROR(__xludf.DUMMYFUNCTION("GOOGLETRANSLATE(B516,""EN"",""RU"")"),"Имбирная паста")</f>
        <v>Имбирная паста</v>
      </c>
    </row>
    <row r="517" spans="1:2" ht="15.75" customHeight="1">
      <c r="A517" s="1" t="str">
        <f ca="1">IFERROR(__xludf.DUMMYFUNCTION("GOOGLETRANSLATE(A517,""EN"",""RU"")"),"Куриный Ханди")</f>
        <v>Куриный Ханди</v>
      </c>
      <c r="B517" s="1" t="str">
        <f ca="1">IFERROR(__xludf.DUMMYFUNCTION("GOOGLETRANSLATE(B517,""EN"",""RU"")"),"Растительное масло")</f>
        <v>Растительное масло</v>
      </c>
    </row>
    <row r="518" spans="1:2" ht="15.75" customHeight="1">
      <c r="A518" s="1" t="str">
        <f ca="1">IFERROR(__xludf.DUMMYFUNCTION("GOOGLETRANSLATE(A518,""EN"",""RU"")"),"Куриный Ханди")</f>
        <v>Куриный Ханди</v>
      </c>
      <c r="B518" s="1" t="str">
        <f ca="1">IFERROR(__xludf.DUMMYFUNCTION("GOOGLETRANSLATE(B518,""EN"",""RU"")"),"Семена тмина")</f>
        <v>Семена тмина</v>
      </c>
    </row>
    <row r="519" spans="1:2" ht="15.75" customHeight="1">
      <c r="A519" s="1" t="str">
        <f ca="1">IFERROR(__xludf.DUMMYFUNCTION("GOOGLETRANSLATE(A519,""EN"",""RU"")"),"Куриный Ханди")</f>
        <v>Куриный Ханди</v>
      </c>
      <c r="B519" s="1" t="str">
        <f ca="1">IFERROR(__xludf.DUMMYFUNCTION("GOOGLETRANSLATE(B519,""EN"",""RU"")"),"Семена кориандра")</f>
        <v>Семена кориандра</v>
      </c>
    </row>
    <row r="520" spans="1:2" ht="15.75" customHeight="1">
      <c r="A520" s="1" t="str">
        <f ca="1">IFERROR(__xludf.DUMMYFUNCTION("GOOGLETRANSLATE(A520,""EN"",""RU"")"),"Куриный Ханди")</f>
        <v>Куриный Ханди</v>
      </c>
      <c r="B520" s="1" t="str">
        <f ca="1">IFERROR(__xludf.DUMMYFUNCTION("GOOGLETRANSLATE(B520,""EN"",""RU"")"),"Куркума")</f>
        <v>Куркума</v>
      </c>
    </row>
    <row r="521" spans="1:2" ht="15.75" customHeight="1">
      <c r="A521" s="1" t="str">
        <f ca="1">IFERROR(__xludf.DUMMYFUNCTION("GOOGLETRANSLATE(A521,""EN"",""RU"")"),"Куриный Ханди")</f>
        <v>Куриный Ханди</v>
      </c>
      <c r="B521" s="1" t="str">
        <f ca="1">IFERROR(__xludf.DUMMYFUNCTION("GOOGLETRANSLATE(B521,""EN"",""RU"")"),"Чили порошок")</f>
        <v>Чили порошок</v>
      </c>
    </row>
    <row r="522" spans="1:2" ht="15.75" customHeight="1">
      <c r="A522" s="1" t="str">
        <f ca="1">IFERROR(__xludf.DUMMYFUNCTION("GOOGLETRANSLATE(A522,""EN"",""RU"")"),"Куриный Ханди")</f>
        <v>Куриный Ханди</v>
      </c>
      <c r="B522" s="1" t="str">
        <f ca="1">IFERROR(__xludf.DUMMYFUNCTION("GOOGLETRANSLATE(B522,""EN"",""RU"")"),"Зеленый перец чили")</f>
        <v>Зеленый перец чили</v>
      </c>
    </row>
    <row r="523" spans="1:2" ht="15.75" customHeight="1">
      <c r="A523" s="1" t="str">
        <f ca="1">IFERROR(__xludf.DUMMYFUNCTION("GOOGLETRANSLATE(A523,""EN"",""RU"")"),"Куриный Ханди")</f>
        <v>Куриный Ханди</v>
      </c>
      <c r="B523" s="1" t="str">
        <f ca="1">IFERROR(__xludf.DUMMYFUNCTION("GOOGLETRANSLATE(B523,""EN"",""RU"")"),"Йогурт")</f>
        <v>Йогурт</v>
      </c>
    </row>
    <row r="524" spans="1:2" ht="15.75" customHeight="1">
      <c r="A524" s="1" t="str">
        <f ca="1">IFERROR(__xludf.DUMMYFUNCTION("GOOGLETRANSLATE(A524,""EN"",""RU"")"),"Куриный Ханди")</f>
        <v>Куриный Ханди</v>
      </c>
      <c r="B524" s="1" t="str">
        <f ca="1">IFERROR(__xludf.DUMMYFUNCTION("GOOGLETRANSLATE(B524,""EN"",""RU"")"),"Крем")</f>
        <v>Крем</v>
      </c>
    </row>
    <row r="525" spans="1:2" ht="15.75" customHeight="1">
      <c r="A525" s="1" t="str">
        <f ca="1">IFERROR(__xludf.DUMMYFUNCTION("GOOGLETRANSLATE(A525,""EN"",""RU"")"),"Куриный Ханди")</f>
        <v>Куриный Ханди</v>
      </c>
      <c r="B525" s="1" t="str">
        <f ca="1">IFERROR(__xludf.DUMMYFUNCTION("GOOGLETRANSLATE(B525,""EN"",""RU"")"),"пажитник")</f>
        <v>пажитник</v>
      </c>
    </row>
    <row r="526" spans="1:2" ht="15.75" customHeight="1">
      <c r="A526" s="1" t="str">
        <f ca="1">IFERROR(__xludf.DUMMYFUNCTION("GOOGLETRANSLATE(A526,""EN"",""RU"")"),"Куриный Ханди")</f>
        <v>Куриный Ханди</v>
      </c>
      <c r="B526" s="1" t="str">
        <f ca="1">IFERROR(__xludf.DUMMYFUNCTION("GOOGLETRANSLATE(B526,""EN"",""RU"")"),"гарам масала")</f>
        <v>гарам масала</v>
      </c>
    </row>
    <row r="527" spans="1:2" ht="15.75" customHeight="1">
      <c r="A527" s="1" t="str">
        <f ca="1">IFERROR(__xludf.DUMMYFUNCTION("GOOGLETRANSLATE(A527,""EN"",""RU"")"),"Куриный Ханди")</f>
        <v>Куриный Ханди</v>
      </c>
      <c r="B527" s="1" t="str">
        <f ca="1">IFERROR(__xludf.DUMMYFUNCTION("GOOGLETRANSLATE(B527,""EN"",""RU"")"),"Соль")</f>
        <v>Соль</v>
      </c>
    </row>
    <row r="528" spans="1:2" ht="15.75" customHeight="1">
      <c r="A528" s="1" t="str">
        <f ca="1">IFERROR(__xludf.DUMMYFUNCTION("GOOGLETRANSLATE(A528,""EN"",""RU"")"),"Курица Альфредо Примавера")</f>
        <v>Курица Альфредо Примавера</v>
      </c>
      <c r="B528" s="1" t="str">
        <f ca="1">IFERROR(__xludf.DUMMYFUNCTION("GOOGLETRANSLATE(B528,""EN"",""RU"")"),"Масло")</f>
        <v>Масло</v>
      </c>
    </row>
    <row r="529" spans="1:2" ht="15.75" customHeight="1">
      <c r="A529" s="1" t="str">
        <f ca="1">IFERROR(__xludf.DUMMYFUNCTION("GOOGLETRANSLATE(A529,""EN"",""RU"")"),"Курица Альфредо Примавера")</f>
        <v>Курица Альфредо Примавера</v>
      </c>
      <c r="B529" s="1" t="str">
        <f ca="1">IFERROR(__xludf.DUMMYFUNCTION("GOOGLETRANSLATE(B529,""EN"",""RU"")"),"Оливковое масло")</f>
        <v>Оливковое масло</v>
      </c>
    </row>
    <row r="530" spans="1:2" ht="15.75" customHeight="1">
      <c r="A530" s="1" t="str">
        <f ca="1">IFERROR(__xludf.DUMMYFUNCTION("GOOGLETRANSLATE(A530,""EN"",""RU"")"),"Курица Альфредо Примавера")</f>
        <v>Курица Альфредо Примавера</v>
      </c>
      <c r="B530" s="1" t="str">
        <f ca="1">IFERROR(__xludf.DUMMYFUNCTION("GOOGLETRANSLATE(B530,""EN"",""RU"")"),"Курица")</f>
        <v>Курица</v>
      </c>
    </row>
    <row r="531" spans="1:2" ht="15.75" customHeight="1">
      <c r="A531" s="1" t="str">
        <f ca="1">IFERROR(__xludf.DUMMYFUNCTION("GOOGLETRANSLATE(A531,""EN"",""RU"")"),"Курица Альфредо Примавера")</f>
        <v>Курица Альфредо Примавера</v>
      </c>
      <c r="B531" s="1" t="str">
        <f ca="1">IFERROR(__xludf.DUMMYFUNCTION("GOOGLETRANSLATE(B531,""EN"",""RU"")"),"Соль")</f>
        <v>Соль</v>
      </c>
    </row>
    <row r="532" spans="1:2" ht="15.75" customHeight="1">
      <c r="A532" s="1" t="str">
        <f ca="1">IFERROR(__xludf.DUMMYFUNCTION("GOOGLETRANSLATE(A532,""EN"",""RU"")"),"Курица Альфредо Примавера")</f>
        <v>Курица Альфредо Примавера</v>
      </c>
      <c r="B532" s="1" t="str">
        <f ca="1">IFERROR(__xludf.DUMMYFUNCTION("GOOGLETRANSLATE(B532,""EN"",""RU"")"),"Давить")</f>
        <v>Давить</v>
      </c>
    </row>
    <row r="533" spans="1:2" ht="15.75" customHeight="1">
      <c r="A533" s="1" t="str">
        <f ca="1">IFERROR(__xludf.DUMMYFUNCTION("GOOGLETRANSLATE(A533,""EN"",""RU"")"),"Курица Альфредо Примавера")</f>
        <v>Курица Альфредо Примавера</v>
      </c>
      <c r="B533" s="1" t="str">
        <f ca="1">IFERROR(__xludf.DUMMYFUNCTION("GOOGLETRANSLATE(B533,""EN"",""RU"")"),"Брокколи")</f>
        <v>Брокколи</v>
      </c>
    </row>
    <row r="534" spans="1:2" ht="15.75" customHeight="1">
      <c r="A534" s="1" t="str">
        <f ca="1">IFERROR(__xludf.DUMMYFUNCTION("GOOGLETRANSLATE(A534,""EN"",""RU"")"),"Курица Альфредо Примавера")</f>
        <v>Курица Альфредо Примавера</v>
      </c>
      <c r="B534" s="1" t="str">
        <f ca="1">IFERROR(__xludf.DUMMYFUNCTION("GOOGLETRANSLATE(B534,""EN"",""RU"")"),"грибы")</f>
        <v>грибы</v>
      </c>
    </row>
    <row r="535" spans="1:2" ht="15.75" customHeight="1">
      <c r="A535" s="1" t="str">
        <f ca="1">IFERROR(__xludf.DUMMYFUNCTION("GOOGLETRANSLATE(A535,""EN"",""RU"")"),"Курица Альфредо Примавера")</f>
        <v>Курица Альфредо Примавера</v>
      </c>
      <c r="B535" s="1" t="str">
        <f ca="1">IFERROR(__xludf.DUMMYFUNCTION("GOOGLETRANSLATE(B535,""EN"",""RU"")"),"Перец")</f>
        <v>Перец</v>
      </c>
    </row>
    <row r="536" spans="1:2" ht="15.75" customHeight="1">
      <c r="A536" s="1" t="str">
        <f ca="1">IFERROR(__xludf.DUMMYFUNCTION("GOOGLETRANSLATE(A536,""EN"",""RU"")"),"Курица Альфредо Примавера")</f>
        <v>Курица Альфредо Примавера</v>
      </c>
      <c r="B536" s="1" t="str">
        <f ca="1">IFERROR(__xludf.DUMMYFUNCTION("GOOGLETRANSLATE(B536,""EN"",""RU"")"),"лук")</f>
        <v>лук</v>
      </c>
    </row>
    <row r="537" spans="1:2" ht="15.75" customHeight="1">
      <c r="A537" s="1" t="str">
        <f ca="1">IFERROR(__xludf.DUMMYFUNCTION("GOOGLETRANSLATE(A537,""EN"",""RU"")"),"Курица Альфредо Примавера")</f>
        <v>Курица Альфредо Примавера</v>
      </c>
      <c r="B537" s="1" t="str">
        <f ca="1">IFERROR(__xludf.DUMMYFUNCTION("GOOGLETRANSLATE(B537,""EN"",""RU"")"),"чеснок")</f>
        <v>чеснок</v>
      </c>
    </row>
    <row r="538" spans="1:2" ht="15.75" customHeight="1">
      <c r="A538" s="1" t="str">
        <f ca="1">IFERROR(__xludf.DUMMYFUNCTION("GOOGLETRANSLATE(A538,""EN"",""RU"")"),"Курица Альфредо Примавера")</f>
        <v>Курица Альфредо Примавера</v>
      </c>
      <c r="B538" s="1" t="str">
        <f ca="1">IFERROR(__xludf.DUMMYFUNCTION("GOOGLETRANSLATE(B538,""EN"",""RU"")"),"хлопья красного перца")</f>
        <v>хлопья красного перца</v>
      </c>
    </row>
    <row r="539" spans="1:2" ht="15.75" customHeight="1">
      <c r="A539" s="1" t="str">
        <f ca="1">IFERROR(__xludf.DUMMYFUNCTION("GOOGLETRANSLATE(A539,""EN"",""RU"")"),"Курица Альфредо Примавера")</f>
        <v>Курица Альфредо Примавера</v>
      </c>
      <c r="B539" s="1" t="str">
        <f ca="1">IFERROR(__xludf.DUMMYFUNCTION("GOOGLETRANSLATE(B539,""EN"",""RU"")"),"белое вино")</f>
        <v>белое вино</v>
      </c>
    </row>
    <row r="540" spans="1:2" ht="15.75" customHeight="1">
      <c r="A540" s="1" t="str">
        <f ca="1">IFERROR(__xludf.DUMMYFUNCTION("GOOGLETRANSLATE(A540,""EN"",""RU"")"),"Курица Альфредо Примавера")</f>
        <v>Курица Альфредо Примавера</v>
      </c>
      <c r="B540" s="1" t="str">
        <f ca="1">IFERROR(__xludf.DUMMYFUNCTION("GOOGLETRANSLATE(B540,""EN"",""RU"")"),"молоко")</f>
        <v>молоко</v>
      </c>
    </row>
    <row r="541" spans="1:2" ht="15.75" customHeight="1">
      <c r="A541" s="1" t="str">
        <f ca="1">IFERROR(__xludf.DUMMYFUNCTION("GOOGLETRANSLATE(A541,""EN"",""RU"")"),"Курица Альфредо Примавера")</f>
        <v>Курица Альфредо Примавера</v>
      </c>
      <c r="B541" s="1" t="str">
        <f ca="1">IFERROR(__xludf.DUMMYFUNCTION("GOOGLETRANSLATE(B541,""EN"",""RU"")"),"жирные сливки")</f>
        <v>жирные сливки</v>
      </c>
    </row>
    <row r="542" spans="1:2" ht="15.75" customHeight="1">
      <c r="A542" s="1" t="str">
        <f ca="1">IFERROR(__xludf.DUMMYFUNCTION("GOOGLETRANSLATE(A542,""EN"",""RU"")"),"Курица Альфредо Примавера")</f>
        <v>Курица Альфредо Примавера</v>
      </c>
      <c r="B542" s="1" t="str">
        <f ca="1">IFERROR(__xludf.DUMMYFUNCTION("GOOGLETRANSLATE(B542,""EN"",""RU"")"),"сыр пармезан")</f>
        <v>сыр пармезан</v>
      </c>
    </row>
    <row r="543" spans="1:2" ht="15.75" customHeight="1">
      <c r="A543" s="1" t="str">
        <f ca="1">IFERROR(__xludf.DUMMYFUNCTION("GOOGLETRANSLATE(A543,""EN"",""RU"")"),"Курица Альфредо Примавера")</f>
        <v>Курица Альфредо Примавера</v>
      </c>
      <c r="B543" s="1" t="str">
        <f ca="1">IFERROR(__xludf.DUMMYFUNCTION("GOOGLETRANSLATE(B543,""EN"",""RU"")"),"макароны с бабочкой")</f>
        <v>макароны с бабочкой</v>
      </c>
    </row>
    <row r="544" spans="1:2" ht="15.75" customHeight="1">
      <c r="A544" s="1" t="str">
        <f ca="1">IFERROR(__xludf.DUMMYFUNCTION("GOOGLETRANSLATE(A544,""EN"",""RU"")"),"Курица Альфредо Примавера")</f>
        <v>Курица Альфредо Примавера</v>
      </c>
      <c r="B544" s="1" t="str">
        <f ca="1">IFERROR(__xludf.DUMMYFUNCTION("GOOGLETRANSLATE(B544,""EN"",""RU"")"),"Соль")</f>
        <v>Соль</v>
      </c>
    </row>
    <row r="545" spans="1:2" ht="15.75" customHeight="1">
      <c r="A545" s="1" t="str">
        <f ca="1">IFERROR(__xludf.DUMMYFUNCTION("GOOGLETRANSLATE(A545,""EN"",""RU"")"),"Курица Альфредо Примавера")</f>
        <v>Курица Альфредо Примавера</v>
      </c>
      <c r="B545" s="1" t="str">
        <f ca="1">IFERROR(__xludf.DUMMYFUNCTION("GOOGLETRANSLATE(B545,""EN"",""RU"")"),"Перец")</f>
        <v>Перец</v>
      </c>
    </row>
    <row r="546" spans="1:2" ht="15.75" customHeight="1">
      <c r="A546" s="1" t="str">
        <f ca="1">IFERROR(__xludf.DUMMYFUNCTION("GOOGLETRANSLATE(A546,""EN"",""RU"")"),"Курица Альфредо Примавера")</f>
        <v>Курица Альфредо Примавера</v>
      </c>
      <c r="B546" s="1" t="str">
        <f ca="1">IFERROR(__xludf.DUMMYFUNCTION("GOOGLETRANSLATE(B546,""EN"",""RU"")"),"Петрушка")</f>
        <v>Петрушка</v>
      </c>
    </row>
    <row r="547" spans="1:2" ht="15.75" customHeight="1">
      <c r="A547" s="1" t="str">
        <f ca="1">IFERROR(__xludf.DUMMYFUNCTION("GOOGLETRANSLATE(A547,""EN"",""RU"")"),"Куриный фахита с макаронами и сыром")</f>
        <v>Куриный фахита с макаронами и сыром</v>
      </c>
      <c r="B547" s="1" t="str">
        <f ca="1">IFERROR(__xludf.DUMMYFUNCTION("GOOGLETRANSLATE(B547,""EN"",""RU"")"),"макароны")</f>
        <v>макароны</v>
      </c>
    </row>
    <row r="548" spans="1:2" ht="15.75" customHeight="1">
      <c r="A548" s="1" t="str">
        <f ca="1">IFERROR(__xludf.DUMMYFUNCTION("GOOGLETRANSLATE(A548,""EN"",""RU"")"),"Куриный фахита с макаронами и сыром")</f>
        <v>Куриный фахита с макаронами и сыром</v>
      </c>
      <c r="B548" s="1" t="str">
        <f ca="1">IFERROR(__xludf.DUMMYFUNCTION("GOOGLETRANSLATE(B548,""EN"",""RU"")"),"куриный бульон")</f>
        <v>куриный бульон</v>
      </c>
    </row>
    <row r="549" spans="1:2" ht="15.75" customHeight="1">
      <c r="A549" s="1" t="str">
        <f ca="1">IFERROR(__xludf.DUMMYFUNCTION("GOOGLETRANSLATE(A549,""EN"",""RU"")"),"Куриный фахита с макаронами и сыром")</f>
        <v>Куриный фахита с макаронами и сыром</v>
      </c>
      <c r="B549" s="1" t="str">
        <f ca="1">IFERROR(__xludf.DUMMYFUNCTION("GOOGLETRANSLATE(B549,""EN"",""RU"")"),"жирные сливки")</f>
        <v>жирные сливки</v>
      </c>
    </row>
    <row r="550" spans="1:2" ht="15.75" customHeight="1">
      <c r="A550" s="1" t="str">
        <f ca="1">IFERROR(__xludf.DUMMYFUNCTION("GOOGLETRANSLATE(A550,""EN"",""RU"")"),"Куриный фахита с макаронами и сыром")</f>
        <v>Куриный фахита с макаронами и сыром</v>
      </c>
      <c r="B550" s="1" t="str">
        <f ca="1">IFERROR(__xludf.DUMMYFUNCTION("GOOGLETRANSLATE(B550,""EN"",""RU"")"),"приправа фахита")</f>
        <v>приправа фахита</v>
      </c>
    </row>
    <row r="551" spans="1:2" ht="15.75" customHeight="1">
      <c r="A551" s="1" t="str">
        <f ca="1">IFERROR(__xludf.DUMMYFUNCTION("GOOGLETRANSLATE(A551,""EN"",""RU"")"),"Куриный фахита с макаронами и сыром")</f>
        <v>Куриный фахита с макаронами и сыром</v>
      </c>
      <c r="B551" s="1" t="str">
        <f ca="1">IFERROR(__xludf.DUMMYFUNCTION("GOOGLETRANSLATE(B551,""EN"",""RU"")"),"соль")</f>
        <v>соль</v>
      </c>
    </row>
    <row r="552" spans="1:2" ht="15.75" customHeight="1">
      <c r="A552" s="1" t="str">
        <f ca="1">IFERROR(__xludf.DUMMYFUNCTION("GOOGLETRANSLATE(A552,""EN"",""RU"")"),"Куриный фахита с макаронами и сыром")</f>
        <v>Куриный фахита с макаронами и сыром</v>
      </c>
      <c r="B552" s="1" t="str">
        <f ca="1">IFERROR(__xludf.DUMMYFUNCTION("GOOGLETRANSLATE(B552,""EN"",""RU"")"),"куриная грудка")</f>
        <v>куриная грудка</v>
      </c>
    </row>
    <row r="553" spans="1:2" ht="15.75" customHeight="1">
      <c r="A553" s="1" t="str">
        <f ca="1">IFERROR(__xludf.DUMMYFUNCTION("GOOGLETRANSLATE(A553,""EN"",""RU"")"),"Куриный фахита с макаронами и сыром")</f>
        <v>Куриный фахита с макаронами и сыром</v>
      </c>
      <c r="B553" s="1" t="str">
        <f ca="1">IFERROR(__xludf.DUMMYFUNCTION("GOOGLETRANSLATE(B553,""EN"",""RU"")"),"оливковое масло")</f>
        <v>оливковое масло</v>
      </c>
    </row>
    <row r="554" spans="1:2" ht="15.75" customHeight="1">
      <c r="A554" s="1" t="str">
        <f ca="1">IFERROR(__xludf.DUMMYFUNCTION("GOOGLETRANSLATE(A554,""EN"",""RU"")"),"Куриный фахита с макаронами и сыром")</f>
        <v>Куриный фахита с макаронами и сыром</v>
      </c>
      <c r="B554" s="1" t="str">
        <f ca="1">IFERROR(__xludf.DUMMYFUNCTION("GOOGLETRANSLATE(B554,""EN"",""RU"")"),"лук")</f>
        <v>лук</v>
      </c>
    </row>
    <row r="555" spans="1:2" ht="15.75" customHeight="1">
      <c r="A555" s="1" t="str">
        <f ca="1">IFERROR(__xludf.DUMMYFUNCTION("GOOGLETRANSLATE(A555,""EN"",""RU"")"),"Куриный фахита с макаронами и сыром")</f>
        <v>Куриный фахита с макаронами и сыром</v>
      </c>
      <c r="B555" s="1" t="str">
        <f ca="1">IFERROR(__xludf.DUMMYFUNCTION("GOOGLETRANSLATE(B555,""EN"",""RU"")"),"красный перец")</f>
        <v>красный перец</v>
      </c>
    </row>
    <row r="556" spans="1:2" ht="15.75" customHeight="1">
      <c r="A556" s="1" t="str">
        <f ca="1">IFERROR(__xludf.DUMMYFUNCTION("GOOGLETRANSLATE(A556,""EN"",""RU"")"),"Куриный фахита с макаронами и сыром")</f>
        <v>Куриный фахита с макаронами и сыром</v>
      </c>
      <c r="B556" s="1" t="str">
        <f ca="1">IFERROR(__xludf.DUMMYFUNCTION("GOOGLETRANSLATE(B556,""EN"",""RU"")"),"чеснок")</f>
        <v>чеснок</v>
      </c>
    </row>
    <row r="557" spans="1:2" ht="15.75" customHeight="1">
      <c r="A557" s="1" t="str">
        <f ca="1">IFERROR(__xludf.DUMMYFUNCTION("GOOGLETRANSLATE(A557,""EN"",""RU"")"),"Куриный фахита с макаронами и сыром")</f>
        <v>Куриный фахита с макаронами и сыром</v>
      </c>
      <c r="B557" s="1" t="str">
        <f ca="1">IFERROR(__xludf.DUMMYFUNCTION("GOOGLETRANSLATE(B557,""EN"",""RU"")"),"сыр чеддар")</f>
        <v>сыр чеддар</v>
      </c>
    </row>
    <row r="558" spans="1:2" ht="15.75" customHeight="1">
      <c r="A558" s="1" t="str">
        <f ca="1">IFERROR(__xludf.DUMMYFUNCTION("GOOGLETRANSLATE(A558,""EN"",""RU"")"),"Куриный фахита с макаронами и сыром")</f>
        <v>Куриный фахита с макаронами и сыром</v>
      </c>
      <c r="B558" s="1" t="str">
        <f ca="1">IFERROR(__xludf.DUMMYFUNCTION("GOOGLETRANSLATE(B558,""EN"",""RU"")"),"петрушка")</f>
        <v>петрушка</v>
      </c>
    </row>
    <row r="559" spans="1:2" ht="15.75" customHeight="1">
      <c r="A559" s="1" t="str">
        <f ca="1">IFERROR(__xludf.DUMMYFUNCTION("GOOGLETRANSLATE(A559,""EN"",""RU"")"),"Тако с рыбой и пряностями по-каджунски")</f>
        <v>Тако с рыбой и пряностями по-каджунски</v>
      </c>
      <c r="B559" s="1" t="str">
        <f ca="1">IFERROR(__xludf.DUMMYFUNCTION("GOOGLETRANSLATE(B559,""EN"",""RU"")"),"каджунский")</f>
        <v>каджунский</v>
      </c>
    </row>
    <row r="560" spans="1:2" ht="15.75" customHeight="1">
      <c r="A560" s="1" t="str">
        <f ca="1">IFERROR(__xludf.DUMMYFUNCTION("GOOGLETRANSLATE(A560,""EN"",""RU"")"),"Тако с рыбой и пряностями по-каджунски")</f>
        <v>Тако с рыбой и пряностями по-каджунски</v>
      </c>
      <c r="B560" s="1" t="str">
        <f ca="1">IFERROR(__xludf.DUMMYFUNCTION("GOOGLETRANSLATE(B560,""EN"",""RU"")"),"кайенский перец")</f>
        <v>кайенский перец</v>
      </c>
    </row>
    <row r="561" spans="1:2" ht="15.75" customHeight="1">
      <c r="A561" s="1" t="str">
        <f ca="1">IFERROR(__xludf.DUMMYFUNCTION("GOOGLETRANSLATE(A561,""EN"",""RU"")"),"Тако с рыбой и пряностями по-каджунски")</f>
        <v>Тако с рыбой и пряностями по-каджунски</v>
      </c>
      <c r="B561" s="1" t="str">
        <f ca="1">IFERROR(__xludf.DUMMYFUNCTION("GOOGLETRANSLATE(B561,""EN"",""RU"")"),"белая рыба")</f>
        <v>белая рыба</v>
      </c>
    </row>
    <row r="562" spans="1:2" ht="15.75" customHeight="1">
      <c r="A562" s="1" t="str">
        <f ca="1">IFERROR(__xludf.DUMMYFUNCTION("GOOGLETRANSLATE(A562,""EN"",""RU"")"),"Тако с рыбой и пряностями по-каджунски")</f>
        <v>Тако с рыбой и пряностями по-каджунски</v>
      </c>
      <c r="B562" s="1" t="str">
        <f ca="1">IFERROR(__xludf.DUMMYFUNCTION("GOOGLETRANSLATE(B562,""EN"",""RU"")"),"растительное масло")</f>
        <v>растительное масло</v>
      </c>
    </row>
    <row r="563" spans="1:2" ht="15.75" customHeight="1">
      <c r="A563" s="1" t="str">
        <f ca="1">IFERROR(__xludf.DUMMYFUNCTION("GOOGLETRANSLATE(A563,""EN"",""RU"")"),"Тако с рыбой и пряностями по-каджунски")</f>
        <v>Тако с рыбой и пряностями по-каджунски</v>
      </c>
      <c r="B563" s="1" t="str">
        <f ca="1">IFERROR(__xludf.DUMMYFUNCTION("GOOGLETRANSLATE(B563,""EN"",""RU"")"),"мучная лепешка")</f>
        <v>мучная лепешка</v>
      </c>
    </row>
    <row r="564" spans="1:2" ht="15.75" customHeight="1">
      <c r="A564" s="1" t="str">
        <f ca="1">IFERROR(__xludf.DUMMYFUNCTION("GOOGLETRANSLATE(A564,""EN"",""RU"")"),"Тако с рыбой и пряностями по-каджунски")</f>
        <v>Тако с рыбой и пряностями по-каджунски</v>
      </c>
      <c r="B564" s="1" t="str">
        <f ca="1">IFERROR(__xludf.DUMMYFUNCTION("GOOGLETRANSLATE(B564,""EN"",""RU"")"),"авокадо")</f>
        <v>авокадо</v>
      </c>
    </row>
    <row r="565" spans="1:2" ht="15.75" customHeight="1">
      <c r="A565" s="1" t="str">
        <f ca="1">IFERROR(__xludf.DUMMYFUNCTION("GOOGLETRANSLATE(A565,""EN"",""RU"")"),"Тако с рыбой и пряностями по-каджунски")</f>
        <v>Тако с рыбой и пряностями по-каджунски</v>
      </c>
      <c r="B565" s="1" t="str">
        <f ca="1">IFERROR(__xludf.DUMMYFUNCTION("GOOGLETRANSLATE(B565,""EN"",""RU"")"),"маленький драгоценный салат")</f>
        <v>маленький драгоценный салат</v>
      </c>
    </row>
    <row r="566" spans="1:2" ht="15.75" customHeight="1">
      <c r="A566" s="1" t="str">
        <f ca="1">IFERROR(__xludf.DUMMYFUNCTION("GOOGLETRANSLATE(A566,""EN"",""RU"")"),"Тако с рыбой и пряностями по-каджунски")</f>
        <v>Тако с рыбой и пряностями по-каджунски</v>
      </c>
      <c r="B566" s="1" t="str">
        <f ca="1">IFERROR(__xludf.DUMMYFUNCTION("GOOGLETRANSLATE(B566,""EN"",""RU"")"),"зеленый лук")</f>
        <v>зеленый лук</v>
      </c>
    </row>
    <row r="567" spans="1:2" ht="15.75" customHeight="1">
      <c r="A567" s="1" t="str">
        <f ca="1">IFERROR(__xludf.DUMMYFUNCTION("GOOGLETRANSLATE(A567,""EN"",""RU"")"),"Тако с рыбой и пряностями по-каджунски")</f>
        <v>Тако с рыбой и пряностями по-каджунски</v>
      </c>
      <c r="B567" s="1" t="str">
        <f ca="1">IFERROR(__xludf.DUMMYFUNCTION("GOOGLETRANSLATE(B567,""EN"",""RU"")"),"сальса")</f>
        <v>сальса</v>
      </c>
    </row>
    <row r="568" spans="1:2" ht="15.75" customHeight="1">
      <c r="A568" s="1" t="str">
        <f ca="1">IFERROR(__xludf.DUMMYFUNCTION("GOOGLETRANSLATE(A568,""EN"",""RU"")"),"Тако с рыбой и пряностями по-каджунски")</f>
        <v>Тако с рыбой и пряностями по-каджунски</v>
      </c>
      <c r="B568" s="1" t="str">
        <f ca="1">IFERROR(__xludf.DUMMYFUNCTION("GOOGLETRANSLATE(B568,""EN"",""RU"")"),"сметана")</f>
        <v>сметана</v>
      </c>
    </row>
    <row r="569" spans="1:2" ht="15.75" customHeight="1">
      <c r="A569" s="1" t="str">
        <f ca="1">IFERROR(__xludf.DUMMYFUNCTION("GOOGLETRANSLATE(A569,""EN"",""RU"")"),"Тако с рыбой и пряностями по-каджунски")</f>
        <v>Тако с рыбой и пряностями по-каджунски</v>
      </c>
      <c r="B569" s="1" t="str">
        <f ca="1">IFERROR(__xludf.DUMMYFUNCTION("GOOGLETRANSLATE(B569,""EN"",""RU"")"),"лимон")</f>
        <v>лимон</v>
      </c>
    </row>
    <row r="570" spans="1:2" ht="15.75" customHeight="1">
      <c r="A570" s="1" t="str">
        <f ca="1">IFERROR(__xludf.DUMMYFUNCTION("GOOGLETRANSLATE(A570,""EN"",""RU"")"),"Тако с рыбой и пряностями по-каджунски")</f>
        <v>Тако с рыбой и пряностями по-каджунски</v>
      </c>
      <c r="B570" s="1" t="str">
        <f ca="1">IFERROR(__xludf.DUMMYFUNCTION("GOOGLETRANSLATE(B570,""EN"",""RU"")"),"чеснок")</f>
        <v>чеснок</v>
      </c>
    </row>
    <row r="571" spans="1:2" ht="15.75" customHeight="1">
      <c r="A571" s="1" t="str">
        <f ca="1">IFERROR(__xludf.DUMMYFUNCTION("GOOGLETRANSLATE(A571,""EN"",""RU"")"),"Тако с курицей в мультиварке")</f>
        <v>Тако с курицей в мультиварке</v>
      </c>
      <c r="B571" s="1" t="str">
        <f ca="1">IFERROR(__xludf.DUMMYFUNCTION("GOOGLETRANSLATE(B571,""EN"",""RU"")"),"Куриная грудка")</f>
        <v>Куриная грудка</v>
      </c>
    </row>
    <row r="572" spans="1:2" ht="15.75" customHeight="1">
      <c r="A572" s="1" t="str">
        <f ca="1">IFERROR(__xludf.DUMMYFUNCTION("GOOGLETRANSLATE(A572,""EN"",""RU"")"),"Тако с курицей в мультиварке")</f>
        <v>Тако с курицей в мультиварке</v>
      </c>
      <c r="B572" s="1" t="str">
        <f ca="1">IFERROR(__xludf.DUMMYFUNCTION("GOOGLETRANSLATE(B572,""EN"",""RU"")"),"Заправка для винегрета")</f>
        <v>Заправка для винегрета</v>
      </c>
    </row>
    <row r="573" spans="1:2" ht="15.75" customHeight="1">
      <c r="A573" s="1" t="str">
        <f ca="1">IFERROR(__xludf.DUMMYFUNCTION("GOOGLETRANSLATE(A573,""EN"",""RU"")"),"Тако с курицей в мультиварке")</f>
        <v>Тако с курицей в мультиварке</v>
      </c>
      <c r="B573" s="1" t="str">
        <f ca="1">IFERROR(__xludf.DUMMYFUNCTION("GOOGLETRANSLATE(B573,""EN"",""RU"")"),"Тмин")</f>
        <v>Тмин</v>
      </c>
    </row>
    <row r="574" spans="1:2" ht="15.75" customHeight="1">
      <c r="A574" s="1" t="str">
        <f ca="1">IFERROR(__xludf.DUMMYFUNCTION("GOOGLETRANSLATE(A574,""EN"",""RU"")"),"Тако с курицей в мультиварке")</f>
        <v>Тако с курицей в мультиварке</v>
      </c>
      <c r="B574" s="1" t="str">
        <f ca="1">IFERROR(__xludf.DUMMYFUNCTION("GOOGLETRANSLATE(B574,""EN"",""RU"")"),"Копченая паприка")</f>
        <v>Копченая паприка</v>
      </c>
    </row>
    <row r="575" spans="1:2" ht="15.75" customHeight="1">
      <c r="A575" s="1" t="str">
        <f ca="1">IFERROR(__xludf.DUMMYFUNCTION("GOOGLETRANSLATE(A575,""EN"",""RU"")"),"Тако с курицей в мультиварке")</f>
        <v>Тако с курицей в мультиварке</v>
      </c>
      <c r="B575" s="1" t="str">
        <f ca="1">IFERROR(__xludf.DUMMYFUNCTION("GOOGLETRANSLATE(B575,""EN"",""RU"")"),"Чеснок")</f>
        <v>Чеснок</v>
      </c>
    </row>
    <row r="576" spans="1:2" ht="15.75" customHeight="1">
      <c r="A576" s="1" t="str">
        <f ca="1">IFERROR(__xludf.DUMMYFUNCTION("GOOGLETRANSLATE(A576,""EN"",""RU"")"),"Тако с курицей в мультиварке")</f>
        <v>Тако с курицей в мультиварке</v>
      </c>
      <c r="B576" s="1" t="str">
        <f ca="1">IFERROR(__xludf.DUMMYFUNCTION("GOOGLETRANSLATE(B576,""EN"",""RU"")"),"Пережареные бобы")</f>
        <v>Пережареные бобы</v>
      </c>
    </row>
    <row r="577" spans="1:2" ht="15.75" customHeight="1">
      <c r="A577" s="1" t="str">
        <f ca="1">IFERROR(__xludf.DUMMYFUNCTION("GOOGLETRANSLATE(A577,""EN"",""RU"")"),"Тако с курицей в мультиварке")</f>
        <v>Тако с курицей в мультиварке</v>
      </c>
      <c r="B577" s="1" t="str">
        <f ca="1">IFERROR(__xludf.DUMMYFUNCTION("GOOGLETRANSLATE(B577,""EN"",""RU"")"),"Твердые оболочки тако")</f>
        <v>Твердые оболочки тако</v>
      </c>
    </row>
    <row r="578" spans="1:2" ht="15.75" customHeight="1">
      <c r="A578" s="1" t="str">
        <f ca="1">IFERROR(__xludf.DUMMYFUNCTION("GOOGLETRANSLATE(A578,""EN"",""RU"")"),"Тако с курицей в мультиварке")</f>
        <v>Тако с курицей в мультиварке</v>
      </c>
      <c r="B578" s="1" t="str">
        <f ca="1">IFERROR(__xludf.DUMMYFUNCTION("GOOGLETRANSLATE(B578,""EN"",""RU"")"),"Тертый мексиканский сыр")</f>
        <v>Тертый мексиканский сыр</v>
      </c>
    </row>
    <row r="579" spans="1:2" ht="15.75" customHeight="1">
      <c r="A579" s="1" t="str">
        <f ca="1">IFERROR(__xludf.DUMMYFUNCTION("GOOGLETRANSLATE(A579,""EN"",""RU"")"),"Тако с курицей в мультиварке")</f>
        <v>Тако с курицей в мультиварке</v>
      </c>
      <c r="B579" s="1" t="str">
        <f ca="1">IFERROR(__xludf.DUMMYFUNCTION("GOOGLETRANSLATE(B579,""EN"",""RU"")"),"Виноградные Помидоры")</f>
        <v>Виноградные Помидоры</v>
      </c>
    </row>
    <row r="580" spans="1:2" ht="15.75" customHeight="1">
      <c r="A580" s="1" t="str">
        <f ca="1">IFERROR(__xludf.DUMMYFUNCTION("GOOGLETRANSLATE(A580,""EN"",""RU"")"),"Тако с курицей в мультиварке")</f>
        <v>Тако с курицей в мультиварке</v>
      </c>
      <c r="B580" s="1" t="str">
        <f ca="1">IFERROR(__xludf.DUMMYFUNCTION("GOOGLETRANSLATE(B580,""EN"",""RU"")"),"Халапеньо")</f>
        <v>Халапеньо</v>
      </c>
    </row>
    <row r="581" spans="1:2" ht="15.75" customHeight="1">
      <c r="A581" s="1" t="str">
        <f ca="1">IFERROR(__xludf.DUMMYFUNCTION("GOOGLETRANSLATE(A581,""EN"",""RU"")"),"Тако с курицей в мультиварке")</f>
        <v>Тако с курицей в мультиварке</v>
      </c>
      <c r="B581" s="1" t="str">
        <f ca="1">IFERROR(__xludf.DUMMYFUNCTION("GOOGLETRANSLATE(B581,""EN"",""RU"")"),"Авокадо")</f>
        <v>Авокадо</v>
      </c>
    </row>
    <row r="582" spans="1:2" ht="15.75" customHeight="1">
      <c r="A582" s="1" t="str">
        <f ca="1">IFERROR(__xludf.DUMMYFUNCTION("GOOGLETRANSLATE(A582,""EN"",""RU"")"),"Тако с курицей в мультиварке")</f>
        <v>Тако с курицей в мультиварке</v>
      </c>
      <c r="B582" s="1" t="str">
        <f ca="1">IFERROR(__xludf.DUMMYFUNCTION("GOOGLETRANSLATE(B582,""EN"",""RU"")"),"Зеленая сальса")</f>
        <v>Зеленая сальса</v>
      </c>
    </row>
    <row r="583" spans="1:2" ht="15.75" customHeight="1">
      <c r="A583" s="1" t="str">
        <f ca="1">IFERROR(__xludf.DUMMYFUNCTION("GOOGLETRANSLATE(A583,""EN"",""RU"")"),"Тако с курицей в мультиварке")</f>
        <v>Тако с курицей в мультиварке</v>
      </c>
      <c r="B583" s="1" t="str">
        <f ca="1">IFERROR(__xludf.DUMMYFUNCTION("GOOGLETRANSLATE(B583,""EN"",""RU"")"),"Сметана")</f>
        <v>Сметана</v>
      </c>
    </row>
    <row r="584" spans="1:2" ht="15.75" customHeight="1">
      <c r="A584" s="1" t="str">
        <f ca="1">IFERROR(__xludf.DUMMYFUNCTION("GOOGLETRANSLATE(A584,""EN"",""RU"")"),"Тако с курицей в мультиварке")</f>
        <v>Тако с курицей в мультиварке</v>
      </c>
      <c r="B584" s="1" t="str">
        <f ca="1">IFERROR(__xludf.DUMMYFUNCTION("GOOGLETRANSLATE(B584,""EN"",""RU"")"),"Молоко")</f>
        <v>Молоко</v>
      </c>
    </row>
    <row r="585" spans="1:2" ht="15.75" customHeight="1">
      <c r="A585" s="1" t="str">
        <f ca="1">IFERROR(__xludf.DUMMYFUNCTION("GOOGLETRANSLATE(A585,""EN"",""RU"")"),"Куриный карааге")</f>
        <v>Куриный карааге</v>
      </c>
      <c r="B585" s="1" t="str">
        <f ca="1">IFERROR(__xludf.DUMMYFUNCTION("GOOGLETRANSLATE(B585,""EN"",""RU"")"),"Куриное бедрышко")</f>
        <v>Куриное бедрышко</v>
      </c>
    </row>
    <row r="586" spans="1:2" ht="15.75" customHeight="1">
      <c r="A586" s="1" t="str">
        <f ca="1">IFERROR(__xludf.DUMMYFUNCTION("GOOGLETRANSLATE(A586,""EN"",""RU"")"),"Куриный карааге")</f>
        <v>Куриный карааге</v>
      </c>
      <c r="B586" s="1" t="str">
        <f ca="1">IFERROR(__xludf.DUMMYFUNCTION("GOOGLETRANSLATE(B586,""EN"",""RU"")"),"Имбирь")</f>
        <v>Имбирь</v>
      </c>
    </row>
    <row r="587" spans="1:2" ht="15.75" customHeight="1">
      <c r="A587" s="1" t="str">
        <f ca="1">IFERROR(__xludf.DUMMYFUNCTION("GOOGLETRANSLATE(A587,""EN"",""RU"")"),"Куриный карааге")</f>
        <v>Куриный карааге</v>
      </c>
      <c r="B587" s="1" t="str">
        <f ca="1">IFERROR(__xludf.DUMMYFUNCTION("GOOGLETRANSLATE(B587,""EN"",""RU"")"),"Чеснок")</f>
        <v>Чеснок</v>
      </c>
    </row>
    <row r="588" spans="1:2" ht="15.75" customHeight="1">
      <c r="A588" s="1" t="str">
        <f ca="1">IFERROR(__xludf.DUMMYFUNCTION("GOOGLETRANSLATE(A588,""EN"",""RU"")"),"Куриный карааге")</f>
        <v>Куриный карааге</v>
      </c>
      <c r="B588" s="1" t="str">
        <f ca="1">IFERROR(__xludf.DUMMYFUNCTION("GOOGLETRANSLATE(B588,""EN"",""RU"")"),"Соевый соус")</f>
        <v>Соевый соус</v>
      </c>
    </row>
    <row r="589" spans="1:2" ht="15.75" customHeight="1">
      <c r="A589" s="1" t="str">
        <f ca="1">IFERROR(__xludf.DUMMYFUNCTION("GOOGLETRANSLATE(A589,""EN"",""RU"")"),"Куриный карааге")</f>
        <v>Куриный карааге</v>
      </c>
      <c r="B589" s="1" t="str">
        <f ca="1">IFERROR(__xludf.DUMMYFUNCTION("GOOGLETRANSLATE(B589,""EN"",""RU"")"),"Ради")</f>
        <v>Ради</v>
      </c>
    </row>
    <row r="590" spans="1:2" ht="15.75" customHeight="1">
      <c r="A590" s="1" t="str">
        <f ca="1">IFERROR(__xludf.DUMMYFUNCTION("GOOGLETRANSLATE(A590,""EN"",""RU"")"),"Куриный карааге")</f>
        <v>Куриный карааге</v>
      </c>
      <c r="B590" s="1" t="str">
        <f ca="1">IFERROR(__xludf.DUMMYFUNCTION("GOOGLETRANSLATE(B590,""EN"",""RU"")"),"Гранулированый сахар")</f>
        <v>Гранулированый сахар</v>
      </c>
    </row>
    <row r="591" spans="1:2" ht="15.75" customHeight="1">
      <c r="A591" s="1" t="str">
        <f ca="1">IFERROR(__xludf.DUMMYFUNCTION("GOOGLETRANSLATE(A591,""EN"",""RU"")"),"Куриный карааге")</f>
        <v>Куриный карааге</v>
      </c>
      <c r="B591" s="1" t="str">
        <f ca="1">IFERROR(__xludf.DUMMYFUNCTION("GOOGLETRANSLATE(B591,""EN"",""RU"")"),"Картофельный крахмал")</f>
        <v>Картофельный крахмал</v>
      </c>
    </row>
    <row r="592" spans="1:2" ht="15.75" customHeight="1">
      <c r="A592" s="1" t="str">
        <f ca="1">IFERROR(__xludf.DUMMYFUNCTION("GOOGLETRANSLATE(A592,""EN"",""RU"")"),"Куриный карааге")</f>
        <v>Куриный карааге</v>
      </c>
      <c r="B592" s="1" t="str">
        <f ca="1">IFERROR(__xludf.DUMMYFUNCTION("GOOGLETRANSLATE(B592,""EN"",""RU"")"),"Растительное масло")</f>
        <v>Растительное масло</v>
      </c>
    </row>
    <row r="593" spans="1:2" ht="15.75" customHeight="1">
      <c r="A593" s="1" t="str">
        <f ca="1">IFERROR(__xludf.DUMMYFUNCTION("GOOGLETRANSLATE(A593,""EN"",""RU"")"),"Куриный карааге")</f>
        <v>Куриный карааге</v>
      </c>
      <c r="B593" s="1" t="str">
        <f ca="1">IFERROR(__xludf.DUMMYFUNCTION("GOOGLETRANSLATE(B593,""EN"",""RU"")"),"Лимон")</f>
        <v>Лимон</v>
      </c>
    </row>
    <row r="594" spans="1:2" ht="15.75" customHeight="1">
      <c r="A594" s="1" t="str">
        <f ca="1">IFERROR(__xludf.DUMMYFUNCTION("GOOGLETRANSLATE(A594,""EN"",""RU"")"),"Кок в вине")</f>
        <v>Кок в вине</v>
      </c>
      <c r="B594" s="1" t="str">
        <f ca="1">IFERROR(__xludf.DUMMYFUNCTION("GOOGLETRANSLATE(B594,""EN"",""RU"")"),"Оливковое масло")</f>
        <v>Оливковое масло</v>
      </c>
    </row>
    <row r="595" spans="1:2" ht="15.75" customHeight="1">
      <c r="A595" s="1" t="str">
        <f ca="1">IFERROR(__xludf.DUMMYFUNCTION("GOOGLETRANSLATE(A595,""EN"",""RU"")"),"Кок в вине")</f>
        <v>Кок в вине</v>
      </c>
      <c r="B595" s="1" t="str">
        <f ca="1">IFERROR(__xludf.DUMMYFUNCTION("GOOGLETRANSLATE(B595,""EN"",""RU"")"),"Бекон")</f>
        <v>Бекон</v>
      </c>
    </row>
    <row r="596" spans="1:2" ht="15.75" customHeight="1">
      <c r="A596" s="1" t="str">
        <f ca="1">IFERROR(__xludf.DUMMYFUNCTION("GOOGLETRANSLATE(A596,""EN"",""RU"")"),"Кок в вине")</f>
        <v>Кок в вине</v>
      </c>
      <c r="B596" s="1" t="str">
        <f ca="1">IFERROR(__xludf.DUMMYFUNCTION("GOOGLETRANSLATE(B596,""EN"",""RU"")"),"Шалот")</f>
        <v>Шалот</v>
      </c>
    </row>
    <row r="597" spans="1:2" ht="15.75" customHeight="1">
      <c r="A597" s="1" t="str">
        <f ca="1">IFERROR(__xludf.DUMMYFUNCTION("GOOGLETRANSLATE(A597,""EN"",""RU"")"),"Кок в вине")</f>
        <v>Кок в вине</v>
      </c>
      <c r="B597" s="1" t="str">
        <f ca="1">IFERROR(__xludf.DUMMYFUNCTION("GOOGLETRANSLATE(B597,""EN"",""RU"")"),"Куриные ножки")</f>
        <v>Куриные ножки</v>
      </c>
    </row>
    <row r="598" spans="1:2" ht="15.75" customHeight="1">
      <c r="A598" s="1" t="str">
        <f ca="1">IFERROR(__xludf.DUMMYFUNCTION("GOOGLETRANSLATE(A598,""EN"",""RU"")"),"Кок в вине")</f>
        <v>Кок в вине</v>
      </c>
      <c r="B598" s="1" t="str">
        <f ca="1">IFERROR(__xludf.DUMMYFUNCTION("GOOGLETRANSLATE(B598,""EN"",""RU"")"),"Куриные бедрышки")</f>
        <v>Куриные бедрышки</v>
      </c>
    </row>
    <row r="599" spans="1:2" ht="15.75" customHeight="1">
      <c r="A599" s="1" t="str">
        <f ca="1">IFERROR(__xludf.DUMMYFUNCTION("GOOGLETRANSLATE(A599,""EN"",""RU"")"),"Кок в вине")</f>
        <v>Кок в вине</v>
      </c>
      <c r="B599" s="1" t="str">
        <f ca="1">IFERROR(__xludf.DUMMYFUNCTION("GOOGLETRANSLATE(B599,""EN"",""RU"")"),"Куриная грудка")</f>
        <v>Куриная грудка</v>
      </c>
    </row>
    <row r="600" spans="1:2" ht="15.75" customHeight="1">
      <c r="A600" s="1" t="str">
        <f ca="1">IFERROR(__xludf.DUMMYFUNCTION("GOOGLETRANSLATE(A600,""EN"",""RU"")"),"Кок в вине")</f>
        <v>Кок в вине</v>
      </c>
      <c r="B600" s="1" t="str">
        <f ca="1">IFERROR(__xludf.DUMMYFUNCTION("GOOGLETRANSLATE(B600,""EN"",""RU"")"),"Чеснок")</f>
        <v>Чеснок</v>
      </c>
    </row>
    <row r="601" spans="1:2" ht="15.75" customHeight="1">
      <c r="A601" s="1" t="str">
        <f ca="1">IFERROR(__xludf.DUMMYFUNCTION("GOOGLETRANSLATE(A601,""EN"",""RU"")"),"Кок в вине")</f>
        <v>Кок в вине</v>
      </c>
      <c r="B601" s="1" t="str">
        <f ca="1">IFERROR(__xludf.DUMMYFUNCTION("GOOGLETRANSLATE(B601,""EN"",""RU"")"),"бренди")</f>
        <v>бренди</v>
      </c>
    </row>
    <row r="602" spans="1:2" ht="15.75" customHeight="1">
      <c r="A602" s="1" t="str">
        <f ca="1">IFERROR(__xludf.DUMMYFUNCTION("GOOGLETRANSLATE(A602,""EN"",""RU"")"),"Кок в вине")</f>
        <v>Кок в вине</v>
      </c>
      <c r="B602" s="1" t="str">
        <f ca="1">IFERROR(__xludf.DUMMYFUNCTION("GOOGLETRANSLATE(B602,""EN"",""RU"")"),"Красное вино")</f>
        <v>Красное вино</v>
      </c>
    </row>
    <row r="603" spans="1:2" ht="15.75" customHeight="1">
      <c r="A603" s="1" t="str">
        <f ca="1">IFERROR(__xludf.DUMMYFUNCTION("GOOGLETRANSLATE(A603,""EN"",""RU"")"),"Кок в вине")</f>
        <v>Кок в вине</v>
      </c>
      <c r="B603" s="1" t="str">
        <f ca="1">IFERROR(__xludf.DUMMYFUNCTION("GOOGLETRANSLATE(B603,""EN"",""RU"")"),"Куриный бульон")</f>
        <v>Куриный бульон</v>
      </c>
    </row>
    <row r="604" spans="1:2" ht="15.75" customHeight="1">
      <c r="A604" s="1" t="str">
        <f ca="1">IFERROR(__xludf.DUMMYFUNCTION("GOOGLETRANSLATE(A604,""EN"",""RU"")"),"Кок в вине")</f>
        <v>Кок в вине</v>
      </c>
      <c r="B604" s="1" t="str">
        <f ca="1">IFERROR(__xludf.DUMMYFUNCTION("GOOGLETRANSLATE(B604,""EN"",""RU"")"),"томатное пюре")</f>
        <v>томатное пюре</v>
      </c>
    </row>
    <row r="605" spans="1:2" ht="15.75" customHeight="1">
      <c r="A605" s="1" t="str">
        <f ca="1">IFERROR(__xludf.DUMMYFUNCTION("GOOGLETRANSLATE(A605,""EN"",""RU"")"),"Кок в вине")</f>
        <v>Кок в вине</v>
      </c>
      <c r="B605" s="1" t="str">
        <f ca="1">IFERROR(__xludf.DUMMYFUNCTION("GOOGLETRANSLATE(B605,""EN"",""RU"")"),"тимьян")</f>
        <v>тимьян</v>
      </c>
    </row>
    <row r="606" spans="1:2" ht="15.75" customHeight="1">
      <c r="A606" s="1" t="str">
        <f ca="1">IFERROR(__xludf.DUMMYFUNCTION("GOOGLETRANSLATE(A606,""EN"",""RU"")"),"Кок в вине")</f>
        <v>Кок в вине</v>
      </c>
      <c r="B606" s="1" t="str">
        <f ca="1">IFERROR(__xludf.DUMMYFUNCTION("GOOGLETRANSLATE(B606,""EN"",""RU"")"),"Розмари")</f>
        <v>Розмари</v>
      </c>
    </row>
    <row r="607" spans="1:2" ht="15.75" customHeight="1">
      <c r="A607" s="1" t="str">
        <f ca="1">IFERROR(__xludf.DUMMYFUNCTION("GOOGLETRANSLATE(A607,""EN"",""RU"")"),"Кок в вине")</f>
        <v>Кок в вине</v>
      </c>
      <c r="B607" s="1" t="str">
        <f ca="1">IFERROR(__xludf.DUMMYFUNCTION("GOOGLETRANSLATE(B607,""EN"",""RU"")"),"лавровый лист")</f>
        <v>лавровый лист</v>
      </c>
    </row>
    <row r="608" spans="1:2" ht="15.75" customHeight="1">
      <c r="A608" s="1" t="str">
        <f ca="1">IFERROR(__xludf.DUMMYFUNCTION("GOOGLETRANSLATE(A608,""EN"",""RU"")"),"Кок в вине")</f>
        <v>Кок в вине</v>
      </c>
      <c r="B608" s="1" t="str">
        <f ca="1">IFERROR(__xludf.DUMMYFUNCTION("GOOGLETRANSLATE(B608,""EN"",""RU"")"),"петрушка")</f>
        <v>петрушка</v>
      </c>
    </row>
    <row r="609" spans="1:2" ht="15.75" customHeight="1">
      <c r="A609" s="1" t="str">
        <f ca="1">IFERROR(__xludf.DUMMYFUNCTION("GOOGLETRANSLATE(A609,""EN"",""RU"")"),"Кок в вине")</f>
        <v>Кок в вине</v>
      </c>
      <c r="B609" s="1" t="str">
        <f ca="1">IFERROR(__xludf.DUMMYFUNCTION("GOOGLETRANSLATE(B609,""EN"",""RU"")"),"каштановый гриб")</f>
        <v>каштановый гриб</v>
      </c>
    </row>
    <row r="610" spans="1:2" ht="15.75" customHeight="1">
      <c r="A610" s="1" t="str">
        <f ca="1">IFERROR(__xludf.DUMMYFUNCTION("GOOGLETRANSLATE(A610,""EN"",""RU"")"),"Кок в вине")</f>
        <v>Кок в вине</v>
      </c>
      <c r="B610" s="1" t="str">
        <f ca="1">IFERROR(__xludf.DUMMYFUNCTION("GOOGLETRANSLATE(B610,""EN"",""RU"")"),"пшеничной муки")</f>
        <v>пшеничной муки</v>
      </c>
    </row>
    <row r="611" spans="1:2" ht="15.75" customHeight="1">
      <c r="A611" s="1" t="str">
        <f ca="1">IFERROR(__xludf.DUMMYFUNCTION("GOOGLETRANSLATE(A611,""EN"",""RU"")"),"Кок в вине")</f>
        <v>Кок в вине</v>
      </c>
      <c r="B611" s="1" t="str">
        <f ca="1">IFERROR(__xludf.DUMMYFUNCTION("GOOGLETRANSLATE(B611,""EN"",""RU"")"),"масло")</f>
        <v>масло</v>
      </c>
    </row>
    <row r="612" spans="1:2" ht="15.75" customHeight="1">
      <c r="A612" s="1" t="str">
        <f ca="1">IFERROR(__xludf.DUMMYFUNCTION("GOOGLETRANSLATE(A612,""EN"",""RU"")"),"Лингвини с креветками чили")</f>
        <v>Лингвини с креветками чили</v>
      </c>
      <c r="B612" s="1" t="str">
        <f ca="1">IFERROR(__xludf.DUMMYFUNCTION("GOOGLETRANSLATE(B612,""EN"",""RU"")"),"Лингвини Паста")</f>
        <v>Лингвини Паста</v>
      </c>
    </row>
    <row r="613" spans="1:2" ht="15.75" customHeight="1">
      <c r="A613" s="1" t="str">
        <f ca="1">IFERROR(__xludf.DUMMYFUNCTION("GOOGLETRANSLATE(A613,""EN"",""RU"")"),"Лингвини с креветками чили")</f>
        <v>Лингвини с креветками чили</v>
      </c>
      <c r="B613" s="1" t="str">
        <f ca="1">IFERROR(__xludf.DUMMYFUNCTION("GOOGLETRANSLATE(B613,""EN"",""RU"")"),"Сахарный горошек")</f>
        <v>Сахарный горошек</v>
      </c>
    </row>
    <row r="614" spans="1:2" ht="15.75" customHeight="1">
      <c r="A614" s="1" t="str">
        <f ca="1">IFERROR(__xludf.DUMMYFUNCTION("GOOGLETRANSLATE(A614,""EN"",""RU"")"),"Лингвини с креветками чили")</f>
        <v>Лингвини с креветками чили</v>
      </c>
      <c r="B614" s="1" t="str">
        <f ca="1">IFERROR(__xludf.DUMMYFUNCTION("GOOGLETRANSLATE(B614,""EN"",""RU"")"),"Оливковое масло")</f>
        <v>Оливковое масло</v>
      </c>
    </row>
    <row r="615" spans="1:2" ht="15.75" customHeight="1">
      <c r="A615" s="1" t="str">
        <f ca="1">IFERROR(__xludf.DUMMYFUNCTION("GOOGLETRANSLATE(A615,""EN"",""RU"")"),"Лингвини с креветками чили")</f>
        <v>Лингвини с креветками чили</v>
      </c>
      <c r="B615" s="1" t="str">
        <f ca="1">IFERROR(__xludf.DUMMYFUNCTION("GOOGLETRANSLATE(B615,""EN"",""RU"")"),"Зубчик чеснока")</f>
        <v>Зубчик чеснока</v>
      </c>
    </row>
    <row r="616" spans="1:2" ht="15.75" customHeight="1">
      <c r="A616" s="1" t="str">
        <f ca="1">IFERROR(__xludf.DUMMYFUNCTION("GOOGLETRANSLATE(A616,""EN"",""RU"")"),"Лингвини с креветками чили")</f>
        <v>Лингвини с креветками чили</v>
      </c>
      <c r="B616" s="1" t="str">
        <f ca="1">IFERROR(__xludf.DUMMYFUNCTION("GOOGLETRANSLATE(B616,""EN"",""RU"")"),"Красный чили")</f>
        <v>Красный чили</v>
      </c>
    </row>
    <row r="617" spans="1:2" ht="15.75" customHeight="1">
      <c r="A617" s="1" t="str">
        <f ca="1">IFERROR(__xludf.DUMMYFUNCTION("GOOGLETRANSLATE(A617,""EN"",""RU"")"),"Лингвини с креветками чили")</f>
        <v>Лингвини с креветками чили</v>
      </c>
      <c r="B617" s="1" t="str">
        <f ca="1">IFERROR(__xludf.DUMMYFUNCTION("GOOGLETRANSLATE(B617,""EN"",""RU"")"),"Королевские креветки")</f>
        <v>Королевские креветки</v>
      </c>
    </row>
    <row r="618" spans="1:2" ht="15.75" customHeight="1">
      <c r="A618" s="1" t="str">
        <f ca="1">IFERROR(__xludf.DUMMYFUNCTION("GOOGLETRANSLATE(A618,""EN"",""RU"")"),"Лингвини с креветками чили")</f>
        <v>Лингвини с креветками чили</v>
      </c>
      <c r="B618" s="1" t="str">
        <f ca="1">IFERROR(__xludf.DUMMYFUNCTION("GOOGLETRANSLATE(B618,""EN"",""RU"")"),"Помидоры черри")</f>
        <v>Помидоры черри</v>
      </c>
    </row>
    <row r="619" spans="1:2" ht="15.75" customHeight="1">
      <c r="A619" s="1" t="str">
        <f ca="1">IFERROR(__xludf.DUMMYFUNCTION("GOOGLETRANSLATE(A619,""EN"",""RU"")"),"Лингвини с креветками чили")</f>
        <v>Лингвини с креветками чили</v>
      </c>
      <c r="B619" s="1" t="str">
        <f ca="1">IFERROR(__xludf.DUMMYFUNCTION("GOOGLETRANSLATE(B619,""EN"",""RU"")"),"Листья базилика")</f>
        <v>Листья базилика</v>
      </c>
    </row>
    <row r="620" spans="1:2" ht="15.75" customHeight="1">
      <c r="A620" s="1" t="str">
        <f ca="1">IFERROR(__xludf.DUMMYFUNCTION("GOOGLETRANSLATE(A620,""EN"",""RU"")"),"Лингвини с креветками чили")</f>
        <v>Лингвини с креветками чили</v>
      </c>
      <c r="B620" s="1" t="str">
        <f ca="1">IFERROR(__xludf.DUMMYFUNCTION("GOOGLETRANSLATE(B620,""EN"",""RU"")"),"Латук")</f>
        <v>Латук</v>
      </c>
    </row>
    <row r="621" spans="1:2" ht="15.75" customHeight="1">
      <c r="A621" s="1" t="str">
        <f ca="1">IFERROR(__xludf.DUMMYFUNCTION("GOOGLETRANSLATE(A621,""EN"",""RU"")"),"Лингвини с креветками чили")</f>
        <v>Лингвини с креветками чили</v>
      </c>
      <c r="B621" s="1" t="str">
        <f ca="1">IFERROR(__xludf.DUMMYFUNCTION("GOOGLETRANSLATE(B621,""EN"",""RU"")"),"Хлеб")</f>
        <v>Хлеб</v>
      </c>
    </row>
    <row r="622" spans="1:2" ht="15.75" customHeight="1">
      <c r="A622" s="1" t="str">
        <f ca="1">IFERROR(__xludf.DUMMYFUNCTION("GOOGLETRANSLATE(A622,""EN"",""RU"")"),"Лингвини с креветками чили")</f>
        <v>Лингвини с креветками чили</v>
      </c>
      <c r="B622" s="1" t="str">
        <f ca="1">IFERROR(__xludf.DUMMYFUNCTION("GOOGLETRANSLATE(B622,""EN"",""RU"")"),"Фромаж Фрайс")</f>
        <v>Фромаж Фрайс</v>
      </c>
    </row>
    <row r="623" spans="1:2" ht="15.75" customHeight="1">
      <c r="A623" s="1" t="str">
        <f ca="1">IFERROR(__xludf.DUMMYFUNCTION("GOOGLETRANSLATE(A623,""EN"",""RU"")"),"Лингвини с креветками чили")</f>
        <v>Лингвини с креветками чили</v>
      </c>
      <c r="B623" s="1" t="str">
        <f ca="1">IFERROR(__xludf.DUMMYFUNCTION("GOOGLETRANSLATE(B623,""EN"",""RU"")"),"Лайм")</f>
        <v>Лайм</v>
      </c>
    </row>
    <row r="624" spans="1:2" ht="15.75" customHeight="1">
      <c r="A624" s="1" t="str">
        <f ca="1">IFERROR(__xludf.DUMMYFUNCTION("GOOGLETRANSLATE(A624,""EN"",""RU"")"),"Лингвини с креветками чили")</f>
        <v>Лингвини с креветками чили</v>
      </c>
      <c r="B624" s="1" t="str">
        <f ca="1">IFERROR(__xludf.DUMMYFUNCTION("GOOGLETRANSLATE(B624,""EN"",""RU"")"),"Кастеровый сахар")</f>
        <v>Кастеровый сахар</v>
      </c>
    </row>
    <row r="625" spans="1:2" ht="15.75" customHeight="1">
      <c r="A625" s="1" t="str">
        <f ca="1">IFERROR(__xludf.DUMMYFUNCTION("GOOGLETRANSLATE(A625,""EN"",""RU"")"),"Суп из моллюсков")</f>
        <v>Суп из моллюсков</v>
      </c>
      <c r="B625" s="1" t="str">
        <f ca="1">IFERROR(__xludf.DUMMYFUNCTION("GOOGLETRANSLATE(B625,""EN"",""RU"")"),"Моллюски")</f>
        <v>Моллюски</v>
      </c>
    </row>
    <row r="626" spans="1:2" ht="15.75" customHeight="1">
      <c r="A626" s="1" t="str">
        <f ca="1">IFERROR(__xludf.DUMMYFUNCTION("GOOGLETRANSLATE(A626,""EN"",""RU"")"),"Суп из моллюсков")</f>
        <v>Суп из моллюсков</v>
      </c>
      <c r="B626" s="1" t="str">
        <f ca="1">IFERROR(__xludf.DUMMYFUNCTION("GOOGLETRANSLATE(B626,""EN"",""RU"")"),"Масло")</f>
        <v>Масло</v>
      </c>
    </row>
    <row r="627" spans="1:2" ht="15.75" customHeight="1">
      <c r="A627" s="1" t="str">
        <f ca="1">IFERROR(__xludf.DUMMYFUNCTION("GOOGLETRANSLATE(A627,""EN"",""RU"")"),"Суп из моллюсков")</f>
        <v>Суп из моллюсков</v>
      </c>
      <c r="B627" s="1" t="str">
        <f ca="1">IFERROR(__xludf.DUMMYFUNCTION("GOOGLETRANSLATE(B627,""EN"",""RU"")"),"Бекон")</f>
        <v>Бекон</v>
      </c>
    </row>
    <row r="628" spans="1:2" ht="15.75" customHeight="1">
      <c r="A628" s="1" t="str">
        <f ca="1">IFERROR(__xludf.DUMMYFUNCTION("GOOGLETRANSLATE(A628,""EN"",""RU"")"),"Суп из моллюсков")</f>
        <v>Суп из моллюсков</v>
      </c>
      <c r="B628" s="1" t="str">
        <f ca="1">IFERROR(__xludf.DUMMYFUNCTION("GOOGLETRANSLATE(B628,""EN"",""RU"")"),"Лук")</f>
        <v>Лук</v>
      </c>
    </row>
    <row r="629" spans="1:2" ht="15.75" customHeight="1">
      <c r="A629" s="1" t="str">
        <f ca="1">IFERROR(__xludf.DUMMYFUNCTION("GOOGLETRANSLATE(A629,""EN"",""RU"")"),"Суп из моллюсков")</f>
        <v>Суп из моллюсков</v>
      </c>
      <c r="B629" s="1" t="str">
        <f ca="1">IFERROR(__xludf.DUMMYFUNCTION("GOOGLETRANSLATE(B629,""EN"",""RU"")"),"Тимьян")</f>
        <v>Тимьян</v>
      </c>
    </row>
    <row r="630" spans="1:2" ht="15.75" customHeight="1">
      <c r="A630" s="1" t="str">
        <f ca="1">IFERROR(__xludf.DUMMYFUNCTION("GOOGLETRANSLATE(A630,""EN"",""RU"")"),"Суп из моллюсков")</f>
        <v>Суп из моллюсков</v>
      </c>
      <c r="B630" s="1" t="str">
        <f ca="1">IFERROR(__xludf.DUMMYFUNCTION("GOOGLETRANSLATE(B630,""EN"",""RU"")"),"Лавровый лист")</f>
        <v>Лавровый лист</v>
      </c>
    </row>
    <row r="631" spans="1:2" ht="15.75" customHeight="1">
      <c r="A631" s="1" t="str">
        <f ca="1">IFERROR(__xludf.DUMMYFUNCTION("GOOGLETRANSLATE(A631,""EN"",""RU"")"),"Суп из моллюсков")</f>
        <v>Суп из моллюсков</v>
      </c>
      <c r="B631" s="1" t="str">
        <f ca="1">IFERROR(__xludf.DUMMYFUNCTION("GOOGLETRANSLATE(B631,""EN"",""RU"")"),"Пшеничной муки")</f>
        <v>Пшеничной муки</v>
      </c>
    </row>
    <row r="632" spans="1:2" ht="15.75" customHeight="1">
      <c r="A632" s="1" t="str">
        <f ca="1">IFERROR(__xludf.DUMMYFUNCTION("GOOGLETRANSLATE(A632,""EN"",""RU"")"),"Суп из моллюсков")</f>
        <v>Суп из моллюсков</v>
      </c>
      <c r="B632" s="1" t="str">
        <f ca="1">IFERROR(__xludf.DUMMYFUNCTION("GOOGLETRANSLATE(B632,""EN"",""RU"")"),"Молоко")</f>
        <v>Молоко</v>
      </c>
    </row>
    <row r="633" spans="1:2" ht="15.75" customHeight="1">
      <c r="A633" s="1" t="str">
        <f ca="1">IFERROR(__xludf.DUMMYFUNCTION("GOOGLETRANSLATE(A633,""EN"",""RU"")"),"Суп из моллюсков")</f>
        <v>Суп из моллюсков</v>
      </c>
      <c r="B633" s="1" t="str">
        <f ca="1">IFERROR(__xludf.DUMMYFUNCTION("GOOGLETRANSLATE(B633,""EN"",""RU"")"),"Двойной крем")</f>
        <v>Двойной крем</v>
      </c>
    </row>
    <row r="634" spans="1:2" ht="15.75" customHeight="1">
      <c r="A634" s="1" t="str">
        <f ca="1">IFERROR(__xludf.DUMMYFUNCTION("GOOGLETRANSLATE(A634,""EN"",""RU"")"),"Суп из моллюсков")</f>
        <v>Суп из моллюсков</v>
      </c>
      <c r="B634" s="1" t="str">
        <f ca="1">IFERROR(__xludf.DUMMYFUNCTION("GOOGLETRANSLATE(B634,""EN"",""RU"")"),"Картофель")</f>
        <v>Картофель</v>
      </c>
    </row>
    <row r="635" spans="1:2" ht="15.75" customHeight="1">
      <c r="A635" s="1" t="str">
        <f ca="1">IFERROR(__xludf.DUMMYFUNCTION("GOOGLETRANSLATE(A635,""EN"",""RU"")"),"Суп из моллюсков")</f>
        <v>Суп из моллюсков</v>
      </c>
      <c r="B635" s="1" t="str">
        <f ca="1">IFERROR(__xludf.DUMMYFUNCTION("GOOGLETRANSLATE(B635,""EN"",""RU"")"),"Петрушка")</f>
        <v>Петрушка</v>
      </c>
    </row>
    <row r="636" spans="1:2" ht="15.75" customHeight="1">
      <c r="A636" s="1" t="str">
        <f ca="1">IFERROR(__xludf.DUMMYFUNCTION("GOOGLETRANSLATE(A636,""EN"",""RU"")"),"Сливочный томатный суп")</f>
        <v>Сливочный томатный суп</v>
      </c>
      <c r="B636" s="1" t="str">
        <f ca="1">IFERROR(__xludf.DUMMYFUNCTION("GOOGLETRANSLATE(B636,""EN"",""RU"")"),"Оливковое масло")</f>
        <v>Оливковое масло</v>
      </c>
    </row>
    <row r="637" spans="1:2" ht="15.75" customHeight="1">
      <c r="A637" s="1" t="str">
        <f ca="1">IFERROR(__xludf.DUMMYFUNCTION("GOOGLETRANSLATE(A637,""EN"",""RU"")"),"Сливочный томатный суп")</f>
        <v>Сливочный томатный суп</v>
      </c>
      <c r="B637" s="1" t="str">
        <f ca="1">IFERROR(__xludf.DUMMYFUNCTION("GOOGLETRANSLATE(B637,""EN"",""RU"")"),"Лук")</f>
        <v>Лук</v>
      </c>
    </row>
    <row r="638" spans="1:2" ht="15.75" customHeight="1">
      <c r="A638" s="1" t="str">
        <f ca="1">IFERROR(__xludf.DUMMYFUNCTION("GOOGLETRANSLATE(A638,""EN"",""RU"")"),"Сливочный томатный суп")</f>
        <v>Сливочный томатный суп</v>
      </c>
      <c r="B638" s="1" t="str">
        <f ca="1">IFERROR(__xludf.DUMMYFUNCTION("GOOGLETRANSLATE(B638,""EN"",""RU"")"),"Сельдерей")</f>
        <v>Сельдерей</v>
      </c>
    </row>
    <row r="639" spans="1:2" ht="15.75" customHeight="1">
      <c r="A639" s="1" t="str">
        <f ca="1">IFERROR(__xludf.DUMMYFUNCTION("GOOGLETRANSLATE(A639,""EN"",""RU"")"),"Сливочный томатный суп")</f>
        <v>Сливочный томатный суп</v>
      </c>
      <c r="B639" s="1" t="str">
        <f ca="1">IFERROR(__xludf.DUMMYFUNCTION("GOOGLETRANSLATE(B639,""EN"",""RU"")"),"Морковь")</f>
        <v>Морковь</v>
      </c>
    </row>
    <row r="640" spans="1:2" ht="15.75" customHeight="1">
      <c r="A640" s="1" t="str">
        <f ca="1">IFERROR(__xludf.DUMMYFUNCTION("GOOGLETRANSLATE(A640,""EN"",""RU"")"),"Сливочный томатный суп")</f>
        <v>Сливочный томатный суп</v>
      </c>
      <c r="B640" s="1" t="str">
        <f ca="1">IFERROR(__xludf.DUMMYFUNCTION("GOOGLETRANSLATE(B640,""EN"",""RU"")"),"Картофель")</f>
        <v>Картофель</v>
      </c>
    </row>
    <row r="641" spans="1:2" ht="15.75" customHeight="1">
      <c r="A641" s="1" t="str">
        <f ca="1">IFERROR(__xludf.DUMMYFUNCTION("GOOGLETRANSLATE(A641,""EN"",""RU"")"),"Сливочный томатный суп")</f>
        <v>Сливочный томатный суп</v>
      </c>
      <c r="B641" s="1" t="str">
        <f ca="1">IFERROR(__xludf.DUMMYFUNCTION("GOOGLETRANSLATE(B641,""EN"",""RU"")"),"Лавровый лист")</f>
        <v>Лавровый лист</v>
      </c>
    </row>
    <row r="642" spans="1:2" ht="15.75" customHeight="1">
      <c r="A642" s="1" t="str">
        <f ca="1">IFERROR(__xludf.DUMMYFUNCTION("GOOGLETRANSLATE(A642,""EN"",""RU"")"),"Сливочный томатный суп")</f>
        <v>Сливочный томатный суп</v>
      </c>
      <c r="B642" s="1" t="str">
        <f ca="1">IFERROR(__xludf.DUMMYFUNCTION("GOOGLETRANSLATE(B642,""EN"",""RU"")"),"Томатное пюре")</f>
        <v>Томатное пюре</v>
      </c>
    </row>
    <row r="643" spans="1:2" ht="15.75" customHeight="1">
      <c r="A643" s="1" t="str">
        <f ca="1">IFERROR(__xludf.DUMMYFUNCTION("GOOGLETRANSLATE(A643,""EN"",""RU"")"),"Сливочный томатный суп")</f>
        <v>Сливочный томатный суп</v>
      </c>
      <c r="B643" s="1" t="str">
        <f ca="1">IFERROR(__xludf.DUMMYFUNCTION("GOOGLETRANSLATE(B643,""EN"",""RU"")"),"Сахар")</f>
        <v>Сахар</v>
      </c>
    </row>
    <row r="644" spans="1:2" ht="15.75" customHeight="1">
      <c r="A644" s="1" t="str">
        <f ca="1">IFERROR(__xludf.DUMMYFUNCTION("GOOGLETRANSLATE(A644,""EN"",""RU"")"),"Сливочный томатный суп")</f>
        <v>Сливочный томатный суп</v>
      </c>
      <c r="B644" s="1" t="str">
        <f ca="1">IFERROR(__xludf.DUMMYFUNCTION("GOOGLETRANSLATE(B644,""EN"",""RU"")"),"Белый уксус")</f>
        <v>Белый уксус</v>
      </c>
    </row>
    <row r="645" spans="1:2" ht="15.75" customHeight="1">
      <c r="A645" s="1" t="str">
        <f ca="1">IFERROR(__xludf.DUMMYFUNCTION("GOOGLETRANSLATE(A645,""EN"",""RU"")"),"Сливочный томатный суп")</f>
        <v>Сливочный томатный суп</v>
      </c>
      <c r="B645" s="1" t="str">
        <f ca="1">IFERROR(__xludf.DUMMYFUNCTION("GOOGLETRANSLATE(B645,""EN"",""RU"")"),"нарезанные помидоры")</f>
        <v>нарезанные помидоры</v>
      </c>
    </row>
    <row r="646" spans="1:2" ht="15.75" customHeight="1">
      <c r="A646" s="1" t="str">
        <f ca="1">IFERROR(__xludf.DUMMYFUNCTION("GOOGLETRANSLATE(A646,""EN"",""RU"")"),"Сливочный томатный суп")</f>
        <v>Сливочный томатный суп</v>
      </c>
      <c r="B646" s="1" t="str">
        <f ca="1">IFERROR(__xludf.DUMMYFUNCTION("GOOGLETRANSLATE(B646,""EN"",""RU"")"),"Пассата")</f>
        <v>Пассата</v>
      </c>
    </row>
    <row r="647" spans="1:2" ht="15.75" customHeight="1">
      <c r="A647" s="1" t="str">
        <f ca="1">IFERROR(__xludf.DUMMYFUNCTION("GOOGLETRANSLATE(A647,""EN"",""RU"")"),"Сливочный томатный суп")</f>
        <v>Сливочный томатный суп</v>
      </c>
      <c r="B647" s="1" t="str">
        <f ca="1">IFERROR(__xludf.DUMMYFUNCTION("GOOGLETRANSLATE(B647,""EN"",""RU"")"),"Овощной бульонный кубик")</f>
        <v>Овощной бульонный кубик</v>
      </c>
    </row>
    <row r="648" spans="1:2" ht="15.75" customHeight="1">
      <c r="A648" s="1" t="str">
        <f ca="1">IFERROR(__xludf.DUMMYFUNCTION("GOOGLETRANSLATE(A648,""EN"",""RU"")"),"Сливочный томатный суп")</f>
        <v>Сливочный томатный суп</v>
      </c>
      <c r="B648" s="1" t="str">
        <f ca="1">IFERROR(__xludf.DUMMYFUNCTION("GOOGLETRANSLATE(B648,""EN"",""RU"")"),"Цельное молоко")</f>
        <v>Цельное молоко</v>
      </c>
    </row>
    <row r="649" spans="1:2" ht="15.75" customHeight="1">
      <c r="A649" s="1" t="str">
        <f ca="1">IFERROR(__xludf.DUMMYFUNCTION("GOOGLETRANSLATE(A649,""EN"",""RU"")"),"Тушеное мясо с курицей и грибами")</f>
        <v>Тушеное мясо с курицей и грибами</v>
      </c>
      <c r="B649" s="1" t="str">
        <f ca="1">IFERROR(__xludf.DUMMYFUNCTION("GOOGLETRANSLATE(B649,""EN"",""RU"")"),"Масло")</f>
        <v>Масло</v>
      </c>
    </row>
    <row r="650" spans="1:2" ht="15.75" customHeight="1">
      <c r="A650" s="1" t="str">
        <f ca="1">IFERROR(__xludf.DUMMYFUNCTION("GOOGLETRANSLATE(A650,""EN"",""RU"")"),"Тушеное мясо с курицей и грибами")</f>
        <v>Тушеное мясо с курицей и грибами</v>
      </c>
      <c r="B650" s="1" t="str">
        <f ca="1">IFERROR(__xludf.DUMMYFUNCTION("GOOGLETRANSLATE(B650,""EN"",""RU"")"),"Лук")</f>
        <v>Лук</v>
      </c>
    </row>
    <row r="651" spans="1:2" ht="15.75" customHeight="1">
      <c r="A651" s="1" t="str">
        <f ca="1">IFERROR(__xludf.DUMMYFUNCTION("GOOGLETRANSLATE(A651,""EN"",""RU"")"),"Тушеное мясо с курицей и грибами")</f>
        <v>Тушеное мясо с курицей и грибами</v>
      </c>
      <c r="B651" s="1" t="str">
        <f ca="1">IFERROR(__xludf.DUMMYFUNCTION("GOOGLETRANSLATE(B651,""EN"",""RU"")"),"Грибы")</f>
        <v>Грибы</v>
      </c>
    </row>
    <row r="652" spans="1:2" ht="15.75" customHeight="1">
      <c r="A652" s="1" t="str">
        <f ca="1">IFERROR(__xludf.DUMMYFUNCTION("GOOGLETRANSLATE(A652,""EN"",""RU"")"),"Тушеное мясо с курицей и грибами")</f>
        <v>Тушеное мясо с курицей и грибами</v>
      </c>
      <c r="B652" s="1" t="str">
        <f ca="1">IFERROR(__xludf.DUMMYFUNCTION("GOOGLETRANSLATE(B652,""EN"",""RU"")"),"Пшеничной муки")</f>
        <v>Пшеничной муки</v>
      </c>
    </row>
    <row r="653" spans="1:2" ht="15.75" customHeight="1">
      <c r="A653" s="1" t="str">
        <f ca="1">IFERROR(__xludf.DUMMYFUNCTION("GOOGLETRANSLATE(A653,""EN"",""RU"")"),"Тушеное мясо с курицей и грибами")</f>
        <v>Тушеное мясо с курицей и грибами</v>
      </c>
      <c r="B653" s="1" t="str">
        <f ca="1">IFERROR(__xludf.DUMMYFUNCTION("GOOGLETRANSLATE(B653,""EN"",""RU"")"),"Куриный бульонный кубик")</f>
        <v>Куриный бульонный кубик</v>
      </c>
    </row>
    <row r="654" spans="1:2" ht="15.75" customHeight="1">
      <c r="A654" s="1" t="str">
        <f ca="1">IFERROR(__xludf.DUMMYFUNCTION("GOOGLETRANSLATE(A654,""EN"",""RU"")"),"Тушеное мясо с курицей и грибами")</f>
        <v>Тушеное мясо с курицей и грибами</v>
      </c>
      <c r="B654" s="1" t="str">
        <f ca="1">IFERROR(__xludf.DUMMYFUNCTION("GOOGLETRANSLATE(B654,""EN"",""RU"")"),"Мускатный орех")</f>
        <v>Мускатный орех</v>
      </c>
    </row>
    <row r="655" spans="1:2" ht="15.75" customHeight="1">
      <c r="A655" s="1" t="str">
        <f ca="1">IFERROR(__xludf.DUMMYFUNCTION("GOOGLETRANSLATE(A655,""EN"",""RU"")"),"Тушеное мясо с курицей и грибами")</f>
        <v>Тушеное мясо с курицей и грибами</v>
      </c>
      <c r="B655" s="1" t="str">
        <f ca="1">IFERROR(__xludf.DUMMYFUNCTION("GOOGLETRANSLATE(B655,""EN"",""RU"")"),"Горчичный порошок")</f>
        <v>Горчичный порошок</v>
      </c>
    </row>
    <row r="656" spans="1:2" ht="15.75" customHeight="1">
      <c r="A656" s="1" t="str">
        <f ca="1">IFERROR(__xludf.DUMMYFUNCTION("GOOGLETRANSLATE(A656,""EN"",""RU"")"),"Тушеное мясо с курицей и грибами")</f>
        <v>Тушеное мясо с курицей и грибами</v>
      </c>
      <c r="B656" s="1" t="str">
        <f ca="1">IFERROR(__xludf.DUMMYFUNCTION("GOOGLETRANSLATE(B656,""EN"",""RU"")"),"Курица")</f>
        <v>Курица</v>
      </c>
    </row>
    <row r="657" spans="1:2" ht="15.75" customHeight="1">
      <c r="A657" s="1" t="str">
        <f ca="1">IFERROR(__xludf.DUMMYFUNCTION("GOOGLETRANSLATE(A657,""EN"",""RU"")"),"Тушеное мясо с курицей и грибами")</f>
        <v>Тушеное мясо с курицей и грибами</v>
      </c>
      <c r="B657" s="1" t="str">
        <f ca="1">IFERROR(__xludf.DUMMYFUNCTION("GOOGLETRANSLATE(B657,""EN"",""RU"")"),"Сладкая кукуруза")</f>
        <v>Сладкая кукуруза</v>
      </c>
    </row>
    <row r="658" spans="1:2" ht="15.75" customHeight="1">
      <c r="A658" s="1" t="str">
        <f ca="1">IFERROR(__xludf.DUMMYFUNCTION("GOOGLETRANSLATE(A658,""EN"",""RU"")"),"Тушеное мясо с курицей и грибами")</f>
        <v>Тушеное мясо с курицей и грибами</v>
      </c>
      <c r="B658" s="1" t="str">
        <f ca="1">IFERROR(__xludf.DUMMYFUNCTION("GOOGLETRANSLATE(B658,""EN"",""RU"")"),"Картофель")</f>
        <v>Картофель</v>
      </c>
    </row>
    <row r="659" spans="1:2" ht="15.75" customHeight="1">
      <c r="A659" s="1" t="str">
        <f ca="1">IFERROR(__xludf.DUMMYFUNCTION("GOOGLETRANSLATE(A659,""EN"",""RU"")"),"Тушеное мясо с курицей и грибами")</f>
        <v>Тушеное мясо с курицей и грибами</v>
      </c>
      <c r="B659" s="1" t="str">
        <f ca="1">IFERROR(__xludf.DUMMYFUNCTION("GOOGLETRANSLATE(B659,""EN"",""RU"")"),"Масло")</f>
        <v>Масло</v>
      </c>
    </row>
    <row r="660" spans="1:2" ht="15.75" customHeight="1">
      <c r="A660" s="1" t="str">
        <f ca="1">IFERROR(__xludf.DUMMYFUNCTION("GOOGLETRANSLATE(A660,""EN"",""RU"")"),"Куриный кускус")</f>
        <v>Куриный кускус</v>
      </c>
      <c r="B660" s="1" t="str">
        <f ca="1">IFERROR(__xludf.DUMMYFUNCTION("GOOGLETRANSLATE(B660,""EN"",""RU"")"),"Оливковое масло")</f>
        <v>Оливковое масло</v>
      </c>
    </row>
    <row r="661" spans="1:2" ht="15.75" customHeight="1">
      <c r="A661" s="1" t="str">
        <f ca="1">IFERROR(__xludf.DUMMYFUNCTION("GOOGLETRANSLATE(A661,""EN"",""RU"")"),"Куриный кускус")</f>
        <v>Куриный кускус</v>
      </c>
      <c r="B661" s="1" t="str">
        <f ca="1">IFERROR(__xludf.DUMMYFUNCTION("GOOGLETRANSLATE(B661,""EN"",""RU"")"),"Лук")</f>
        <v>Лук</v>
      </c>
    </row>
    <row r="662" spans="1:2" ht="15.75" customHeight="1">
      <c r="A662" s="1" t="str">
        <f ca="1">IFERROR(__xludf.DUMMYFUNCTION("GOOGLETRANSLATE(A662,""EN"",""RU"")"),"Куриный кускус")</f>
        <v>Куриный кускус</v>
      </c>
      <c r="B662" s="1" t="str">
        <f ca="1">IFERROR(__xludf.DUMMYFUNCTION("GOOGLETRANSLATE(B662,""EN"",""RU"")"),"Куриная грудка")</f>
        <v>Куриная грудка</v>
      </c>
    </row>
    <row r="663" spans="1:2" ht="15.75" customHeight="1">
      <c r="A663" s="1" t="str">
        <f ca="1">IFERROR(__xludf.DUMMYFUNCTION("GOOGLETRANSLATE(A663,""EN"",""RU"")"),"Куриный кускус")</f>
        <v>Куриный кускус</v>
      </c>
      <c r="B663" s="1" t="str">
        <f ca="1">IFERROR(__xludf.DUMMYFUNCTION("GOOGLETRANSLATE(B663,""EN"",""RU"")"),"Имбирь")</f>
        <v>Имбирь</v>
      </c>
    </row>
    <row r="664" spans="1:2" ht="15.75" customHeight="1">
      <c r="A664" s="1" t="str">
        <f ca="1">IFERROR(__xludf.DUMMYFUNCTION("GOOGLETRANSLATE(A664,""EN"",""RU"")"),"Куриный кускус")</f>
        <v>Куриный кускус</v>
      </c>
      <c r="B664" s="1" t="str">
        <f ca="1">IFERROR(__xludf.DUMMYFUNCTION("GOOGLETRANSLATE(B664,""EN"",""RU"")"),"Харисса Спайс")</f>
        <v>Харисса Спайс</v>
      </c>
    </row>
    <row r="665" spans="1:2" ht="15.75" customHeight="1">
      <c r="A665" s="1" t="str">
        <f ca="1">IFERROR(__xludf.DUMMYFUNCTION("GOOGLETRANSLATE(A665,""EN"",""RU"")"),"Куриный кускус")</f>
        <v>Куриный кускус</v>
      </c>
      <c r="B665" s="1" t="str">
        <f ca="1">IFERROR(__xludf.DUMMYFUNCTION("GOOGLETRANSLATE(B665,""EN"",""RU"")"),"Курага")</f>
        <v>Курага</v>
      </c>
    </row>
    <row r="666" spans="1:2" ht="15.75" customHeight="1">
      <c r="A666" s="1" t="str">
        <f ca="1">IFERROR(__xludf.DUMMYFUNCTION("GOOGLETRANSLATE(A666,""EN"",""RU"")"),"Куриный кускус")</f>
        <v>Куриный кускус</v>
      </c>
      <c r="B666" s="1" t="str">
        <f ca="1">IFERROR(__xludf.DUMMYFUNCTION("GOOGLETRANSLATE(B666,""EN"",""RU"")"),"Нут")</f>
        <v>Нут</v>
      </c>
    </row>
    <row r="667" spans="1:2" ht="15.75" customHeight="1">
      <c r="A667" s="1" t="str">
        <f ca="1">IFERROR(__xludf.DUMMYFUNCTION("GOOGLETRANSLATE(A667,""EN"",""RU"")"),"Куриный кускус")</f>
        <v>Куриный кускус</v>
      </c>
      <c r="B667" s="1" t="str">
        <f ca="1">IFERROR(__xludf.DUMMYFUNCTION("GOOGLETRANSLATE(B667,""EN"",""RU"")"),"Кускус")</f>
        <v>Кускус</v>
      </c>
    </row>
    <row r="668" spans="1:2" ht="15.75" customHeight="1">
      <c r="A668" s="1" t="str">
        <f ca="1">IFERROR(__xludf.DUMMYFUNCTION("GOOGLETRANSLATE(A668,""EN"",""RU"")"),"Куриный кускус")</f>
        <v>Куриный кускус</v>
      </c>
      <c r="B668" s="1" t="str">
        <f ca="1">IFERROR(__xludf.DUMMYFUNCTION("GOOGLETRANSLATE(B668,""EN"",""RU"")"),"Куриный бульон")</f>
        <v>Куриный бульон</v>
      </c>
    </row>
    <row r="669" spans="1:2" ht="15.75" customHeight="1">
      <c r="A669" s="1" t="str">
        <f ca="1">IFERROR(__xludf.DUMMYFUNCTION("GOOGLETRANSLATE(A669,""EN"",""RU"")"),"Куриный кускус")</f>
        <v>Куриный кускус</v>
      </c>
      <c r="B669" s="1" t="str">
        <f ca="1">IFERROR(__xludf.DUMMYFUNCTION("GOOGLETRANSLATE(B669,""EN"",""RU"")"),"Кориандр")</f>
        <v>Кориандр</v>
      </c>
    </row>
    <row r="670" spans="1:2" ht="15.75" customHeight="1">
      <c r="A670" s="1" t="str">
        <f ca="1">IFERROR(__xludf.DUMMYFUNCTION("GOOGLETRANSLATE(A670,""EN"",""RU"")"),"Шоколадный мусс из авокадо")</f>
        <v>Шоколадный мусс из авокадо</v>
      </c>
      <c r="B670" s="1" t="str">
        <f ca="1">IFERROR(__xludf.DUMMYFUNCTION("GOOGLETRANSLATE(B670,""EN"",""RU"")"),"Банан")</f>
        <v>Банан</v>
      </c>
    </row>
    <row r="671" spans="1:2" ht="15.75" customHeight="1">
      <c r="A671" s="1" t="str">
        <f ca="1">IFERROR(__xludf.DUMMYFUNCTION("GOOGLETRANSLATE(A671,""EN"",""RU"")"),"Шоколадный мусс из авокадо")</f>
        <v>Шоколадный мусс из авокадо</v>
      </c>
      <c r="B671" s="1" t="str">
        <f ca="1">IFERROR(__xludf.DUMMYFUNCTION("GOOGLETRANSLATE(B671,""EN"",""RU"")"),"Какао")</f>
        <v>Какао</v>
      </c>
    </row>
    <row r="672" spans="1:2" ht="15.75" customHeight="1">
      <c r="A672" s="1" t="str">
        <f ca="1">IFERROR(__xludf.DUMMYFUNCTION("GOOGLETRANSLATE(A672,""EN"",""RU"")"),"Шоколадный мусс из авокадо")</f>
        <v>Шоколадный мусс из авокадо</v>
      </c>
      <c r="B672" s="1" t="str">
        <f ca="1">IFERROR(__xludf.DUMMYFUNCTION("GOOGLETRANSLATE(B672,""EN"",""RU"")"),"Авокадо")</f>
        <v>Авокадо</v>
      </c>
    </row>
    <row r="673" spans="1:2" ht="15.75" customHeight="1">
      <c r="A673" s="1" t="str">
        <f ca="1">IFERROR(__xludf.DUMMYFUNCTION("GOOGLETRANSLATE(A673,""EN"",""RU"")"),"Шоколадный мусс из авокадо")</f>
        <v>Шоколадный мусс из авокадо</v>
      </c>
      <c r="B673" s="1" t="str">
        <f ca="1">IFERROR(__xludf.DUMMYFUNCTION("GOOGLETRANSLATE(B673,""EN"",""RU"")"),"Мед")</f>
        <v>Мед</v>
      </c>
    </row>
    <row r="674" spans="1:2" ht="15.75" customHeight="1">
      <c r="A674" s="1" t="str">
        <f ca="1">IFERROR(__xludf.DUMMYFUNCTION("GOOGLETRANSLATE(A674,""EN"",""RU"")"),"Шоколадный мусс из авокадо")</f>
        <v>Шоколадный мусс из авокадо</v>
      </c>
      <c r="B674" s="1" t="str">
        <f ca="1">IFERROR(__xludf.DUMMYFUNCTION("GOOGLETRANSLATE(B674,""EN"",""RU"")"),"Лимонный сок")</f>
        <v>Лимонный сок</v>
      </c>
    </row>
    <row r="675" spans="1:2" ht="15.75" customHeight="1">
      <c r="A675" s="1" t="str">
        <f ca="1">IFERROR(__xludf.DUMMYFUNCTION("GOOGLETRANSLATE(A675,""EN"",""RU"")"),"Шоколадный мусс из авокадо")</f>
        <v>Шоколадный мусс из авокадо</v>
      </c>
      <c r="B675" s="1" t="str">
        <f ca="1">IFERROR(__xludf.DUMMYFUNCTION("GOOGLETRANSLATE(B675,""EN"",""RU"")"),"Ваниль")</f>
        <v>Ваниль</v>
      </c>
    </row>
    <row r="676" spans="1:2" ht="15.75" customHeight="1">
      <c r="A676" s="1" t="str">
        <f ca="1">IFERROR(__xludf.DUMMYFUNCTION("GOOGLETRANSLATE(A676,""EN"",""RU"")"),"Шоколадный мусс из авокадо")</f>
        <v>Шоколадный мусс из авокадо</v>
      </c>
      <c r="B676" s="1" t="str">
        <f ca="1">IFERROR(__xludf.DUMMYFUNCTION("GOOGLETRANSLATE(B676,""EN"",""RU"")"),"Вода")</f>
        <v>Вода</v>
      </c>
    </row>
    <row r="677" spans="1:2" ht="15.75" customHeight="1">
      <c r="A677" s="1" t="str">
        <f ca="1">IFERROR(__xludf.DUMMYFUNCTION("GOOGLETRANSLATE(A677,""EN"",""RU"")"),"Шоколадный мусс из авокадо")</f>
        <v>Шоколадный мусс из авокадо</v>
      </c>
      <c r="B677" s="1" t="str">
        <f ca="1">IFERROR(__xludf.DUMMYFUNCTION("GOOGLETRANSLATE(B677,""EN"",""RU"")"),"Морская соль")</f>
        <v>Морская соль</v>
      </c>
    </row>
    <row r="678" spans="1:2" ht="15.75" customHeight="1">
      <c r="A678" s="1" t="str">
        <f ca="1">IFERROR(__xludf.DUMMYFUNCTION("GOOGLETRANSLATE(A678,""EN"",""RU"")"),"Чок-чип-пирог с пеканом")</f>
        <v>Чок-чип-пирог с пеканом</v>
      </c>
      <c r="B678" s="1" t="str">
        <f ca="1">IFERROR(__xludf.DUMMYFUNCTION("GOOGLETRANSLATE(B678,""EN"",""RU"")"),"Пшеничной муки")</f>
        <v>Пшеничной муки</v>
      </c>
    </row>
    <row r="679" spans="1:2" ht="15.75" customHeight="1">
      <c r="A679" s="1" t="str">
        <f ca="1">IFERROR(__xludf.DUMMYFUNCTION("GOOGLETRANSLATE(A679,""EN"",""RU"")"),"Чок-чип-пирог с пеканом")</f>
        <v>Чок-чип-пирог с пеканом</v>
      </c>
      <c r="B679" s="1" t="str">
        <f ca="1">IFERROR(__xludf.DUMMYFUNCTION("GOOGLETRANSLATE(B679,""EN"",""RU"")"),"Масло")</f>
        <v>Масло</v>
      </c>
    </row>
    <row r="680" spans="1:2" ht="15.75" customHeight="1">
      <c r="A680" s="1" t="str">
        <f ca="1">IFERROR(__xludf.DUMMYFUNCTION("GOOGLETRANSLATE(A680,""EN"",""RU"")"),"Чок-чип-пирог с пеканом")</f>
        <v>Чок-чип-пирог с пеканом</v>
      </c>
      <c r="B680" s="1" t="str">
        <f ca="1">IFERROR(__xludf.DUMMYFUNCTION("GOOGLETRANSLATE(B680,""EN"",""RU"")"),"Сливочный сыр")</f>
        <v>Сливочный сыр</v>
      </c>
    </row>
    <row r="681" spans="1:2" ht="15.75" customHeight="1">
      <c r="A681" s="1" t="str">
        <f ca="1">IFERROR(__xludf.DUMMYFUNCTION("GOOGLETRANSLATE(A681,""EN"",""RU"")"),"Чок-чип-пирог с пеканом")</f>
        <v>Чок-чип-пирог с пеканом</v>
      </c>
      <c r="B681" s="1" t="str">
        <f ca="1">IFERROR(__xludf.DUMMYFUNCTION("GOOGLETRANSLATE(B681,""EN"",""RU"")"),"Сахарная пудра")</f>
        <v>Сахарная пудра</v>
      </c>
    </row>
    <row r="682" spans="1:2" ht="15.75" customHeight="1">
      <c r="A682" s="1" t="str">
        <f ca="1">IFERROR(__xludf.DUMMYFUNCTION("GOOGLETRANSLATE(A682,""EN"",""RU"")"),"Чок-чип-пирог с пеканом")</f>
        <v>Чок-чип-пирог с пеканом</v>
      </c>
      <c r="B682" s="1" t="str">
        <f ca="1">IFERROR(__xludf.DUMMYFUNCTION("GOOGLETRANSLATE(B682,""EN"",""RU"")"),"Масло")</f>
        <v>Масло</v>
      </c>
    </row>
    <row r="683" spans="1:2" ht="15.75" customHeight="1">
      <c r="A683" s="1" t="str">
        <f ca="1">IFERROR(__xludf.DUMMYFUNCTION("GOOGLETRANSLATE(A683,""EN"",""RU"")"),"Чок-чип-пирог с пеканом")</f>
        <v>Чок-чип-пирог с пеканом</v>
      </c>
      <c r="B683" s="1" t="str">
        <f ca="1">IFERROR(__xludf.DUMMYFUNCTION("GOOGLETRANSLATE(B683,""EN"",""RU"")"),"Кленовый сироп")</f>
        <v>Кленовый сироп</v>
      </c>
    </row>
    <row r="684" spans="1:2" ht="15.75" customHeight="1">
      <c r="A684" s="1" t="str">
        <f ca="1">IFERROR(__xludf.DUMMYFUNCTION("GOOGLETRANSLATE(A684,""EN"",""RU"")"),"Чок-чип-пирог с пеканом")</f>
        <v>Чок-чип-пирог с пеканом</v>
      </c>
      <c r="B684" s="1" t="str">
        <f ca="1">IFERROR(__xludf.DUMMYFUNCTION("GOOGLETRANSLATE(B684,""EN"",""RU"")"),"Светло-коричневый мягкий сахар")</f>
        <v>Светло-коричневый мягкий сахар</v>
      </c>
    </row>
    <row r="685" spans="1:2" ht="15.75" customHeight="1">
      <c r="A685" s="1" t="str">
        <f ca="1">IFERROR(__xludf.DUMMYFUNCTION("GOOGLETRANSLATE(A685,""EN"",""RU"")"),"Чок-чип-пирог с пеканом")</f>
        <v>Чок-чип-пирог с пеканом</v>
      </c>
      <c r="B685" s="1" t="str">
        <f ca="1">IFERROR(__xludf.DUMMYFUNCTION("GOOGLETRANSLATE(B685,""EN"",""RU"")"),"Темно-коричневый мягкий сахар")</f>
        <v>Темно-коричневый мягкий сахар</v>
      </c>
    </row>
    <row r="686" spans="1:2" ht="15.75" customHeight="1">
      <c r="A686" s="1" t="str">
        <f ca="1">IFERROR(__xludf.DUMMYFUNCTION("GOOGLETRANSLATE(A686,""EN"",""RU"")"),"Чок-чип-пирог с пеканом")</f>
        <v>Чок-чип-пирог с пеканом</v>
      </c>
      <c r="B686" s="1" t="str">
        <f ca="1">IFERROR(__xludf.DUMMYFUNCTION("GOOGLETRANSLATE(B686,""EN"",""RU"")"),"Яйца")</f>
        <v>Яйца</v>
      </c>
    </row>
    <row r="687" spans="1:2" ht="15.75" customHeight="1">
      <c r="A687" s="1" t="str">
        <f ca="1">IFERROR(__xludf.DUMMYFUNCTION("GOOGLETRANSLATE(A687,""EN"",""RU"")"),"Чок-чип-пирог с пеканом")</f>
        <v>Чок-чип-пирог с пеканом</v>
      </c>
      <c r="B687" s="1" t="str">
        <f ca="1">IFERROR(__xludf.DUMMYFUNCTION("GOOGLETRANSLATE(B687,""EN"",""RU"")"),"Экстракт ванили")</f>
        <v>Экстракт ванили</v>
      </c>
    </row>
    <row r="688" spans="1:2" ht="15.75" customHeight="1">
      <c r="A688" s="1" t="str">
        <f ca="1">IFERROR(__xludf.DUMMYFUNCTION("GOOGLETRANSLATE(A688,""EN"",""RU"")"),"Чок-чип-пирог с пеканом")</f>
        <v>Чок-чип-пирог с пеканом</v>
      </c>
      <c r="B688" s="1" t="str">
        <f ca="1">IFERROR(__xludf.DUMMYFUNCTION("GOOGLETRANSLATE(B688,""EN"",""RU"")"),"Орехи пекан")</f>
        <v>Орехи пекан</v>
      </c>
    </row>
    <row r="689" spans="1:2" ht="15.75" customHeight="1">
      <c r="A689" s="1" t="str">
        <f ca="1">IFERROR(__xludf.DUMMYFUNCTION("GOOGLETRANSLATE(A689,""EN"",""RU"")"),"Чок-чип-пирог с пеканом")</f>
        <v>Чок-чип-пирог с пеканом</v>
      </c>
      <c r="B689" s="1" t="str">
        <f ca="1">IFERROR(__xludf.DUMMYFUNCTION("GOOGLETRANSLATE(B689,""EN"",""RU"")"),"Чипсы из темного шоколада")</f>
        <v>Чипсы из темного шоколада</v>
      </c>
    </row>
    <row r="690" spans="1:2" ht="15.75" customHeight="1">
      <c r="A690" s="1" t="str">
        <f ca="1">IFERROR(__xludf.DUMMYFUNCTION("GOOGLETRANSLATE(A690,""EN"",""RU"")"),"Шоколадно-малиновые брауни")</f>
        <v>Шоколадно-малиновые брауни</v>
      </c>
      <c r="B690" s="1" t="str">
        <f ca="1">IFERROR(__xludf.DUMMYFUNCTION("GOOGLETRANSLATE(B690,""EN"",""RU"")"),"Темный шоколад")</f>
        <v>Темный шоколад</v>
      </c>
    </row>
    <row r="691" spans="1:2" ht="15.75" customHeight="1">
      <c r="A691" s="1" t="str">
        <f ca="1">IFERROR(__xludf.DUMMYFUNCTION("GOOGLETRANSLATE(A691,""EN"",""RU"")"),"Шоколадно-малиновые брауни")</f>
        <v>Шоколадно-малиновые брауни</v>
      </c>
      <c r="B691" s="1" t="str">
        <f ca="1">IFERROR(__xludf.DUMMYFUNCTION("GOOGLETRANSLATE(B691,""EN"",""RU"")"),"Молочный шоколад")</f>
        <v>Молочный шоколад</v>
      </c>
    </row>
    <row r="692" spans="1:2" ht="15.75" customHeight="1">
      <c r="A692" s="1" t="str">
        <f ca="1">IFERROR(__xludf.DUMMYFUNCTION("GOOGLETRANSLATE(A692,""EN"",""RU"")"),"Шоколадно-малиновые брауни")</f>
        <v>Шоколадно-малиновые брауни</v>
      </c>
      <c r="B692" s="1" t="str">
        <f ca="1">IFERROR(__xludf.DUMMYFUNCTION("GOOGLETRANSLATE(B692,""EN"",""RU"")"),"Соленое масло")</f>
        <v>Соленое масло</v>
      </c>
    </row>
    <row r="693" spans="1:2" ht="15.75" customHeight="1">
      <c r="A693" s="1" t="str">
        <f ca="1">IFERROR(__xludf.DUMMYFUNCTION("GOOGLETRANSLATE(A693,""EN"",""RU"")"),"Шоколадно-малиновые брауни")</f>
        <v>Шоколадно-малиновые брауни</v>
      </c>
      <c r="B693" s="1" t="str">
        <f ca="1">IFERROR(__xludf.DUMMYFUNCTION("GOOGLETRANSLATE(B693,""EN"",""RU"")"),"Светло-коричневый мягкий сахар")</f>
        <v>Светло-коричневый мягкий сахар</v>
      </c>
    </row>
    <row r="694" spans="1:2" ht="15.75" customHeight="1">
      <c r="A694" s="1" t="str">
        <f ca="1">IFERROR(__xludf.DUMMYFUNCTION("GOOGLETRANSLATE(A694,""EN"",""RU"")"),"Шоколадно-малиновые брауни")</f>
        <v>Шоколадно-малиновые брауни</v>
      </c>
      <c r="B694" s="1" t="str">
        <f ca="1">IFERROR(__xludf.DUMMYFUNCTION("GOOGLETRANSLATE(B694,""EN"",""RU"")"),"Яйца")</f>
        <v>Яйца</v>
      </c>
    </row>
    <row r="695" spans="1:2" ht="15.75" customHeight="1">
      <c r="A695" s="1" t="str">
        <f ca="1">IFERROR(__xludf.DUMMYFUNCTION("GOOGLETRANSLATE(A695,""EN"",""RU"")"),"Шоколадно-малиновые брауни")</f>
        <v>Шоколадно-малиновые брауни</v>
      </c>
      <c r="B695" s="1" t="str">
        <f ca="1">IFERROR(__xludf.DUMMYFUNCTION("GOOGLETRANSLATE(B695,""EN"",""RU"")"),"Пшеничной муки")</f>
        <v>Пшеничной муки</v>
      </c>
    </row>
    <row r="696" spans="1:2" ht="15.75" customHeight="1">
      <c r="A696" s="1" t="str">
        <f ca="1">IFERROR(__xludf.DUMMYFUNCTION("GOOGLETRANSLATE(A696,""EN"",""RU"")"),"Шоколадно-малиновые брауни")</f>
        <v>Шоколадно-малиновые брауни</v>
      </c>
      <c r="B696" s="1" t="str">
        <f ca="1">IFERROR(__xludf.DUMMYFUNCTION("GOOGLETRANSLATE(B696,""EN"",""RU"")"),"Какао")</f>
        <v>Какао</v>
      </c>
    </row>
    <row r="697" spans="1:2" ht="15.75" customHeight="1">
      <c r="A697" s="1" t="str">
        <f ca="1">IFERROR(__xludf.DUMMYFUNCTION("GOOGLETRANSLATE(A697,""EN"",""RU"")"),"Шоколадно-малиновые брауни")</f>
        <v>Шоколадно-малиновые брауни</v>
      </c>
      <c r="B697" s="1" t="str">
        <f ca="1">IFERROR(__xludf.DUMMYFUNCTION("GOOGLETRANSLATE(B697,""EN"",""RU"")"),"Малина")</f>
        <v>Малина</v>
      </c>
    </row>
    <row r="698" spans="1:2" ht="15.75" customHeight="1">
      <c r="A698" s="1" t="str">
        <f ca="1">IFERROR(__xludf.DUMMYFUNCTION("GOOGLETRANSLATE(A698,""EN"",""RU"")"),"Фахитас из нута")</f>
        <v>Фахитас из нута</v>
      </c>
      <c r="B698" s="1" t="str">
        <f ca="1">IFERROR(__xludf.DUMMYFUNCTION("GOOGLETRANSLATE(B698,""EN"",""RU"")"),"Нут")</f>
        <v>Нут</v>
      </c>
    </row>
    <row r="699" spans="1:2" ht="15.75" customHeight="1">
      <c r="A699" s="1" t="str">
        <f ca="1">IFERROR(__xludf.DUMMYFUNCTION("GOOGLETRANSLATE(A699,""EN"",""RU"")"),"Фахитас из нута")</f>
        <v>Фахитас из нута</v>
      </c>
      <c r="B699" s="1" t="str">
        <f ca="1">IFERROR(__xludf.DUMMYFUNCTION("GOOGLETRANSLATE(B699,""EN"",""RU"")"),"Оливковое масло")</f>
        <v>Оливковое масло</v>
      </c>
    </row>
    <row r="700" spans="1:2" ht="15.75" customHeight="1">
      <c r="A700" s="1" t="str">
        <f ca="1">IFERROR(__xludf.DUMMYFUNCTION("GOOGLETRANSLATE(A700,""EN"",""RU"")"),"Фахитас из нута")</f>
        <v>Фахитас из нута</v>
      </c>
      <c r="B700" s="1" t="str">
        <f ca="1">IFERROR(__xludf.DUMMYFUNCTION("GOOGLETRANSLATE(B700,""EN"",""RU"")"),"Паприка")</f>
        <v>Паприка</v>
      </c>
    </row>
    <row r="701" spans="1:2" ht="15.75" customHeight="1">
      <c r="A701" s="1" t="str">
        <f ca="1">IFERROR(__xludf.DUMMYFUNCTION("GOOGLETRANSLATE(A701,""EN"",""RU"")"),"Фахитас из нута")</f>
        <v>Фахитас из нута</v>
      </c>
      <c r="B701" s="1" t="str">
        <f ca="1">IFERROR(__xludf.DUMMYFUNCTION("GOOGLETRANSLATE(B701,""EN"",""RU"")"),"Помидоры")</f>
        <v>Помидоры</v>
      </c>
    </row>
    <row r="702" spans="1:2" ht="15.75" customHeight="1">
      <c r="A702" s="1" t="str">
        <f ca="1">IFERROR(__xludf.DUMMYFUNCTION("GOOGLETRANSLATE(A702,""EN"",""RU"")"),"Фахитас из нута")</f>
        <v>Фахитас из нута</v>
      </c>
      <c r="B702" s="1" t="str">
        <f ca="1">IFERROR(__xludf.DUMMYFUNCTION("GOOGLETRANSLATE(B702,""EN"",""RU"")"),"Красный лук")</f>
        <v>Красный лук</v>
      </c>
    </row>
    <row r="703" spans="1:2" ht="15.75" customHeight="1">
      <c r="A703" s="1" t="str">
        <f ca="1">IFERROR(__xludf.DUMMYFUNCTION("GOOGLETRANSLATE(A703,""EN"",""RU"")"),"Фахитас из нута")</f>
        <v>Фахитас из нута</v>
      </c>
      <c r="B703" s="1" t="str">
        <f ca="1">IFERROR(__xludf.DUMMYFUNCTION("GOOGLETRANSLATE(B703,""EN"",""RU"")"),"Красный винный уксус")</f>
        <v>Красный винный уксус</v>
      </c>
    </row>
    <row r="704" spans="1:2" ht="15.75" customHeight="1">
      <c r="A704" s="1" t="str">
        <f ca="1">IFERROR(__xludf.DUMMYFUNCTION("GOOGLETRANSLATE(A704,""EN"",""RU"")"),"Фахитас из нута")</f>
        <v>Фахитас из нута</v>
      </c>
      <c r="B704" s="1" t="str">
        <f ca="1">IFERROR(__xludf.DUMMYFUNCTION("GOOGLETRANSLATE(B704,""EN"",""RU"")"),"Авокадо")</f>
        <v>Авокадо</v>
      </c>
    </row>
    <row r="705" spans="1:2" ht="15.75" customHeight="1">
      <c r="A705" s="1" t="str">
        <f ca="1">IFERROR(__xludf.DUMMYFUNCTION("GOOGLETRANSLATE(A705,""EN"",""RU"")"),"Фахитас из нута")</f>
        <v>Фахитас из нута</v>
      </c>
      <c r="B705" s="1" t="str">
        <f ca="1">IFERROR(__xludf.DUMMYFUNCTION("GOOGLETRANSLATE(B705,""EN"",""RU"")"),"Лайм")</f>
        <v>Лайм</v>
      </c>
    </row>
    <row r="706" spans="1:2" ht="15.75" customHeight="1">
      <c r="A706" s="1" t="str">
        <f ca="1">IFERROR(__xludf.DUMMYFUNCTION("GOOGLETRANSLATE(A706,""EN"",""RU"")"),"Фахитас из нута")</f>
        <v>Фахитас из нута</v>
      </c>
      <c r="B706" s="1" t="str">
        <f ca="1">IFERROR(__xludf.DUMMYFUNCTION("GOOGLETRANSLATE(B706,""EN"",""RU"")"),"Лайм")</f>
        <v>Лайм</v>
      </c>
    </row>
    <row r="707" spans="1:2" ht="15.75" customHeight="1">
      <c r="A707" s="1" t="str">
        <f ca="1">IFERROR(__xludf.DUMMYFUNCTION("GOOGLETRANSLATE(A707,""EN"",""RU"")"),"Фахитас из нута")</f>
        <v>Фахитас из нута</v>
      </c>
      <c r="B707" s="1" t="str">
        <f ca="1">IFERROR(__xludf.DUMMYFUNCTION("GOOGLETRANSLATE(B707,""EN"",""RU"")"),"Сметана")</f>
        <v>Сметана</v>
      </c>
    </row>
    <row r="708" spans="1:2" ht="15.75" customHeight="1">
      <c r="A708" s="1" t="str">
        <f ca="1">IFERROR(__xludf.DUMMYFUNCTION("GOOGLETRANSLATE(A708,""EN"",""RU"")"),"Фахитас из нута")</f>
        <v>Фахитас из нута</v>
      </c>
      <c r="B708" s="1" t="str">
        <f ca="1">IFERROR(__xludf.DUMMYFUNCTION("GOOGLETRANSLATE(B708,""EN"",""RU"")"),"Харисса Спайс")</f>
        <v>Харисса Спайс</v>
      </c>
    </row>
    <row r="709" spans="1:2" ht="15.75" customHeight="1">
      <c r="A709" s="1" t="str">
        <f ca="1">IFERROR(__xludf.DUMMYFUNCTION("GOOGLETRANSLATE(A709,""EN"",""RU"")"),"Фахитас из нута")</f>
        <v>Фахитас из нута</v>
      </c>
      <c r="B709" s="1" t="str">
        <f ca="1">IFERROR(__xludf.DUMMYFUNCTION("GOOGLETRANSLATE(B709,""EN"",""RU"")"),"Кукурузные тортильи")</f>
        <v>Кукурузные тортильи</v>
      </c>
    </row>
    <row r="710" spans="1:2" ht="15.75" customHeight="1">
      <c r="A710" s="1" t="str">
        <f ca="1">IFERROR(__xludf.DUMMYFUNCTION("GOOGLETRANSLATE(A710,""EN"",""RU"")"),"Фахитас из нута")</f>
        <v>Фахитас из нута</v>
      </c>
      <c r="B710" s="1" t="str">
        <f ca="1">IFERROR(__xludf.DUMMYFUNCTION("GOOGLETRANSLATE(B710,""EN"",""RU"")"),"Кориандр")</f>
        <v>Кориандр</v>
      </c>
    </row>
    <row r="711" spans="1:2" ht="15.75" customHeight="1">
      <c r="A711" s="1" t="str">
        <f ca="1">IFERROR(__xludf.DUMMYFUNCTION("GOOGLETRANSLATE(A711,""EN"",""RU"")"),"Пирог с куриной ветчиной и луком-пореем")</f>
        <v>Пирог с куриной ветчиной и луком-пореем</v>
      </c>
      <c r="B711" s="1" t="str">
        <f ca="1">IFERROR(__xludf.DUMMYFUNCTION("GOOGLETRANSLATE(B711,""EN"",""RU"")"),"Куриный бульон")</f>
        <v>Куриный бульон</v>
      </c>
    </row>
    <row r="712" spans="1:2" ht="15.75" customHeight="1">
      <c r="A712" s="1" t="str">
        <f ca="1">IFERROR(__xludf.DUMMYFUNCTION("GOOGLETRANSLATE(A712,""EN"",""RU"")"),"Пирог с куриной ветчиной и луком-пореем")</f>
        <v>Пирог с куриной ветчиной и луком-пореем</v>
      </c>
      <c r="B712" s="1" t="str">
        <f ca="1">IFERROR(__xludf.DUMMYFUNCTION("GOOGLETRANSLATE(B712,""EN"",""RU"")"),"Куриная грудка")</f>
        <v>Куриная грудка</v>
      </c>
    </row>
    <row r="713" spans="1:2" ht="15.75" customHeight="1">
      <c r="A713" s="1" t="str">
        <f ca="1">IFERROR(__xludf.DUMMYFUNCTION("GOOGLETRANSLATE(A713,""EN"",""RU"")"),"Пирог с куриной ветчиной и луком-пореем")</f>
        <v>Пирог с куриной ветчиной и луком-пореем</v>
      </c>
      <c r="B713" s="1" t="str">
        <f ca="1">IFERROR(__xludf.DUMMYFUNCTION("GOOGLETRANSLATE(B713,""EN"",""RU"")"),"Масло")</f>
        <v>Масло</v>
      </c>
    </row>
    <row r="714" spans="1:2" ht="15.75" customHeight="1">
      <c r="A714" s="1" t="str">
        <f ca="1">IFERROR(__xludf.DUMMYFUNCTION("GOOGLETRANSLATE(A714,""EN"",""RU"")"),"Пирог с куриной ветчиной и луком-пореем")</f>
        <v>Пирог с куриной ветчиной и луком-пореем</v>
      </c>
      <c r="B714" s="1" t="str">
        <f ca="1">IFERROR(__xludf.DUMMYFUNCTION("GOOGLETRANSLATE(B714,""EN"",""RU"")"),"лук-порей")</f>
        <v>лук-порей</v>
      </c>
    </row>
    <row r="715" spans="1:2" ht="15.75" customHeight="1">
      <c r="A715" s="1" t="str">
        <f ca="1">IFERROR(__xludf.DUMMYFUNCTION("GOOGLETRANSLATE(A715,""EN"",""RU"")"),"Пирог с куриной ветчиной и луком-пореем")</f>
        <v>Пирог с куриной ветчиной и луком-пореем</v>
      </c>
      <c r="B715" s="1" t="str">
        <f ca="1">IFERROR(__xludf.DUMMYFUNCTION("GOOGLETRANSLATE(B715,""EN"",""RU"")"),"Чеснок")</f>
        <v>Чеснок</v>
      </c>
    </row>
    <row r="716" spans="1:2" ht="15.75" customHeight="1">
      <c r="A716" s="1" t="str">
        <f ca="1">IFERROR(__xludf.DUMMYFUNCTION("GOOGLETRANSLATE(A716,""EN"",""RU"")"),"Пирог с куриной ветчиной и луком-пореем")</f>
        <v>Пирог с куриной ветчиной и луком-пореем</v>
      </c>
      <c r="B716" s="1" t="str">
        <f ca="1">IFERROR(__xludf.DUMMYFUNCTION("GOOGLETRANSLATE(B716,""EN"",""RU"")"),"Пшеничной муки")</f>
        <v>Пшеничной муки</v>
      </c>
    </row>
    <row r="717" spans="1:2" ht="15.75" customHeight="1">
      <c r="A717" s="1" t="str">
        <f ca="1">IFERROR(__xludf.DUMMYFUNCTION("GOOGLETRANSLATE(A717,""EN"",""RU"")"),"Пирог с куриной ветчиной и луком-пореем")</f>
        <v>Пирог с куриной ветчиной и луком-пореем</v>
      </c>
      <c r="B717" s="1" t="str">
        <f ca="1">IFERROR(__xludf.DUMMYFUNCTION("GOOGLETRANSLATE(B717,""EN"",""RU"")"),"Молоко")</f>
        <v>Молоко</v>
      </c>
    </row>
    <row r="718" spans="1:2" ht="15.75" customHeight="1">
      <c r="A718" s="1" t="str">
        <f ca="1">IFERROR(__xludf.DUMMYFUNCTION("GOOGLETRANSLATE(A718,""EN"",""RU"")"),"Пирог с куриной ветчиной и луком-пореем")</f>
        <v>Пирог с куриной ветчиной и луком-пореем</v>
      </c>
      <c r="B718" s="1" t="str">
        <f ca="1">IFERROR(__xludf.DUMMYFUNCTION("GOOGLETRANSLATE(B718,""EN"",""RU"")"),"Белое вино")</f>
        <v>Белое вино</v>
      </c>
    </row>
    <row r="719" spans="1:2" ht="15.75" customHeight="1">
      <c r="A719" s="1" t="str">
        <f ca="1">IFERROR(__xludf.DUMMYFUNCTION("GOOGLETRANSLATE(A719,""EN"",""RU"")"),"Пирог с куриной ветчиной и луком-пореем")</f>
        <v>Пирог с куриной ветчиной и луком-пореем</v>
      </c>
      <c r="B719" s="1" t="str">
        <f ca="1">IFERROR(__xludf.DUMMYFUNCTION("GOOGLETRANSLATE(B719,""EN"",""RU"")"),"Двойной крем")</f>
        <v>Двойной крем</v>
      </c>
    </row>
    <row r="720" spans="1:2" ht="15.75" customHeight="1">
      <c r="A720" s="1" t="str">
        <f ca="1">IFERROR(__xludf.DUMMYFUNCTION("GOOGLETRANSLATE(A720,""EN"",""RU"")"),"Пирог с куриной ветчиной и луком-пореем")</f>
        <v>Пирог с куриной ветчиной и луком-пореем</v>
      </c>
      <c r="B720" s="1" t="str">
        <f ca="1">IFERROR(__xludf.DUMMYFUNCTION("GOOGLETRANSLATE(B720,""EN"",""RU"")"),"ветчина")</f>
        <v>ветчина</v>
      </c>
    </row>
    <row r="721" spans="1:2" ht="15.75" customHeight="1">
      <c r="A721" s="1" t="str">
        <f ca="1">IFERROR(__xludf.DUMMYFUNCTION("GOOGLETRANSLATE(A721,""EN"",""RU"")"),"Пирог с куриной ветчиной и луком-пореем")</f>
        <v>Пирог с куриной ветчиной и луком-пореем</v>
      </c>
      <c r="B721" s="1" t="str">
        <f ca="1">IFERROR(__xludf.DUMMYFUNCTION("GOOGLETRANSLATE(B721,""EN"",""RU"")"),"Морская соль")</f>
        <v>Морская соль</v>
      </c>
    </row>
    <row r="722" spans="1:2" ht="15.75" customHeight="1">
      <c r="A722" s="1" t="str">
        <f ca="1">IFERROR(__xludf.DUMMYFUNCTION("GOOGLETRANSLATE(A722,""EN"",""RU"")"),"Пирог с куриной ветчиной и луком-пореем")</f>
        <v>Пирог с куриной ветчиной и луком-пореем</v>
      </c>
      <c r="B722" s="1" t="str">
        <f ca="1">IFERROR(__xludf.DUMMYFUNCTION("GOOGLETRANSLATE(B722,""EN"",""RU"")"),"Перец")</f>
        <v>Перец</v>
      </c>
    </row>
    <row r="723" spans="1:2" ht="15.75" customHeight="1">
      <c r="A723" s="1" t="str">
        <f ca="1">IFERROR(__xludf.DUMMYFUNCTION("GOOGLETRANSLATE(A723,""EN"",""RU"")"),"Пирог с куриной ветчиной и луком-пореем")</f>
        <v>Пирог с куриной ветчиной и луком-пореем</v>
      </c>
      <c r="B723" s="1" t="str">
        <f ca="1">IFERROR(__xludf.DUMMYFUNCTION("GOOGLETRANSLATE(B723,""EN"",""RU"")"),"Пшеничной муки")</f>
        <v>Пшеничной муки</v>
      </c>
    </row>
    <row r="724" spans="1:2" ht="15.75" customHeight="1">
      <c r="A724" s="1" t="str">
        <f ca="1">IFERROR(__xludf.DUMMYFUNCTION("GOOGLETRANSLATE(A724,""EN"",""RU"")"),"Пирог с куриной ветчиной и луком-пореем")</f>
        <v>Пирог с куриной ветчиной и луком-пореем</v>
      </c>
      <c r="B724" s="1" t="str">
        <f ca="1">IFERROR(__xludf.DUMMYFUNCTION("GOOGLETRANSLATE(B724,""EN"",""RU"")"),"Масло")</f>
        <v>Масло</v>
      </c>
    </row>
    <row r="725" spans="1:2" ht="15.75" customHeight="1">
      <c r="A725" s="1" t="str">
        <f ca="1">IFERROR(__xludf.DUMMYFUNCTION("GOOGLETRANSLATE(A725,""EN"",""RU"")"),"Пирог с куриной ветчиной и луком-пореем")</f>
        <v>Пирог с куриной ветчиной и луком-пореем</v>
      </c>
      <c r="B725" s="1" t="str">
        <f ca="1">IFERROR(__xludf.DUMMYFUNCTION("GOOGLETRANSLATE(B725,""EN"",""RU"")"),"Яйцо от кур на свободном выгуле, взбитое")</f>
        <v>Яйцо от кур на свободном выгуле, взбитое</v>
      </c>
    </row>
    <row r="726" spans="1:2" ht="15.75" customHeight="1">
      <c r="A726" s="1" t="str">
        <f ca="1">IFERROR(__xludf.DUMMYFUNCTION("GOOGLETRANSLATE(A726,""EN"",""RU"")"),"Пирог с куриной ветчиной и луком-пореем")</f>
        <v>Пирог с куриной ветчиной и луком-пореем</v>
      </c>
      <c r="B726" s="1" t="str">
        <f ca="1">IFERROR(__xludf.DUMMYFUNCTION("GOOGLETRANSLATE(B726,""EN"",""RU"")"),"Холодная вода")</f>
        <v>Холодная вода</v>
      </c>
    </row>
    <row r="727" spans="1:2" ht="15.75" customHeight="1">
      <c r="A727" s="1" t="str">
        <f ca="1">IFERROR(__xludf.DUMMYFUNCTION("GOOGLETRANSLATE(A727,""EN"",""RU"")"),"Пирог с куриной ветчиной и луком-пореем")</f>
        <v>Пирог с куриной ветчиной и луком-пореем</v>
      </c>
      <c r="B727" s="1" t="str">
        <f ca="1">IFERROR(__xludf.DUMMYFUNCTION("GOOGLETRANSLATE(B727,""EN"",""RU"")"),"Яйцо от кур на свободном выгуле, взбитое")</f>
        <v>Яйцо от кур на свободном выгуле, взбитое</v>
      </c>
    </row>
    <row r="728" spans="1:2" ht="15.75" customHeight="1">
      <c r="A728" s="1" t="str">
        <f ca="1">IFERROR(__xludf.DUMMYFUNCTION("GOOGLETRANSLATE(A728,""EN"",""RU"")"),"Куриный Парментье")</f>
        <v>Куриный Парментье</v>
      </c>
      <c r="B728" s="1" t="str">
        <f ca="1">IFERROR(__xludf.DUMMYFUNCTION("GOOGLETRANSLATE(B728,""EN"",""RU"")"),"Картофель")</f>
        <v>Картофель</v>
      </c>
    </row>
    <row r="729" spans="1:2" ht="15.75" customHeight="1">
      <c r="A729" s="1" t="str">
        <f ca="1">IFERROR(__xludf.DUMMYFUNCTION("GOOGLETRANSLATE(A729,""EN"",""RU"")"),"Куриный Парментье")</f>
        <v>Куриный Парментье</v>
      </c>
      <c r="B729" s="1" t="str">
        <f ca="1">IFERROR(__xludf.DUMMYFUNCTION("GOOGLETRANSLATE(B729,""EN"",""RU"")"),"Масло")</f>
        <v>Масло</v>
      </c>
    </row>
    <row r="730" spans="1:2" ht="15.75" customHeight="1">
      <c r="A730" s="1" t="str">
        <f ca="1">IFERROR(__xludf.DUMMYFUNCTION("GOOGLETRANSLATE(A730,""EN"",""RU"")"),"Куриный Парментье")</f>
        <v>Куриный Парментье</v>
      </c>
      <c r="B730" s="1" t="str">
        <f ca="1">IFERROR(__xludf.DUMMYFUNCTION("GOOGLETRANSLATE(B730,""EN"",""RU"")"),"Двойной крем")</f>
        <v>Двойной крем</v>
      </c>
    </row>
    <row r="731" spans="1:2" ht="15.75" customHeight="1">
      <c r="A731" s="1" t="str">
        <f ca="1">IFERROR(__xludf.DUMMYFUNCTION("GOOGLETRANSLATE(A731,""EN"",""RU"")"),"Куриный Парментье")</f>
        <v>Куриный Парментье</v>
      </c>
      <c r="B731" s="1" t="str">
        <f ca="1">IFERROR(__xludf.DUMMYFUNCTION("GOOGLETRANSLATE(B731,""EN"",""RU"")"),"Яичные желтки")</f>
        <v>Яичные желтки</v>
      </c>
    </row>
    <row r="732" spans="1:2" ht="15.75" customHeight="1">
      <c r="A732" s="1" t="str">
        <f ca="1">IFERROR(__xludf.DUMMYFUNCTION("GOOGLETRANSLATE(A732,""EN"",""RU"")"),"Куриный Парментье")</f>
        <v>Куриный Парментье</v>
      </c>
      <c r="B732" s="1" t="str">
        <f ca="1">IFERROR(__xludf.DUMMYFUNCTION("GOOGLETRANSLATE(B732,""EN"",""RU"")"),"Масло")</f>
        <v>Масло</v>
      </c>
    </row>
    <row r="733" spans="1:2" ht="15.75" customHeight="1">
      <c r="A733" s="1" t="str">
        <f ca="1">IFERROR(__xludf.DUMMYFUNCTION("GOOGLETRANSLATE(A733,""EN"",""RU"")"),"Куриный Парментье")</f>
        <v>Куриный Парментье</v>
      </c>
      <c r="B733" s="1" t="str">
        <f ca="1">IFERROR(__xludf.DUMMYFUNCTION("GOOGLETRANSLATE(B733,""EN"",""RU"")"),"Шалот")</f>
        <v>Шалот</v>
      </c>
    </row>
    <row r="734" spans="1:2" ht="15.75" customHeight="1">
      <c r="A734" s="1" t="str">
        <f ca="1">IFERROR(__xludf.DUMMYFUNCTION("GOOGLETRANSLATE(A734,""EN"",""RU"")"),"Куриный Парментье")</f>
        <v>Куриный Парментье</v>
      </c>
      <c r="B734" s="1" t="str">
        <f ca="1">IFERROR(__xludf.DUMMYFUNCTION("GOOGLETRANSLATE(B734,""EN"",""RU"")"),"Морковь")</f>
        <v>Морковь</v>
      </c>
    </row>
    <row r="735" spans="1:2" ht="15.75" customHeight="1">
      <c r="A735" s="1" t="str">
        <f ca="1">IFERROR(__xludf.DUMMYFUNCTION("GOOGLETRANSLATE(A735,""EN"",""RU"")"),"Куриный Парментье")</f>
        <v>Куриный Парментье</v>
      </c>
      <c r="B735" s="1" t="str">
        <f ca="1">IFERROR(__xludf.DUMMYFUNCTION("GOOGLETRANSLATE(B735,""EN"",""RU"")"),"Сельдерей")</f>
        <v>Сельдерей</v>
      </c>
    </row>
    <row r="736" spans="1:2" ht="15.75" customHeight="1">
      <c r="A736" s="1" t="str">
        <f ca="1">IFERROR(__xludf.DUMMYFUNCTION("GOOGLETRANSLATE(A736,""EN"",""RU"")"),"Куриный Парментье")</f>
        <v>Куриный Парментье</v>
      </c>
      <c r="B736" s="1" t="str">
        <f ca="1">IFERROR(__xludf.DUMMYFUNCTION("GOOGLETRANSLATE(B736,""EN"",""RU"")"),"Зубчик чеснока")</f>
        <v>Зубчик чеснока</v>
      </c>
    </row>
    <row r="737" spans="1:2" ht="15.75" customHeight="1">
      <c r="A737" s="1" t="str">
        <f ca="1">IFERROR(__xludf.DUMMYFUNCTION("GOOGLETRANSLATE(A737,""EN"",""RU"")"),"Куриный Парментье")</f>
        <v>Куриный Парментье</v>
      </c>
      <c r="B737" s="1" t="str">
        <f ca="1">IFERROR(__xludf.DUMMYFUNCTION("GOOGLETRANSLATE(B737,""EN"",""RU"")"),"Белое вино")</f>
        <v>Белое вино</v>
      </c>
    </row>
    <row r="738" spans="1:2" ht="15.75" customHeight="1">
      <c r="A738" s="1" t="str">
        <f ca="1">IFERROR(__xludf.DUMMYFUNCTION("GOOGLETRANSLATE(A738,""EN"",""RU"")"),"Куриный Парментье")</f>
        <v>Куриный Парментье</v>
      </c>
      <c r="B738" s="1" t="str">
        <f ca="1">IFERROR(__xludf.DUMMYFUNCTION("GOOGLETRANSLATE(B738,""EN"",""RU"")"),"Томатное пюре")</f>
        <v>Томатное пюре</v>
      </c>
    </row>
    <row r="739" spans="1:2" ht="15.75" customHeight="1">
      <c r="A739" s="1" t="str">
        <f ca="1">IFERROR(__xludf.DUMMYFUNCTION("GOOGLETRANSLATE(A739,""EN"",""RU"")"),"Куриный Парментье")</f>
        <v>Куриный Парментье</v>
      </c>
      <c r="B739" s="1" t="str">
        <f ca="1">IFERROR(__xludf.DUMMYFUNCTION("GOOGLETRANSLATE(B739,""EN"",""RU"")"),"Консервированные Помидоры")</f>
        <v>Консервированные Помидоры</v>
      </c>
    </row>
    <row r="740" spans="1:2" ht="15.75" customHeight="1">
      <c r="A740" s="1" t="str">
        <f ca="1">IFERROR(__xludf.DUMMYFUNCTION("GOOGLETRANSLATE(A740,""EN"",""RU"")"),"Куриный Парментье")</f>
        <v>Куриный Парментье</v>
      </c>
      <c r="B740" s="1" t="str">
        <f ca="1">IFERROR(__xludf.DUMMYFUNCTION("GOOGLETRANSLATE(B740,""EN"",""RU"")"),"Куриный бульон")</f>
        <v>Куриный бульон</v>
      </c>
    </row>
    <row r="741" spans="1:2" ht="15.75" customHeight="1">
      <c r="A741" s="1" t="str">
        <f ca="1">IFERROR(__xludf.DUMMYFUNCTION("GOOGLETRANSLATE(A741,""EN"",""RU"")"),"Куриный Парментье")</f>
        <v>Куриный Парментье</v>
      </c>
      <c r="B741" s="1" t="str">
        <f ca="1">IFERROR(__xludf.DUMMYFUNCTION("GOOGLETRANSLATE(B741,""EN"",""RU"")"),"Курица")</f>
        <v>Курица</v>
      </c>
    </row>
    <row r="742" spans="1:2" ht="15.75" customHeight="1">
      <c r="A742" s="1" t="str">
        <f ca="1">IFERROR(__xludf.DUMMYFUNCTION("GOOGLETRANSLATE(A742,""EN"",""RU"")"),"Куриный Парментье")</f>
        <v>Куриный Парментье</v>
      </c>
      <c r="B742" s="1" t="str">
        <f ca="1">IFERROR(__xludf.DUMMYFUNCTION("GOOGLETRANSLATE(B742,""EN"",""RU"")"),"Маслины")</f>
        <v>Маслины</v>
      </c>
    </row>
    <row r="743" spans="1:2" ht="15.75" customHeight="1">
      <c r="A743" s="1" t="str">
        <f ca="1">IFERROR(__xludf.DUMMYFUNCTION("GOOGLETRANSLATE(A743,""EN"",""RU"")"),"Куриный Парментье")</f>
        <v>Куриный Парментье</v>
      </c>
      <c r="B743" s="1" t="str">
        <f ca="1">IFERROR(__xludf.DUMMYFUNCTION("GOOGLETRANSLATE(B743,""EN"",""RU"")"),"Петрушка")</f>
        <v>Петрушка</v>
      </c>
    </row>
    <row r="744" spans="1:2" ht="15.75" customHeight="1">
      <c r="A744" s="1" t="str">
        <f ca="1">IFERROR(__xludf.DUMMYFUNCTION("GOOGLETRANSLATE(A744,""EN"",""RU"")"),"Куриный Парментье")</f>
        <v>Куриный Парментье</v>
      </c>
      <c r="B744" s="1" t="str">
        <f ca="1">IFERROR(__xludf.DUMMYFUNCTION("GOOGLETRANSLATE(B744,""EN"",""RU"")"),"сыр Грюйер")</f>
        <v>сыр Грюйер</v>
      </c>
    </row>
    <row r="745" spans="1:2" ht="15.75" customHeight="1">
      <c r="A745" s="1" t="str">
        <f ca="1">IFERROR(__xludf.DUMMYFUNCTION("GOOGLETRANSLATE(A745,""EN"",""RU"")"),"Морковный пирог")</f>
        <v>Морковный пирог</v>
      </c>
      <c r="B745" s="1" t="str">
        <f ca="1">IFERROR(__xludf.DUMMYFUNCTION("GOOGLETRANSLATE(B745,""EN"",""RU"")"),"Растительное масло")</f>
        <v>Растительное масло</v>
      </c>
    </row>
    <row r="746" spans="1:2" ht="15.75" customHeight="1">
      <c r="A746" s="1" t="str">
        <f ca="1">IFERROR(__xludf.DUMMYFUNCTION("GOOGLETRANSLATE(A746,""EN"",""RU"")"),"Морковный пирог")</f>
        <v>Морковный пирог</v>
      </c>
      <c r="B746" s="1" t="str">
        <f ca="1">IFERROR(__xludf.DUMMYFUNCTION("GOOGLETRANSLATE(B746,""EN"",""RU"")"),"Пшеничной муки")</f>
        <v>Пшеничной муки</v>
      </c>
    </row>
    <row r="747" spans="1:2" ht="15.75" customHeight="1">
      <c r="A747" s="1" t="str">
        <f ca="1">IFERROR(__xludf.DUMMYFUNCTION("GOOGLETRANSLATE(A747,""EN"",""RU"")"),"Морковный пирог")</f>
        <v>Морковный пирог</v>
      </c>
      <c r="B747" s="1" t="str">
        <f ca="1">IFERROR(__xludf.DUMMYFUNCTION("GOOGLETRANSLATE(B747,""EN"",""RU"")"),"бикарбонат соды")</f>
        <v>бикарбонат соды</v>
      </c>
    </row>
    <row r="748" spans="1:2" ht="15.75" customHeight="1">
      <c r="A748" s="1" t="str">
        <f ca="1">IFERROR(__xludf.DUMMYFUNCTION("GOOGLETRANSLATE(A748,""EN"",""RU"")"),"Морковный пирог")</f>
        <v>Морковный пирог</v>
      </c>
      <c r="B748" s="1" t="str">
        <f ca="1">IFERROR(__xludf.DUMMYFUNCTION("GOOGLETRANSLATE(B748,""EN"",""RU"")"),"Сахар")</f>
        <v>Сахар</v>
      </c>
    </row>
    <row r="749" spans="1:2" ht="15.75" customHeight="1">
      <c r="A749" s="1" t="str">
        <f ca="1">IFERROR(__xludf.DUMMYFUNCTION("GOOGLETRANSLATE(A749,""EN"",""RU"")"),"Морковный пирог")</f>
        <v>Морковный пирог</v>
      </c>
      <c r="B749" s="1" t="str">
        <f ca="1">IFERROR(__xludf.DUMMYFUNCTION("GOOGLETRANSLATE(B749,""EN"",""RU"")"),"Яйца")</f>
        <v>Яйца</v>
      </c>
    </row>
    <row r="750" spans="1:2" ht="15.75" customHeight="1">
      <c r="A750" s="1" t="str">
        <f ca="1">IFERROR(__xludf.DUMMYFUNCTION("GOOGLETRANSLATE(A750,""EN"",""RU"")"),"Морковный пирог")</f>
        <v>Морковный пирог</v>
      </c>
      <c r="B750" s="1" t="str">
        <f ca="1">IFERROR(__xludf.DUMMYFUNCTION("GOOGLETRANSLATE(B750,""EN"",""RU"")"),"Соль")</f>
        <v>Соль</v>
      </c>
    </row>
    <row r="751" spans="1:2" ht="15.75" customHeight="1">
      <c r="A751" s="1" t="str">
        <f ca="1">IFERROR(__xludf.DUMMYFUNCTION("GOOGLETRANSLATE(A751,""EN"",""RU"")"),"Морковный пирог")</f>
        <v>Морковный пирог</v>
      </c>
      <c r="B751" s="1" t="str">
        <f ca="1">IFERROR(__xludf.DUMMYFUNCTION("GOOGLETRANSLATE(B751,""EN"",""RU"")"),"Корица")</f>
        <v>Корица</v>
      </c>
    </row>
    <row r="752" spans="1:2" ht="15.75" customHeight="1">
      <c r="A752" s="1" t="str">
        <f ca="1">IFERROR(__xludf.DUMMYFUNCTION("GOOGLETRANSLATE(A752,""EN"",""RU"")"),"Морковный пирог")</f>
        <v>Морковный пирог</v>
      </c>
      <c r="B752" s="1" t="str">
        <f ca="1">IFERROR(__xludf.DUMMYFUNCTION("GOOGLETRANSLATE(B752,""EN"",""RU"")"),"Морковь")</f>
        <v>Морковь</v>
      </c>
    </row>
    <row r="753" spans="1:2" ht="15.75" customHeight="1">
      <c r="A753" s="1" t="str">
        <f ca="1">IFERROR(__xludf.DUMMYFUNCTION("GOOGLETRANSLATE(A753,""EN"",""RU"")"),"Морковный пирог")</f>
        <v>Морковный пирог</v>
      </c>
      <c r="B753" s="1" t="str">
        <f ca="1">IFERROR(__xludf.DUMMYFUNCTION("GOOGLETRANSLATE(B753,""EN"",""RU"")"),"Грецкие орехи")</f>
        <v>Грецкие орехи</v>
      </c>
    </row>
    <row r="754" spans="1:2" ht="15.75" customHeight="1">
      <c r="A754" s="1" t="str">
        <f ca="1">IFERROR(__xludf.DUMMYFUNCTION("GOOGLETRANSLATE(A754,""EN"",""RU"")"),"Морковный пирог")</f>
        <v>Морковный пирог</v>
      </c>
      <c r="B754" s="1" t="str">
        <f ca="1">IFERROR(__xludf.DUMMYFUNCTION("GOOGLETRANSLATE(B754,""EN"",""RU"")"),"Сливочный сыр")</f>
        <v>Сливочный сыр</v>
      </c>
    </row>
    <row r="755" spans="1:2" ht="15.75" customHeight="1">
      <c r="A755" s="1" t="str">
        <f ca="1">IFERROR(__xludf.DUMMYFUNCTION("GOOGLETRANSLATE(A755,""EN"",""RU"")"),"Морковный пирог")</f>
        <v>Морковный пирог</v>
      </c>
      <c r="B755" s="1" t="str">
        <f ca="1">IFERROR(__xludf.DUMMYFUNCTION("GOOGLETRANSLATE(B755,""EN"",""RU"")"),"Кастеровый сахар")</f>
        <v>Кастеровый сахар</v>
      </c>
    </row>
    <row r="756" spans="1:2" ht="15.75" customHeight="1">
      <c r="A756" s="1" t="str">
        <f ca="1">IFERROR(__xludf.DUMMYFUNCTION("GOOGLETRANSLATE(A756,""EN"",""RU"")"),"Морковный пирог")</f>
        <v>Морковный пирог</v>
      </c>
      <c r="B756" s="1" t="str">
        <f ca="1">IFERROR(__xludf.DUMMYFUNCTION("GOOGLETRANSLATE(B756,""EN"",""RU"")"),"Масло")</f>
        <v>Масло</v>
      </c>
    </row>
    <row r="757" spans="1:2" ht="15.75" customHeight="1">
      <c r="A757" s="1" t="str">
        <f ca="1">IFERROR(__xludf.DUMMYFUNCTION("GOOGLETRANSLATE(A757,""EN"",""RU"")"),"Челси Бунс")</f>
        <v>Челси Бунс</v>
      </c>
      <c r="B757" s="1" t="str">
        <f ca="1">IFERROR(__xludf.DUMMYFUNCTION("GOOGLETRANSLATE(B757,""EN"",""RU"")"),"Белая мука")</f>
        <v>Белая мука</v>
      </c>
    </row>
    <row r="758" spans="1:2" ht="15.75" customHeight="1">
      <c r="A758" s="1" t="str">
        <f ca="1">IFERROR(__xludf.DUMMYFUNCTION("GOOGLETRANSLATE(A758,""EN"",""RU"")"),"Челси Бунс")</f>
        <v>Челси Бунс</v>
      </c>
      <c r="B758" s="1" t="str">
        <f ca="1">IFERROR(__xludf.DUMMYFUNCTION("GOOGLETRANSLATE(B758,""EN"",""RU"")"),"Соль")</f>
        <v>Соль</v>
      </c>
    </row>
    <row r="759" spans="1:2" ht="15.75" customHeight="1">
      <c r="A759" s="1" t="str">
        <f ca="1">IFERROR(__xludf.DUMMYFUNCTION("GOOGLETRANSLATE(A759,""EN"",""RU"")"),"Челси Бунс")</f>
        <v>Челси Бунс</v>
      </c>
      <c r="B759" s="1" t="str">
        <f ca="1">IFERROR(__xludf.DUMMYFUNCTION("GOOGLETRANSLATE(B759,""EN"",""RU"")"),"Дрожжи")</f>
        <v>Дрожжи</v>
      </c>
    </row>
    <row r="760" spans="1:2" ht="15.75" customHeight="1">
      <c r="A760" s="1" t="str">
        <f ca="1">IFERROR(__xludf.DUMMYFUNCTION("GOOGLETRANSLATE(A760,""EN"",""RU"")"),"Челси Бунс")</f>
        <v>Челси Бунс</v>
      </c>
      <c r="B760" s="1" t="str">
        <f ca="1">IFERROR(__xludf.DUMMYFUNCTION("GOOGLETRANSLATE(B760,""EN"",""RU"")"),"Молоко")</f>
        <v>Молоко</v>
      </c>
    </row>
    <row r="761" spans="1:2" ht="15.75" customHeight="1">
      <c r="A761" s="1" t="str">
        <f ca="1">IFERROR(__xludf.DUMMYFUNCTION("GOOGLETRANSLATE(A761,""EN"",""RU"")"),"Челси Бунс")</f>
        <v>Челси Бунс</v>
      </c>
      <c r="B761" s="1" t="str">
        <f ca="1">IFERROR(__xludf.DUMMYFUNCTION("GOOGLETRANSLATE(B761,""EN"",""RU"")"),"Масло")</f>
        <v>Масло</v>
      </c>
    </row>
    <row r="762" spans="1:2" ht="15.75" customHeight="1">
      <c r="A762" s="1" t="str">
        <f ca="1">IFERROR(__xludf.DUMMYFUNCTION("GOOGLETRANSLATE(A762,""EN"",""RU"")"),"Челси Бунс")</f>
        <v>Челси Бунс</v>
      </c>
      <c r="B762" s="1" t="str">
        <f ca="1">IFERROR(__xludf.DUMMYFUNCTION("GOOGLETRANSLATE(B762,""EN"",""RU"")"),"Яйца")</f>
        <v>Яйца</v>
      </c>
    </row>
    <row r="763" spans="1:2" ht="15.75" customHeight="1">
      <c r="A763" s="1" t="str">
        <f ca="1">IFERROR(__xludf.DUMMYFUNCTION("GOOGLETRANSLATE(A763,""EN"",""RU"")"),"Челси Бунс")</f>
        <v>Челси Бунс</v>
      </c>
      <c r="B763" s="1" t="str">
        <f ca="1">IFERROR(__xludf.DUMMYFUNCTION("GOOGLETRANSLATE(B763,""EN"",""RU"")"),"Растительное масло")</f>
        <v>Растительное масло</v>
      </c>
    </row>
    <row r="764" spans="1:2" ht="15.75" customHeight="1">
      <c r="A764" s="1" t="str">
        <f ca="1">IFERROR(__xludf.DUMMYFUNCTION("GOOGLETRANSLATE(A764,""EN"",""RU"")"),"Челси Бунс")</f>
        <v>Челси Бунс</v>
      </c>
      <c r="B764" s="1" t="str">
        <f ca="1">IFERROR(__xludf.DUMMYFUNCTION("GOOGLETRANSLATE(B764,""EN"",""RU"")"),"Масло")</f>
        <v>Масло</v>
      </c>
    </row>
    <row r="765" spans="1:2" ht="15.75" customHeight="1">
      <c r="A765" s="1" t="str">
        <f ca="1">IFERROR(__xludf.DUMMYFUNCTION("GOOGLETRANSLATE(A765,""EN"",""RU"")"),"Челси Бунс")</f>
        <v>Челси Бунс</v>
      </c>
      <c r="B765" s="1" t="str">
        <f ca="1">IFERROR(__xludf.DUMMYFUNCTION("GOOGLETRANSLATE(B765,""EN"",""RU"")"),"Коричневый сахар")</f>
        <v>Коричневый сахар</v>
      </c>
    </row>
    <row r="766" spans="1:2" ht="15.75" customHeight="1">
      <c r="A766" s="1" t="str">
        <f ca="1">IFERROR(__xludf.DUMMYFUNCTION("GOOGLETRANSLATE(A766,""EN"",""RU"")"),"Челси Бунс")</f>
        <v>Челси Бунс</v>
      </c>
      <c r="B766" s="1" t="str">
        <f ca="1">IFERROR(__xludf.DUMMYFUNCTION("GOOGLETRANSLATE(B766,""EN"",""RU"")"),"Корица")</f>
        <v>Корица</v>
      </c>
    </row>
    <row r="767" spans="1:2" ht="15.75" customHeight="1">
      <c r="A767" s="1" t="str">
        <f ca="1">IFERROR(__xludf.DUMMYFUNCTION("GOOGLETRANSLATE(A767,""EN"",""RU"")"),"Челси Бунс")</f>
        <v>Челси Бунс</v>
      </c>
      <c r="B767" s="1" t="str">
        <f ca="1">IFERROR(__xludf.DUMMYFUNCTION("GOOGLETRANSLATE(B767,""EN"",""RU"")"),"Сухофрукт")</f>
        <v>Сухофрукт</v>
      </c>
    </row>
    <row r="768" spans="1:2" ht="15.75" customHeight="1">
      <c r="A768" s="1" t="str">
        <f ca="1">IFERROR(__xludf.DUMMYFUNCTION("GOOGLETRANSLATE(A768,""EN"",""RU"")"),"Челси Бунс")</f>
        <v>Челси Бунс</v>
      </c>
      <c r="B768" s="1" t="str">
        <f ca="1">IFERROR(__xludf.DUMMYFUNCTION("GOOGLETRANSLATE(B768,""EN"",""RU"")"),"Молоко")</f>
        <v>Молоко</v>
      </c>
    </row>
    <row r="769" spans="1:2" ht="15.75" customHeight="1">
      <c r="A769" s="1" t="str">
        <f ca="1">IFERROR(__xludf.DUMMYFUNCTION("GOOGLETRANSLATE(A769,""EN"",""RU"")"),"Челси Бунс")</f>
        <v>Челси Бунс</v>
      </c>
      <c r="B769" s="1" t="str">
        <f ca="1">IFERROR(__xludf.DUMMYFUNCTION("GOOGLETRANSLATE(B769,""EN"",""RU"")"),"Кастеровый сахар")</f>
        <v>Кастеровый сахар</v>
      </c>
    </row>
    <row r="770" spans="1:2" ht="15.75" customHeight="1">
      <c r="A770" s="1" t="str">
        <f ca="1">IFERROR(__xludf.DUMMYFUNCTION("GOOGLETRANSLATE(A770,""EN"",""RU"")"),"Шоколадное суфле")</f>
        <v>Шоколадное суфле</v>
      </c>
      <c r="B770" s="1" t="str">
        <f ca="1">IFERROR(__xludf.DUMMYFUNCTION("GOOGLETRANSLATE(B770,""EN"",""RU"")"),"Одни сливки")</f>
        <v>Одни сливки</v>
      </c>
    </row>
    <row r="771" spans="1:2" ht="15.75" customHeight="1">
      <c r="A771" s="1" t="str">
        <f ca="1">IFERROR(__xludf.DUMMYFUNCTION("GOOGLETRANSLATE(A771,""EN"",""RU"")"),"Шоколадное суфле")</f>
        <v>Шоколадное суфле</v>
      </c>
      <c r="B771" s="1" t="str">
        <f ca="1">IFERROR(__xludf.DUMMYFUNCTION("GOOGLETRANSLATE(B771,""EN"",""RU"")"),"Кастеровый сахар")</f>
        <v>Кастеровый сахар</v>
      </c>
    </row>
    <row r="772" spans="1:2" ht="15.75" customHeight="1">
      <c r="A772" s="1" t="str">
        <f ca="1">IFERROR(__xludf.DUMMYFUNCTION("GOOGLETRANSLATE(A772,""EN"",""RU"")"),"Шоколадное суфле")</f>
        <v>Шоколадное суфле</v>
      </c>
      <c r="B772" s="1" t="str">
        <f ca="1">IFERROR(__xludf.DUMMYFUNCTION("GOOGLETRANSLATE(B772,""EN"",""RU"")"),"Темный шоколад")</f>
        <v>Темный шоколад</v>
      </c>
    </row>
    <row r="773" spans="1:2" ht="15.75" customHeight="1">
      <c r="A773" s="1" t="str">
        <f ca="1">IFERROR(__xludf.DUMMYFUNCTION("GOOGLETRANSLATE(A773,""EN"",""RU"")"),"Шоколадное суфле")</f>
        <v>Шоколадное суфле</v>
      </c>
      <c r="B773" s="1" t="str">
        <f ca="1">IFERROR(__xludf.DUMMYFUNCTION("GOOGLETRANSLATE(B773,""EN"",""RU"")"),"Масло")</f>
        <v>Масло</v>
      </c>
    </row>
    <row r="774" spans="1:2" ht="15.75" customHeight="1">
      <c r="A774" s="1" t="str">
        <f ca="1">IFERROR(__xludf.DUMMYFUNCTION("GOOGLETRANSLATE(A774,""EN"",""RU"")"),"Шоколадное суфле")</f>
        <v>Шоколадное суфле</v>
      </c>
      <c r="B774" s="1" t="str">
        <f ca="1">IFERROR(__xludf.DUMMYFUNCTION("GOOGLETRANSLATE(B774,""EN"",""RU"")"),"Масло")</f>
        <v>Масло</v>
      </c>
    </row>
    <row r="775" spans="1:2" ht="15.75" customHeight="1">
      <c r="A775" s="1" t="str">
        <f ca="1">IFERROR(__xludf.DUMMYFUNCTION("GOOGLETRANSLATE(A775,""EN"",""RU"")"),"Шоколадное суфле")</f>
        <v>Шоколадное суфле</v>
      </c>
      <c r="B775" s="1" t="str">
        <f ca="1">IFERROR(__xludf.DUMMYFUNCTION("GOOGLETRANSLATE(B775,""EN"",""RU"")"),"Кастеровый сахар")</f>
        <v>Кастеровый сахар</v>
      </c>
    </row>
    <row r="776" spans="1:2" ht="15.75" customHeight="1">
      <c r="A776" s="1" t="str">
        <f ca="1">IFERROR(__xludf.DUMMYFUNCTION("GOOGLETRANSLATE(A776,""EN"",""RU"")"),"Шоколадное суфле")</f>
        <v>Шоколадное суфле</v>
      </c>
      <c r="B776" s="1" t="str">
        <f ca="1">IFERROR(__xludf.DUMMYFUNCTION("GOOGLETRANSLATE(B776,""EN"",""RU"")"),"Темный шоколад")</f>
        <v>Темный шоколад</v>
      </c>
    </row>
    <row r="777" spans="1:2" ht="15.75" customHeight="1">
      <c r="A777" s="1" t="str">
        <f ca="1">IFERROR(__xludf.DUMMYFUNCTION("GOOGLETRANSLATE(A777,""EN"",""RU"")"),"Шоколадное суфле")</f>
        <v>Шоколадное суфле</v>
      </c>
      <c r="B777" s="1" t="str">
        <f ca="1">IFERROR(__xludf.DUMMYFUNCTION("GOOGLETRANSLATE(B777,""EN"",""RU"")"),"Двойной крем")</f>
        <v>Двойной крем</v>
      </c>
    </row>
    <row r="778" spans="1:2" ht="15.75" customHeight="1">
      <c r="A778" s="1" t="str">
        <f ca="1">IFERROR(__xludf.DUMMYFUNCTION("GOOGLETRANSLATE(A778,""EN"",""RU"")"),"Шоколадное суфле")</f>
        <v>Шоколадное суфле</v>
      </c>
      <c r="B778" s="1" t="str">
        <f ca="1">IFERROR(__xludf.DUMMYFUNCTION("GOOGLETRANSLATE(B778,""EN"",""RU"")"),"Яичные желтки")</f>
        <v>Яичные желтки</v>
      </c>
    </row>
    <row r="779" spans="1:2" ht="15.75" customHeight="1">
      <c r="A779" s="1" t="str">
        <f ca="1">IFERROR(__xludf.DUMMYFUNCTION("GOOGLETRANSLATE(A779,""EN"",""RU"")"),"Шоколадное суфле")</f>
        <v>Шоколадное суфле</v>
      </c>
      <c r="B779" s="1" t="str">
        <f ca="1">IFERROR(__xludf.DUMMYFUNCTION("GOOGLETRANSLATE(B779,""EN"",""RU"")"),"Яичный белок")</f>
        <v>Яичный белок</v>
      </c>
    </row>
    <row r="780" spans="1:2" ht="15.75" customHeight="1">
      <c r="A780" s="1" t="str">
        <f ca="1">IFERROR(__xludf.DUMMYFUNCTION("GOOGLETRANSLATE(A780,""EN"",""RU"")"),"Шоколадное суфле")</f>
        <v>Шоколадное суфле</v>
      </c>
      <c r="B780" s="1" t="str">
        <f ca="1">IFERROR(__xludf.DUMMYFUNCTION("GOOGLETRANSLATE(B780,""EN"",""RU"")"),"Двойной крем")</f>
        <v>Двойной крем</v>
      </c>
    </row>
    <row r="781" spans="1:2" ht="15.75" customHeight="1">
      <c r="A781" s="1" t="str">
        <f ca="1">IFERROR(__xludf.DUMMYFUNCTION("GOOGLETRANSLATE(A781,""EN"",""RU"")"),"Шоколадное суфле")</f>
        <v>Шоколадное суфле</v>
      </c>
      <c r="B781" s="1" t="str">
        <f ca="1">IFERROR(__xludf.DUMMYFUNCTION("GOOGLETRANSLATE(B781,""EN"",""RU"")"),"Сахарная пудра")</f>
        <v>Сахарная пудра</v>
      </c>
    </row>
    <row r="782" spans="1:2" ht="15.75" customHeight="1">
      <c r="A782" s="1" t="str">
        <f ca="1">IFERROR(__xludf.DUMMYFUNCTION("GOOGLETRANSLATE(A782,""EN"",""RU"")"),"Шинонские яблочные пироги")</f>
        <v>Шинонские яблочные пироги</v>
      </c>
      <c r="B782" s="1" t="str">
        <f ca="1">IFERROR(__xludf.DUMMYFUNCTION("GOOGLETRANSLATE(B782,""EN"",""RU"")"),"Слоеное тесто")</f>
        <v>Слоеное тесто</v>
      </c>
    </row>
    <row r="783" spans="1:2" ht="15.75" customHeight="1">
      <c r="A783" s="1" t="str">
        <f ca="1">IFERROR(__xludf.DUMMYFUNCTION("GOOGLETRANSLATE(A783,""EN"",""RU"")"),"Шинонские яблочные пироги")</f>
        <v>Шинонские яблочные пироги</v>
      </c>
      <c r="B783" s="1" t="str">
        <f ca="1">IFERROR(__xludf.DUMMYFUNCTION("GOOGLETRANSLATE(B783,""EN"",""RU"")"),"Темно-коричневый мягкий сахар")</f>
        <v>Темно-коричневый мягкий сахар</v>
      </c>
    </row>
    <row r="784" spans="1:2" ht="15.75" customHeight="1">
      <c r="A784" s="1" t="str">
        <f ca="1">IFERROR(__xludf.DUMMYFUNCTION("GOOGLETRANSLATE(A784,""EN"",""RU"")"),"Шинонские яблочные пироги")</f>
        <v>Шинонские яблочные пироги</v>
      </c>
      <c r="B784" s="1" t="str">
        <f ca="1">IFERROR(__xludf.DUMMYFUNCTION("GOOGLETRANSLATE(B784,""EN"",""RU"")"),"Яблоки Бреберн")</f>
        <v>Яблоки Бреберн</v>
      </c>
    </row>
    <row r="785" spans="1:2" ht="15.75" customHeight="1">
      <c r="A785" s="1" t="str">
        <f ca="1">IFERROR(__xludf.DUMMYFUNCTION("GOOGLETRANSLATE(A785,""EN"",""RU"")"),"Шинонские яблочные пироги")</f>
        <v>Шинонские яблочные пироги</v>
      </c>
      <c r="B785" s="1" t="str">
        <f ca="1">IFERROR(__xludf.DUMMYFUNCTION("GOOGLETRANSLATE(B785,""EN"",""RU"")"),"Желе из красного вина")</f>
        <v>Желе из красного вина</v>
      </c>
    </row>
    <row r="786" spans="1:2" ht="15.75" customHeight="1">
      <c r="A786" s="1" t="str">
        <f ca="1">IFERROR(__xludf.DUMMYFUNCTION("GOOGLETRANSLATE(A786,""EN"",""RU"")"),"Шинонские яблочные пироги")</f>
        <v>Шинонские яблочные пироги</v>
      </c>
      <c r="B786" s="1" t="str">
        <f ca="1">IFERROR(__xludf.DUMMYFUNCTION("GOOGLETRANSLATE(B786,""EN"",""RU"")"),"Сметана")</f>
        <v>Сметана</v>
      </c>
    </row>
    <row r="787" spans="1:2" ht="15.75" customHeight="1">
      <c r="A787" s="1" t="str">
        <f ca="1">IFERROR(__xludf.DUMMYFUNCTION("GOOGLETRANSLATE(A787,""EN"",""RU"")"),"Шинонские яблочные пироги")</f>
        <v>Шинонские яблочные пироги</v>
      </c>
      <c r="B787" s="1" t="str">
        <f ca="1">IFERROR(__xludf.DUMMYFUNCTION("GOOGLETRANSLATE(B787,""EN"",""RU"")"),"Сахарная пудра")</f>
        <v>Сахарная пудра</v>
      </c>
    </row>
    <row r="788" spans="1:2" ht="15.75" customHeight="1">
      <c r="A788" s="1" t="str">
        <f ca="1">IFERROR(__xludf.DUMMYFUNCTION("GOOGLETRANSLATE(A788,""EN"",""RU"")"),"Шинонские яблочные пироги")</f>
        <v>Шинонские яблочные пироги</v>
      </c>
      <c r="B788" s="1" t="str">
        <f ca="1">IFERROR(__xludf.DUMMYFUNCTION("GOOGLETRANSLATE(B788,""EN"",""RU"")"),"Кардамон")</f>
        <v>Кардамон</v>
      </c>
    </row>
    <row r="789" spans="1:2" ht="15.75" customHeight="1">
      <c r="A789" s="1" t="str">
        <f ca="1">IFERROR(__xludf.DUMMYFUNCTION("GOOGLETRANSLATE(A789,""EN"",""RU"")"),"Курица Маренго")</f>
        <v>Курица Маренго</v>
      </c>
      <c r="B789" s="1" t="str">
        <f ca="1">IFERROR(__xludf.DUMMYFUNCTION("GOOGLETRANSLATE(B789,""EN"",""RU"")"),"Оливковое масло")</f>
        <v>Оливковое масло</v>
      </c>
    </row>
    <row r="790" spans="1:2" ht="15.75" customHeight="1">
      <c r="A790" s="1" t="str">
        <f ca="1">IFERROR(__xludf.DUMMYFUNCTION("GOOGLETRANSLATE(A790,""EN"",""RU"")"),"Курица Маренго")</f>
        <v>Курица Маренго</v>
      </c>
      <c r="B790" s="1" t="str">
        <f ca="1">IFERROR(__xludf.DUMMYFUNCTION("GOOGLETRANSLATE(B790,""EN"",""RU"")"),"Грибы")</f>
        <v>Грибы</v>
      </c>
    </row>
    <row r="791" spans="1:2" ht="15.75" customHeight="1">
      <c r="A791" s="1" t="str">
        <f ca="1">IFERROR(__xludf.DUMMYFUNCTION("GOOGLETRANSLATE(A791,""EN"",""RU"")"),"Курица Маренго")</f>
        <v>Курица Маренго</v>
      </c>
      <c r="B791" s="1" t="str">
        <f ca="1">IFERROR(__xludf.DUMMYFUNCTION("GOOGLETRANSLATE(B791,""EN"",""RU"")"),"Куриные ножки")</f>
        <v>Куриные ножки</v>
      </c>
    </row>
    <row r="792" spans="1:2" ht="15.75" customHeight="1">
      <c r="A792" s="1" t="str">
        <f ca="1">IFERROR(__xludf.DUMMYFUNCTION("GOOGLETRANSLATE(A792,""EN"",""RU"")"),"Курица Маренго")</f>
        <v>Курица Маренго</v>
      </c>
      <c r="B792" s="1" t="str">
        <f ca="1">IFERROR(__xludf.DUMMYFUNCTION("GOOGLETRANSLATE(B792,""EN"",""RU"")"),"Пассата")</f>
        <v>Пассата</v>
      </c>
    </row>
    <row r="793" spans="1:2" ht="15.75" customHeight="1">
      <c r="A793" s="1" t="str">
        <f ca="1">IFERROR(__xludf.DUMMYFUNCTION("GOOGLETRANSLATE(A793,""EN"",""RU"")"),"Курица Маренго")</f>
        <v>Курица Маренго</v>
      </c>
      <c r="B793" s="1" t="str">
        <f ca="1">IFERROR(__xludf.DUMMYFUNCTION("GOOGLETRANSLATE(B793,""EN"",""RU"")"),"Куриный бульонный кубик")</f>
        <v>Куриный бульонный кубик</v>
      </c>
    </row>
    <row r="794" spans="1:2" ht="15.75" customHeight="1">
      <c r="A794" s="1" t="str">
        <f ca="1">IFERROR(__xludf.DUMMYFUNCTION("GOOGLETRANSLATE(A794,""EN"",""RU"")"),"Курица Маренго")</f>
        <v>Курица Маренго</v>
      </c>
      <c r="B794" s="1" t="str">
        <f ca="1">IFERROR(__xludf.DUMMYFUNCTION("GOOGLETRANSLATE(B794,""EN"",""RU"")"),"Маслины")</f>
        <v>Маслины</v>
      </c>
    </row>
    <row r="795" spans="1:2" ht="15.75" customHeight="1">
      <c r="A795" s="1" t="str">
        <f ca="1">IFERROR(__xludf.DUMMYFUNCTION("GOOGLETRANSLATE(A795,""EN"",""RU"")"),"Курица Маренго")</f>
        <v>Курица Маренго</v>
      </c>
      <c r="B795" s="1" t="str">
        <f ca="1">IFERROR(__xludf.DUMMYFUNCTION("GOOGLETRANSLATE(B795,""EN"",""RU"")"),"Петрушка")</f>
        <v>Петрушка</v>
      </c>
    </row>
    <row r="796" spans="1:2" ht="15.75" customHeight="1">
      <c r="A796" s="1" t="str">
        <f ca="1">IFERROR(__xludf.DUMMYFUNCTION("GOOGLETRANSLATE(A796,""EN"",""RU"")"),"Канадские масляные пироги")</f>
        <v>Канадские масляные пироги</v>
      </c>
      <c r="B796" s="1" t="str">
        <f ca="1">IFERROR(__xludf.DUMMYFUNCTION("GOOGLETRANSLATE(B796,""EN"",""RU"")"),"Песочное тесто")</f>
        <v>Песочное тесто</v>
      </c>
    </row>
    <row r="797" spans="1:2" ht="15.75" customHeight="1">
      <c r="A797" s="1" t="str">
        <f ca="1">IFERROR(__xludf.DUMMYFUNCTION("GOOGLETRANSLATE(A797,""EN"",""RU"")"),"Канадские масляные пироги")</f>
        <v>Канадские масляные пироги</v>
      </c>
      <c r="B797" s="1" t="str">
        <f ca="1">IFERROR(__xludf.DUMMYFUNCTION("GOOGLETRANSLATE(B797,""EN"",""RU"")"),"Яйца")</f>
        <v>Яйца</v>
      </c>
    </row>
    <row r="798" spans="1:2" ht="15.75" customHeight="1">
      <c r="A798" s="1" t="str">
        <f ca="1">IFERROR(__xludf.DUMMYFUNCTION("GOOGLETRANSLATE(A798,""EN"",""RU"")"),"Канадские масляные пироги")</f>
        <v>Канадские масляные пироги</v>
      </c>
      <c r="B798" s="1" t="str">
        <f ca="1">IFERROR(__xludf.DUMMYFUNCTION("GOOGLETRANSLATE(B798,""EN"",""RU"")"),"Мусковадо Сахар")</f>
        <v>Мусковадо Сахар</v>
      </c>
    </row>
    <row r="799" spans="1:2" ht="15.75" customHeight="1">
      <c r="A799" s="1" t="str">
        <f ca="1">IFERROR(__xludf.DUMMYFUNCTION("GOOGLETRANSLATE(A799,""EN"",""RU"")"),"Канадские масляные пироги")</f>
        <v>Канадские масляные пироги</v>
      </c>
      <c r="B799" s="1" t="str">
        <f ca="1">IFERROR(__xludf.DUMMYFUNCTION("GOOGLETRANSLATE(B799,""EN"",""RU"")"),"Изюм")</f>
        <v>Изюм</v>
      </c>
    </row>
    <row r="800" spans="1:2" ht="15.75" customHeight="1">
      <c r="A800" s="1" t="str">
        <f ca="1">IFERROR(__xludf.DUMMYFUNCTION("GOOGLETRANSLATE(A800,""EN"",""RU"")"),"Канадские масляные пироги")</f>
        <v>Канадские масляные пироги</v>
      </c>
      <c r="B800" s="1" t="str">
        <f ca="1">IFERROR(__xludf.DUMMYFUNCTION("GOOGLETRANSLATE(B800,""EN"",""RU"")"),"Экстракт ванили")</f>
        <v>Экстракт ванили</v>
      </c>
    </row>
    <row r="801" spans="1:2" ht="15.75" customHeight="1">
      <c r="A801" s="1" t="str">
        <f ca="1">IFERROR(__xludf.DUMMYFUNCTION("GOOGLETRANSLATE(A801,""EN"",""RU"")"),"Канадские масляные пироги")</f>
        <v>Канадские масляные пироги</v>
      </c>
      <c r="B801" s="1" t="str">
        <f ca="1">IFERROR(__xludf.DUMMYFUNCTION("GOOGLETRANSLATE(B801,""EN"",""RU"")"),"Масло")</f>
        <v>Масло</v>
      </c>
    </row>
    <row r="802" spans="1:2" ht="15.75" customHeight="1">
      <c r="A802" s="1" t="str">
        <f ca="1">IFERROR(__xludf.DUMMYFUNCTION("GOOGLETRANSLATE(A802,""EN"",""RU"")"),"Канадские масляные пироги")</f>
        <v>Канадские масляные пироги</v>
      </c>
      <c r="B802" s="1" t="str">
        <f ca="1">IFERROR(__xludf.DUMMYFUNCTION("GOOGLETRANSLATE(B802,""EN"",""RU"")"),"Одни сливки")</f>
        <v>Одни сливки</v>
      </c>
    </row>
    <row r="803" spans="1:2" ht="15.75" customHeight="1">
      <c r="A803" s="1" t="str">
        <f ca="1">IFERROR(__xludf.DUMMYFUNCTION("GOOGLETRANSLATE(A803,""EN"",""RU"")"),"Канадские масляные пироги")</f>
        <v>Канадские масляные пироги</v>
      </c>
      <c r="B803" s="1" t="str">
        <f ca="1">IFERROR(__xludf.DUMMYFUNCTION("GOOGLETRANSLATE(B803,""EN"",""RU"")"),"Грецкие орехи")</f>
        <v>Грецкие орехи</v>
      </c>
    </row>
    <row r="804" spans="1:2" ht="15.75" customHeight="1">
      <c r="A804" s="1" t="str">
        <f ca="1">IFERROR(__xludf.DUMMYFUNCTION("GOOGLETRANSLATE(A804,""EN"",""RU"")"),"Курица Баскез")</f>
        <v>Курица Баскез</v>
      </c>
      <c r="B804" s="1" t="str">
        <f ca="1">IFERROR(__xludf.DUMMYFUNCTION("GOOGLETRANSLATE(B804,""EN"",""RU"")"),"Курица")</f>
        <v>Курица</v>
      </c>
    </row>
    <row r="805" spans="1:2" ht="15.75" customHeight="1">
      <c r="A805" s="1" t="str">
        <f ca="1">IFERROR(__xludf.DUMMYFUNCTION("GOOGLETRANSLATE(A805,""EN"",""RU"")"),"Курица Баскез")</f>
        <v>Курица Баскез</v>
      </c>
      <c r="B805" s="1" t="str">
        <f ca="1">IFERROR(__xludf.DUMMYFUNCTION("GOOGLETRANSLATE(B805,""EN"",""RU"")"),"Масло")</f>
        <v>Масло</v>
      </c>
    </row>
    <row r="806" spans="1:2" ht="15.75" customHeight="1">
      <c r="A806" s="1" t="str">
        <f ca="1">IFERROR(__xludf.DUMMYFUNCTION("GOOGLETRANSLATE(A806,""EN"",""RU"")"),"Курица Баскез")</f>
        <v>Курица Баскез</v>
      </c>
      <c r="B806" s="1" t="str">
        <f ca="1">IFERROR(__xludf.DUMMYFUNCTION("GOOGLETRANSLATE(B806,""EN"",""RU"")"),"Оливковое масло")</f>
        <v>Оливковое масло</v>
      </c>
    </row>
    <row r="807" spans="1:2" ht="15.75" customHeight="1">
      <c r="A807" s="1" t="str">
        <f ca="1">IFERROR(__xludf.DUMMYFUNCTION("GOOGLETRANSLATE(A807,""EN"",""RU"")"),"Курица Баскез")</f>
        <v>Курица Баскез</v>
      </c>
      <c r="B807" s="1" t="str">
        <f ca="1">IFERROR(__xludf.DUMMYFUNCTION("GOOGLETRANSLATE(B807,""EN"",""RU"")"),"Красный лук")</f>
        <v>Красный лук</v>
      </c>
    </row>
    <row r="808" spans="1:2" ht="15.75" customHeight="1">
      <c r="A808" s="1" t="str">
        <f ca="1">IFERROR(__xludf.DUMMYFUNCTION("GOOGLETRANSLATE(A808,""EN"",""RU"")"),"Курица Баскез")</f>
        <v>Курица Баскез</v>
      </c>
      <c r="B808" s="1" t="str">
        <f ca="1">IFERROR(__xludf.DUMMYFUNCTION("GOOGLETRANSLATE(B808,""EN"",""RU"")"),"Красный перец")</f>
        <v>Красный перец</v>
      </c>
    </row>
    <row r="809" spans="1:2" ht="15.75" customHeight="1">
      <c r="A809" s="1" t="str">
        <f ca="1">IFERROR(__xludf.DUMMYFUNCTION("GOOGLETRANSLATE(A809,""EN"",""RU"")"),"Курица Баскез")</f>
        <v>Курица Баскез</v>
      </c>
      <c r="B809" s="1" t="str">
        <f ca="1">IFERROR(__xludf.DUMMYFUNCTION("GOOGLETRANSLATE(B809,""EN"",""RU"")"),"Чоризо")</f>
        <v>Чоризо</v>
      </c>
    </row>
    <row r="810" spans="1:2" ht="15.75" customHeight="1">
      <c r="A810" s="1" t="str">
        <f ca="1">IFERROR(__xludf.DUMMYFUNCTION("GOOGLETRANSLATE(A810,""EN"",""RU"")"),"Курица Баскез")</f>
        <v>Курица Баскез</v>
      </c>
      <c r="B810" s="1" t="str">
        <f ca="1">IFERROR(__xludf.DUMMYFUNCTION("GOOGLETRANSLATE(B810,""EN"",""RU"")"),"Вяленые помидоры")</f>
        <v>Вяленые помидоры</v>
      </c>
    </row>
    <row r="811" spans="1:2" ht="15.75" customHeight="1">
      <c r="A811" s="1" t="str">
        <f ca="1">IFERROR(__xludf.DUMMYFUNCTION("GOOGLETRANSLATE(A811,""EN"",""RU"")"),"Курица Баскез")</f>
        <v>Курица Баскез</v>
      </c>
      <c r="B811" s="1" t="str">
        <f ca="1">IFERROR(__xludf.DUMMYFUNCTION("GOOGLETRANSLATE(B811,""EN"",""RU"")"),"Чеснок")</f>
        <v>Чеснок</v>
      </c>
    </row>
    <row r="812" spans="1:2" ht="15.75" customHeight="1">
      <c r="A812" s="1" t="str">
        <f ca="1">IFERROR(__xludf.DUMMYFUNCTION("GOOGLETRANSLATE(A812,""EN"",""RU"")"),"Курица Баскез")</f>
        <v>Курица Баскез</v>
      </c>
      <c r="B812" s="1" t="str">
        <f ca="1">IFERROR(__xludf.DUMMYFUNCTION("GOOGLETRANSLATE(B812,""EN"",""RU"")"),"Рис басмати")</f>
        <v>Рис басмати</v>
      </c>
    </row>
    <row r="813" spans="1:2" ht="15.75" customHeight="1">
      <c r="A813" s="1" t="str">
        <f ca="1">IFERROR(__xludf.DUMMYFUNCTION("GOOGLETRANSLATE(A813,""EN"",""RU"")"),"Курица Баскез")</f>
        <v>Курица Баскез</v>
      </c>
      <c r="B813" s="1" t="str">
        <f ca="1">IFERROR(__xludf.DUMMYFUNCTION("GOOGLETRANSLATE(B813,""EN"",""RU"")"),"Томатное пюре")</f>
        <v>Томатное пюре</v>
      </c>
    </row>
    <row r="814" spans="1:2" ht="15.75" customHeight="1">
      <c r="A814" s="1" t="str">
        <f ca="1">IFERROR(__xludf.DUMMYFUNCTION("GOOGLETRANSLATE(A814,""EN"",""RU"")"),"Курица Баскез")</f>
        <v>Курица Баскез</v>
      </c>
      <c r="B814" s="1" t="str">
        <f ca="1">IFERROR(__xludf.DUMMYFUNCTION("GOOGLETRANSLATE(B814,""EN"",""RU"")"),"Паприка")</f>
        <v>Паприка</v>
      </c>
    </row>
    <row r="815" spans="1:2" ht="15.75" customHeight="1">
      <c r="A815" s="1" t="str">
        <f ca="1">IFERROR(__xludf.DUMMYFUNCTION("GOOGLETRANSLATE(A815,""EN"",""RU"")"),"Курица Баскез")</f>
        <v>Курица Баскез</v>
      </c>
      <c r="B815" s="1" t="str">
        <f ca="1">IFERROR(__xludf.DUMMYFUNCTION("GOOGLETRANSLATE(B815,""EN"",""RU"")"),"Лавровый лист")</f>
        <v>Лавровый лист</v>
      </c>
    </row>
    <row r="816" spans="1:2" ht="15.75" customHeight="1">
      <c r="A816" s="1" t="str">
        <f ca="1">IFERROR(__xludf.DUMMYFUNCTION("GOOGLETRANSLATE(A816,""EN"",""RU"")"),"Курица Баскез")</f>
        <v>Курица Баскез</v>
      </c>
      <c r="B816" s="1" t="str">
        <f ca="1">IFERROR(__xludf.DUMMYFUNCTION("GOOGLETRANSLATE(B816,""EN"",""RU"")"),"Тимьян")</f>
        <v>Тимьян</v>
      </c>
    </row>
    <row r="817" spans="1:2" ht="15.75" customHeight="1">
      <c r="A817" s="1" t="str">
        <f ca="1">IFERROR(__xludf.DUMMYFUNCTION("GOOGLETRANSLATE(A817,""EN"",""RU"")"),"Курица Баскез")</f>
        <v>Курица Баскез</v>
      </c>
      <c r="B817" s="1" t="str">
        <f ca="1">IFERROR(__xludf.DUMMYFUNCTION("GOOGLETRANSLATE(B817,""EN"",""RU"")"),"Куриный бульон")</f>
        <v>Куриный бульон</v>
      </c>
    </row>
    <row r="818" spans="1:2" ht="15.75" customHeight="1">
      <c r="A818" s="1" t="str">
        <f ca="1">IFERROR(__xludf.DUMMYFUNCTION("GOOGLETRANSLATE(A818,""EN"",""RU"")"),"Курица Баскез")</f>
        <v>Курица Баскез</v>
      </c>
      <c r="B818" s="1" t="str">
        <f ca="1">IFERROR(__xludf.DUMMYFUNCTION("GOOGLETRANSLATE(B818,""EN"",""RU"")"),"Белое сухое вино")</f>
        <v>Белое сухое вино</v>
      </c>
    </row>
    <row r="819" spans="1:2" ht="15.75" customHeight="1">
      <c r="A819" s="1" t="str">
        <f ca="1">IFERROR(__xludf.DUMMYFUNCTION("GOOGLETRANSLATE(A819,""EN"",""RU"")"),"Курица Баскез")</f>
        <v>Курица Баскез</v>
      </c>
      <c r="B819" s="1" t="str">
        <f ca="1">IFERROR(__xludf.DUMMYFUNCTION("GOOGLETRANSLATE(B819,""EN"",""RU"")"),"Лимоны")</f>
        <v>Лимоны</v>
      </c>
    </row>
    <row r="820" spans="1:2" ht="15.75" customHeight="1">
      <c r="A820" s="1" t="str">
        <f ca="1">IFERROR(__xludf.DUMMYFUNCTION("GOOGLETRANSLATE(A820,""EN"",""RU"")"),"Курица Баскез")</f>
        <v>Курица Баскез</v>
      </c>
      <c r="B820" s="1" t="str">
        <f ca="1">IFERROR(__xludf.DUMMYFUNCTION("GOOGLETRANSLATE(B820,""EN"",""RU"")"),"Маслины")</f>
        <v>Маслины</v>
      </c>
    </row>
    <row r="821" spans="1:2" ht="15.75" customHeight="1">
      <c r="A821" s="1" t="str">
        <f ca="1">IFERROR(__xludf.DUMMYFUNCTION("GOOGLETRANSLATE(A821,""EN"",""RU"")"),"Курица Баскез")</f>
        <v>Курица Баскез</v>
      </c>
      <c r="B821" s="1" t="str">
        <f ca="1">IFERROR(__xludf.DUMMYFUNCTION("GOOGLETRANSLATE(B821,""EN"",""RU"")"),"Соль")</f>
        <v>Соль</v>
      </c>
    </row>
    <row r="822" spans="1:2" ht="15.75" customHeight="1">
      <c r="A822" s="1" t="str">
        <f ca="1">IFERROR(__xludf.DUMMYFUNCTION("GOOGLETRANSLATE(A822,""EN"",""RU"")"),"Курица Баскез")</f>
        <v>Курица Баскез</v>
      </c>
      <c r="B822" s="1" t="str">
        <f ca="1">IFERROR(__xludf.DUMMYFUNCTION("GOOGLETRANSLATE(B822,""EN"",""RU"")"),"Перец")</f>
        <v>Перец</v>
      </c>
    </row>
    <row r="823" spans="1:2" ht="15.75" customHeight="1">
      <c r="A823" s="1" t="str">
        <f ca="1">IFERROR(__xludf.DUMMYFUNCTION("GOOGLETRANSLATE(A823,""EN"",""RU"")"),"Каллалу в ямайском стиле")</f>
        <v>Каллалу в ямайском стиле</v>
      </c>
      <c r="B823" s="1" t="str">
        <f ca="1">IFERROR(__xludf.DUMMYFUNCTION("GOOGLETRANSLATE(B823,""EN"",""RU"")"),"капуста")</f>
        <v>капуста</v>
      </c>
    </row>
    <row r="824" spans="1:2" ht="15.75" customHeight="1">
      <c r="A824" s="1" t="str">
        <f ca="1">IFERROR(__xludf.DUMMYFUNCTION("GOOGLETRANSLATE(A824,""EN"",""RU"")"),"Каллалу в ямайском стиле")</f>
        <v>Каллалу в ямайском стиле</v>
      </c>
      <c r="B824" s="1" t="str">
        <f ca="1">IFERROR(__xludf.DUMMYFUNCTION("GOOGLETRANSLATE(B824,""EN"",""RU"")"),"Бекон")</f>
        <v>Бекон</v>
      </c>
    </row>
    <row r="825" spans="1:2" ht="15.75" customHeight="1">
      <c r="A825" s="1" t="str">
        <f ca="1">IFERROR(__xludf.DUMMYFUNCTION("GOOGLETRANSLATE(A825,""EN"",""RU"")"),"Каллалу в ямайском стиле")</f>
        <v>Каллалу в ямайском стиле</v>
      </c>
      <c r="B825" s="1" t="str">
        <f ca="1">IFERROR(__xludf.DUMMYFUNCTION("GOOGLETRANSLATE(B825,""EN"",""RU"")"),"Чеснок")</f>
        <v>Чеснок</v>
      </c>
    </row>
    <row r="826" spans="1:2" ht="15.75" customHeight="1">
      <c r="A826" s="1" t="str">
        <f ca="1">IFERROR(__xludf.DUMMYFUNCTION("GOOGLETRANSLATE(A826,""EN"",""RU"")"),"Каллалу в ямайском стиле")</f>
        <v>Каллалу в ямайском стиле</v>
      </c>
      <c r="B826" s="1" t="str">
        <f ca="1">IFERROR(__xludf.DUMMYFUNCTION("GOOGLETRANSLATE(B826,""EN"",""RU"")"),"Лук")</f>
        <v>Лук</v>
      </c>
    </row>
    <row r="827" spans="1:2" ht="15.75" customHeight="1">
      <c r="A827" s="1" t="str">
        <f ca="1">IFERROR(__xludf.DUMMYFUNCTION("GOOGLETRANSLATE(A827,""EN"",""RU"")"),"Каллалу в ямайском стиле")</f>
        <v>Каллалу в ямайском стиле</v>
      </c>
      <c r="B827" s="1" t="str">
        <f ca="1">IFERROR(__xludf.DUMMYFUNCTION("GOOGLETRANSLATE(B827,""EN"",""RU"")"),"Паприка")</f>
        <v>Паприка</v>
      </c>
    </row>
    <row r="828" spans="1:2" ht="15.75" customHeight="1">
      <c r="A828" s="1" t="str">
        <f ca="1">IFERROR(__xludf.DUMMYFUNCTION("GOOGLETRANSLATE(A828,""EN"",""RU"")"),"Каллалу в ямайском стиле")</f>
        <v>Каллалу в ямайском стиле</v>
      </c>
      <c r="B828" s="1" t="str">
        <f ca="1">IFERROR(__xludf.DUMMYFUNCTION("GOOGLETRANSLATE(B828,""EN"",""RU"")"),"Тимьян")</f>
        <v>Тимьян</v>
      </c>
    </row>
    <row r="829" spans="1:2" ht="15.75" customHeight="1">
      <c r="A829" s="1" t="str">
        <f ca="1">IFERROR(__xludf.DUMMYFUNCTION("GOOGLETRANSLATE(A829,""EN"",""RU"")"),"Каллалу в ямайском стиле")</f>
        <v>Каллалу в ямайском стиле</v>
      </c>
      <c r="B829" s="1" t="str">
        <f ca="1">IFERROR(__xludf.DUMMYFUNCTION("GOOGLETRANSLATE(B829,""EN"",""RU"")"),"Помидор")</f>
        <v>Помидор</v>
      </c>
    </row>
    <row r="830" spans="1:2" ht="15.75" customHeight="1">
      <c r="A830" s="1" t="str">
        <f ca="1">IFERROR(__xludf.DUMMYFUNCTION("GOOGLETRANSLATE(A830,""EN"",""RU"")"),"Каллалу в ямайском стиле")</f>
        <v>Каллалу в ямайском стиле</v>
      </c>
      <c r="B830" s="1" t="str">
        <f ca="1">IFERROR(__xludf.DUMMYFUNCTION("GOOGLETRANSLATE(B830,""EN"",""RU"")"),"Красный перец")</f>
        <v>Красный перец</v>
      </c>
    </row>
    <row r="831" spans="1:2" ht="15.75" customHeight="1">
      <c r="A831" s="1" t="str">
        <f ca="1">IFERROR(__xludf.DUMMYFUNCTION("GOOGLETRANSLATE(A831,""EN"",""RU"")"),"Каллалу в ямайском стиле")</f>
        <v>Каллалу в ямайском стиле</v>
      </c>
      <c r="B831" s="1" t="str">
        <f ca="1">IFERROR(__xludf.DUMMYFUNCTION("GOOGLETRANSLATE(B831,""EN"",""RU"")"),"Банан")</f>
        <v>Банан</v>
      </c>
    </row>
    <row r="832" spans="1:2" ht="15.75" customHeight="1">
      <c r="A832" s="1" t="str">
        <f ca="1">IFERROR(__xludf.DUMMYFUNCTION("GOOGLETRANSLATE(A832,""EN"",""RU"")"),"Каллалу в ямайском стиле")</f>
        <v>Каллалу в ямайском стиле</v>
      </c>
      <c r="B832" s="1" t="str">
        <f ca="1">IFERROR(__xludf.DUMMYFUNCTION("GOOGLETRANSLATE(B832,""EN"",""RU"")"),"Растительное масло")</f>
        <v>Растительное масло</v>
      </c>
    </row>
    <row r="833" spans="1:2" ht="15.75" customHeight="1">
      <c r="A833" s="1" t="str">
        <f ca="1">IFERROR(__xludf.DUMMYFUNCTION("GOOGLETRANSLATE(A833,""EN"",""RU"")"),"Куриный отвар")</f>
        <v>Куриный отвар</v>
      </c>
      <c r="B833" s="1" t="str">
        <f ca="1">IFERROR(__xludf.DUMMYFUNCTION("GOOGLETRANSLATE(B833,""EN"",""RU"")"),"Курица")</f>
        <v>Курица</v>
      </c>
    </row>
    <row r="834" spans="1:2" ht="15.75" customHeight="1">
      <c r="A834" s="1" t="str">
        <f ca="1">IFERROR(__xludf.DUMMYFUNCTION("GOOGLETRANSLATE(A834,""EN"",""RU"")"),"Куриный отвар")</f>
        <v>Куриный отвар</v>
      </c>
      <c r="B834" s="1" t="str">
        <f ca="1">IFERROR(__xludf.DUMMYFUNCTION("GOOGLETRANSLATE(B834,""EN"",""RU"")"),"Соль")</f>
        <v>Соль</v>
      </c>
    </row>
    <row r="835" spans="1:2" ht="15.75" customHeight="1">
      <c r="A835" s="1" t="str">
        <f ca="1">IFERROR(__xludf.DUMMYFUNCTION("GOOGLETRANSLATE(A835,""EN"",""RU"")"),"Куриный отвар")</f>
        <v>Куриный отвар</v>
      </c>
      <c r="B835" s="1" t="str">
        <f ca="1">IFERROR(__xludf.DUMMYFUNCTION("GOOGLETRANSLATE(B835,""EN"",""RU"")"),"Перец")</f>
        <v>Перец</v>
      </c>
    </row>
    <row r="836" spans="1:2" ht="15.75" customHeight="1">
      <c r="A836" s="1" t="str">
        <f ca="1">IFERROR(__xludf.DUMMYFUNCTION("GOOGLETRANSLATE(A836,""EN"",""RU"")"),"Куриный отвар")</f>
        <v>Куриный отвар</v>
      </c>
      <c r="B836" s="1" t="str">
        <f ca="1">IFERROR(__xludf.DUMMYFUNCTION("GOOGLETRANSLATE(B836,""EN"",""RU"")"),"Имбирный кордиал")</f>
        <v>Имбирный кордиал</v>
      </c>
    </row>
    <row r="837" spans="1:2" ht="15.75" customHeight="1">
      <c r="A837" s="1" t="str">
        <f ca="1">IFERROR(__xludf.DUMMYFUNCTION("GOOGLETRANSLATE(A837,""EN"",""RU"")"),"Куриный отвар")</f>
        <v>Куриный отвар</v>
      </c>
      <c r="B837" s="1" t="str">
        <f ca="1">IFERROR(__xludf.DUMMYFUNCTION("GOOGLETRANSLATE(B837,""EN"",""RU"")"),"Имбирь")</f>
        <v>Имбирь</v>
      </c>
    </row>
    <row r="838" spans="1:2" ht="15.75" customHeight="1">
      <c r="A838" s="1" t="str">
        <f ca="1">IFERROR(__xludf.DUMMYFUNCTION("GOOGLETRANSLATE(A838,""EN"",""RU"")"),"Куриный отвар")</f>
        <v>Куриный отвар</v>
      </c>
      <c r="B838" s="1" t="str">
        <f ca="1">IFERROR(__xludf.DUMMYFUNCTION("GOOGLETRANSLATE(B838,""EN"",""RU"")"),"Лук")</f>
        <v>Лук</v>
      </c>
    </row>
    <row r="839" spans="1:2" ht="15.75" customHeight="1">
      <c r="A839" s="1" t="str">
        <f ca="1">IFERROR(__xludf.DUMMYFUNCTION("GOOGLETRANSLATE(A839,""EN"",""RU"")"),"Куриный отвар")</f>
        <v>Куриный отвар</v>
      </c>
      <c r="B839" s="1" t="str">
        <f ca="1">IFERROR(__xludf.DUMMYFUNCTION("GOOGLETRANSLATE(B839,""EN"",""RU"")"),"Рис")</f>
        <v>Рис</v>
      </c>
    </row>
    <row r="840" spans="1:2" ht="15.75" customHeight="1">
      <c r="A840" s="1" t="str">
        <f ca="1">IFERROR(__xludf.DUMMYFUNCTION("GOOGLETRANSLATE(A840,""EN"",""RU"")"),"Куриный отвар")</f>
        <v>Куриный отвар</v>
      </c>
      <c r="B840" s="1" t="str">
        <f ca="1">IFERROR(__xludf.DUMMYFUNCTION("GOOGLETRANSLATE(B840,""EN"",""RU"")"),"Вода")</f>
        <v>Вода</v>
      </c>
    </row>
    <row r="841" spans="1:2" ht="15.75" customHeight="1">
      <c r="A841" s="1" t="str">
        <f ca="1">IFERROR(__xludf.DUMMYFUNCTION("GOOGLETRANSLATE(A841,""EN"",""RU"")"),"Куриный отвар")</f>
        <v>Куриный отвар</v>
      </c>
      <c r="B841" s="1" t="str">
        <f ca="1">IFERROR(__xludf.DUMMYFUNCTION("GOOGLETRANSLATE(B841,""EN"",""RU"")"),"Кориандр")</f>
        <v>Кориандр</v>
      </c>
    </row>
    <row r="842" spans="1:2" ht="15.75" customHeight="1">
      <c r="A842" s="1" t="str">
        <f ca="1">IFERROR(__xludf.DUMMYFUNCTION("GOOGLETRANSLATE(A842,""EN"",""RU"")"),"Шоколадно-карамельный хрустящий")</f>
        <v>Шоколадно-карамельный хрустящий</v>
      </c>
      <c r="B842" s="1" t="str">
        <f ca="1">IFERROR(__xludf.DUMMYFUNCTION("GOOGLETRANSLATE(B842,""EN"",""RU"")"),"Марс Бар")</f>
        <v>Марс Бар</v>
      </c>
    </row>
    <row r="843" spans="1:2" ht="15.75" customHeight="1">
      <c r="A843" s="1" t="str">
        <f ca="1">IFERROR(__xludf.DUMMYFUNCTION("GOOGLETRANSLATE(A843,""EN"",""RU"")"),"Шоколадно-карамельный хрустящий")</f>
        <v>Шоколадно-карамельный хрустящий</v>
      </c>
      <c r="B843" s="1" t="str">
        <f ca="1">IFERROR(__xludf.DUMMYFUNCTION("GOOGLETRANSLATE(B843,""EN"",""RU"")"),"Масло")</f>
        <v>Масло</v>
      </c>
    </row>
    <row r="844" spans="1:2" ht="15.75" customHeight="1">
      <c r="A844" s="1" t="str">
        <f ca="1">IFERROR(__xludf.DUMMYFUNCTION("GOOGLETRANSLATE(A844,""EN"",""RU"")"),"Шоколадно-карамельный хрустящий")</f>
        <v>Шоколадно-карамельный хрустящий</v>
      </c>
      <c r="B844" s="1" t="str">
        <f ca="1">IFERROR(__xludf.DUMMYFUNCTION("GOOGLETRANSLATE(B844,""EN"",""RU"")"),"Рисовые крисписы")</f>
        <v>Рисовые крисписы</v>
      </c>
    </row>
    <row r="845" spans="1:2" ht="15.75" customHeight="1">
      <c r="A845" s="1" t="str">
        <f ca="1">IFERROR(__xludf.DUMMYFUNCTION("GOOGLETRANSLATE(A845,""EN"",""RU"")"),"Шоколадно-карамельный хрустящий")</f>
        <v>Шоколадно-карамельный хрустящий</v>
      </c>
      <c r="B845" s="1" t="str">
        <f ca="1">IFERROR(__xludf.DUMMYFUNCTION("GOOGLETRANSLATE(B845,""EN"",""RU"")"),"Молочный шоколад")</f>
        <v>Молочный шоколад</v>
      </c>
    </row>
    <row r="846" spans="1:2" ht="15.75" customHeight="1">
      <c r="A846" s="1" t="str">
        <f ca="1">IFERROR(__xludf.DUMMYFUNCTION("GOOGLETRANSLATE(A846,""EN"",""RU"")"),"Чакчука ")</f>
        <v xml:space="preserve">Чакчука </v>
      </c>
      <c r="B846" s="1" t="str">
        <f ca="1">IFERROR(__xludf.DUMMYFUNCTION("GOOGLETRANSLATE(B846,""EN"",""RU"")"),"Помидоры")</f>
        <v>Помидоры</v>
      </c>
    </row>
    <row r="847" spans="1:2" ht="15.75" customHeight="1">
      <c r="A847" s="1" t="str">
        <f ca="1">IFERROR(__xludf.DUMMYFUNCTION("GOOGLETRANSLATE(A847,""EN"",""RU"")"),"Чакчука ")</f>
        <v xml:space="preserve">Чакчука </v>
      </c>
      <c r="B847" s="1" t="str">
        <f ca="1">IFERROR(__xludf.DUMMYFUNCTION("GOOGLETRANSLATE(B847,""EN"",""RU"")"),"Оливковое масло")</f>
        <v>Оливковое масло</v>
      </c>
    </row>
    <row r="848" spans="1:2" ht="15.75" customHeight="1">
      <c r="A848" s="1" t="str">
        <f ca="1">IFERROR(__xludf.DUMMYFUNCTION("GOOGLETRANSLATE(A848,""EN"",""RU"")"),"Чакчука ")</f>
        <v xml:space="preserve">Чакчука </v>
      </c>
      <c r="B848" s="1" t="str">
        <f ca="1">IFERROR(__xludf.DUMMYFUNCTION("GOOGLETRANSLATE(B848,""EN"",""RU"")"),"Лук")</f>
        <v>Лук</v>
      </c>
    </row>
    <row r="849" spans="1:2" ht="15.75" customHeight="1">
      <c r="A849" s="1" t="str">
        <f ca="1">IFERROR(__xludf.DUMMYFUNCTION("GOOGLETRANSLATE(A849,""EN"",""RU"")"),"Чакчука ")</f>
        <v xml:space="preserve">Чакчука </v>
      </c>
      <c r="B849" s="1" t="str">
        <f ca="1">IFERROR(__xludf.DUMMYFUNCTION("GOOGLETRANSLATE(B849,""EN"",""RU"")"),"Красный перец")</f>
        <v>Красный перец</v>
      </c>
    </row>
    <row r="850" spans="1:2" ht="15.75" customHeight="1">
      <c r="A850" s="1" t="str">
        <f ca="1">IFERROR(__xludf.DUMMYFUNCTION("GOOGLETRANSLATE(A850,""EN"",""RU"")"),"Чакчука ")</f>
        <v xml:space="preserve">Чакчука </v>
      </c>
      <c r="B850" s="1" t="str">
        <f ca="1">IFERROR(__xludf.DUMMYFUNCTION("GOOGLETRANSLATE(B850,""EN"",""RU"")"),"Зеленый перец")</f>
        <v>Зеленый перец</v>
      </c>
    </row>
    <row r="851" spans="1:2" ht="15.75" customHeight="1">
      <c r="A851" s="1" t="str">
        <f ca="1">IFERROR(__xludf.DUMMYFUNCTION("GOOGLETRANSLATE(A851,""EN"",""RU"")"),"Чакчука ")</f>
        <v xml:space="preserve">Чакчука </v>
      </c>
      <c r="B851" s="1" t="str">
        <f ca="1">IFERROR(__xludf.DUMMYFUNCTION("GOOGLETRANSLATE(B851,""EN"",""RU"")"),"Чеснок")</f>
        <v>Чеснок</v>
      </c>
    </row>
    <row r="852" spans="1:2" ht="15.75" customHeight="1">
      <c r="A852" s="1" t="str">
        <f ca="1">IFERROR(__xludf.DUMMYFUNCTION("GOOGLETRANSLATE(A852,""EN"",""RU"")"),"Чакчука ")</f>
        <v xml:space="preserve">Чакчука </v>
      </c>
      <c r="B852" s="1" t="str">
        <f ca="1">IFERROR(__xludf.DUMMYFUNCTION("GOOGLETRANSLATE(B852,""EN"",""RU"")"),"Тмин")</f>
        <v>Тмин</v>
      </c>
    </row>
    <row r="853" spans="1:2" ht="15.75" customHeight="1">
      <c r="A853" s="1" t="str">
        <f ca="1">IFERROR(__xludf.DUMMYFUNCTION("GOOGLETRANSLATE(A853,""EN"",""RU"")"),"Чакчука ")</f>
        <v xml:space="preserve">Чакчука </v>
      </c>
      <c r="B853" s="1" t="str">
        <f ca="1">IFERROR(__xludf.DUMMYFUNCTION("GOOGLETRANSLATE(B853,""EN"",""RU"")"),"Паприка")</f>
        <v>Паприка</v>
      </c>
    </row>
    <row r="854" spans="1:2" ht="15.75" customHeight="1">
      <c r="A854" s="1" t="str">
        <f ca="1">IFERROR(__xludf.DUMMYFUNCTION("GOOGLETRANSLATE(A854,""EN"",""RU"")"),"Чакчука ")</f>
        <v xml:space="preserve">Чакчука </v>
      </c>
      <c r="B854" s="1" t="str">
        <f ca="1">IFERROR(__xludf.DUMMYFUNCTION("GOOGLETRANSLATE(B854,""EN"",""RU"")"),"Соль")</f>
        <v>Соль</v>
      </c>
    </row>
    <row r="855" spans="1:2" ht="15.75" customHeight="1">
      <c r="A855" s="1" t="str">
        <f ca="1">IFERROR(__xludf.DUMMYFUNCTION("GOOGLETRANSLATE(A855,""EN"",""RU"")"),"Чакчука ")</f>
        <v xml:space="preserve">Чакчука </v>
      </c>
      <c r="B855" s="1" t="str">
        <f ca="1">IFERROR(__xludf.DUMMYFUNCTION("GOOGLETRANSLATE(B855,""EN"",""RU"")"),"Порошок чили")</f>
        <v>Порошок чили</v>
      </c>
    </row>
    <row r="856" spans="1:2" ht="15.75" customHeight="1">
      <c r="A856" s="1" t="str">
        <f ca="1">IFERROR(__xludf.DUMMYFUNCTION("GOOGLETRANSLATE(A856,""EN"",""RU"")"),"Чакчука ")</f>
        <v xml:space="preserve">Чакчука </v>
      </c>
      <c r="B856" s="1" t="str">
        <f ca="1">IFERROR(__xludf.DUMMYFUNCTION("GOOGLETRANSLATE(B856,""EN"",""RU"")"),"Яйца")</f>
        <v>Яйца</v>
      </c>
    </row>
    <row r="857" spans="1:2" ht="15.75" customHeight="1">
      <c r="A857" s="1" t="str">
        <f ca="1">IFERROR(__xludf.DUMMYFUNCTION("GOOGLETRANSLATE(A857,""EN"",""RU"")"),"Печенье Гориба из кешью")</f>
        <v>Печенье Гориба из кешью</v>
      </c>
      <c r="B857" s="1" t="str">
        <f ca="1">IFERROR(__xludf.DUMMYFUNCTION("GOOGLETRANSLATE(B857,""EN"",""RU"")"),"Орехи кешью")</f>
        <v>Орехи кешью</v>
      </c>
    </row>
    <row r="858" spans="1:2" ht="15.75" customHeight="1">
      <c r="A858" s="1" t="str">
        <f ca="1">IFERROR(__xludf.DUMMYFUNCTION("GOOGLETRANSLATE(A858,""EN"",""RU"")"),"Печенье Гориба из кешью")</f>
        <v>Печенье Гориба из кешью</v>
      </c>
      <c r="B858" s="1" t="str">
        <f ca="1">IFERROR(__xludf.DUMMYFUNCTION("GOOGLETRANSLATE(B858,""EN"",""RU"")"),"Сахарная пудра")</f>
        <v>Сахарная пудра</v>
      </c>
    </row>
    <row r="859" spans="1:2" ht="15.75" customHeight="1">
      <c r="A859" s="1" t="str">
        <f ca="1">IFERROR(__xludf.DUMMYFUNCTION("GOOGLETRANSLATE(A859,""EN"",""RU"")"),"Печенье Гориба из кешью")</f>
        <v>Печенье Гориба из кешью</v>
      </c>
      <c r="B859" s="1" t="str">
        <f ca="1">IFERROR(__xludf.DUMMYFUNCTION("GOOGLETRANSLATE(B859,""EN"",""RU"")"),"Яичные желтки")</f>
        <v>Яичные желтки</v>
      </c>
    </row>
    <row r="860" spans="1:2" ht="15.75" customHeight="1">
      <c r="A860" s="1" t="str">
        <f ca="1">IFERROR(__xludf.DUMMYFUNCTION("GOOGLETRANSLATE(A860,""EN"",""RU"")"),"Печенье Гориба из кешью")</f>
        <v>Печенье Гориба из кешью</v>
      </c>
      <c r="B860" s="1" t="str">
        <f ca="1">IFERROR(__xludf.DUMMYFUNCTION("GOOGLETRANSLATE(B860,""EN"",""RU"")"),"Апельсиновая вода")</f>
        <v>Апельсиновая вода</v>
      </c>
    </row>
    <row r="861" spans="1:2" ht="15.75" customHeight="1">
      <c r="A861" s="1" t="str">
        <f ca="1">IFERROR(__xludf.DUMMYFUNCTION("GOOGLETRANSLATE(A861,""EN"",""RU"")"),"Печенье Гориба из кешью")</f>
        <v>Печенье Гориба из кешью</v>
      </c>
      <c r="B861" s="1" t="str">
        <f ca="1">IFERROR(__xludf.DUMMYFUNCTION("GOOGLETRANSLATE(B861,""EN"",""RU"")"),"Сахарная пудра")</f>
        <v>Сахарная пудра</v>
      </c>
    </row>
    <row r="862" spans="1:2" ht="15.75" customHeight="1">
      <c r="A862" s="1" t="str">
        <f ca="1">IFERROR(__xludf.DUMMYFUNCTION("GOOGLETRANSLATE(A862,""EN"",""RU"")"),"Печенье Гориба из кешью")</f>
        <v>Печенье Гориба из кешью</v>
      </c>
      <c r="B862" s="1" t="str">
        <f ca="1">IFERROR(__xludf.DUMMYFUNCTION("GOOGLETRANSLATE(B862,""EN"",""RU"")"),"Миндаль")</f>
        <v>Миндаль</v>
      </c>
    </row>
    <row r="863" spans="1:2" ht="15.75" customHeight="1">
      <c r="A863" s="1" t="str">
        <f ca="1">IFERROR(__xludf.DUMMYFUNCTION("GOOGLETRANSLATE(A863,""EN"",""RU"")"),"Корба")</f>
        <v>Корба</v>
      </c>
      <c r="B863" s="1" t="str">
        <f ca="1">IFERROR(__xludf.DUMMYFUNCTION("GOOGLETRANSLATE(B863,""EN"",""RU"")"),"Чечевица")</f>
        <v>Чечевица</v>
      </c>
    </row>
    <row r="864" spans="1:2" ht="15.75" customHeight="1">
      <c r="A864" s="1" t="str">
        <f ca="1">IFERROR(__xludf.DUMMYFUNCTION("GOOGLETRANSLATE(A864,""EN"",""RU"")"),"Корба")</f>
        <v>Корба</v>
      </c>
      <c r="B864" s="1" t="str">
        <f ca="1">IFERROR(__xludf.DUMMYFUNCTION("GOOGLETRANSLATE(B864,""EN"",""RU"")"),"Лук")</f>
        <v>Лук</v>
      </c>
    </row>
    <row r="865" spans="1:2" ht="15.75" customHeight="1">
      <c r="A865" s="1" t="str">
        <f ca="1">IFERROR(__xludf.DUMMYFUNCTION("GOOGLETRANSLATE(A865,""EN"",""RU"")"),"Корба")</f>
        <v>Корба</v>
      </c>
      <c r="B865" s="1" t="str">
        <f ca="1">IFERROR(__xludf.DUMMYFUNCTION("GOOGLETRANSLATE(B865,""EN"",""RU"")"),"Морковь")</f>
        <v>Морковь</v>
      </c>
    </row>
    <row r="866" spans="1:2" ht="15.75" customHeight="1">
      <c r="A866" s="1" t="str">
        <f ca="1">IFERROR(__xludf.DUMMYFUNCTION("GOOGLETRANSLATE(A866,""EN"",""RU"")"),"Корба")</f>
        <v>Корба</v>
      </c>
      <c r="B866" s="1" t="str">
        <f ca="1">IFERROR(__xludf.DUMMYFUNCTION("GOOGLETRANSLATE(B866,""EN"",""RU"")"),"Томатное пюре")</f>
        <v>Томатное пюре</v>
      </c>
    </row>
    <row r="867" spans="1:2" ht="15.75" customHeight="1">
      <c r="A867" s="1" t="str">
        <f ca="1">IFERROR(__xludf.DUMMYFUNCTION("GOOGLETRANSLATE(A867,""EN"",""RU"")"),"Корба")</f>
        <v>Корба</v>
      </c>
      <c r="B867" s="1" t="str">
        <f ca="1">IFERROR(__xludf.DUMMYFUNCTION("GOOGLETRANSLATE(B867,""EN"",""RU"")"),"Тмин")</f>
        <v>Тмин</v>
      </c>
    </row>
    <row r="868" spans="1:2" ht="15.75" customHeight="1">
      <c r="A868" s="1" t="str">
        <f ca="1">IFERROR(__xludf.DUMMYFUNCTION("GOOGLETRANSLATE(A868,""EN"",""RU"")"),"Корба")</f>
        <v>Корба</v>
      </c>
      <c r="B868" s="1" t="str">
        <f ca="1">IFERROR(__xludf.DUMMYFUNCTION("GOOGLETRANSLATE(B868,""EN"",""RU"")"),"Паприка")</f>
        <v>Паприка</v>
      </c>
    </row>
    <row r="869" spans="1:2" ht="15.75" customHeight="1">
      <c r="A869" s="1" t="str">
        <f ca="1">IFERROR(__xludf.DUMMYFUNCTION("GOOGLETRANSLATE(A869,""EN"",""RU"")"),"Корба")</f>
        <v>Корба</v>
      </c>
      <c r="B869" s="1" t="str">
        <f ca="1">IFERROR(__xludf.DUMMYFUNCTION("GOOGLETRANSLATE(B869,""EN"",""RU"")"),"Мятный")</f>
        <v>Мятный</v>
      </c>
    </row>
    <row r="870" spans="1:2" ht="15.75" customHeight="1">
      <c r="A870" s="1" t="str">
        <f ca="1">IFERROR(__xludf.DUMMYFUNCTION("GOOGLETRANSLATE(A870,""EN"",""RU"")"),"Корба")</f>
        <v>Корба</v>
      </c>
      <c r="B870" s="1" t="str">
        <f ca="1">IFERROR(__xludf.DUMMYFUNCTION("GOOGLETRANSLATE(B870,""EN"",""RU"")"),"Тимьян")</f>
        <v>Тимьян</v>
      </c>
    </row>
    <row r="871" spans="1:2" ht="15.75" customHeight="1">
      <c r="A871" s="1" t="str">
        <f ca="1">IFERROR(__xludf.DUMMYFUNCTION("GOOGLETRANSLATE(A871,""EN"",""RU"")"),"Корба")</f>
        <v>Корба</v>
      </c>
      <c r="B871" s="1" t="str">
        <f ca="1">IFERROR(__xludf.DUMMYFUNCTION("GOOGLETRANSLATE(B871,""EN"",""RU"")"),"Черный перец")</f>
        <v>Черный перец</v>
      </c>
    </row>
    <row r="872" spans="1:2" ht="15.75" customHeight="1">
      <c r="A872" s="1" t="str">
        <f ca="1">IFERROR(__xludf.DUMMYFUNCTION("GOOGLETRANSLATE(A872,""EN"",""RU"")"),"Корба")</f>
        <v>Корба</v>
      </c>
      <c r="B872" s="1" t="str">
        <f ca="1">IFERROR(__xludf.DUMMYFUNCTION("GOOGLETRANSLATE(B872,""EN"",""RU"")"),"Хлопья красного перца")</f>
        <v>Хлопья красного перца</v>
      </c>
    </row>
    <row r="873" spans="1:2" ht="15.75" customHeight="1">
      <c r="A873" s="1" t="str">
        <f ca="1">IFERROR(__xludf.DUMMYFUNCTION("GOOGLETRANSLATE(A873,""EN"",""RU"")"),"Корба")</f>
        <v>Корба</v>
      </c>
      <c r="B873" s="1" t="str">
        <f ca="1">IFERROR(__xludf.DUMMYFUNCTION("GOOGLETRANSLATE(B873,""EN"",""RU"")"),"Овощного бульона")</f>
        <v>Овощного бульона</v>
      </c>
    </row>
    <row r="874" spans="1:2" ht="15.75" customHeight="1">
      <c r="A874" s="1" t="str">
        <f ca="1">IFERROR(__xludf.DUMMYFUNCTION("GOOGLETRANSLATE(A874,""EN"",""RU"")"),"Корба")</f>
        <v>Корба</v>
      </c>
      <c r="B874" s="1" t="str">
        <f ca="1">IFERROR(__xludf.DUMMYFUNCTION("GOOGLETRANSLATE(B874,""EN"",""RU"")"),"Вода")</f>
        <v>Вода</v>
      </c>
    </row>
    <row r="875" spans="1:2" ht="15.75" customHeight="1">
      <c r="A875" s="1" t="str">
        <f ca="1">IFERROR(__xludf.DUMMYFUNCTION("GOOGLETRANSLATE(A875,""EN"",""RU"")"),"Корба")</f>
        <v>Корба</v>
      </c>
      <c r="B875" s="1" t="str">
        <f ca="1">IFERROR(__xludf.DUMMYFUNCTION("GOOGLETRANSLATE(B875,""EN"",""RU"")"),"Морская соль")</f>
        <v>Морская соль</v>
      </c>
    </row>
    <row r="876" spans="1:2" ht="15.75" customHeight="1">
      <c r="A876" s="1" t="str">
        <f ca="1">IFERROR(__xludf.DUMMYFUNCTION("GOOGLETRANSLATE(A876,""EN"",""RU"")"),"Рождественский пудинг")</f>
        <v>Рождественский пудинг</v>
      </c>
      <c r="B876" s="1" t="str">
        <f ca="1">IFERROR(__xludf.DUMMYFUNCTION("GOOGLETRANSLATE(B876,""EN"",""RU"")"),"Апельсин")</f>
        <v>Апельсин</v>
      </c>
    </row>
    <row r="877" spans="1:2" ht="15.75" customHeight="1">
      <c r="A877" s="1" t="str">
        <f ca="1">IFERROR(__xludf.DUMMYFUNCTION("GOOGLETRANSLATE(A877,""EN"",""RU"")"),"Рождественский пудинг")</f>
        <v>Рождественский пудинг</v>
      </c>
      <c r="B877" s="1" t="str">
        <f ca="1">IFERROR(__xludf.DUMMYFUNCTION("GOOGLETRANSLATE(B877,""EN"",""RU"")"),"Демерара Сахар")</f>
        <v>Демерара Сахар</v>
      </c>
    </row>
    <row r="878" spans="1:2" ht="15.75" customHeight="1">
      <c r="A878" s="1" t="str">
        <f ca="1">IFERROR(__xludf.DUMMYFUNCTION("GOOGLETRANSLATE(A878,""EN"",""RU"")"),"Рождественский пудинг")</f>
        <v>Рождественский пудинг</v>
      </c>
      <c r="B878" s="1" t="str">
        <f ca="1">IFERROR(__xludf.DUMMYFUNCTION("GOOGLETRANSLATE(B878,""EN"",""RU"")"),"Великий Marnier")</f>
        <v>Великий Marnier</v>
      </c>
    </row>
    <row r="879" spans="1:2" ht="15.75" customHeight="1">
      <c r="A879" s="1" t="str">
        <f ca="1">IFERROR(__xludf.DUMMYFUNCTION("GOOGLETRANSLATE(A879,""EN"",""RU"")"),"Рождественский пудинг")</f>
        <v>Рождественский пудинг</v>
      </c>
      <c r="B879" s="1" t="str">
        <f ca="1">IFERROR(__xludf.DUMMYFUNCTION("GOOGLETRANSLATE(B879,""EN"",""RU"")"),"Рождественский пудинг")</f>
        <v>Рождественский пудинг</v>
      </c>
    </row>
    <row r="880" spans="1:2" ht="15.75" customHeight="1">
      <c r="A880" s="1" t="str">
        <f ca="1">IFERROR(__xludf.DUMMYFUNCTION("GOOGLETRANSLATE(A880,""EN"",""RU"")"),"Рождественский пудинг")</f>
        <v>Рождественский пудинг</v>
      </c>
      <c r="B880" s="1" t="str">
        <f ca="1">IFERROR(__xludf.DUMMYFUNCTION("GOOGLETRANSLATE(B880,""EN"",""RU"")"),"Заварной крем")</f>
        <v>Заварной крем</v>
      </c>
    </row>
    <row r="881" spans="1:2" ht="15.75" customHeight="1">
      <c r="A881" s="1" t="str">
        <f ca="1">IFERROR(__xludf.DUMMYFUNCTION("GOOGLETRANSLATE(A881,""EN"",""RU"")"),"Рождественский пудинг")</f>
        <v>Рождественский пудинг</v>
      </c>
      <c r="B881" s="1" t="str">
        <f ca="1">IFERROR(__xludf.DUMMYFUNCTION("GOOGLETRANSLATE(B881,""EN"",""RU"")"),"Маскарпоне")</f>
        <v>Маскарпоне</v>
      </c>
    </row>
    <row r="882" spans="1:2" ht="15.75" customHeight="1">
      <c r="A882" s="1" t="str">
        <f ca="1">IFERROR(__xludf.DUMMYFUNCTION("GOOGLETRANSLATE(A882,""EN"",""RU"")"),"Рождественский пудинг")</f>
        <v>Рождественский пудинг</v>
      </c>
      <c r="B882" s="1" t="str">
        <f ca="1">IFERROR(__xludf.DUMMYFUNCTION("GOOGLETRANSLATE(B882,""EN"",""RU"")"),"Двойной крем")</f>
        <v>Двойной крем</v>
      </c>
    </row>
    <row r="883" spans="1:2" ht="15.75" customHeight="1">
      <c r="A883" s="1" t="str">
        <f ca="1">IFERROR(__xludf.DUMMYFUNCTION("GOOGLETRANSLATE(A883,""EN"",""RU"")"),"Рождественский пудинг")</f>
        <v>Рождественский пудинг</v>
      </c>
      <c r="B883" s="1" t="str">
        <f ca="1">IFERROR(__xludf.DUMMYFUNCTION("GOOGLETRANSLATE(B883,""EN"",""RU"")"),"Хлопья миндаля")</f>
        <v>Хлопья миндаля</v>
      </c>
    </row>
    <row r="884" spans="1:2" ht="15.75" customHeight="1">
      <c r="A884" s="1" t="str">
        <f ca="1">IFERROR(__xludf.DUMMYFUNCTION("GOOGLETRANSLATE(A884,""EN"",""RU"")"),"Рождественский пудинг")</f>
        <v>Рождественский пудинг</v>
      </c>
      <c r="B884" s="1" t="str">
        <f ca="1">IFERROR(__xludf.DUMMYFUNCTION("GOOGLETRANSLATE(B884,""EN"",""RU"")"),"Темный шоколад")</f>
        <v>Темный шоколад</v>
      </c>
    </row>
    <row r="885" spans="1:2" ht="15.75" customHeight="1">
      <c r="A885" s="1" t="str">
        <f ca="1">IFERROR(__xludf.DUMMYFUNCTION("GOOGLETRANSLATE(A885,""EN"",""RU"")"),"Классический рождественский пудинг")</f>
        <v>Классический рождественский пудинг</v>
      </c>
      <c r="B885" s="1" t="str">
        <f ca="1">IFERROR(__xludf.DUMMYFUNCTION("GOOGLETRANSLATE(B885,""EN"",""RU"")"),"Миндаль")</f>
        <v>Миндаль</v>
      </c>
    </row>
    <row r="886" spans="1:2" ht="15.75" customHeight="1">
      <c r="A886" s="1" t="str">
        <f ca="1">IFERROR(__xludf.DUMMYFUNCTION("GOOGLETRANSLATE(A886,""EN"",""RU"")"),"Классический рождественский пудинг")</f>
        <v>Классический рождественский пудинг</v>
      </c>
      <c r="B886" s="1" t="str">
        <f ca="1">IFERROR(__xludf.DUMMYFUNCTION("GOOGLETRANSLATE(B886,""EN"",""RU"")"),"Брэмли Яблоки")</f>
        <v>Брэмли Яблоки</v>
      </c>
    </row>
    <row r="887" spans="1:2" ht="15.75" customHeight="1">
      <c r="A887" s="1" t="str">
        <f ca="1">IFERROR(__xludf.DUMMYFUNCTION("GOOGLETRANSLATE(A887,""EN"",""RU"")"),"Классический рождественский пудинг")</f>
        <v>Классический рождественский пудинг</v>
      </c>
      <c r="B887" s="1" t="str">
        <f ca="1">IFERROR(__xludf.DUMMYFUNCTION("GOOGLETRANSLATE(B887,""EN"",""RU"")"),"Цукаты")</f>
        <v>Цукаты</v>
      </c>
    </row>
    <row r="888" spans="1:2" ht="15.75" customHeight="1">
      <c r="A888" s="1" t="str">
        <f ca="1">IFERROR(__xludf.DUMMYFUNCTION("GOOGLETRANSLATE(A888,""EN"",""RU"")"),"Классический рождественский пудинг")</f>
        <v>Классический рождественский пудинг</v>
      </c>
      <c r="B888" s="1" t="str">
        <f ca="1">IFERROR(__xludf.DUMMYFUNCTION("GOOGLETRANSLATE(B888,""EN"",""RU"")"),"Мускатный орех")</f>
        <v>Мускатный орех</v>
      </c>
    </row>
    <row r="889" spans="1:2" ht="15.75" customHeight="1">
      <c r="A889" s="1" t="str">
        <f ca="1">IFERROR(__xludf.DUMMYFUNCTION("GOOGLETRANSLATE(A889,""EN"",""RU"")"),"Классический рождественский пудинг")</f>
        <v>Классический рождественский пудинг</v>
      </c>
      <c r="B889" s="1" t="str">
        <f ca="1">IFERROR(__xludf.DUMMYFUNCTION("GOOGLETRANSLATE(B889,""EN"",""RU"")"),"Изюм")</f>
        <v>Изюм</v>
      </c>
    </row>
    <row r="890" spans="1:2" ht="15.75" customHeight="1">
      <c r="A890" s="1" t="str">
        <f ca="1">IFERROR(__xludf.DUMMYFUNCTION("GOOGLETRANSLATE(A890,""EN"",""RU"")"),"Классический рождественский пудинг")</f>
        <v>Классический рождественский пудинг</v>
      </c>
      <c r="B890" s="1" t="str">
        <f ca="1">IFERROR(__xludf.DUMMYFUNCTION("GOOGLETRANSLATE(B890,""EN"",""RU"")"),"Пшеничной муки")</f>
        <v>Пшеничной муки</v>
      </c>
    </row>
    <row r="891" spans="1:2" ht="15.75" customHeight="1">
      <c r="A891" s="1" t="str">
        <f ca="1">IFERROR(__xludf.DUMMYFUNCTION("GOOGLETRANSLATE(A891,""EN"",""RU"")"),"Классический рождественский пудинг")</f>
        <v>Классический рождественский пудинг</v>
      </c>
      <c r="B891" s="1" t="str">
        <f ca="1">IFERROR(__xludf.DUMMYFUNCTION("GOOGLETRANSLATE(B891,""EN"",""RU"")"),"Панировочные сухари")</f>
        <v>Панировочные сухари</v>
      </c>
    </row>
    <row r="892" spans="1:2" ht="15.75" customHeight="1">
      <c r="A892" s="1" t="str">
        <f ca="1">IFERROR(__xludf.DUMMYFUNCTION("GOOGLETRANSLATE(A892,""EN"",""RU"")"),"Классический рождественский пудинг")</f>
        <v>Классический рождественский пудинг</v>
      </c>
      <c r="B892" s="1" t="str">
        <f ca="1">IFERROR(__xludf.DUMMYFUNCTION("GOOGLETRANSLATE(B892,""EN"",""RU"")"),"Мусковадо Сахар")</f>
        <v>Мусковадо Сахар</v>
      </c>
    </row>
    <row r="893" spans="1:2" ht="15.75" customHeight="1">
      <c r="A893" s="1" t="str">
        <f ca="1">IFERROR(__xludf.DUMMYFUNCTION("GOOGLETRANSLATE(A893,""EN"",""RU"")"),"Классический рождественский пудинг")</f>
        <v>Классический рождественский пудинг</v>
      </c>
      <c r="B893" s="1" t="str">
        <f ca="1">IFERROR(__xludf.DUMMYFUNCTION("GOOGLETRANSLATE(B893,""EN"",""RU"")"),"Яйца")</f>
        <v>Яйца</v>
      </c>
    </row>
    <row r="894" spans="1:2" ht="15.75" customHeight="1">
      <c r="A894" s="1" t="str">
        <f ca="1">IFERROR(__xludf.DUMMYFUNCTION("GOOGLETRANSLATE(A894,""EN"",""RU"")"),"Классический рождественский пудинг")</f>
        <v>Классический рождественский пудинг</v>
      </c>
      <c r="B894" s="1" t="str">
        <f ca="1">IFERROR(__xludf.DUMMYFUNCTION("GOOGLETRANSLATE(B894,""EN"",""RU"")"),"бренди")</f>
        <v>бренди</v>
      </c>
    </row>
    <row r="895" spans="1:2" ht="15.75" customHeight="1">
      <c r="A895" s="1" t="str">
        <f ca="1">IFERROR(__xludf.DUMMYFUNCTION("GOOGLETRANSLATE(A895,""EN"",""RU"")"),"Классический рождественский пудинг")</f>
        <v>Классический рождественский пудинг</v>
      </c>
      <c r="B895" s="1" t="str">
        <f ca="1">IFERROR(__xludf.DUMMYFUNCTION("GOOGLETRANSLATE(B895,""EN"",""RU"")"),"Масло")</f>
        <v>Масло</v>
      </c>
    </row>
    <row r="896" spans="1:2" ht="15.75" customHeight="1">
      <c r="A896" s="1" t="str">
        <f ca="1">IFERROR(__xludf.DUMMYFUNCTION("GOOGLETRANSLATE(A896,""EN"",""RU"")"),"Рождественский пирог")</f>
        <v>Рождественский пирог</v>
      </c>
      <c r="B896" s="1" t="str">
        <f ca="1">IFERROR(__xludf.DUMMYFUNCTION("GOOGLETRANSLATE(B896,""EN"",""RU"")"),"Масло")</f>
        <v>Масло</v>
      </c>
    </row>
    <row r="897" spans="1:2" ht="15.75" customHeight="1">
      <c r="A897" s="1" t="str">
        <f ca="1">IFERROR(__xludf.DUMMYFUNCTION("GOOGLETRANSLATE(A897,""EN"",""RU"")"),"Рождественский пирог")</f>
        <v>Рождественский пирог</v>
      </c>
      <c r="B897" s="1" t="str">
        <f ca="1">IFERROR(__xludf.DUMMYFUNCTION("GOOGLETRANSLATE(B897,""EN"",""RU"")"),"Мусковадо Сахар")</f>
        <v>Мусковадо Сахар</v>
      </c>
    </row>
    <row r="898" spans="1:2" ht="15.75" customHeight="1">
      <c r="A898" s="1" t="str">
        <f ca="1">IFERROR(__xludf.DUMMYFUNCTION("GOOGLETRANSLATE(A898,""EN"",""RU"")"),"Рождественский пирог")</f>
        <v>Рождественский пирог</v>
      </c>
      <c r="B898" s="1" t="str">
        <f ca="1">IFERROR(__xludf.DUMMYFUNCTION("GOOGLETRANSLATE(B898,""EN"",""RU"")"),"Пшеничной муки")</f>
        <v>Пшеничной муки</v>
      </c>
    </row>
    <row r="899" spans="1:2" ht="15.75" customHeight="1">
      <c r="A899" s="1" t="str">
        <f ca="1">IFERROR(__xludf.DUMMYFUNCTION("GOOGLETRANSLATE(A899,""EN"",""RU"")"),"Рождественский пирог")</f>
        <v>Рождественский пирог</v>
      </c>
      <c r="B899" s="1" t="str">
        <f ca="1">IFERROR(__xludf.DUMMYFUNCTION("GOOGLETRANSLATE(B899,""EN"",""RU"")"),"Яйца")</f>
        <v>Яйца</v>
      </c>
    </row>
    <row r="900" spans="1:2" ht="15.75" customHeight="1">
      <c r="A900" s="1" t="str">
        <f ca="1">IFERROR(__xludf.DUMMYFUNCTION("GOOGLETRANSLATE(A900,""EN"",""RU"")"),"Рождественский пирог")</f>
        <v>Рождественский пирог</v>
      </c>
      <c r="B900" s="1" t="str">
        <f ca="1">IFERROR(__xludf.DUMMYFUNCTION("GOOGLETRANSLATE(B900,""EN"",""RU"")"),"Молотый миндаль")</f>
        <v>Молотый миндаль</v>
      </c>
    </row>
    <row r="901" spans="1:2" ht="15.75" customHeight="1">
      <c r="A901" s="1" t="str">
        <f ca="1">IFERROR(__xludf.DUMMYFUNCTION("GOOGLETRANSLATE(A901,""EN"",""RU"")"),"Рождественский пирог")</f>
        <v>Рождественский пирог</v>
      </c>
      <c r="B901" s="1" t="str">
        <f ca="1">IFERROR(__xludf.DUMMYFUNCTION("GOOGLETRANSLATE(B901,""EN"",""RU"")"),"Шерри")</f>
        <v>Шерри</v>
      </c>
    </row>
    <row r="902" spans="1:2" ht="15.75" customHeight="1">
      <c r="A902" s="1" t="str">
        <f ca="1">IFERROR(__xludf.DUMMYFUNCTION("GOOGLETRANSLATE(A902,""EN"",""RU"")"),"Рождественский пирог")</f>
        <v>Рождественский пирог</v>
      </c>
      <c r="B902" s="1" t="str">
        <f ca="1">IFERROR(__xludf.DUMMYFUNCTION("GOOGLETRANSLATE(B902,""EN"",""RU"")"),"Цукаты")</f>
        <v>Цукаты</v>
      </c>
    </row>
    <row r="903" spans="1:2" ht="15.75" customHeight="1">
      <c r="A903" s="1" t="str">
        <f ca="1">IFERROR(__xludf.DUMMYFUNCTION("GOOGLETRANSLATE(A903,""EN"",""RU"")"),"Рождественский пирог")</f>
        <v>Рождественский пирог</v>
      </c>
      <c r="B903" s="1" t="str">
        <f ca="1">IFERROR(__xludf.DUMMYFUNCTION("GOOGLETRANSLATE(B903,""EN"",""RU"")"),"Глясс Вишня")</f>
        <v>Глясс Вишня</v>
      </c>
    </row>
    <row r="904" spans="1:2" ht="15.75" customHeight="1">
      <c r="A904" s="1" t="str">
        <f ca="1">IFERROR(__xludf.DUMMYFUNCTION("GOOGLETRANSLATE(A904,""EN"",""RU"")"),"Рождественский пирог")</f>
        <v>Рождественский пирог</v>
      </c>
      <c r="B904" s="1" t="str">
        <f ca="1">IFERROR(__xludf.DUMMYFUNCTION("GOOGLETRANSLATE(B904,""EN"",""RU"")"),"Изюм")</f>
        <v>Изюм</v>
      </c>
    </row>
    <row r="905" spans="1:2" ht="15.75" customHeight="1">
      <c r="A905" s="1" t="str">
        <f ca="1">IFERROR(__xludf.DUMMYFUNCTION("GOOGLETRANSLATE(A905,""EN"",""RU"")"),"Рождественский пирог")</f>
        <v>Рождественский пирог</v>
      </c>
      <c r="B905" s="1" t="str">
        <f ca="1">IFERROR(__xludf.DUMMYFUNCTION("GOOGLETRANSLATE(B905,""EN"",""RU"")"),"Смородина")</f>
        <v>Смородина</v>
      </c>
    </row>
    <row r="906" spans="1:2" ht="15.75" customHeight="1">
      <c r="A906" s="1" t="str">
        <f ca="1">IFERROR(__xludf.DUMMYFUNCTION("GOOGLETRANSLATE(A906,""EN"",""RU"")"),"Рождественский пирог")</f>
        <v>Рождественский пирог</v>
      </c>
      <c r="B906" s="1" t="str">
        <f ca="1">IFERROR(__xludf.DUMMYFUNCTION("GOOGLETRANSLATE(B906,""EN"",""RU"")"),"Орехи пекан")</f>
        <v>Орехи пекан</v>
      </c>
    </row>
    <row r="907" spans="1:2" ht="15.75" customHeight="1">
      <c r="A907" s="1" t="str">
        <f ca="1">IFERROR(__xludf.DUMMYFUNCTION("GOOGLETRANSLATE(A907,""EN"",""RU"")"),"Рождественский пирог")</f>
        <v>Рождественский пирог</v>
      </c>
      <c r="B907" s="1" t="str">
        <f ca="1">IFERROR(__xludf.DUMMYFUNCTION("GOOGLETRANSLATE(B907,""EN"",""RU"")"),"Лимон")</f>
        <v>Лимон</v>
      </c>
    </row>
    <row r="908" spans="1:2" ht="15.75" customHeight="1">
      <c r="A908" s="1" t="str">
        <f ca="1">IFERROR(__xludf.DUMMYFUNCTION("GOOGLETRANSLATE(A908,""EN"",""RU"")"),"Рождественский пирог")</f>
        <v>Рождественский пирог</v>
      </c>
      <c r="B908" s="1" t="str">
        <f ca="1">IFERROR(__xludf.DUMMYFUNCTION("GOOGLETRANSLATE(B908,""EN"",""RU"")"),"Смесь специй")</f>
        <v>Смесь специй</v>
      </c>
    </row>
    <row r="909" spans="1:2" ht="15.75" customHeight="1">
      <c r="A909" s="1" t="str">
        <f ca="1">IFERROR(__xludf.DUMMYFUNCTION("GOOGLETRANSLATE(A909,""EN"",""RU"")"),"Рождественский пирог")</f>
        <v>Рождественский пирог</v>
      </c>
      <c r="B909" s="1" t="str">
        <f ca="1">IFERROR(__xludf.DUMMYFUNCTION("GOOGLETRANSLATE(B909,""EN"",""RU"")"),"Розовая вода")</f>
        <v>Розовая вода</v>
      </c>
    </row>
    <row r="910" spans="1:2" ht="15.75" customHeight="1">
      <c r="A910" s="1" t="str">
        <f ca="1">IFERROR(__xludf.DUMMYFUNCTION("GOOGLETRANSLATE(A910,""EN"",""RU"")"),"Рождественский пирог")</f>
        <v>Рождественский пирог</v>
      </c>
      <c r="B910" s="1" t="str">
        <f ca="1">IFERROR(__xludf.DUMMYFUNCTION("GOOGLETRANSLATE(B910,""EN"",""RU"")"),"Экстракт ванили")</f>
        <v>Экстракт ванили</v>
      </c>
    </row>
    <row r="911" spans="1:2" ht="15.75" customHeight="1">
      <c r="A911" s="1" t="str">
        <f ca="1">IFERROR(__xludf.DUMMYFUNCTION("GOOGLETRANSLATE(A911,""EN"",""RU"")"),"Рождественский пирог")</f>
        <v>Рождественский пирог</v>
      </c>
      <c r="B911" s="1" t="str">
        <f ca="1">IFERROR(__xludf.DUMMYFUNCTION("GOOGLETRANSLATE(B911,""EN"",""RU"")"),"Порошок для выпечки")</f>
        <v>Порошок для выпечки</v>
      </c>
    </row>
    <row r="912" spans="1:2" ht="15.75" customHeight="1">
      <c r="A912" s="1" t="str">
        <f ca="1">IFERROR(__xludf.DUMMYFUNCTION("GOOGLETRANSLATE(A912,""EN"",""RU"")"),"Солонина и капуста")</f>
        <v>Солонина и капуста</v>
      </c>
      <c r="B912" s="1" t="str">
        <f ca="1">IFERROR(__xludf.DUMMYFUNCTION("GOOGLETRANSLATE(B912,""EN"",""RU"")"),"Говяжья грудинка")</f>
        <v>Говяжья грудинка</v>
      </c>
    </row>
    <row r="913" spans="1:2" ht="15.75" customHeight="1">
      <c r="A913" s="1" t="str">
        <f ca="1">IFERROR(__xludf.DUMMYFUNCTION("GOOGLETRANSLATE(A913,""EN"",""RU"")"),"Солонина и капуста")</f>
        <v>Солонина и капуста</v>
      </c>
      <c r="B913" s="1" t="str">
        <f ca="1">IFERROR(__xludf.DUMMYFUNCTION("GOOGLETRANSLATE(B913,""EN"",""RU"")"),"Маленький картофель")</f>
        <v>Маленький картофель</v>
      </c>
    </row>
    <row r="914" spans="1:2" ht="15.75" customHeight="1">
      <c r="A914" s="1" t="str">
        <f ca="1">IFERROR(__xludf.DUMMYFUNCTION("GOOGLETRANSLATE(A914,""EN"",""RU"")"),"Солонина и капуста")</f>
        <v>Солонина и капуста</v>
      </c>
      <c r="B914" s="1" t="str">
        <f ca="1">IFERROR(__xludf.DUMMYFUNCTION("GOOGLETRANSLATE(B914,""EN"",""RU"")"),"Морковь")</f>
        <v>Морковь</v>
      </c>
    </row>
    <row r="915" spans="1:2" ht="15.75" customHeight="1">
      <c r="A915" s="1" t="str">
        <f ca="1">IFERROR(__xludf.DUMMYFUNCTION("GOOGLETRANSLATE(A915,""EN"",""RU"")"),"Солонина и капуста")</f>
        <v>Солонина и капуста</v>
      </c>
      <c r="B915" s="1" t="str">
        <f ca="1">IFERROR(__xludf.DUMMYFUNCTION("GOOGLETRANSLATE(B915,""EN"",""RU"")"),"Капуста")</f>
        <v>Капуста</v>
      </c>
    </row>
    <row r="916" spans="1:2" ht="15.75" customHeight="1">
      <c r="A916" s="1" t="str">
        <f ca="1">IFERROR(__xludf.DUMMYFUNCTION("GOOGLETRANSLATE(A916,""EN"",""RU"")"),"Хрустящие колбаски и зелень")</f>
        <v>Хрустящие колбаски и зелень</v>
      </c>
      <c r="B916" s="1" t="str">
        <f ca="1">IFERROR(__xludf.DUMMYFUNCTION("GOOGLETRANSLATE(B916,""EN"",""RU"")"),"капуста")</f>
        <v>капуста</v>
      </c>
    </row>
    <row r="917" spans="1:2" ht="15.75" customHeight="1">
      <c r="A917" s="1" t="str">
        <f ca="1">IFERROR(__xludf.DUMMYFUNCTION("GOOGLETRANSLATE(A917,""EN"",""RU"")"),"Хрустящие колбаски и зелень")</f>
        <v>Хрустящие колбаски и зелень</v>
      </c>
      <c r="B917" s="1" t="str">
        <f ca="1">IFERROR(__xludf.DUMMYFUNCTION("GOOGLETRANSLATE(B917,""EN"",""RU"")"),"Итальянские колбаски с фенхелем")</f>
        <v>Итальянские колбаски с фенхелем</v>
      </c>
    </row>
    <row r="918" spans="1:2" ht="15.75" customHeight="1">
      <c r="A918" s="1" t="str">
        <f ca="1">IFERROR(__xludf.DUMMYFUNCTION("GOOGLETRANSLATE(A918,""EN"",""RU"")"),"Хрустящие колбаски и зелень")</f>
        <v>Хрустящие колбаски и зелень</v>
      </c>
      <c r="B918" s="1" t="str">
        <f ca="1">IFERROR(__xludf.DUMMYFUNCTION("GOOGLETRANSLATE(B918,""EN"",""RU"")"),"Капуста")</f>
        <v>Капуста</v>
      </c>
    </row>
    <row r="919" spans="1:2" ht="15.75" customHeight="1">
      <c r="A919" s="1" t="str">
        <f ca="1">IFERROR(__xludf.DUMMYFUNCTION("GOOGLETRANSLATE(A919,""EN"",""RU"")"),"Хрустящие колбаски и зелень")</f>
        <v>Хрустящие колбаски и зелень</v>
      </c>
      <c r="B919" s="1" t="str">
        <f ca="1">IFERROR(__xludf.DUMMYFUNCTION("GOOGLETRANSLATE(B919,""EN"",""RU"")"),"Зубчик чеснока")</f>
        <v>Зубчик чеснока</v>
      </c>
    </row>
    <row r="920" spans="1:2" ht="15.75" customHeight="1">
      <c r="A920" s="1" t="str">
        <f ca="1">IFERROR(__xludf.DUMMYFUNCTION("GOOGLETRANSLATE(A920,""EN"",""RU"")"),"Хрустящие колбаски и зелень")</f>
        <v>Хрустящие колбаски и зелень</v>
      </c>
      <c r="B920" s="1" t="str">
        <f ca="1">IFERROR(__xludf.DUMMYFUNCTION("GOOGLETRANSLATE(B920,""EN"",""RU"")"),"Лук")</f>
        <v>Лук</v>
      </c>
    </row>
    <row r="921" spans="1:2" ht="15.75" customHeight="1">
      <c r="A921" s="1" t="str">
        <f ca="1">IFERROR(__xludf.DUMMYFUNCTION("GOOGLETRANSLATE(A921,""EN"",""RU"")"),"Хрустящие колбаски и зелень")</f>
        <v>Хрустящие колбаски и зелень</v>
      </c>
      <c r="B921" s="1" t="str">
        <f ca="1">IFERROR(__xludf.DUMMYFUNCTION("GOOGLETRANSLATE(B921,""EN"",""RU"")"),"Грибы Шиитаке")</f>
        <v>Грибы Шиитаке</v>
      </c>
    </row>
    <row r="922" spans="1:2" ht="15.75" customHeight="1">
      <c r="A922" s="1" t="str">
        <f ca="1">IFERROR(__xludf.DUMMYFUNCTION("GOOGLETRANSLATE(A922,""EN"",""RU"")"),"Хрустящие колбаски и зелень")</f>
        <v>Хрустящие колбаски и зелень</v>
      </c>
      <c r="B922" s="1" t="str">
        <f ca="1">IFERROR(__xludf.DUMMYFUNCTION("GOOGLETRANSLATE(B922,""EN"",""RU"")"),"Куриный бульон")</f>
        <v>Куриный бульон</v>
      </c>
    </row>
    <row r="923" spans="1:2" ht="15.75" customHeight="1">
      <c r="A923" s="1" t="str">
        <f ca="1">IFERROR(__xludf.DUMMYFUNCTION("GOOGLETRANSLATE(A923,""EN"",""RU"")"),"Хрустящие колбаски и зелень")</f>
        <v>Хрустящие колбаски и зелень</v>
      </c>
      <c r="B923" s="1" t="str">
        <f ca="1">IFERROR(__xludf.DUMMYFUNCTION("GOOGLETRANSLATE(B923,""EN"",""RU"")"),"Соль")</f>
        <v>Соль</v>
      </c>
    </row>
    <row r="924" spans="1:2" ht="15.75" customHeight="1">
      <c r="A924" s="1" t="str">
        <f ca="1">IFERROR(__xludf.DUMMYFUNCTION("GOOGLETRANSLATE(A924,""EN"",""RU"")"),"Хрустящие колбаски и зелень")</f>
        <v>Хрустящие колбаски и зелень</v>
      </c>
      <c r="B924" s="1" t="str">
        <f ca="1">IFERROR(__xludf.DUMMYFUNCTION("GOOGLETRANSLATE(B924,""EN"",""RU"")"),"Перец")</f>
        <v>Перец</v>
      </c>
    </row>
    <row r="925" spans="1:2" ht="15.75" customHeight="1">
      <c r="A925" s="1" t="str">
        <f ca="1">IFERROR(__xludf.DUMMYFUNCTION("GOOGLETRANSLATE(A925,""EN"",""RU"")"),"Греческий салат с курицей и киноа")</f>
        <v>Греческий салат с курицей и киноа</v>
      </c>
      <c r="B925" s="1" t="str">
        <f ca="1">IFERROR(__xludf.DUMMYFUNCTION("GOOGLETRANSLATE(B925,""EN"",""RU"")"),"Лебеда")</f>
        <v>Лебеда</v>
      </c>
    </row>
    <row r="926" spans="1:2" ht="15.75" customHeight="1">
      <c r="A926" s="1" t="str">
        <f ca="1">IFERROR(__xludf.DUMMYFUNCTION("GOOGLETRANSLATE(A926,""EN"",""RU"")"),"Греческий салат с курицей и киноа")</f>
        <v>Греческий салат с курицей и киноа</v>
      </c>
      <c r="B926" s="1" t="str">
        <f ca="1">IFERROR(__xludf.DUMMYFUNCTION("GOOGLETRANSLATE(B926,""EN"",""RU"")"),"Масло")</f>
        <v>Масло</v>
      </c>
    </row>
    <row r="927" spans="1:2" ht="15.75" customHeight="1">
      <c r="A927" s="1" t="str">
        <f ca="1">IFERROR(__xludf.DUMMYFUNCTION("GOOGLETRANSLATE(A927,""EN"",""RU"")"),"Греческий салат с курицей и киноа")</f>
        <v>Греческий салат с курицей и киноа</v>
      </c>
      <c r="B927" s="1" t="str">
        <f ca="1">IFERROR(__xludf.DUMMYFUNCTION("GOOGLETRANSLATE(B927,""EN"",""RU"")"),"Красный чили")</f>
        <v>Красный чили</v>
      </c>
    </row>
    <row r="928" spans="1:2" ht="15.75" customHeight="1">
      <c r="A928" s="1" t="str">
        <f ca="1">IFERROR(__xludf.DUMMYFUNCTION("GOOGLETRANSLATE(A928,""EN"",""RU"")"),"Греческий салат с курицей и киноа")</f>
        <v>Греческий салат с курицей и киноа</v>
      </c>
      <c r="B928" s="1" t="str">
        <f ca="1">IFERROR(__xludf.DUMMYFUNCTION("GOOGLETRANSLATE(B928,""EN"",""RU"")"),"Чеснок")</f>
        <v>Чеснок</v>
      </c>
    </row>
    <row r="929" spans="1:2" ht="15.75" customHeight="1">
      <c r="A929" s="1" t="str">
        <f ca="1">IFERROR(__xludf.DUMMYFUNCTION("GOOGLETRANSLATE(A929,""EN"",""RU"")"),"Греческий салат с курицей и киноа")</f>
        <v>Греческий салат с курицей и киноа</v>
      </c>
      <c r="B929" s="1" t="str">
        <f ca="1">IFERROR(__xludf.DUMMYFUNCTION("GOOGLETRANSLATE(B929,""EN"",""RU"")"),"Куриная грудка")</f>
        <v>Куриная грудка</v>
      </c>
    </row>
    <row r="930" spans="1:2" ht="15.75" customHeight="1">
      <c r="A930" s="1" t="str">
        <f ca="1">IFERROR(__xludf.DUMMYFUNCTION("GOOGLETRANSLATE(A930,""EN"",""RU"")"),"Греческий салат с курицей и киноа")</f>
        <v>Греческий салат с курицей и киноа</v>
      </c>
      <c r="B930" s="1" t="str">
        <f ca="1">IFERROR(__xludf.DUMMYFUNCTION("GOOGLETRANSLATE(B930,""EN"",""RU"")"),"Оливковое масло")</f>
        <v>Оливковое масло</v>
      </c>
    </row>
    <row r="931" spans="1:2" ht="15.75" customHeight="1">
      <c r="A931" s="1" t="str">
        <f ca="1">IFERROR(__xludf.DUMMYFUNCTION("GOOGLETRANSLATE(A931,""EN"",""RU"")"),"Греческий салат с курицей и киноа")</f>
        <v>Греческий салат с курицей и киноа</v>
      </c>
      <c r="B931" s="1" t="str">
        <f ca="1">IFERROR(__xludf.DUMMYFUNCTION("GOOGLETRANSLATE(B931,""EN"",""RU"")"),"Маслины")</f>
        <v>Маслины</v>
      </c>
    </row>
    <row r="932" spans="1:2" ht="15.75" customHeight="1">
      <c r="A932" s="1" t="str">
        <f ca="1">IFERROR(__xludf.DUMMYFUNCTION("GOOGLETRANSLATE(A932,""EN"",""RU"")"),"Греческий салат с курицей и киноа")</f>
        <v>Греческий салат с курицей и киноа</v>
      </c>
      <c r="B932" s="1" t="str">
        <f ca="1">IFERROR(__xludf.DUMMYFUNCTION("GOOGLETRANSLATE(B932,""EN"",""RU"")"),"Красный лук")</f>
        <v>Красный лук</v>
      </c>
    </row>
    <row r="933" spans="1:2" ht="15.75" customHeight="1">
      <c r="A933" s="1" t="str">
        <f ca="1">IFERROR(__xludf.DUMMYFUNCTION("GOOGLETRANSLATE(A933,""EN"",""RU"")"),"Греческий салат с курицей и киноа")</f>
        <v>Греческий салат с курицей и киноа</v>
      </c>
      <c r="B933" s="1" t="str">
        <f ca="1">IFERROR(__xludf.DUMMYFUNCTION("GOOGLETRANSLATE(B933,""EN"",""RU"")"),"Фета")</f>
        <v>Фета</v>
      </c>
    </row>
    <row r="934" spans="1:2" ht="15.75" customHeight="1">
      <c r="A934" s="1" t="str">
        <f ca="1">IFERROR(__xludf.DUMMYFUNCTION("GOOGLETRANSLATE(A934,""EN"",""RU"")"),"Греческий салат с курицей и киноа")</f>
        <v>Греческий салат с курицей и киноа</v>
      </c>
      <c r="B934" s="1" t="str">
        <f ca="1">IFERROR(__xludf.DUMMYFUNCTION("GOOGLETRANSLATE(B934,""EN"",""RU"")"),"Мятный")</f>
        <v>Мятный</v>
      </c>
    </row>
    <row r="935" spans="1:2" ht="15.75" customHeight="1">
      <c r="A935" s="1" t="str">
        <f ca="1">IFERROR(__xludf.DUMMYFUNCTION("GOOGLETRANSLATE(A935,""EN"",""RU"")"),"Греческий салат с курицей и киноа")</f>
        <v>Греческий салат с курицей и киноа</v>
      </c>
      <c r="B935" s="1" t="str">
        <f ca="1">IFERROR(__xludf.DUMMYFUNCTION("GOOGLETRANSLATE(B935,""EN"",""RU"")"),"Лимон")</f>
        <v>Лимон</v>
      </c>
    </row>
    <row r="936" spans="1:2" ht="15.75" customHeight="1">
      <c r="A936" s="1" t="str">
        <f ca="1">IFERROR(__xludf.DUMMYFUNCTION("GOOGLETRANSLATE(A936,""EN"",""RU"")"),"Сэндвич Чик-Фил-А")</f>
        <v>Сэндвич Чик-Фил-А</v>
      </c>
      <c r="B936" s="1" t="str">
        <f ca="1">IFERROR(__xludf.DUMMYFUNCTION("GOOGLETRANSLATE(B936,""EN"",""RU"")"),"Куриная грудка")</f>
        <v>Куриная грудка</v>
      </c>
    </row>
    <row r="937" spans="1:2" ht="15.75" customHeight="1">
      <c r="A937" s="1" t="str">
        <f ca="1">IFERROR(__xludf.DUMMYFUNCTION("GOOGLETRANSLATE(A937,""EN"",""RU"")"),"Сэндвич Чик-Фил-А")</f>
        <v>Сэндвич Чик-Фил-А</v>
      </c>
      <c r="B937" s="1" t="str">
        <f ca="1">IFERROR(__xludf.DUMMYFUNCTION("GOOGLETRANSLATE(B937,""EN"",""RU"")"),"Огуречный сок")</f>
        <v>Огуречный сок</v>
      </c>
    </row>
    <row r="938" spans="1:2" ht="15.75" customHeight="1">
      <c r="A938" s="1" t="str">
        <f ca="1">IFERROR(__xludf.DUMMYFUNCTION("GOOGLETRANSLATE(A938,""EN"",""RU"")"),"Сэндвич Чик-Фил-А")</f>
        <v>Сэндвич Чик-Фил-А</v>
      </c>
      <c r="B938" s="1" t="str">
        <f ca="1">IFERROR(__xludf.DUMMYFUNCTION("GOOGLETRANSLATE(B938,""EN"",""RU"")"),"Яйцо")</f>
        <v>Яйцо</v>
      </c>
    </row>
    <row r="939" spans="1:2" ht="15.75" customHeight="1">
      <c r="A939" s="1" t="str">
        <f ca="1">IFERROR(__xludf.DUMMYFUNCTION("GOOGLETRANSLATE(A939,""EN"",""RU"")"),"Сэндвич Чик-Фил-А")</f>
        <v>Сэндвич Чик-Фил-А</v>
      </c>
      <c r="B939" s="1" t="str">
        <f ca="1">IFERROR(__xludf.DUMMYFUNCTION("GOOGLETRANSLATE(B939,""EN"",""RU"")"),"Молоко")</f>
        <v>Молоко</v>
      </c>
    </row>
    <row r="940" spans="1:2" ht="15.75" customHeight="1">
      <c r="A940" s="1" t="str">
        <f ca="1">IFERROR(__xludf.DUMMYFUNCTION("GOOGLETRANSLATE(A940,""EN"",""RU"")"),"Сэндвич Чик-Фил-А")</f>
        <v>Сэндвич Чик-Фил-А</v>
      </c>
      <c r="B940" s="1" t="str">
        <f ca="1">IFERROR(__xludf.DUMMYFUNCTION("GOOGLETRANSLATE(B940,""EN"",""RU"")"),"Мука")</f>
        <v>Мука</v>
      </c>
    </row>
    <row r="941" spans="1:2" ht="15.75" customHeight="1">
      <c r="A941" s="1" t="str">
        <f ca="1">IFERROR(__xludf.DUMMYFUNCTION("GOOGLETRANSLATE(A941,""EN"",""RU"")"),"Сэндвич Чик-Фил-А")</f>
        <v>Сэндвич Чик-Фил-А</v>
      </c>
      <c r="B941" s="1" t="str">
        <f ca="1">IFERROR(__xludf.DUMMYFUNCTION("GOOGLETRANSLATE(B941,""EN"",""RU"")"),"Сахарная пудра")</f>
        <v>Сахарная пудра</v>
      </c>
    </row>
    <row r="942" spans="1:2" ht="15.75" customHeight="1">
      <c r="A942" s="1" t="str">
        <f ca="1">IFERROR(__xludf.DUMMYFUNCTION("GOOGLETRANSLATE(A942,""EN"",""RU"")"),"Сэндвич Чик-Фил-А")</f>
        <v>Сэндвич Чик-Фил-А</v>
      </c>
      <c r="B942" s="1" t="str">
        <f ca="1">IFERROR(__xludf.DUMMYFUNCTION("GOOGLETRANSLATE(B942,""EN"",""RU"")"),"Паприка")</f>
        <v>Паприка</v>
      </c>
    </row>
    <row r="943" spans="1:2" ht="15.75" customHeight="1">
      <c r="A943" s="1" t="str">
        <f ca="1">IFERROR(__xludf.DUMMYFUNCTION("GOOGLETRANSLATE(A943,""EN"",""RU"")"),"Сэндвич Чик-Фил-А")</f>
        <v>Сэндвич Чик-Фил-А</v>
      </c>
      <c r="B943" s="1" t="str">
        <f ca="1">IFERROR(__xludf.DUMMYFUNCTION("GOOGLETRANSLATE(B943,""EN"",""RU"")"),"Соль")</f>
        <v>Соль</v>
      </c>
    </row>
    <row r="944" spans="1:2" ht="15.75" customHeight="1">
      <c r="A944" s="1" t="str">
        <f ca="1">IFERROR(__xludf.DUMMYFUNCTION("GOOGLETRANSLATE(A944,""EN"",""RU"")"),"Сэндвич Чик-Фил-А")</f>
        <v>Сэндвич Чик-Фил-А</v>
      </c>
      <c r="B944" s="1" t="str">
        <f ca="1">IFERROR(__xludf.DUMMYFUNCTION("GOOGLETRANSLATE(B944,""EN"",""RU"")"),"Черный перец")</f>
        <v>Черный перец</v>
      </c>
    </row>
    <row r="945" spans="1:2" ht="15.75" customHeight="1">
      <c r="A945" s="1" t="str">
        <f ca="1">IFERROR(__xludf.DUMMYFUNCTION("GOOGLETRANSLATE(A945,""EN"",""RU"")"),"Сэндвич Чик-Фил-А")</f>
        <v>Сэндвич Чик-Фил-А</v>
      </c>
      <c r="B945" s="1" t="str">
        <f ca="1">IFERROR(__xludf.DUMMYFUNCTION("GOOGLETRANSLATE(B945,""EN"",""RU"")"),"Чесночный порошок")</f>
        <v>Чесночный порошок</v>
      </c>
    </row>
    <row r="946" spans="1:2" ht="15.75" customHeight="1">
      <c r="A946" s="1" t="str">
        <f ca="1">IFERROR(__xludf.DUMMYFUNCTION("GOOGLETRANSLATE(A946,""EN"",""RU"")"),"Сэндвич Чик-Фил-А")</f>
        <v>Сэндвич Чик-Фил-А</v>
      </c>
      <c r="B946" s="1" t="str">
        <f ca="1">IFERROR(__xludf.DUMMYFUNCTION("GOOGLETRANSLATE(B946,""EN"",""RU"")"),"Сельдерейная соль")</f>
        <v>Сельдерейная соль</v>
      </c>
    </row>
    <row r="947" spans="1:2" ht="15.75" customHeight="1">
      <c r="A947" s="1" t="str">
        <f ca="1">IFERROR(__xludf.DUMMYFUNCTION("GOOGLETRANSLATE(A947,""EN"",""RU"")"),"Сэндвич Чик-Фил-А")</f>
        <v>Сэндвич Чик-Фил-А</v>
      </c>
      <c r="B947" s="1" t="str">
        <f ca="1">IFERROR(__xludf.DUMMYFUNCTION("GOOGLETRANSLATE(B947,""EN"",""RU"")"),"Кайенский перец")</f>
        <v>Кайенский перец</v>
      </c>
    </row>
    <row r="948" spans="1:2" ht="15.75" customHeight="1">
      <c r="A948" s="1" t="str">
        <f ca="1">IFERROR(__xludf.DUMMYFUNCTION("GOOGLETRANSLATE(A948,""EN"",""RU"")"),"Сэндвич Чик-Фил-А")</f>
        <v>Сэндвич Чик-Фил-А</v>
      </c>
      <c r="B948" s="1" t="str">
        <f ca="1">IFERROR(__xludf.DUMMYFUNCTION("GOOGLETRANSLATE(B948,""EN"",""RU"")"),"Оливковое масло")</f>
        <v>Оливковое масло</v>
      </c>
    </row>
    <row r="949" spans="1:2" ht="15.75" customHeight="1">
      <c r="A949" s="1" t="str">
        <f ca="1">IFERROR(__xludf.DUMMYFUNCTION("GOOGLETRANSLATE(A949,""EN"",""RU"")"),"Сэндвич Чик-Фил-А")</f>
        <v>Сэндвич Чик-Фил-А</v>
      </c>
      <c r="B949" s="1" t="str">
        <f ca="1">IFERROR(__xludf.DUMMYFUNCTION("GOOGLETRANSLATE(B949,""EN"",""RU"")"),"Булочки для бургеров с кунжутом")</f>
        <v>Булочки для бургеров с кунжутом</v>
      </c>
    </row>
    <row r="950" spans="1:2" ht="15.75" customHeight="1">
      <c r="A950" s="1" t="str">
        <f ca="1">IFERROR(__xludf.DUMMYFUNCTION("GOOGLETRANSLATE(A950,""EN"",""RU"")"),"Запеченная свинина с сидром")</f>
        <v>Запеченная свинина с сидром</v>
      </c>
      <c r="B950" s="1" t="str">
        <f ca="1">IFERROR(__xludf.DUMMYFUNCTION("GOOGLETRANSLATE(B950,""EN"",""RU"")"),"Масло")</f>
        <v>Масло</v>
      </c>
    </row>
    <row r="951" spans="1:2" ht="15.75" customHeight="1">
      <c r="A951" s="1" t="str">
        <f ca="1">IFERROR(__xludf.DUMMYFUNCTION("GOOGLETRANSLATE(A951,""EN"",""RU"")"),"Запеченная свинина с сидром")</f>
        <v>Запеченная свинина с сидром</v>
      </c>
      <c r="B951" s="1" t="str">
        <f ca="1">IFERROR(__xludf.DUMMYFUNCTION("GOOGLETRANSLATE(B951,""EN"",""RU"")"),"Свиные отбивные")</f>
        <v>Свиные отбивные</v>
      </c>
    </row>
    <row r="952" spans="1:2" ht="15.75" customHeight="1">
      <c r="A952" s="1" t="str">
        <f ca="1">IFERROR(__xludf.DUMMYFUNCTION("GOOGLETRANSLATE(A952,""EN"",""RU"")"),"Запеченная свинина с сидром")</f>
        <v>Запеченная свинина с сидром</v>
      </c>
      <c r="B952" s="1" t="str">
        <f ca="1">IFERROR(__xludf.DUMMYFUNCTION("GOOGLETRANSLATE(B952,""EN"",""RU"")"),"Бекон")</f>
        <v>Бекон</v>
      </c>
    </row>
    <row r="953" spans="1:2" ht="15.75" customHeight="1">
      <c r="A953" s="1" t="str">
        <f ca="1">IFERROR(__xludf.DUMMYFUNCTION("GOOGLETRANSLATE(A953,""EN"",""RU"")"),"Запеченная свинина с сидром")</f>
        <v>Запеченная свинина с сидром</v>
      </c>
      <c r="B953" s="1" t="str">
        <f ca="1">IFERROR(__xludf.DUMMYFUNCTION("GOOGLETRANSLATE(B953,""EN"",""RU"")"),"Картофель")</f>
        <v>Картофель</v>
      </c>
    </row>
    <row r="954" spans="1:2" ht="15.75" customHeight="1">
      <c r="A954" s="1" t="str">
        <f ca="1">IFERROR(__xludf.DUMMYFUNCTION("GOOGLETRANSLATE(A954,""EN"",""RU"")"),"Запеченная свинина с сидром")</f>
        <v>Запеченная свинина с сидром</v>
      </c>
      <c r="B954" s="1" t="str">
        <f ca="1">IFERROR(__xludf.DUMMYFUNCTION("GOOGLETRANSLATE(B954,""EN"",""RU"")"),"Морковь")</f>
        <v>Морковь</v>
      </c>
    </row>
    <row r="955" spans="1:2" ht="15.75" customHeight="1">
      <c r="A955" s="1" t="str">
        <f ca="1">IFERROR(__xludf.DUMMYFUNCTION("GOOGLETRANSLATE(A955,""EN"",""RU"")"),"Запеченная свинина с сидром")</f>
        <v>Запеченная свинина с сидром</v>
      </c>
      <c r="B955" s="1" t="str">
        <f ca="1">IFERROR(__xludf.DUMMYFUNCTION("GOOGLETRANSLATE(B955,""EN"",""RU"")"),"швед")</f>
        <v>швед</v>
      </c>
    </row>
    <row r="956" spans="1:2" ht="15.75" customHeight="1">
      <c r="A956" s="1" t="str">
        <f ca="1">IFERROR(__xludf.DUMMYFUNCTION("GOOGLETRANSLATE(A956,""EN"",""RU"")"),"Запеченная свинина с сидром")</f>
        <v>Запеченная свинина с сидром</v>
      </c>
      <c r="B956" s="1" t="str">
        <f ca="1">IFERROR(__xludf.DUMMYFUNCTION("GOOGLETRANSLATE(B956,""EN"",""RU"")"),"Капуста")</f>
        <v>Капуста</v>
      </c>
    </row>
    <row r="957" spans="1:2" ht="15.75" customHeight="1">
      <c r="A957" s="1" t="str">
        <f ca="1">IFERROR(__xludf.DUMMYFUNCTION("GOOGLETRANSLATE(A957,""EN"",""RU"")"),"Запеченная свинина с сидром")</f>
        <v>Запеченная свинина с сидром</v>
      </c>
      <c r="B957" s="1" t="str">
        <f ca="1">IFERROR(__xludf.DUMMYFUNCTION("GOOGLETRANSLATE(B957,""EN"",""RU"")"),"Лавровый лист")</f>
        <v>Лавровый лист</v>
      </c>
    </row>
    <row r="958" spans="1:2" ht="15.75" customHeight="1">
      <c r="A958" s="1" t="str">
        <f ca="1">IFERROR(__xludf.DUMMYFUNCTION("GOOGLETRANSLATE(A958,""EN"",""RU"")"),"Запеченная свинина с сидром")</f>
        <v>Запеченная свинина с сидром</v>
      </c>
      <c r="B958" s="1" t="str">
        <f ca="1">IFERROR(__xludf.DUMMYFUNCTION("GOOGLETRANSLATE(B958,""EN"",""RU"")"),"Сидр")</f>
        <v>Сидр</v>
      </c>
    </row>
    <row r="959" spans="1:2" ht="15.75" customHeight="1">
      <c r="A959" s="1" t="str">
        <f ca="1">IFERROR(__xludf.DUMMYFUNCTION("GOOGLETRANSLATE(A959,""EN"",""RU"")"),"Запеченная свинина с сидром")</f>
        <v>Запеченная свинина с сидром</v>
      </c>
      <c r="B959" s="1" t="str">
        <f ca="1">IFERROR(__xludf.DUMMYFUNCTION("GOOGLETRANSLATE(B959,""EN"",""RU"")"),"Куриный бульон")</f>
        <v>Куриный бульон</v>
      </c>
    </row>
    <row r="960" spans="1:2" ht="15.75" customHeight="1">
      <c r="A960" s="1" t="str">
        <f ca="1">IFERROR(__xludf.DUMMYFUNCTION("GOOGLETRANSLATE(A960,""EN"",""RU"")"),"Колбаски Чевапи")</f>
        <v>Колбаски Чевапи</v>
      </c>
      <c r="B960" s="1" t="str">
        <f ca="1">IFERROR(__xludf.DUMMYFUNCTION("GOOGLETRANSLATE(B960,""EN"",""RU"")"),"Фарш говяжий")</f>
        <v>Фарш говяжий</v>
      </c>
    </row>
    <row r="961" spans="1:2" ht="15.75" customHeight="1">
      <c r="A961" s="1" t="str">
        <f ca="1">IFERROR(__xludf.DUMMYFUNCTION("GOOGLETRANSLATE(A961,""EN"",""RU"")"),"Колбаски Чевапи")</f>
        <v>Колбаски Чевапи</v>
      </c>
      <c r="B961" s="1" t="str">
        <f ca="1">IFERROR(__xludf.DUMMYFUNCTION("GOOGLETRANSLATE(B961,""EN"",""RU"")"),"Свиной фарш")</f>
        <v>Свиной фарш</v>
      </c>
    </row>
    <row r="962" spans="1:2" ht="15.75" customHeight="1">
      <c r="A962" s="1" t="str">
        <f ca="1">IFERROR(__xludf.DUMMYFUNCTION("GOOGLETRANSLATE(A962,""EN"",""RU"")"),"Колбаски Чевапи")</f>
        <v>Колбаски Чевапи</v>
      </c>
      <c r="B962" s="1" t="str">
        <f ca="1">IFERROR(__xludf.DUMMYFUNCTION("GOOGLETRANSLATE(B962,""EN"",""RU"")"),"Лук")</f>
        <v>Лук</v>
      </c>
    </row>
    <row r="963" spans="1:2" ht="15.75" customHeight="1">
      <c r="A963" s="1" t="str">
        <f ca="1">IFERROR(__xludf.DUMMYFUNCTION("GOOGLETRANSLATE(A963,""EN"",""RU"")"),"Колбаски Чевапи")</f>
        <v>Колбаски Чевапи</v>
      </c>
      <c r="B963" s="1" t="str">
        <f ca="1">IFERROR(__xludf.DUMMYFUNCTION("GOOGLETRANSLATE(B963,""EN"",""RU"")"),"Чеснок")</f>
        <v>Чеснок</v>
      </c>
    </row>
    <row r="964" spans="1:2" ht="15.75" customHeight="1">
      <c r="A964" s="1" t="str">
        <f ca="1">IFERROR(__xludf.DUMMYFUNCTION("GOOGLETRANSLATE(A964,""EN"",""RU"")"),"Колбаски Чевапи")</f>
        <v>Колбаски Чевапи</v>
      </c>
      <c r="B964" s="1" t="str">
        <f ca="1">IFERROR(__xludf.DUMMYFUNCTION("GOOGLETRANSLATE(B964,""EN"",""RU"")"),"Петрушка")</f>
        <v>Петрушка</v>
      </c>
    </row>
    <row r="965" spans="1:2" ht="15.75" customHeight="1">
      <c r="A965" s="1" t="str">
        <f ca="1">IFERROR(__xludf.DUMMYFUNCTION("GOOGLETRANSLATE(A965,""EN"",""RU"")"),"Колбаски Чевапи")</f>
        <v>Колбаски Чевапи</v>
      </c>
      <c r="B965" s="1" t="str">
        <f ca="1">IFERROR(__xludf.DUMMYFUNCTION("GOOGLETRANSLATE(B965,""EN"",""RU"")"),"Паприка")</f>
        <v>Паприка</v>
      </c>
    </row>
    <row r="966" spans="1:2" ht="15.75" customHeight="1">
      <c r="A966" s="1" t="str">
        <f ca="1">IFERROR(__xludf.DUMMYFUNCTION("GOOGLETRANSLATE(A966,""EN"",""RU"")"),"Колбаски Чевапи")</f>
        <v>Колбаски Чевапи</v>
      </c>
      <c r="B966" s="1" t="str">
        <f ca="1">IFERROR(__xludf.DUMMYFUNCTION("GOOGLETRANSLATE(B966,""EN"",""RU"")"),"Порошок для выпечки")</f>
        <v>Порошок для выпечки</v>
      </c>
    </row>
    <row r="967" spans="1:2" ht="15.75" customHeight="1">
      <c r="A967" s="1" t="str">
        <f ca="1">IFERROR(__xludf.DUMMYFUNCTION("GOOGLETRANSLATE(A967,""EN"",""RU"")"),"Колбаски Чевапи")</f>
        <v>Колбаски Чевапи</v>
      </c>
      <c r="B967" s="1" t="str">
        <f ca="1">IFERROR(__xludf.DUMMYFUNCTION("GOOGLETRANSLATE(B967,""EN"",""RU"")"),"Панировочные сухари")</f>
        <v>Панировочные сухари</v>
      </c>
    </row>
    <row r="968" spans="1:2" ht="15.75" customHeight="1">
      <c r="A968" s="1" t="str">
        <f ca="1">IFERROR(__xludf.DUMMYFUNCTION("GOOGLETRANSLATE(A968,""EN"",""RU"")"),"Колбаски Чевапи")</f>
        <v>Колбаски Чевапи</v>
      </c>
      <c r="B968" s="1" t="str">
        <f ca="1">IFERROR(__xludf.DUMMYFUNCTION("GOOGLETRANSLATE(B968,""EN"",""RU"")"),"Вода")</f>
        <v>Вода</v>
      </c>
    </row>
    <row r="969" spans="1:2" ht="15.75" customHeight="1">
      <c r="A969" s="1" t="str">
        <f ca="1">IFERROR(__xludf.DUMMYFUNCTION("GOOGLETRANSLATE(A969,""EN"",""RU"")"),"Колбаски Чевапи")</f>
        <v>Колбаски Чевапи</v>
      </c>
      <c r="B969" s="1" t="str">
        <f ca="1">IFERROR(__xludf.DUMMYFUNCTION("GOOGLETRANSLATE(B969,""EN"",""RU"")"),"Овощной бульонный кубик")</f>
        <v>Овощной бульонный кубик</v>
      </c>
    </row>
    <row r="970" spans="1:2" ht="15.75" customHeight="1">
      <c r="A970" s="1" t="str">
        <f ca="1">IFERROR(__xludf.DUMMYFUNCTION("GOOGLETRANSLATE(A970,""EN"",""RU"")"),"Колбаски Чевапи")</f>
        <v>Колбаски Чевапи</v>
      </c>
      <c r="B970" s="1" t="str">
        <f ca="1">IFERROR(__xludf.DUMMYFUNCTION("GOOGLETRANSLATE(B970,""EN"",""RU"")"),"Соль")</f>
        <v>Соль</v>
      </c>
    </row>
    <row r="971" spans="1:2" ht="15.75" customHeight="1">
      <c r="A971" s="1" t="str">
        <f ca="1">IFERROR(__xludf.DUMMYFUNCTION("GOOGLETRANSLATE(A971,""EN"",""RU"")"),"Колбаски Чевапи")</f>
        <v>Колбаски Чевапи</v>
      </c>
      <c r="B971" s="1" t="str">
        <f ca="1">IFERROR(__xludf.DUMMYFUNCTION("GOOGLETRANSLATE(B971,""EN"",""RU"")"),"Перец")</f>
        <v>Перец</v>
      </c>
    </row>
    <row r="972" spans="1:2" ht="15.75" customHeight="1">
      <c r="A972" s="1" t="str">
        <f ca="1">IFERROR(__xludf.DUMMYFUNCTION("GOOGLETRANSLATE(A972,""EN"",""RU"")"),"Пека из баранины по-хорватски")</f>
        <v>Пека из баранины по-хорватски</v>
      </c>
      <c r="B972" s="1" t="str">
        <f ca="1">IFERROR(__xludf.DUMMYFUNCTION("GOOGLETRANSLATE(B972,""EN"",""RU"")"),"Картофель")</f>
        <v>Картофель</v>
      </c>
    </row>
    <row r="973" spans="1:2" ht="15.75" customHeight="1">
      <c r="A973" s="1" t="str">
        <f ca="1">IFERROR(__xludf.DUMMYFUNCTION("GOOGLETRANSLATE(A973,""EN"",""RU"")"),"Пека из баранины по-хорватски")</f>
        <v>Пека из баранины по-хорватски</v>
      </c>
      <c r="B973" s="1" t="str">
        <f ca="1">IFERROR(__xludf.DUMMYFUNCTION("GOOGLETRANSLATE(B973,""EN"",""RU"")"),"Кабачки")</f>
        <v>Кабачки</v>
      </c>
    </row>
    <row r="974" spans="1:2" ht="15.75" customHeight="1">
      <c r="A974" s="1" t="str">
        <f ca="1">IFERROR(__xludf.DUMMYFUNCTION("GOOGLETRANSLATE(A974,""EN"",""RU"")"),"Пека из баранины по-хорватски")</f>
        <v>Пека из баранины по-хорватски</v>
      </c>
      <c r="B974" s="1" t="str">
        <f ca="1">IFERROR(__xludf.DUMMYFUNCTION("GOOGLETRANSLATE(B974,""EN"",""RU"")"),"Морковь")</f>
        <v>Морковь</v>
      </c>
    </row>
    <row r="975" spans="1:2" ht="15.75" customHeight="1">
      <c r="A975" s="1" t="str">
        <f ca="1">IFERROR(__xludf.DUMMYFUNCTION("GOOGLETRANSLATE(A975,""EN"",""RU"")"),"Пека из баранины по-хорватски")</f>
        <v>Пека из баранины по-хорватски</v>
      </c>
      <c r="B975" s="1" t="str">
        <f ca="1">IFERROR(__xludf.DUMMYFUNCTION("GOOGLETRANSLATE(B975,""EN"",""RU"")"),"Зеленый перец")</f>
        <v>Зеленый перец</v>
      </c>
    </row>
    <row r="976" spans="1:2" ht="15.75" customHeight="1">
      <c r="A976" s="1" t="str">
        <f ca="1">IFERROR(__xludf.DUMMYFUNCTION("GOOGLETRANSLATE(A976,""EN"",""RU"")"),"Пека из баранины по-хорватски")</f>
        <v>Пека из баранины по-хорватски</v>
      </c>
      <c r="B976" s="1" t="str">
        <f ca="1">IFERROR(__xludf.DUMMYFUNCTION("GOOGLETRANSLATE(B976,""EN"",""RU"")"),"баклажаны")</f>
        <v>баклажаны</v>
      </c>
    </row>
    <row r="977" spans="1:2" ht="15.75" customHeight="1">
      <c r="A977" s="1" t="str">
        <f ca="1">IFERROR(__xludf.DUMMYFUNCTION("GOOGLETRANSLATE(A977,""EN"",""RU"")"),"Пека из баранины по-хорватски")</f>
        <v>Пека из баранины по-хорватски</v>
      </c>
      <c r="B977" s="1" t="str">
        <f ca="1">IFERROR(__xludf.DUMMYFUNCTION("GOOGLETRANSLATE(B977,""EN"",""RU"")"),"Лук")</f>
        <v>Лук</v>
      </c>
    </row>
    <row r="978" spans="1:2" ht="15.75" customHeight="1">
      <c r="A978" s="1" t="str">
        <f ca="1">IFERROR(__xludf.DUMMYFUNCTION("GOOGLETRANSLATE(A978,""EN"",""RU"")"),"Пека из баранины по-хорватски")</f>
        <v>Пека из баранины по-хорватски</v>
      </c>
      <c r="B978" s="1" t="str">
        <f ca="1">IFERROR(__xludf.DUMMYFUNCTION("GOOGLETRANSLATE(B978,""EN"",""RU"")"),"Плечо ягненка")</f>
        <v>Плечо ягненка</v>
      </c>
    </row>
    <row r="979" spans="1:2" ht="15.75" customHeight="1">
      <c r="A979" s="1" t="str">
        <f ca="1">IFERROR(__xludf.DUMMYFUNCTION("GOOGLETRANSLATE(A979,""EN"",""RU"")"),"Пека из баранины по-хорватски")</f>
        <v>Пека из баранины по-хорватски</v>
      </c>
      <c r="B979" s="1" t="str">
        <f ca="1">IFERROR(__xludf.DUMMYFUNCTION("GOOGLETRANSLATE(B979,""EN"",""RU"")"),"Чесночный соус")</f>
        <v>Чесночный соус</v>
      </c>
    </row>
    <row r="980" spans="1:2" ht="15.75" customHeight="1">
      <c r="A980" s="1" t="str">
        <f ca="1">IFERROR(__xludf.DUMMYFUNCTION("GOOGLETRANSLATE(A980,""EN"",""RU"")"),"Пека из баранины по-хорватски")</f>
        <v>Пека из баранины по-хорватски</v>
      </c>
      <c r="B980" s="1" t="str">
        <f ca="1">IFERROR(__xludf.DUMMYFUNCTION("GOOGLETRANSLATE(B980,""EN"",""RU"")"),"Томатное пюре")</f>
        <v>Томатное пюре</v>
      </c>
    </row>
    <row r="981" spans="1:2" ht="15.75" customHeight="1">
      <c r="A981" s="1" t="str">
        <f ca="1">IFERROR(__xludf.DUMMYFUNCTION("GOOGLETRANSLATE(A981,""EN"",""RU"")"),"Пека из баранины по-хорватски")</f>
        <v>Пека из баранины по-хорватски</v>
      </c>
      <c r="B981" s="1" t="str">
        <f ca="1">IFERROR(__xludf.DUMMYFUNCTION("GOOGLETRANSLATE(B981,""EN"",""RU"")"),"Оливковое масло")</f>
        <v>Оливковое масло</v>
      </c>
    </row>
    <row r="982" spans="1:2" ht="15.75" customHeight="1">
      <c r="A982" s="1" t="str">
        <f ca="1">IFERROR(__xludf.DUMMYFUNCTION("GOOGLETRANSLATE(A982,""EN"",""RU"")"),"Пека из баранины по-хорватски")</f>
        <v>Пека из баранины по-хорватски</v>
      </c>
      <c r="B982" s="1" t="str">
        <f ca="1">IFERROR(__xludf.DUMMYFUNCTION("GOOGLETRANSLATE(B982,""EN"",""RU"")"),"Тимьян")</f>
        <v>Тимьян</v>
      </c>
    </row>
    <row r="983" spans="1:2" ht="15.75" customHeight="1">
      <c r="A983" s="1" t="str">
        <f ca="1">IFERROR(__xludf.DUMMYFUNCTION("GOOGLETRANSLATE(A983,""EN"",""RU"")"),"Пека из баранины по-хорватски")</f>
        <v>Пека из баранины по-хорватски</v>
      </c>
      <c r="B983" s="1" t="str">
        <f ca="1">IFERROR(__xludf.DUMMYFUNCTION("GOOGLETRANSLATE(B983,""EN"",""RU"")"),"Белое вино")</f>
        <v>Белое вино</v>
      </c>
    </row>
    <row r="984" spans="1:2" ht="15.75" customHeight="1">
      <c r="A984" s="1" t="str">
        <f ca="1">IFERROR(__xludf.DUMMYFUNCTION("GOOGLETRANSLATE(A984,""EN"",""RU"")"),"Пека из баранины по-хорватски")</f>
        <v>Пека из баранины по-хорватски</v>
      </c>
      <c r="B984" s="1" t="str">
        <f ca="1">IFERROR(__xludf.DUMMYFUNCTION("GOOGLETRANSLATE(B984,""EN"",""RU"")"),"Перец")</f>
        <v>Перец</v>
      </c>
    </row>
    <row r="985" spans="1:2" ht="15.75" customHeight="1">
      <c r="A985" s="1" t="str">
        <f ca="1">IFERROR(__xludf.DUMMYFUNCTION("GOOGLETRANSLATE(A985,""EN"",""RU"")"),"Хорватское рагу из фасоли")</f>
        <v>Хорватское рагу из фасоли</v>
      </c>
      <c r="B985" s="1" t="str">
        <f ca="1">IFERROR(__xludf.DUMMYFUNCTION("GOOGLETRANSLATE(B985,""EN"",""RU"")"),"Каннеллони бобы")</f>
        <v>Каннеллони бобы</v>
      </c>
    </row>
    <row r="986" spans="1:2" ht="15.75" customHeight="1">
      <c r="A986" s="1" t="str">
        <f ca="1">IFERROR(__xludf.DUMMYFUNCTION("GOOGLETRANSLATE(A986,""EN"",""RU"")"),"Хорватское рагу из фасоли")</f>
        <v>Хорватское рагу из фасоли</v>
      </c>
      <c r="B986" s="1" t="str">
        <f ca="1">IFERROR(__xludf.DUMMYFUNCTION("GOOGLETRANSLATE(B986,""EN"",""RU"")"),"Растительное масло")</f>
        <v>Растительное масло</v>
      </c>
    </row>
    <row r="987" spans="1:2" ht="15.75" customHeight="1">
      <c r="A987" s="1" t="str">
        <f ca="1">IFERROR(__xludf.DUMMYFUNCTION("GOOGLETRANSLATE(A987,""EN"",""RU"")"),"Хорватское рагу из фасоли")</f>
        <v>Хорватское рагу из фасоли</v>
      </c>
      <c r="B987" s="1" t="str">
        <f ca="1">IFERROR(__xludf.DUMMYFUNCTION("GOOGLETRANSLATE(B987,""EN"",""RU"")"),"Помидоры")</f>
        <v>Помидоры</v>
      </c>
    </row>
    <row r="988" spans="1:2" ht="15.75" customHeight="1">
      <c r="A988" s="1" t="str">
        <f ca="1">IFERROR(__xludf.DUMMYFUNCTION("GOOGLETRANSLATE(A988,""EN"",""RU"")"),"Хорватское рагу из фасоли")</f>
        <v>Хорватское рагу из фасоли</v>
      </c>
      <c r="B988" s="1" t="str">
        <f ca="1">IFERROR(__xludf.DUMMYFUNCTION("GOOGLETRANSLATE(B988,""EN"",""RU"")"),"Шало")</f>
        <v>Шало</v>
      </c>
    </row>
    <row r="989" spans="1:2" ht="15.75" customHeight="1">
      <c r="A989" s="1" t="str">
        <f ca="1">IFERROR(__xludf.DUMMYFUNCTION("GOOGLETRANSLATE(A989,""EN"",""RU"")"),"Хорватское рагу из фасоли")</f>
        <v>Хорватское рагу из фасоли</v>
      </c>
      <c r="B989" s="1" t="str">
        <f ca="1">IFERROR(__xludf.DUMMYFUNCTION("GOOGLETRANSLATE(B989,""EN"",""RU"")"),"Чеснок")</f>
        <v>Чеснок</v>
      </c>
    </row>
    <row r="990" spans="1:2" ht="15.75" customHeight="1">
      <c r="A990" s="1" t="str">
        <f ca="1">IFERROR(__xludf.DUMMYFUNCTION("GOOGLETRANSLATE(A990,""EN"",""RU"")"),"Хорватское рагу из фасоли")</f>
        <v>Хорватское рагу из фасоли</v>
      </c>
      <c r="B990" s="1" t="str">
        <f ca="1">IFERROR(__xludf.DUMMYFUNCTION("GOOGLETRANSLATE(B990,""EN"",""RU"")"),"Петрушка")</f>
        <v>Петрушка</v>
      </c>
    </row>
    <row r="991" spans="1:2" ht="15.75" customHeight="1">
      <c r="A991" s="1" t="str">
        <f ca="1">IFERROR(__xludf.DUMMYFUNCTION("GOOGLETRANSLATE(A991,""EN"",""RU"")"),"Хорватское рагу из фасоли")</f>
        <v>Хорватское рагу из фасоли</v>
      </c>
      <c r="B991" s="1" t="str">
        <f ca="1">IFERROR(__xludf.DUMMYFUNCTION("GOOGLETRANSLATE(B991,""EN"",""RU"")"),"Чоризо")</f>
        <v>Чоризо</v>
      </c>
    </row>
    <row r="992" spans="1:2" ht="15.75" customHeight="1">
      <c r="A992" s="1" t="str">
        <f ca="1">IFERROR(__xludf.DUMMYFUNCTION("GOOGLETRANSLATE(A992,""EN"",""RU"")"),"Чивито Уругвай")</f>
        <v>Чивито Уругвай</v>
      </c>
      <c r="B992" s="1" t="str">
        <f ca="1">IFERROR(__xludf.DUMMYFUNCTION("GOOGLETRANSLATE(B992,""EN"",""RU"")"),"Говяжья грудинка")</f>
        <v>Говяжья грудинка</v>
      </c>
    </row>
    <row r="993" spans="1:2" ht="15.75" customHeight="1">
      <c r="A993" s="1" t="str">
        <f ca="1">IFERROR(__xludf.DUMMYFUNCTION("GOOGLETRANSLATE(A993,""EN"",""RU"")"),"Чивито Уругвай")</f>
        <v>Чивито Уругвай</v>
      </c>
      <c r="B993" s="1" t="str">
        <f ca="1">IFERROR(__xludf.DUMMYFUNCTION("GOOGLETRANSLATE(B993,""EN"",""RU"")"),"Хлеб")</f>
        <v>Хлеб</v>
      </c>
    </row>
    <row r="994" spans="1:2" ht="15.75" customHeight="1">
      <c r="A994" s="1" t="str">
        <f ca="1">IFERROR(__xludf.DUMMYFUNCTION("GOOGLETRANSLATE(A994,""EN"",""RU"")"),"Чивито Уругвай")</f>
        <v>Чивито Уругвай</v>
      </c>
      <c r="B994" s="1" t="str">
        <f ca="1">IFERROR(__xludf.DUMMYFUNCTION("GOOGLETRANSLATE(B994,""EN"",""RU"")"),"Латук")</f>
        <v>Латук</v>
      </c>
    </row>
    <row r="995" spans="1:2" ht="15.75" customHeight="1">
      <c r="A995" s="1" t="str">
        <f ca="1">IFERROR(__xludf.DUMMYFUNCTION("GOOGLETRANSLATE(A995,""EN"",""RU"")"),"Чивито Уругвай")</f>
        <v>Чивито Уругвай</v>
      </c>
      <c r="B995" s="1" t="str">
        <f ca="1">IFERROR(__xludf.DUMMYFUNCTION("GOOGLETRANSLATE(B995,""EN"",""RU"")"),"Помидор")</f>
        <v>Помидор</v>
      </c>
    </row>
    <row r="996" spans="1:2" ht="15.75" customHeight="1">
      <c r="A996" s="1" t="str">
        <f ca="1">IFERROR(__xludf.DUMMYFUNCTION("GOOGLETRANSLATE(A996,""EN"",""RU"")"),"Чивито Уругвай")</f>
        <v>Чивито Уругвай</v>
      </c>
      <c r="B996" s="1" t="str">
        <f ca="1">IFERROR(__xludf.DUMMYFUNCTION("GOOGLETRANSLATE(B996,""EN"",""RU"")"),"ветчина")</f>
        <v>ветчина</v>
      </c>
    </row>
    <row r="997" spans="1:2" ht="15.75" customHeight="1">
      <c r="A997" s="1" t="str">
        <f ca="1">IFERROR(__xludf.DUMMYFUNCTION("GOOGLETRANSLATE(A997,""EN"",""RU"")"),"Чивито Уругвай")</f>
        <v>Чивито Уругвай</v>
      </c>
      <c r="B997" s="1" t="str">
        <f ca="1">IFERROR(__xludf.DUMMYFUNCTION("GOOGLETRANSLATE(B997,""EN"",""RU"")"),"Моцарелла")</f>
        <v>Моцарелла</v>
      </c>
    </row>
    <row r="998" spans="1:2" ht="15.75" customHeight="1">
      <c r="A998" s="1" t="str">
        <f ca="1">IFERROR(__xludf.DUMMYFUNCTION("GOOGLETRANSLATE(A998,""EN"",""RU"")"),"Чивито Уругвай")</f>
        <v>Чивито Уругвай</v>
      </c>
      <c r="B998" s="1" t="str">
        <f ca="1">IFERROR(__xludf.DUMMYFUNCTION("GOOGLETRANSLATE(B998,""EN"",""RU"")"),"Бекон")</f>
        <v>Бекон</v>
      </c>
    </row>
    <row r="999" spans="1:2" ht="15.75" customHeight="1">
      <c r="A999" s="1" t="str">
        <f ca="1">IFERROR(__xludf.DUMMYFUNCTION("GOOGLETRANSLATE(A999,""EN"",""RU"")"),"Чивито Уругвай")</f>
        <v>Чивито Уругвай</v>
      </c>
      <c r="B999" s="1" t="str">
        <f ca="1">IFERROR(__xludf.DUMMYFUNCTION("GOOGLETRANSLATE(B999,""EN"",""RU"")"),"Яйцо")</f>
        <v>Яйцо</v>
      </c>
    </row>
    <row r="1000" spans="1:2" ht="15.75" customHeight="1">
      <c r="A1000" s="1" t="str">
        <f ca="1">IFERROR(__xludf.DUMMYFUNCTION("GOOGLETRANSLATE(A1000,""EN"",""RU"")"),"Чивито Уругвай")</f>
        <v>Чивито Уругвай</v>
      </c>
      <c r="B1000" s="1" t="str">
        <f ca="1">IFERROR(__xludf.DUMMYFUNCTION("GOOGLETRANSLATE(B1000,""EN"",""RU"")"),"Лук")</f>
        <v>Лук</v>
      </c>
    </row>
    <row r="1001" spans="1:2" ht="15.75" customHeight="1">
      <c r="A1001" s="1" t="str">
        <f ca="1">IFERROR(__xludf.DUMMYFUNCTION("GOOGLETRANSLATE(A1001,""EN"",""RU"")"),"Чивито Уругвай")</f>
        <v>Чивито Уругвай</v>
      </c>
      <c r="B1001" s="1" t="str">
        <f ca="1">IFERROR(__xludf.DUMMYFUNCTION("GOOGLETRANSLATE(B1001,""EN"",""RU"")"),"Перец")</f>
        <v>Перец</v>
      </c>
    </row>
    <row r="1002" spans="1:2" ht="15.75" customHeight="1">
      <c r="A1002" s="1" t="str">
        <f ca="1">IFERROR(__xludf.DUMMYFUNCTION("GOOGLETRANSLATE(A1002,""EN"",""RU"")"),"Хрустящие баклажаны")</f>
        <v>Хрустящие баклажаны</v>
      </c>
      <c r="B1002" s="1" t="str">
        <f ca="1">IFERROR(__xludf.DUMMYFUNCTION("GOOGLETRANSLATE(B1002,""EN"",""RU"")"),"Баклажаны")</f>
        <v>Баклажаны</v>
      </c>
    </row>
    <row r="1003" spans="1:2" ht="15.75" customHeight="1">
      <c r="A1003" s="1" t="str">
        <f ca="1">IFERROR(__xludf.DUMMYFUNCTION("GOOGLETRANSLATE(A1003,""EN"",""RU"")"),"Хрустящие баклажаны")</f>
        <v>Хрустящие баклажаны</v>
      </c>
      <c r="B1003" s="1" t="str">
        <f ca="1">IFERROR(__xludf.DUMMYFUNCTION("GOOGLETRANSLATE(B1003,""EN"",""RU"")"),"Панировочные сухари")</f>
        <v>Панировочные сухари</v>
      </c>
    </row>
    <row r="1004" spans="1:2" ht="15.75" customHeight="1">
      <c r="A1004" s="1" t="str">
        <f ca="1">IFERROR(__xludf.DUMMYFUNCTION("GOOGLETRANSLATE(A1004,""EN"",""RU"")"),"Хрустящие баклажаны")</f>
        <v>Хрустящие баклажаны</v>
      </c>
      <c r="B1004" s="1" t="str">
        <f ca="1">IFERROR(__xludf.DUMMYFUNCTION("GOOGLETRANSLATE(B1004,""EN"",""RU"")"),"Кунжутное семя")</f>
        <v>Кунжутное семя</v>
      </c>
    </row>
    <row r="1005" spans="1:2" ht="15.75" customHeight="1">
      <c r="A1005" s="1" t="str">
        <f ca="1">IFERROR(__xludf.DUMMYFUNCTION("GOOGLETRANSLATE(A1005,""EN"",""RU"")"),"Хрустящие баклажаны")</f>
        <v>Хрустящие баклажаны</v>
      </c>
      <c r="B1005" s="1" t="str">
        <f ca="1">IFERROR(__xludf.DUMMYFUNCTION("GOOGLETRANSLATE(B1005,""EN"",""RU"")"),"Яйца")</f>
        <v>Яйца</v>
      </c>
    </row>
    <row r="1006" spans="1:2" ht="15.75" customHeight="1">
      <c r="A1006" s="1" t="str">
        <f ca="1">IFERROR(__xludf.DUMMYFUNCTION("GOOGLETRANSLATE(A1006,""EN"",""RU"")"),"Хрустящие баклажаны")</f>
        <v>Хрустящие баклажаны</v>
      </c>
      <c r="B1006" s="1" t="str">
        <f ca="1">IFERROR(__xludf.DUMMYFUNCTION("GOOGLETRANSLATE(B1006,""EN"",""RU"")"),"Соль")</f>
        <v>Соль</v>
      </c>
    </row>
    <row r="1007" spans="1:2" ht="15.75" customHeight="1">
      <c r="A1007" s="1" t="str">
        <f ca="1">IFERROR(__xludf.DUMMYFUNCTION("GOOGLETRANSLATE(A1007,""EN"",""RU"")"),"Хрустящие баклажаны")</f>
        <v>Хрустящие баклажаны</v>
      </c>
      <c r="B1007" s="1" t="str">
        <f ca="1">IFERROR(__xludf.DUMMYFUNCTION("GOOGLETRANSLATE(B1007,""EN"",""RU"")"),"Перец")</f>
        <v>Перец</v>
      </c>
    </row>
    <row r="1008" spans="1:2" ht="15.75" customHeight="1">
      <c r="A1008" s="1" t="str">
        <f ca="1">IFERROR(__xludf.DUMMYFUNCTION("GOOGLETRANSLATE(A1008,""EN"",""RU"")"),"Хрустящие баклажаны")</f>
        <v>Хрустящие баклажаны</v>
      </c>
      <c r="B1008" s="1" t="str">
        <f ca="1">IFERROR(__xludf.DUMMYFUNCTION("GOOGLETRANSLATE(B1008,""EN"",""RU"")"),"Растительное масло")</f>
        <v>Растительное масло</v>
      </c>
    </row>
    <row r="1009" spans="1:2" ht="15.75" customHeight="1">
      <c r="A1009" s="1" t="str">
        <f ca="1">IFERROR(__xludf.DUMMYFUNCTION("GOOGLETRANSLATE(A1009,""EN"",""RU"")"),"Щи из капусты (Щи)")</f>
        <v>Щи из капусты (Щи)</v>
      </c>
      <c r="B1009" s="1" t="str">
        <f ca="1">IFERROR(__xludf.DUMMYFUNCTION("GOOGLETRANSLATE(B1009,""EN"",""RU"")"),"Несоленое масло")</f>
        <v>Несоленое масло</v>
      </c>
    </row>
    <row r="1010" spans="1:2" ht="15.75" customHeight="1">
      <c r="A1010" s="1" t="str">
        <f ca="1">IFERROR(__xludf.DUMMYFUNCTION("GOOGLETRANSLATE(A1010,""EN"",""RU"")"),"Щи из капусты (Щи)")</f>
        <v>Щи из капусты (Щи)</v>
      </c>
      <c r="B1010" s="1" t="str">
        <f ca="1">IFERROR(__xludf.DUMMYFUNCTION("GOOGLETRANSLATE(B1010,""EN"",""RU"")"),"Лук")</f>
        <v>Лук</v>
      </c>
    </row>
    <row r="1011" spans="1:2" ht="15.75" customHeight="1">
      <c r="A1011" s="1" t="str">
        <f ca="1">IFERROR(__xludf.DUMMYFUNCTION("GOOGLETRANSLATE(A1011,""EN"",""RU"")"),"Щи из капусты (Щи)")</f>
        <v>Щи из капусты (Щи)</v>
      </c>
      <c r="B1011" s="1" t="str">
        <f ca="1">IFERROR(__xludf.DUMMYFUNCTION("GOOGLETRANSLATE(B1011,""EN"",""RU"")"),"Капуста")</f>
        <v>Капуста</v>
      </c>
    </row>
    <row r="1012" spans="1:2" ht="15.75" customHeight="1">
      <c r="A1012" s="1" t="str">
        <f ca="1">IFERROR(__xludf.DUMMYFUNCTION("GOOGLETRANSLATE(A1012,""EN"",""RU"")"),"Щи из капусты (Щи)")</f>
        <v>Щи из капусты (Щи)</v>
      </c>
      <c r="B1012" s="1" t="str">
        <f ca="1">IFERROR(__xludf.DUMMYFUNCTION("GOOGLETRANSLATE(B1012,""EN"",""RU"")"),"Морковь")</f>
        <v>Морковь</v>
      </c>
    </row>
    <row r="1013" spans="1:2" ht="15.75" customHeight="1">
      <c r="A1013" s="1" t="str">
        <f ca="1">IFERROR(__xludf.DUMMYFUNCTION("GOOGLETRANSLATE(A1013,""EN"",""RU"")"),"Щи из капусты (Щи)")</f>
        <v>Щи из капусты (Щи)</v>
      </c>
      <c r="B1013" s="1" t="str">
        <f ca="1">IFERROR(__xludf.DUMMYFUNCTION("GOOGLETRANSLATE(B1013,""EN"",""RU"")"),"Сельдерей")</f>
        <v>Сельдерей</v>
      </c>
    </row>
    <row r="1014" spans="1:2" ht="15.75" customHeight="1">
      <c r="A1014" s="1" t="str">
        <f ca="1">IFERROR(__xludf.DUMMYFUNCTION("GOOGLETRANSLATE(A1014,""EN"",""RU"")"),"Щи из капусты (Щи)")</f>
        <v>Щи из капусты (Щи)</v>
      </c>
      <c r="B1014" s="1" t="str">
        <f ca="1">IFERROR(__xludf.DUMMYFUNCTION("GOOGLETRANSLATE(B1014,""EN"",""RU"")"),"Лавровый лист")</f>
        <v>Лавровый лист</v>
      </c>
    </row>
    <row r="1015" spans="1:2" ht="15.75" customHeight="1">
      <c r="A1015" s="1" t="str">
        <f ca="1">IFERROR(__xludf.DUMMYFUNCTION("GOOGLETRANSLATE(A1015,""EN"",""RU"")"),"Щи из капусты (Щи)")</f>
        <v>Щи из капусты (Щи)</v>
      </c>
      <c r="B1015" s="1" t="str">
        <f ca="1">IFERROR(__xludf.DUMMYFUNCTION("GOOGLETRANSLATE(B1015,""EN"",""RU"")"),"Овощного бульона")</f>
        <v>Овощного бульона</v>
      </c>
    </row>
    <row r="1016" spans="1:2" ht="15.75" customHeight="1">
      <c r="A1016" s="1" t="str">
        <f ca="1">IFERROR(__xludf.DUMMYFUNCTION("GOOGLETRANSLATE(A1016,""EN"",""RU"")"),"Щи из капусты (Щи)")</f>
        <v>Щи из капусты (Щи)</v>
      </c>
      <c r="B1016" s="1" t="str">
        <f ca="1">IFERROR(__xludf.DUMMYFUNCTION("GOOGLETRANSLATE(B1016,""EN"",""RU"")"),"Картофель")</f>
        <v>Картофель</v>
      </c>
    </row>
    <row r="1017" spans="1:2" ht="15.75" customHeight="1">
      <c r="A1017" s="1" t="str">
        <f ca="1">IFERROR(__xludf.DUMMYFUNCTION("GOOGLETRANSLATE(A1017,""EN"",""RU"")"),"Щи из капусты (Щи)")</f>
        <v>Щи из капусты (Щи)</v>
      </c>
      <c r="B1017" s="1" t="str">
        <f ca="1">IFERROR(__xludf.DUMMYFUNCTION("GOOGLETRANSLATE(B1017,""EN"",""RU"")"),"Помидоры")</f>
        <v>Помидоры</v>
      </c>
    </row>
    <row r="1018" spans="1:2" ht="15.75" customHeight="1">
      <c r="A1018" s="1" t="str">
        <f ca="1">IFERROR(__xludf.DUMMYFUNCTION("GOOGLETRANSLATE(A1018,""EN"",""RU"")"),"Щи из капусты (Щи)")</f>
        <v>Щи из капусты (Щи)</v>
      </c>
      <c r="B1018" s="1" t="str">
        <f ca="1">IFERROR(__xludf.DUMMYFUNCTION("GOOGLETRANSLATE(B1018,""EN"",""RU"")"),"Сметана")</f>
        <v>Сметана</v>
      </c>
    </row>
    <row r="1019" spans="1:2" ht="15.75" customHeight="1">
      <c r="A1019" s="1" t="str">
        <f ca="1">IFERROR(__xludf.DUMMYFUNCTION("GOOGLETRANSLATE(A1019,""EN"",""RU"")"),"Щи из капусты (Щи)")</f>
        <v>Щи из капусты (Щи)</v>
      </c>
      <c r="B1019" s="1" t="str">
        <f ca="1">IFERROR(__xludf.DUMMYFUNCTION("GOOGLETRANSLATE(B1019,""EN"",""RU"")"),"Укроп")</f>
        <v>Укроп</v>
      </c>
    </row>
    <row r="1020" spans="1:2" ht="15.75" customHeight="1">
      <c r="A1020" s="1" t="str">
        <f ca="1">IFERROR(__xludf.DUMMYFUNCTION("GOOGLETRANSLATE(A1020,""EN"",""RU"")"),"Дал Фрай")</f>
        <v>Дал Фрай</v>
      </c>
      <c r="B1020" s="1" t="str">
        <f ca="1">IFERROR(__xludf.DUMMYFUNCTION("GOOGLETRANSLATE(B1020,""EN"",""RU"")"),"Тоор дал")</f>
        <v>Тоор дал</v>
      </c>
    </row>
    <row r="1021" spans="1:2" ht="15.75" customHeight="1">
      <c r="A1021" s="1" t="str">
        <f ca="1">IFERROR(__xludf.DUMMYFUNCTION("GOOGLETRANSLATE(A1021,""EN"",""RU"")"),"Дал Фрай")</f>
        <v>Дал Фрай</v>
      </c>
      <c r="B1021" s="1" t="str">
        <f ca="1">IFERROR(__xludf.DUMMYFUNCTION("GOOGLETRANSLATE(B1021,""EN"",""RU"")"),"Вода")</f>
        <v>Вода</v>
      </c>
    </row>
    <row r="1022" spans="1:2" ht="15.75" customHeight="1">
      <c r="A1022" s="1" t="str">
        <f ca="1">IFERROR(__xludf.DUMMYFUNCTION("GOOGLETRANSLATE(A1022,""EN"",""RU"")"),"Дал Фрай")</f>
        <v>Дал Фрай</v>
      </c>
      <c r="B1022" s="1" t="str">
        <f ca="1">IFERROR(__xludf.DUMMYFUNCTION("GOOGLETRANSLATE(B1022,""EN"",""RU"")"),"Соль")</f>
        <v>Соль</v>
      </c>
    </row>
    <row r="1023" spans="1:2" ht="15.75" customHeight="1">
      <c r="A1023" s="1" t="str">
        <f ca="1">IFERROR(__xludf.DUMMYFUNCTION("GOOGLETRANSLATE(A1023,""EN"",""RU"")"),"Дал Фрай")</f>
        <v>Дал Фрай</v>
      </c>
      <c r="B1023" s="1" t="str">
        <f ca="1">IFERROR(__xludf.DUMMYFUNCTION("GOOGLETRANSLATE(B1023,""EN"",""RU"")"),"Куркума")</f>
        <v>Куркума</v>
      </c>
    </row>
    <row r="1024" spans="1:2" ht="15.75" customHeight="1">
      <c r="A1024" s="1" t="str">
        <f ca="1">IFERROR(__xludf.DUMMYFUNCTION("GOOGLETRANSLATE(A1024,""EN"",""RU"")"),"Дал Фрай")</f>
        <v>Дал Фрай</v>
      </c>
      <c r="B1024" s="1" t="str">
        <f ca="1">IFERROR(__xludf.DUMMYFUNCTION("GOOGLETRANSLATE(B1024,""EN"",""RU"")"),"гхи")</f>
        <v>гхи</v>
      </c>
    </row>
    <row r="1025" spans="1:2" ht="15.75" customHeight="1">
      <c r="A1025" s="1" t="str">
        <f ca="1">IFERROR(__xludf.DUMMYFUNCTION("GOOGLETRANSLATE(A1025,""EN"",""RU"")"),"Дал Фрай")</f>
        <v>Дал Фрай</v>
      </c>
      <c r="B1025" s="1" t="str">
        <f ca="1">IFERROR(__xludf.DUMMYFUNCTION("GOOGLETRANSLATE(B1025,""EN"",""RU"")"),"Нарезанные помидоры")</f>
        <v>Нарезанные помидоры</v>
      </c>
    </row>
    <row r="1026" spans="1:2" ht="15.75" customHeight="1">
      <c r="A1026" s="1" t="str">
        <f ca="1">IFERROR(__xludf.DUMMYFUNCTION("GOOGLETRANSLATE(A1026,""EN"",""RU"")"),"Дал Фрай")</f>
        <v>Дал Фрай</v>
      </c>
      <c r="B1026" s="1" t="str">
        <f ca="1">IFERROR(__xludf.DUMMYFUNCTION("GOOGLETRANSLATE(B1026,""EN"",""RU"")"),"Семена тмина")</f>
        <v>Семена тмина</v>
      </c>
    </row>
    <row r="1027" spans="1:2" ht="15.75" customHeight="1">
      <c r="A1027" s="1" t="str">
        <f ca="1">IFERROR(__xludf.DUMMYFUNCTION("GOOGLETRANSLATE(A1027,""EN"",""RU"")"),"Дал Фрай")</f>
        <v>Дал Фрай</v>
      </c>
      <c r="B1027" s="1" t="str">
        <f ca="1">IFERROR(__xludf.DUMMYFUNCTION("GOOGLETRANSLATE(B1027,""EN"",""RU"")"),"Семена горчицы")</f>
        <v>Семена горчицы</v>
      </c>
    </row>
    <row r="1028" spans="1:2" ht="15.75" customHeight="1">
      <c r="A1028" s="1" t="str">
        <f ca="1">IFERROR(__xludf.DUMMYFUNCTION("GOOGLETRANSLATE(A1028,""EN"",""RU"")"),"Дал Фрай")</f>
        <v>Дал Фрай</v>
      </c>
      <c r="B1028" s="1" t="str">
        <f ca="1">IFERROR(__xludf.DUMMYFUNCTION("GOOGLETRANSLATE(B1028,""EN"",""RU"")"),"Лавровый лист")</f>
        <v>Лавровый лист</v>
      </c>
    </row>
    <row r="1029" spans="1:2" ht="15.75" customHeight="1">
      <c r="A1029" s="1" t="str">
        <f ca="1">IFERROR(__xludf.DUMMYFUNCTION("GOOGLETRANSLATE(A1029,""EN"",""RU"")"),"Дал Фрай")</f>
        <v>Дал Фрай</v>
      </c>
      <c r="B1029" s="1" t="str">
        <f ca="1">IFERROR(__xludf.DUMMYFUNCTION("GOOGLETRANSLATE(B1029,""EN"",""RU"")"),"Зеленый перец чили")</f>
        <v>Зеленый перец чили</v>
      </c>
    </row>
    <row r="1030" spans="1:2" ht="15.75" customHeight="1">
      <c r="A1030" s="1" t="str">
        <f ca="1">IFERROR(__xludf.DUMMYFUNCTION("GOOGLETRANSLATE(A1030,""EN"",""RU"")"),"Дал Фрай")</f>
        <v>Дал Фрай</v>
      </c>
      <c r="B1030" s="1" t="str">
        <f ca="1">IFERROR(__xludf.DUMMYFUNCTION("GOOGLETRANSLATE(B1030,""EN"",""RU"")"),"Имбирь")</f>
        <v>Имбирь</v>
      </c>
    </row>
    <row r="1031" spans="1:2" ht="15.75" customHeight="1">
      <c r="A1031" s="1" t="str">
        <f ca="1">IFERROR(__xludf.DUMMYFUNCTION("GOOGLETRANSLATE(A1031,""EN"",""RU"")"),"Дал Фрай")</f>
        <v>Дал Фрай</v>
      </c>
      <c r="B1031" s="1" t="str">
        <f ca="1">IFERROR(__xludf.DUMMYFUNCTION("GOOGLETRANSLATE(B1031,""EN"",""RU"")"),"Кинза")</f>
        <v>Кинза</v>
      </c>
    </row>
    <row r="1032" spans="1:2" ht="15.75" customHeight="1">
      <c r="A1032" s="1" t="str">
        <f ca="1">IFERROR(__xludf.DUMMYFUNCTION("GOOGLETRANSLATE(A1032,""EN"",""RU"")"),"Дал Фрай")</f>
        <v>Дал Фрай</v>
      </c>
      <c r="B1032" s="1" t="str">
        <f ca="1">IFERROR(__xludf.DUMMYFUNCTION("GOOGLETRANSLATE(B1032,""EN"",""RU"")"),"Красный перец")</f>
        <v>Красный перец</v>
      </c>
    </row>
    <row r="1033" spans="1:2" ht="15.75" customHeight="1">
      <c r="A1033" s="1" t="str">
        <f ca="1">IFERROR(__xludf.DUMMYFUNCTION("GOOGLETRANSLATE(A1033,""EN"",""RU"")"),"Дал Фрай")</f>
        <v>Дал Фрай</v>
      </c>
      <c r="B1033" s="1" t="str">
        <f ca="1">IFERROR(__xludf.DUMMYFUNCTION("GOOGLETRANSLATE(B1033,""EN"",""RU"")"),"Соль")</f>
        <v>Соль</v>
      </c>
    </row>
    <row r="1034" spans="1:2" ht="15.75" customHeight="1">
      <c r="A1034" s="1" t="str">
        <f ca="1">IFERROR(__xludf.DUMMYFUNCTION("GOOGLETRANSLATE(A1034,""EN"",""RU"")"),"Дал Фрай")</f>
        <v>Дал Фрай</v>
      </c>
      <c r="B1034" s="1" t="str">
        <f ca="1">IFERROR(__xludf.DUMMYFUNCTION("GOOGLETRANSLATE(B1034,""EN"",""RU"")"),"Сахар")</f>
        <v>Сахар</v>
      </c>
    </row>
    <row r="1035" spans="1:2" ht="15.75" customHeight="1">
      <c r="A1035" s="1" t="str">
        <f ca="1">IFERROR(__xludf.DUMMYFUNCTION("GOOGLETRANSLATE(A1035,""EN"",""RU"")"),"Дал Фрай")</f>
        <v>Дал Фрай</v>
      </c>
      <c r="B1035" s="1" t="str">
        <f ca="1">IFERROR(__xludf.DUMMYFUNCTION("GOOGLETRANSLATE(B1035,""EN"",""RU"")"),"Гарам масала")</f>
        <v>Гарам масала</v>
      </c>
    </row>
    <row r="1036" spans="1:2" ht="15.75" customHeight="1">
      <c r="A1036" s="1" t="str">
        <f ca="1">IFERROR(__xludf.DUMMYFUNCTION("GOOGLETRANSLATE(A1036,""EN"",""RU"")"),"Данди торт")</f>
        <v>Данди торт</v>
      </c>
      <c r="B1036" s="1" t="str">
        <f ca="1">IFERROR(__xludf.DUMMYFUNCTION("GOOGLETRANSLATE(B1036,""EN"",""RU"")"),"Миндаль")</f>
        <v>Миндаль</v>
      </c>
    </row>
    <row r="1037" spans="1:2" ht="15.75" customHeight="1">
      <c r="A1037" s="1" t="str">
        <f ca="1">IFERROR(__xludf.DUMMYFUNCTION("GOOGLETRANSLATE(A1037,""EN"",""RU"")"),"Данди торт")</f>
        <v>Данди торт</v>
      </c>
      <c r="B1037" s="1" t="str">
        <f ca="1">IFERROR(__xludf.DUMMYFUNCTION("GOOGLETRANSLATE(B1037,""EN"",""RU"")"),"Масло")</f>
        <v>Масло</v>
      </c>
    </row>
    <row r="1038" spans="1:2" ht="15.75" customHeight="1">
      <c r="A1038" s="1" t="str">
        <f ca="1">IFERROR(__xludf.DUMMYFUNCTION("GOOGLETRANSLATE(A1038,""EN"",""RU"")"),"Данди торт")</f>
        <v>Данди торт</v>
      </c>
      <c r="B1038" s="1" t="str">
        <f ca="1">IFERROR(__xludf.DUMMYFUNCTION("GOOGLETRANSLATE(B1038,""EN"",""RU"")"),"Мусковадо Сахар")</f>
        <v>Мусковадо Сахар</v>
      </c>
    </row>
    <row r="1039" spans="1:2" ht="15.75" customHeight="1">
      <c r="A1039" s="1" t="str">
        <f ca="1">IFERROR(__xludf.DUMMYFUNCTION("GOOGLETRANSLATE(A1039,""EN"",""RU"")"),"Данди торт")</f>
        <v>Данди торт</v>
      </c>
      <c r="B1039" s="1" t="str">
        <f ca="1">IFERROR(__xludf.DUMMYFUNCTION("GOOGLETRANSLATE(B1039,""EN"",""RU"")"),"Апельсин")</f>
        <v>Апельсин</v>
      </c>
    </row>
    <row r="1040" spans="1:2" ht="15.75" customHeight="1">
      <c r="A1040" s="1" t="str">
        <f ca="1">IFERROR(__xludf.DUMMYFUNCTION("GOOGLETRANSLATE(A1040,""EN"",""RU"")"),"Данди торт")</f>
        <v>Данди торт</v>
      </c>
      <c r="B1040" s="1" t="str">
        <f ca="1">IFERROR(__xludf.DUMMYFUNCTION("GOOGLETRANSLATE(B1040,""EN"",""RU"")"),"Абрикосовое варенье")</f>
        <v>Абрикосовое варенье</v>
      </c>
    </row>
    <row r="1041" spans="1:2" ht="15.75" customHeight="1">
      <c r="A1041" s="1" t="str">
        <f ca="1">IFERROR(__xludf.DUMMYFUNCTION("GOOGLETRANSLATE(A1041,""EN"",""RU"")"),"Данди торт")</f>
        <v>Данди торт</v>
      </c>
      <c r="B1041" s="1" t="str">
        <f ca="1">IFERROR(__xludf.DUMMYFUNCTION("GOOGLETRANSLATE(B1041,""EN"",""RU"")"),"Пшеничной муки")</f>
        <v>Пшеничной муки</v>
      </c>
    </row>
    <row r="1042" spans="1:2" ht="15.75" customHeight="1">
      <c r="A1042" s="1" t="str">
        <f ca="1">IFERROR(__xludf.DUMMYFUNCTION("GOOGLETRANSLATE(A1042,""EN"",""RU"")"),"Данди торт")</f>
        <v>Данди торт</v>
      </c>
      <c r="B1042" s="1" t="str">
        <f ca="1">IFERROR(__xludf.DUMMYFUNCTION("GOOGLETRANSLATE(B1042,""EN"",""RU"")"),"Порошок для выпечки")</f>
        <v>Порошок для выпечки</v>
      </c>
    </row>
    <row r="1043" spans="1:2" ht="15.75" customHeight="1">
      <c r="A1043" s="1" t="str">
        <f ca="1">IFERROR(__xludf.DUMMYFUNCTION("GOOGLETRANSLATE(A1043,""EN"",""RU"")"),"Данди торт")</f>
        <v>Данди торт</v>
      </c>
      <c r="B1043" s="1" t="str">
        <f ca="1">IFERROR(__xludf.DUMMYFUNCTION("GOOGLETRANSLATE(B1043,""EN"",""RU"")"),"Яйца")</f>
        <v>Яйца</v>
      </c>
    </row>
    <row r="1044" spans="1:2" ht="15.75" customHeight="1">
      <c r="A1044" s="1" t="str">
        <f ca="1">IFERROR(__xludf.DUMMYFUNCTION("GOOGLETRANSLATE(A1044,""EN"",""RU"")"),"Данди торт")</f>
        <v>Данди торт</v>
      </c>
      <c r="B1044" s="1" t="str">
        <f ca="1">IFERROR(__xludf.DUMMYFUNCTION("GOOGLETRANSLATE(B1044,""EN"",""RU"")"),"Молотый миндаль")</f>
        <v>Молотый миндаль</v>
      </c>
    </row>
    <row r="1045" spans="1:2" ht="15.75" customHeight="1">
      <c r="A1045" s="1" t="str">
        <f ca="1">IFERROR(__xludf.DUMMYFUNCTION("GOOGLETRANSLATE(A1045,""EN"",""RU"")"),"Данди торт")</f>
        <v>Данди торт</v>
      </c>
      <c r="B1045" s="1" t="str">
        <f ca="1">IFERROR(__xludf.DUMMYFUNCTION("GOOGLETRANSLATE(B1045,""EN"",""RU"")"),"Молоко")</f>
        <v>Молоко</v>
      </c>
    </row>
    <row r="1046" spans="1:2" ht="15.75" customHeight="1">
      <c r="A1046" s="1" t="str">
        <f ca="1">IFERROR(__xludf.DUMMYFUNCTION("GOOGLETRANSLATE(A1046,""EN"",""RU"")"),"Данди торт")</f>
        <v>Данди торт</v>
      </c>
      <c r="B1046" s="1" t="str">
        <f ca="1">IFERROR(__xludf.DUMMYFUNCTION("GOOGLETRANSLATE(B1046,""EN"",""RU"")"),"Сухофрукт")</f>
        <v>Сухофрукт</v>
      </c>
    </row>
    <row r="1047" spans="1:2" ht="15.75" customHeight="1">
      <c r="A1047" s="1" t="str">
        <f ca="1">IFERROR(__xludf.DUMMYFUNCTION("GOOGLETRANSLATE(A1047,""EN"",""RU"")"),"Данди торт")</f>
        <v>Данди торт</v>
      </c>
      <c r="B1047" s="1" t="str">
        <f ca="1">IFERROR(__xludf.DUMMYFUNCTION("GOOGLETRANSLATE(B1047,""EN"",""RU"")"),"Глясс Вишня")</f>
        <v>Глясс Вишня</v>
      </c>
    </row>
    <row r="1048" spans="1:2" ht="15.75" customHeight="1">
      <c r="A1048" s="1" t="str">
        <f ca="1">IFERROR(__xludf.DUMMYFUNCTION("GOOGLETRANSLATE(A1048,""EN"",""RU"")"),"Данди торт")</f>
        <v>Данди торт</v>
      </c>
      <c r="B1048" s="1" t="str">
        <f ca="1">IFERROR(__xludf.DUMMYFUNCTION("GOOGLETRANSLATE(B1048,""EN"",""RU"")"),"Молоко")</f>
        <v>Молоко</v>
      </c>
    </row>
    <row r="1049" spans="1:2" ht="15.75" customHeight="1">
      <c r="A1049" s="1" t="str">
        <f ca="1">IFERROR(__xludf.DUMMYFUNCTION("GOOGLETRANSLATE(A1049,""EN"",""RU"")"),"Данди торт")</f>
        <v>Данди торт</v>
      </c>
      <c r="B1049" s="1" t="str">
        <f ca="1">IFERROR(__xludf.DUMMYFUNCTION("GOOGLETRANSLATE(B1049,""EN"",""RU"")"),"Кастеровый сахар")</f>
        <v>Кастеровый сахар</v>
      </c>
    </row>
    <row r="1050" spans="1:2" ht="15.75" customHeight="1">
      <c r="A1050" s="1" t="str">
        <f ca="1">IFERROR(__xludf.DUMMYFUNCTION("GOOGLETRANSLATE(A1050,""EN"",""RU"")"),"Утиное конфи")</f>
        <v>Утиное конфи</v>
      </c>
      <c r="B1050" s="1" t="str">
        <f ca="1">IFERROR(__xludf.DUMMYFUNCTION("GOOGLETRANSLATE(B1050,""EN"",""RU"")"),"Морская соль")</f>
        <v>Морская соль</v>
      </c>
    </row>
    <row r="1051" spans="1:2" ht="15.75" customHeight="1">
      <c r="A1051" s="1" t="str">
        <f ca="1">IFERROR(__xludf.DUMMYFUNCTION("GOOGLETRANSLATE(A1051,""EN"",""RU"")"),"Утиное конфи")</f>
        <v>Утиное конфи</v>
      </c>
      <c r="B1051" s="1" t="str">
        <f ca="1">IFERROR(__xludf.DUMMYFUNCTION("GOOGLETRANSLATE(B1051,""EN"",""RU"")"),"Лавровый лист")</f>
        <v>Лавровый лист</v>
      </c>
    </row>
    <row r="1052" spans="1:2" ht="15.75" customHeight="1">
      <c r="A1052" s="1" t="str">
        <f ca="1">IFERROR(__xludf.DUMMYFUNCTION("GOOGLETRANSLATE(A1052,""EN"",""RU"")"),"Утиное конфи")</f>
        <v>Утиное конфи</v>
      </c>
      <c r="B1052" s="1" t="str">
        <f ca="1">IFERROR(__xludf.DUMMYFUNCTION("GOOGLETRANSLATE(B1052,""EN"",""RU"")"),"Чеснок")</f>
        <v>Чеснок</v>
      </c>
    </row>
    <row r="1053" spans="1:2" ht="15.75" customHeight="1">
      <c r="A1053" s="1" t="str">
        <f ca="1">IFERROR(__xludf.DUMMYFUNCTION("GOOGLETRANSLATE(A1053,""EN"",""RU"")"),"Утиное конфи")</f>
        <v>Утиное конфи</v>
      </c>
      <c r="B1053" s="1" t="str">
        <f ca="1">IFERROR(__xludf.DUMMYFUNCTION("GOOGLETRANSLATE(B1053,""EN"",""RU"")"),"Тимьян")</f>
        <v>Тимьян</v>
      </c>
    </row>
    <row r="1054" spans="1:2" ht="15.75" customHeight="1">
      <c r="A1054" s="1" t="str">
        <f ca="1">IFERROR(__xludf.DUMMYFUNCTION("GOOGLETRANSLATE(A1054,""EN"",""RU"")"),"Утиное конфи")</f>
        <v>Утиное конфи</v>
      </c>
      <c r="B1054" s="1" t="str">
        <f ca="1">IFERROR(__xludf.DUMMYFUNCTION("GOOGLETRANSLATE(B1054,""EN"",""RU"")"),"Утиные ножки")</f>
        <v>Утиные ножки</v>
      </c>
    </row>
    <row r="1055" spans="1:2" ht="15.75" customHeight="1">
      <c r="A1055" s="1" t="str">
        <f ca="1">IFERROR(__xludf.DUMMYFUNCTION("GOOGLETRANSLATE(A1055,""EN"",""RU"")"),"Утиное конфи")</f>
        <v>Утиное конфи</v>
      </c>
      <c r="B1055" s="1" t="str">
        <f ca="1">IFERROR(__xludf.DUMMYFUNCTION("GOOGLETRANSLATE(B1055,""EN"",""RU"")"),"Белое вино")</f>
        <v>Белое вино</v>
      </c>
    </row>
    <row r="1056" spans="1:2" ht="15.75" customHeight="1">
      <c r="A1056" s="1" t="str">
        <f ca="1">IFERROR(__xludf.DUMMYFUNCTION("GOOGLETRANSLATE(A1056,""EN"",""RU"")"),"Итон Месс")</f>
        <v>Итон Месс</v>
      </c>
      <c r="B1056" s="1" t="str">
        <f ca="1">IFERROR(__xludf.DUMMYFUNCTION("GOOGLETRANSLATE(B1056,""EN"",""RU"")"),"клубника")</f>
        <v>клубника</v>
      </c>
    </row>
    <row r="1057" spans="1:2" ht="15.75" customHeight="1">
      <c r="A1057" s="1" t="str">
        <f ca="1">IFERROR(__xludf.DUMMYFUNCTION("GOOGLETRANSLATE(A1057,""EN"",""RU"")"),"Итон Месс")</f>
        <v>Итон Месс</v>
      </c>
      <c r="B1057" s="1" t="str">
        <f ca="1">IFERROR(__xludf.DUMMYFUNCTION("GOOGLETRANSLATE(B1057,""EN"",""RU"")"),"двойной крем")</f>
        <v>двойной крем</v>
      </c>
    </row>
    <row r="1058" spans="1:2" ht="15.75" customHeight="1">
      <c r="A1058" s="1" t="str">
        <f ca="1">IFERROR(__xludf.DUMMYFUNCTION("GOOGLETRANSLATE(A1058,""EN"",""RU"")"),"Итон Месс")</f>
        <v>Итон Месс</v>
      </c>
      <c r="B1058" s="1" t="str">
        <f ca="1">IFERROR(__xludf.DUMMYFUNCTION("GOOGLETRANSLATE(B1058,""EN"",""RU"")"),"безе гнезда")</f>
        <v>безе гнезда</v>
      </c>
    </row>
    <row r="1059" spans="1:2" ht="15.75" customHeight="1">
      <c r="A1059" s="1" t="str">
        <f ca="1">IFERROR(__xludf.DUMMYFUNCTION("GOOGLETRANSLATE(A1059,""EN"",""RU"")"),"Итон Месс")</f>
        <v>Итон Месс</v>
      </c>
      <c r="B1059" s="1" t="str">
        <f ca="1">IFERROR(__xludf.DUMMYFUNCTION("GOOGLETRANSLATE(B1059,""EN"",""RU"")"),"имбирный ликер")</f>
        <v>имбирный ликер</v>
      </c>
    </row>
    <row r="1060" spans="1:2" ht="15.75" customHeight="1">
      <c r="A1060" s="1" t="str">
        <f ca="1">IFERROR(__xludf.DUMMYFUNCTION("GOOGLETRANSLATE(A1060,""EN"",""RU"")"),"Итон Месс")</f>
        <v>Итон Месс</v>
      </c>
      <c r="B1060" s="1" t="str">
        <f ca="1">IFERROR(__xludf.DUMMYFUNCTION("GOOGLETRANSLATE(B1060,""EN"",""RU"")"),"Мятный")</f>
        <v>Мятный</v>
      </c>
    </row>
    <row r="1061" spans="1:2" ht="15.75" customHeight="1">
      <c r="A1061" s="1" t="str">
        <f ca="1">IFERROR(__xludf.DUMMYFUNCTION("GOOGLETRANSLATE(A1061,""EN"",""RU"")"),"Торты Экклс")</f>
        <v>Торты Экклс</v>
      </c>
      <c r="B1061" s="1" t="str">
        <f ca="1">IFERROR(__xludf.DUMMYFUNCTION("GOOGLETRANSLATE(B1061,""EN"",""RU"")"),"Масло")</f>
        <v>Масло</v>
      </c>
    </row>
    <row r="1062" spans="1:2" ht="15.75" customHeight="1">
      <c r="A1062" s="1" t="str">
        <f ca="1">IFERROR(__xludf.DUMMYFUNCTION("GOOGLETRANSLATE(A1062,""EN"",""RU"")"),"Торты Экклс")</f>
        <v>Торты Экклс</v>
      </c>
      <c r="B1062" s="1" t="str">
        <f ca="1">IFERROR(__xludf.DUMMYFUNCTION("GOOGLETRANSLATE(B1062,""EN"",""RU"")"),"Пшеничной муки")</f>
        <v>Пшеничной муки</v>
      </c>
    </row>
    <row r="1063" spans="1:2" ht="15.75" customHeight="1">
      <c r="A1063" s="1" t="str">
        <f ca="1">IFERROR(__xludf.DUMMYFUNCTION("GOOGLETRANSLATE(A1063,""EN"",""RU"")"),"Торты Экклс")</f>
        <v>Торты Экклс</v>
      </c>
      <c r="B1063" s="1" t="str">
        <f ca="1">IFERROR(__xludf.DUMMYFUNCTION("GOOGLETRANSLATE(B1063,""EN"",""RU"")"),"Лимон")</f>
        <v>Лимон</v>
      </c>
    </row>
    <row r="1064" spans="1:2" ht="15.75" customHeight="1">
      <c r="A1064" s="1" t="str">
        <f ca="1">IFERROR(__xludf.DUMMYFUNCTION("GOOGLETRANSLATE(A1064,""EN"",""RU"")"),"Торты Экклс")</f>
        <v>Торты Экклс</v>
      </c>
      <c r="B1064" s="1" t="str">
        <f ca="1">IFERROR(__xludf.DUMMYFUNCTION("GOOGLETRANSLATE(B1064,""EN"",""RU"")"),"Масло")</f>
        <v>Масло</v>
      </c>
    </row>
    <row r="1065" spans="1:2" ht="15.75" customHeight="1">
      <c r="A1065" s="1" t="str">
        <f ca="1">IFERROR(__xludf.DUMMYFUNCTION("GOOGLETRANSLATE(A1065,""EN"",""RU"")"),"Торты Экклс")</f>
        <v>Торты Экклс</v>
      </c>
      <c r="B1065" s="1" t="str">
        <f ca="1">IFERROR(__xludf.DUMMYFUNCTION("GOOGLETRANSLATE(B1065,""EN"",""RU"")"),"Смородина")</f>
        <v>Смородина</v>
      </c>
    </row>
    <row r="1066" spans="1:2" ht="15.75" customHeight="1">
      <c r="A1066" s="1" t="str">
        <f ca="1">IFERROR(__xludf.DUMMYFUNCTION("GOOGLETRANSLATE(A1066,""EN"",""RU"")"),"Торты Экклс")</f>
        <v>Торты Экклс</v>
      </c>
      <c r="B1066" s="1" t="str">
        <f ca="1">IFERROR(__xludf.DUMMYFUNCTION("GOOGLETRANSLATE(B1066,""EN"",""RU"")"),"Смешанный пилинг")</f>
        <v>Смешанный пилинг</v>
      </c>
    </row>
    <row r="1067" spans="1:2" ht="15.75" customHeight="1">
      <c r="A1067" s="1" t="str">
        <f ca="1">IFERROR(__xludf.DUMMYFUNCTION("GOOGLETRANSLATE(A1067,""EN"",""RU"")"),"Торты Экклс")</f>
        <v>Торты Экклс</v>
      </c>
      <c r="B1067" s="1" t="str">
        <f ca="1">IFERROR(__xludf.DUMMYFUNCTION("GOOGLETRANSLATE(B1067,""EN"",""RU"")"),"Мусковадо Сахар")</f>
        <v>Мусковадо Сахар</v>
      </c>
    </row>
    <row r="1068" spans="1:2" ht="15.75" customHeight="1">
      <c r="A1068" s="1" t="str">
        <f ca="1">IFERROR(__xludf.DUMMYFUNCTION("GOOGLETRANSLATE(A1068,""EN"",""RU"")"),"Торты Экклс")</f>
        <v>Торты Экклс</v>
      </c>
      <c r="B1068" s="1" t="str">
        <f ca="1">IFERROR(__xludf.DUMMYFUNCTION("GOOGLETRANSLATE(B1068,""EN"",""RU"")"),"Корица")</f>
        <v>Корица</v>
      </c>
    </row>
    <row r="1069" spans="1:2" ht="15.75" customHeight="1">
      <c r="A1069" s="1" t="str">
        <f ca="1">IFERROR(__xludf.DUMMYFUNCTION("GOOGLETRANSLATE(A1069,""EN"",""RU"")"),"Торты Экклс")</f>
        <v>Торты Экклс</v>
      </c>
      <c r="B1069" s="1" t="str">
        <f ca="1">IFERROR(__xludf.DUMMYFUNCTION("GOOGLETRANSLATE(B1069,""EN"",""RU"")"),"Имбирь")</f>
        <v>Имбирь</v>
      </c>
    </row>
    <row r="1070" spans="1:2" ht="15.75" customHeight="1">
      <c r="A1070" s="1" t="str">
        <f ca="1">IFERROR(__xludf.DUMMYFUNCTION("GOOGLETRANSLATE(A1070,""EN"",""RU"")"),"Торты Экклс")</f>
        <v>Торты Экклс</v>
      </c>
      <c r="B1070" s="1" t="str">
        <f ca="1">IFERROR(__xludf.DUMMYFUNCTION("GOOGLETRANSLATE(B1070,""EN"",""RU"")"),"душистый перец")</f>
        <v>душистый перец</v>
      </c>
    </row>
    <row r="1071" spans="1:2" ht="15.75" customHeight="1">
      <c r="A1071" s="1" t="str">
        <f ca="1">IFERROR(__xludf.DUMMYFUNCTION("GOOGLETRANSLATE(A1071,""EN"",""RU"")"),"Торты Экклс")</f>
        <v>Торты Экклс</v>
      </c>
      <c r="B1071" s="1" t="str">
        <f ca="1">IFERROR(__xludf.DUMMYFUNCTION("GOOGLETRANSLATE(B1071,""EN"",""RU"")"),"Лимон")</f>
        <v>Лимон</v>
      </c>
    </row>
    <row r="1072" spans="1:2" ht="15.75" customHeight="1">
      <c r="A1072" s="1" t="str">
        <f ca="1">IFERROR(__xludf.DUMMYFUNCTION("GOOGLETRANSLATE(A1072,""EN"",""RU"")"),"Торты Экклс")</f>
        <v>Торты Экклс</v>
      </c>
      <c r="B1072" s="1" t="str">
        <f ca="1">IFERROR(__xludf.DUMMYFUNCTION("GOOGLETRANSLATE(B1072,""EN"",""RU"")"),"Яйца")</f>
        <v>Яйца</v>
      </c>
    </row>
    <row r="1073" spans="1:2" ht="15.75" customHeight="1">
      <c r="A1073" s="1" t="str">
        <f ca="1">IFERROR(__xludf.DUMMYFUNCTION("GOOGLETRANSLATE(A1073,""EN"",""RU"")"),"Торты Экклс")</f>
        <v>Торты Экклс</v>
      </c>
      <c r="B1073" s="1" t="str">
        <f ca="1">IFERROR(__xludf.DUMMYFUNCTION("GOOGLETRANSLATE(B1073,""EN"",""RU"")"),"Сахар")</f>
        <v>Сахар</v>
      </c>
    </row>
    <row r="1074" spans="1:2" ht="15.75" customHeight="1">
      <c r="A1074" s="1" t="str">
        <f ca="1">IFERROR(__xludf.DUMMYFUNCTION("GOOGLETRANSLATE(A1074,""EN"",""RU"")"),"Английский завтрак")</f>
        <v>Английский завтрак</v>
      </c>
      <c r="B1074" s="1" t="str">
        <f ca="1">IFERROR(__xludf.DUMMYFUNCTION("GOOGLETRANSLATE(B1074,""EN"",""RU"")"),"Колбасные изделия")</f>
        <v>Колбасные изделия</v>
      </c>
    </row>
    <row r="1075" spans="1:2" ht="15.75" customHeight="1">
      <c r="A1075" s="1" t="str">
        <f ca="1">IFERROR(__xludf.DUMMYFUNCTION("GOOGLETRANSLATE(A1075,""EN"",""RU"")"),"Английский завтрак")</f>
        <v>Английский завтрак</v>
      </c>
      <c r="B1075" s="1" t="str">
        <f ca="1">IFERROR(__xludf.DUMMYFUNCTION("GOOGLETRANSLATE(B1075,""EN"",""RU"")"),"Бекон")</f>
        <v>Бекон</v>
      </c>
    </row>
    <row r="1076" spans="1:2" ht="15.75" customHeight="1">
      <c r="A1076" s="1" t="str">
        <f ca="1">IFERROR(__xludf.DUMMYFUNCTION("GOOGLETRANSLATE(A1076,""EN"",""RU"")"),"Английский завтрак")</f>
        <v>Английский завтрак</v>
      </c>
      <c r="B1076" s="1" t="str">
        <f ca="1">IFERROR(__xludf.DUMMYFUNCTION("GOOGLETRANSLATE(B1076,""EN"",""RU"")"),"Грибы")</f>
        <v>Грибы</v>
      </c>
    </row>
    <row r="1077" spans="1:2" ht="15.75" customHeight="1">
      <c r="A1077" s="1" t="str">
        <f ca="1">IFERROR(__xludf.DUMMYFUNCTION("GOOGLETRANSLATE(A1077,""EN"",""RU"")"),"Английский завтрак")</f>
        <v>Английский завтрак</v>
      </c>
      <c r="B1077" s="1" t="str">
        <f ca="1">IFERROR(__xludf.DUMMYFUNCTION("GOOGLETRANSLATE(B1077,""EN"",""RU"")"),"Помидоры")</f>
        <v>Помидоры</v>
      </c>
    </row>
    <row r="1078" spans="1:2" ht="15.75" customHeight="1">
      <c r="A1078" s="1" t="str">
        <f ca="1">IFERROR(__xludf.DUMMYFUNCTION("GOOGLETRANSLATE(A1078,""EN"",""RU"")"),"Английский завтрак")</f>
        <v>Английский завтрак</v>
      </c>
      <c r="B1078" s="1" t="str">
        <f ca="1">IFERROR(__xludf.DUMMYFUNCTION("GOOGLETRANSLATE(B1078,""EN"",""RU"")"),"Кровяная колбаса")</f>
        <v>Кровяная колбаса</v>
      </c>
    </row>
    <row r="1079" spans="1:2" ht="15.75" customHeight="1">
      <c r="A1079" s="1" t="str">
        <f ca="1">IFERROR(__xludf.DUMMYFUNCTION("GOOGLETRANSLATE(A1079,""EN"",""RU"")"),"Английский завтрак")</f>
        <v>Английский завтрак</v>
      </c>
      <c r="B1079" s="1" t="str">
        <f ca="1">IFERROR(__xludf.DUMMYFUNCTION("GOOGLETRANSLATE(B1079,""EN"",""RU"")"),"Яйца")</f>
        <v>Яйца</v>
      </c>
    </row>
    <row r="1080" spans="1:2" ht="15.75" customHeight="1">
      <c r="A1080" s="1" t="str">
        <f ca="1">IFERROR(__xludf.DUMMYFUNCTION("GOOGLETRANSLATE(A1080,""EN"",""RU"")"),"Английский завтрак")</f>
        <v>Английский завтрак</v>
      </c>
      <c r="B1080" s="1" t="str">
        <f ca="1">IFERROR(__xludf.DUMMYFUNCTION("GOOGLETRANSLATE(B1080,""EN"",""RU"")"),"Хлеб")</f>
        <v>Хлеб</v>
      </c>
    </row>
    <row r="1081" spans="1:2" ht="15.75" customHeight="1">
      <c r="A1081" s="1" t="str">
        <f ca="1">IFERROR(__xludf.DUMMYFUNCTION("GOOGLETRANSLATE(A1081,""EN"",""RU"")"),"Эскович Рыба")</f>
        <v>Эскович Рыба</v>
      </c>
      <c r="B1081" s="1" t="str">
        <f ca="1">IFERROR(__xludf.DUMMYFUNCTION("GOOGLETRANSLATE(B1081,""EN"",""RU"")"),"Люциан")</f>
        <v>Люциан</v>
      </c>
    </row>
    <row r="1082" spans="1:2" ht="15.75" customHeight="1">
      <c r="A1082" s="1" t="str">
        <f ca="1">IFERROR(__xludf.DUMMYFUNCTION("GOOGLETRANSLATE(A1082,""EN"",""RU"")"),"Эскович Рыба")</f>
        <v>Эскович Рыба</v>
      </c>
      <c r="B1082" s="1" t="str">
        <f ca="1">IFERROR(__xludf.DUMMYFUNCTION("GOOGLETRANSLATE(B1082,""EN"",""RU"")"),"Растительное масло")</f>
        <v>Растительное масло</v>
      </c>
    </row>
    <row r="1083" spans="1:2" ht="15.75" customHeight="1">
      <c r="A1083" s="1" t="str">
        <f ca="1">IFERROR(__xludf.DUMMYFUNCTION("GOOGLETRANSLATE(A1083,""EN"",""RU"")"),"Эскович Рыба")</f>
        <v>Эскович Рыба</v>
      </c>
      <c r="B1083" s="1" t="str">
        <f ca="1">IFERROR(__xludf.DUMMYFUNCTION("GOOGLETRANSLATE(B1083,""EN"",""RU"")"),"Чеснок")</f>
        <v>Чеснок</v>
      </c>
    </row>
    <row r="1084" spans="1:2" ht="15.75" customHeight="1">
      <c r="A1084" s="1" t="str">
        <f ca="1">IFERROR(__xludf.DUMMYFUNCTION("GOOGLETRANSLATE(A1084,""EN"",""RU"")"),"Эскович Рыба")</f>
        <v>Эскович Рыба</v>
      </c>
      <c r="B1084" s="1" t="str">
        <f ca="1">IFERROR(__xludf.DUMMYFUNCTION("GOOGLETRANSLATE(B1084,""EN"",""RU"")"),"Имбирь")</f>
        <v>Имбирь</v>
      </c>
    </row>
    <row r="1085" spans="1:2" ht="15.75" customHeight="1">
      <c r="A1085" s="1" t="str">
        <f ca="1">IFERROR(__xludf.DUMMYFUNCTION("GOOGLETRANSLATE(A1085,""EN"",""RU"")"),"Эскович Рыба")</f>
        <v>Эскович Рыба</v>
      </c>
      <c r="B1085" s="1" t="str">
        <f ca="1">IFERROR(__xludf.DUMMYFUNCTION("GOOGLETRANSLATE(B1085,""EN"",""RU"")"),"Тимьян")</f>
        <v>Тимьян</v>
      </c>
    </row>
    <row r="1086" spans="1:2" ht="15.75" customHeight="1">
      <c r="A1086" s="1" t="str">
        <f ca="1">IFERROR(__xludf.DUMMYFUNCTION("GOOGLETRANSLATE(A1086,""EN"",""RU"")"),"Эскович Рыба")</f>
        <v>Эскович Рыба</v>
      </c>
      <c r="B1086" s="1" t="str">
        <f ca="1">IFERROR(__xludf.DUMMYFUNCTION("GOOGLETRANSLATE(B1086,""EN"",""RU"")"),"Лавровый лист")</f>
        <v>Лавровый лист</v>
      </c>
    </row>
    <row r="1087" spans="1:2" ht="15.75" customHeight="1">
      <c r="A1087" s="1" t="str">
        <f ca="1">IFERROR(__xludf.DUMMYFUNCTION("GOOGLETRANSLATE(A1087,""EN"",""RU"")"),"Эскович Рыба")</f>
        <v>Эскович Рыба</v>
      </c>
      <c r="B1087" s="1" t="str">
        <f ca="1">IFERROR(__xludf.DUMMYFUNCTION("GOOGLETRANSLATE(B1087,""EN"",""RU"")"),"Красный перец")</f>
        <v>Красный перец</v>
      </c>
    </row>
    <row r="1088" spans="1:2" ht="15.75" customHeight="1">
      <c r="A1088" s="1" t="str">
        <f ca="1">IFERROR(__xludf.DUMMYFUNCTION("GOOGLETRANSLATE(A1088,""EN"",""RU"")"),"Эскович Рыба")</f>
        <v>Эскович Рыба</v>
      </c>
      <c r="B1088" s="1" t="str">
        <f ca="1">IFERROR(__xludf.DUMMYFUNCTION("GOOGLETRANSLATE(B1088,""EN"",""RU"")"),"Желтый перец")</f>
        <v>Желтый перец</v>
      </c>
    </row>
    <row r="1089" spans="1:2" ht="15.75" customHeight="1">
      <c r="A1089" s="1" t="str">
        <f ca="1">IFERROR(__xludf.DUMMYFUNCTION("GOOGLETRANSLATE(A1089,""EN"",""RU"")"),"Эскович Рыба")</f>
        <v>Эскович Рыба</v>
      </c>
      <c r="B1089" s="1" t="str">
        <f ca="1">IFERROR(__xludf.DUMMYFUNCTION("GOOGLETRANSLATE(B1089,""EN"",""RU"")"),"Лук")</f>
        <v>Лук</v>
      </c>
    </row>
    <row r="1090" spans="1:2" ht="15.75" customHeight="1">
      <c r="A1090" s="1" t="str">
        <f ca="1">IFERROR(__xludf.DUMMYFUNCTION("GOOGLETRANSLATE(A1090,""EN"",""RU"")"),"Эскович Рыба")</f>
        <v>Эскович Рыба</v>
      </c>
      <c r="B1090" s="1" t="str">
        <f ca="1">IFERROR(__xludf.DUMMYFUNCTION("GOOGLETRANSLATE(B1090,""EN"",""RU"")"),"Морковь")</f>
        <v>Морковь</v>
      </c>
    </row>
    <row r="1091" spans="1:2" ht="15.75" customHeight="1">
      <c r="A1091" s="1" t="str">
        <f ca="1">IFERROR(__xludf.DUMMYFUNCTION("GOOGLETRANSLATE(A1091,""EN"",""RU"")"),"Эскович Рыба")</f>
        <v>Эскович Рыба</v>
      </c>
      <c r="B1091" s="1" t="str">
        <f ca="1">IFERROR(__xludf.DUMMYFUNCTION("GOOGLETRANSLATE(B1091,""EN"",""RU"")"),"Сахар")</f>
        <v>Сахар</v>
      </c>
    </row>
    <row r="1092" spans="1:2" ht="15.75" customHeight="1">
      <c r="A1092" s="1" t="str">
        <f ca="1">IFERROR(__xludf.DUMMYFUNCTION("GOOGLETRANSLATE(A1092,""EN"",""RU"")"),"Эскович Рыба")</f>
        <v>Эскович Рыба</v>
      </c>
      <c r="B1092" s="1" t="str">
        <f ca="1">IFERROR(__xludf.DUMMYFUNCTION("GOOGLETRANSLATE(B1092,""EN"",""RU"")"),"душистый перец")</f>
        <v>душистый перец</v>
      </c>
    </row>
    <row r="1093" spans="1:2" ht="15.75" customHeight="1">
      <c r="A1093" s="1" t="str">
        <f ca="1">IFERROR(__xludf.DUMMYFUNCTION("GOOGLETRANSLATE(A1093,""EN"",""RU"")"),"Эскович Рыба")</f>
        <v>Эскович Рыба</v>
      </c>
      <c r="B1093" s="1" t="str">
        <f ca="1">IFERROR(__xludf.DUMMYFUNCTION("GOOGLETRANSLATE(B1093,""EN"",""RU"")"),"Вустершир соус")</f>
        <v>Вустершир соус</v>
      </c>
    </row>
    <row r="1094" spans="1:2" ht="15.75" customHeight="1">
      <c r="A1094" s="1" t="str">
        <f ca="1">IFERROR(__xludf.DUMMYFUNCTION("GOOGLETRANSLATE(A1094,""EN"",""RU"")"),"Эскович Рыба")</f>
        <v>Эскович Рыба</v>
      </c>
      <c r="B1094" s="1" t="str">
        <f ca="1">IFERROR(__xludf.DUMMYFUNCTION("GOOGLETRANSLATE(B1094,""EN"",""RU"")"),"Скотч-капот")</f>
        <v>Скотч-капот</v>
      </c>
    </row>
    <row r="1095" spans="1:2" ht="15.75" customHeight="1">
      <c r="A1095" s="1" t="str">
        <f ca="1">IFERROR(__xludf.DUMMYFUNCTION("GOOGLETRANSLATE(A1095,""EN"",""RU"")"),"Эскович Рыба")</f>
        <v>Эскович Рыба</v>
      </c>
      <c r="B1095" s="1" t="str">
        <f ca="1">IFERROR(__xludf.DUMMYFUNCTION("GOOGLETRANSLATE(B1095,""EN"",""RU"")"),"Лайм")</f>
        <v>Лайм</v>
      </c>
    </row>
    <row r="1096" spans="1:2" ht="15.75" customHeight="1">
      <c r="A1096" s="1" t="str">
        <f ca="1">IFERROR(__xludf.DUMMYFUNCTION("GOOGLETRANSLATE(A1096,""EN"",""RU"")"),"Эскович Рыба")</f>
        <v>Эскович Рыба</v>
      </c>
      <c r="B1096" s="1" t="str">
        <f ca="1">IFERROR(__xludf.DUMMYFUNCTION("GOOGLETRANSLATE(B1096,""EN"",""RU"")"),"Солодовый уксус")</f>
        <v>Солодовый уксус</v>
      </c>
    </row>
    <row r="1097" spans="1:2" ht="15.75" customHeight="1">
      <c r="A1097" s="1" t="str">
        <f ca="1">IFERROR(__xludf.DUMMYFUNCTION("GOOGLETRANSLATE(A1097,""EN"",""RU"")"),"Эскович Рыба")</f>
        <v>Эскович Рыба</v>
      </c>
      <c r="B1097" s="1" t="str">
        <f ca="1">IFERROR(__xludf.DUMMYFUNCTION("GOOGLETRANSLATE(B1097,""EN"",""RU"")"),"Перец")</f>
        <v>Перец</v>
      </c>
    </row>
    <row r="1098" spans="1:2" ht="15.75" customHeight="1">
      <c r="A1098" s="1" t="str">
        <f ca="1">IFERROR(__xludf.DUMMYFUNCTION("GOOGLETRANSLATE(A1098,""EN"",""RU"")"),"Суп из яичных капель")</f>
        <v>Суп из яичных капель</v>
      </c>
      <c r="B1098" s="1" t="str">
        <f ca="1">IFERROR(__xludf.DUMMYFUNCTION("GOOGLETRANSLATE(B1098,""EN"",""RU"")"),"Куриный бульон")</f>
        <v>Куриный бульон</v>
      </c>
    </row>
    <row r="1099" spans="1:2" ht="15.75" customHeight="1">
      <c r="A1099" s="1" t="str">
        <f ca="1">IFERROR(__xludf.DUMMYFUNCTION("GOOGLETRANSLATE(A1099,""EN"",""RU"")"),"Суп из яичных капель")</f>
        <v>Суп из яичных капель</v>
      </c>
      <c r="B1099" s="1" t="str">
        <f ca="1">IFERROR(__xludf.DUMMYFUNCTION("GOOGLETRANSLATE(B1099,""EN"",""RU"")"),"Соль")</f>
        <v>Соль</v>
      </c>
    </row>
    <row r="1100" spans="1:2" ht="15.75" customHeight="1">
      <c r="A1100" s="1" t="str">
        <f ca="1">IFERROR(__xludf.DUMMYFUNCTION("GOOGLETRANSLATE(A1100,""EN"",""RU"")"),"Суп из яичных капель")</f>
        <v>Суп из яичных капель</v>
      </c>
      <c r="B1100" s="1" t="str">
        <f ca="1">IFERROR(__xludf.DUMMYFUNCTION("GOOGLETRANSLATE(B1100,""EN"",""RU"")"),"Сахар")</f>
        <v>Сахар</v>
      </c>
    </row>
    <row r="1101" spans="1:2" ht="15.75" customHeight="1">
      <c r="A1101" s="1" t="str">
        <f ca="1">IFERROR(__xludf.DUMMYFUNCTION("GOOGLETRANSLATE(A1101,""EN"",""RU"")"),"Суп из яичных капель")</f>
        <v>Суп из яичных капель</v>
      </c>
      <c r="B1101" s="1" t="str">
        <f ca="1">IFERROR(__xludf.DUMMYFUNCTION("GOOGLETRANSLATE(B1101,""EN"",""RU"")"),"Перец")</f>
        <v>Перец</v>
      </c>
    </row>
    <row r="1102" spans="1:2" ht="15.75" customHeight="1">
      <c r="A1102" s="1" t="str">
        <f ca="1">IFERROR(__xludf.DUMMYFUNCTION("GOOGLETRANSLATE(A1102,""EN"",""RU"")"),"Суп из яичных капель")</f>
        <v>Суп из яичных капель</v>
      </c>
      <c r="B1102" s="1" t="str">
        <f ca="1">IFERROR(__xludf.DUMMYFUNCTION("GOOGLETRANSLATE(B1102,""EN"",""RU"")"),"Кунжутное масло")</f>
        <v>Кунжутное масло</v>
      </c>
    </row>
    <row r="1103" spans="1:2" ht="15.75" customHeight="1">
      <c r="A1103" s="1" t="str">
        <f ca="1">IFERROR(__xludf.DUMMYFUNCTION("GOOGLETRANSLATE(A1103,""EN"",""RU"")"),"Суп из яичных капель")</f>
        <v>Суп из яичных капель</v>
      </c>
      <c r="B1103" s="1" t="str">
        <f ca="1">IFERROR(__xludf.DUMMYFUNCTION("GOOGLETRANSLATE(B1103,""EN"",""RU"")"),"Горох")</f>
        <v>Горох</v>
      </c>
    </row>
    <row r="1104" spans="1:2" ht="15.75" customHeight="1">
      <c r="A1104" s="1" t="str">
        <f ca="1">IFERROR(__xludf.DUMMYFUNCTION("GOOGLETRANSLATE(A1104,""EN"",""RU"")"),"Суп из яичных капель")</f>
        <v>Суп из яичных капель</v>
      </c>
      <c r="B1104" s="1" t="str">
        <f ca="1">IFERROR(__xludf.DUMMYFUNCTION("GOOGLETRANSLATE(B1104,""EN"",""RU"")"),"Грибы")</f>
        <v>Грибы</v>
      </c>
    </row>
    <row r="1105" spans="1:2" ht="15.75" customHeight="1">
      <c r="A1105" s="1" t="str">
        <f ca="1">IFERROR(__xludf.DUMMYFUNCTION("GOOGLETRANSLATE(A1105,""EN"",""RU"")"),"Суп из яичных капель")</f>
        <v>Суп из яичных капель</v>
      </c>
      <c r="B1105" s="1" t="str">
        <f ca="1">IFERROR(__xludf.DUMMYFUNCTION("GOOGLETRANSLATE(B1105,""EN"",""RU"")"),"Кукурузный крахмал")</f>
        <v>Кукурузный крахмал</v>
      </c>
    </row>
    <row r="1106" spans="1:2" ht="15.75" customHeight="1">
      <c r="A1106" s="1" t="str">
        <f ca="1">IFERROR(__xludf.DUMMYFUNCTION("GOOGLETRANSLATE(A1106,""EN"",""RU"")"),"Суп из яичных капель")</f>
        <v>Суп из яичных капель</v>
      </c>
      <c r="B1106" s="1" t="str">
        <f ca="1">IFERROR(__xludf.DUMMYFUNCTION("GOOGLETRANSLATE(B1106,""EN"",""RU"")"),"Вода")</f>
        <v>Вода</v>
      </c>
    </row>
    <row r="1107" spans="1:2" ht="15.75" customHeight="1">
      <c r="A1107" s="1" t="str">
        <f ca="1">IFERROR(__xludf.DUMMYFUNCTION("GOOGLETRANSLATE(A1107,""EN"",""RU"")"),"Суп из яичных капель")</f>
        <v>Суп из яичных капель</v>
      </c>
      <c r="B1107" s="1" t="str">
        <f ca="1">IFERROR(__xludf.DUMMYFUNCTION("GOOGLETRANSLATE(B1107,""EN"",""RU"")"),"Лук")</f>
        <v>Лук</v>
      </c>
    </row>
    <row r="1108" spans="1:2" ht="15.75" customHeight="1">
      <c r="A1108" s="1" t="str">
        <f ca="1">IFERROR(__xludf.DUMMYFUNCTION("GOOGLETRANSLATE(A1108,""EN"",""RU"")"),"Египетский Фаттех")</f>
        <v>Египетский Фаттех</v>
      </c>
      <c r="B1108" s="1" t="str">
        <f ca="1">IFERROR(__xludf.DUMMYFUNCTION("GOOGLETRANSLATE(B1108,""EN"",""RU"")"),"Говядина")</f>
        <v>Говядина</v>
      </c>
    </row>
    <row r="1109" spans="1:2" ht="15.75" customHeight="1">
      <c r="A1109" s="1" t="str">
        <f ca="1">IFERROR(__xludf.DUMMYFUNCTION("GOOGLETRANSLATE(A1109,""EN"",""RU"")"),"Египетский Фаттех")</f>
        <v>Египетский Фаттех</v>
      </c>
      <c r="B1109" s="1" t="str">
        <f ca="1">IFERROR(__xludf.DUMMYFUNCTION("GOOGLETRANSLATE(B1109,""EN"",""RU"")"),"Лук")</f>
        <v>Лук</v>
      </c>
    </row>
    <row r="1110" spans="1:2" ht="15.75" customHeight="1">
      <c r="A1110" s="1" t="str">
        <f ca="1">IFERROR(__xludf.DUMMYFUNCTION("GOOGLETRANSLATE(A1110,""EN"",""RU"")"),"Египетский Фаттех")</f>
        <v>Египетский Фаттех</v>
      </c>
      <c r="B1110" s="1" t="str">
        <f ca="1">IFERROR(__xludf.DUMMYFUNCTION("GOOGLETRANSLATE(B1110,""EN"",""RU"")"),"Куриный бульонный кубик")</f>
        <v>Куриный бульонный кубик</v>
      </c>
    </row>
    <row r="1111" spans="1:2" ht="15.75" customHeight="1">
      <c r="A1111" s="1" t="str">
        <f ca="1">IFERROR(__xludf.DUMMYFUNCTION("GOOGLETRANSLATE(A1111,""EN"",""RU"")"),"Египетский Фаттех")</f>
        <v>Египетский Фаттех</v>
      </c>
      <c r="B1111" s="1" t="str">
        <f ca="1">IFERROR(__xludf.DUMMYFUNCTION("GOOGLETRANSLATE(B1111,""EN"",""RU"")"),"Помидоры")</f>
        <v>Помидоры</v>
      </c>
    </row>
    <row r="1112" spans="1:2" ht="15.75" customHeight="1">
      <c r="A1112" s="1" t="str">
        <f ca="1">IFERROR(__xludf.DUMMYFUNCTION("GOOGLETRANSLATE(A1112,""EN"",""RU"")"),"Египетский Фаттех")</f>
        <v>Египетский Фаттех</v>
      </c>
      <c r="B1112" s="1" t="str">
        <f ca="1">IFERROR(__xludf.DUMMYFUNCTION("GOOGLETRANSLATE(B1112,""EN"",""RU"")"),"Зубчик чеснока")</f>
        <v>Зубчик чеснока</v>
      </c>
    </row>
    <row r="1113" spans="1:2" ht="15.75" customHeight="1">
      <c r="A1113" s="1" t="str">
        <f ca="1">IFERROR(__xludf.DUMMYFUNCTION("GOOGLETRANSLATE(A1113,""EN"",""RU"")"),"Египетский Фаттех")</f>
        <v>Египетский Фаттех</v>
      </c>
      <c r="B1113" s="1" t="str">
        <f ca="1">IFERROR(__xludf.DUMMYFUNCTION("GOOGLETRANSLATE(B1113,""EN"",""RU"")"),"Томатное пюре")</f>
        <v>Томатное пюре</v>
      </c>
    </row>
    <row r="1114" spans="1:2" ht="15.75" customHeight="1">
      <c r="A1114" s="1" t="str">
        <f ca="1">IFERROR(__xludf.DUMMYFUNCTION("GOOGLETRANSLATE(A1114,""EN"",""RU"")"),"Египетский Фаттех")</f>
        <v>Египетский Фаттех</v>
      </c>
      <c r="B1114" s="1" t="str">
        <f ca="1">IFERROR(__xludf.DUMMYFUNCTION("GOOGLETRANSLATE(B1114,""EN"",""RU"")"),"Рис")</f>
        <v>Рис</v>
      </c>
    </row>
    <row r="1115" spans="1:2" ht="15.75" customHeight="1">
      <c r="A1115" s="1" t="str">
        <f ca="1">IFERROR(__xludf.DUMMYFUNCTION("GOOGLETRANSLATE(A1115,""EN"",""RU"")"),"Египетский Фаттех")</f>
        <v>Египетский Фаттех</v>
      </c>
      <c r="B1115" s="1" t="str">
        <f ca="1">IFERROR(__xludf.DUMMYFUNCTION("GOOGLETRANSLATE(B1115,""EN"",""RU"")"),"Лапша")</f>
        <v>Лапша</v>
      </c>
    </row>
    <row r="1116" spans="1:2" ht="15.75" customHeight="1">
      <c r="A1116" s="1" t="str">
        <f ca="1">IFERROR(__xludf.DUMMYFUNCTION("GOOGLETRANSLATE(A1116,""EN"",""RU"")"),"Египетский Фаттех")</f>
        <v>Египетский Фаттех</v>
      </c>
      <c r="B1116" s="1" t="str">
        <f ca="1">IFERROR(__xludf.DUMMYFUNCTION("GOOGLETRANSLATE(B1116,""EN"",""RU"")"),"Масло")</f>
        <v>Масло</v>
      </c>
    </row>
    <row r="1117" spans="1:2" ht="15.75" customHeight="1">
      <c r="A1117" s="1" t="str">
        <f ca="1">IFERROR(__xludf.DUMMYFUNCTION("GOOGLETRANSLATE(A1117,""EN"",""RU"")"),"Египетский Фаттех")</f>
        <v>Египетский Фаттех</v>
      </c>
      <c r="B1117" s="1" t="str">
        <f ca="1">IFERROR(__xludf.DUMMYFUNCTION("GOOGLETRANSLATE(B1117,""EN"",""RU"")"),"Оливковое масло")</f>
        <v>Оливковое масло</v>
      </c>
    </row>
    <row r="1118" spans="1:2" ht="15.75" customHeight="1">
      <c r="A1118" s="1" t="str">
        <f ca="1">IFERROR(__xludf.DUMMYFUNCTION("GOOGLETRANSLATE(A1118,""EN"",""RU"")"),"Египетский Фаттех")</f>
        <v>Египетский Фаттех</v>
      </c>
      <c r="B1118" s="1" t="str">
        <f ca="1">IFERROR(__xludf.DUMMYFUNCTION("GOOGLETRANSLATE(B1118,""EN"",""RU"")"),"Лаваш")</f>
        <v>Лаваш</v>
      </c>
    </row>
    <row r="1119" spans="1:2" ht="15.75" customHeight="1">
      <c r="A1119" s="1" t="str">
        <f ca="1">IFERROR(__xludf.DUMMYFUNCTION("GOOGLETRANSLATE(A1119,""EN"",""RU"")"),"Египетский Фаттех")</f>
        <v>Египетский Фаттех</v>
      </c>
      <c r="B1119" s="1" t="str">
        <f ca="1">IFERROR(__xludf.DUMMYFUNCTION("GOOGLETRANSLATE(B1119,""EN"",""RU"")"),"Тмин")</f>
        <v>Тмин</v>
      </c>
    </row>
    <row r="1120" spans="1:2" ht="15.75" customHeight="1">
      <c r="A1120" s="1" t="str">
        <f ca="1">IFERROR(__xludf.DUMMYFUNCTION("GOOGLETRANSLATE(A1120,""EN"",""RU"")"),"Египетский Фаттех")</f>
        <v>Египетский Фаттех</v>
      </c>
      <c r="B1120" s="1" t="str">
        <f ca="1">IFERROR(__xludf.DUMMYFUNCTION("GOOGLETRANSLATE(B1120,""EN"",""RU"")"),"Белый винный уксус")</f>
        <v>Белый винный уксус</v>
      </c>
    </row>
    <row r="1121" spans="1:2" ht="15.75" customHeight="1">
      <c r="A1121" s="1" t="str">
        <f ca="1">IFERROR(__xludf.DUMMYFUNCTION("GOOGLETRANSLATE(A1121,""EN"",""RU"")"),"Египетский Фаттех")</f>
        <v>Египетский Фаттех</v>
      </c>
      <c r="B1121" s="1" t="str">
        <f ca="1">IFERROR(__xludf.DUMMYFUNCTION("GOOGLETRANSLATE(B1121,""EN"",""RU"")"),"Соль")</f>
        <v>Соль</v>
      </c>
    </row>
    <row r="1122" spans="1:2" ht="15.75" customHeight="1">
      <c r="A1122" s="1" t="str">
        <f ca="1">IFERROR(__xludf.DUMMYFUNCTION("GOOGLETRANSLATE(A1122,""EN"",""RU"")"),"Египетский Фаттех")</f>
        <v>Египетский Фаттех</v>
      </c>
      <c r="B1122" s="1" t="str">
        <f ca="1">IFERROR(__xludf.DUMMYFUNCTION("GOOGLETRANSLATE(B1122,""EN"",""RU"")"),"Перец")</f>
        <v>Перец</v>
      </c>
    </row>
    <row r="1123" spans="1:2" ht="15.75" customHeight="1">
      <c r="A1123" s="1" t="str">
        <f ca="1">IFERROR(__xludf.DUMMYFUNCTION("GOOGLETRANSLATE(A1123,""EN"",""RU"")"),"Баклажаны Адобо")</f>
        <v>Баклажаны Адобо</v>
      </c>
      <c r="B1123" s="1" t="str">
        <f ca="1">IFERROR(__xludf.DUMMYFUNCTION("GOOGLETRANSLATE(B1123,""EN"",""RU"")"),"Баклажаны")</f>
        <v>Баклажаны</v>
      </c>
    </row>
    <row r="1124" spans="1:2" ht="15.75" customHeight="1">
      <c r="A1124" s="1" t="str">
        <f ca="1">IFERROR(__xludf.DUMMYFUNCTION("GOOGLETRANSLATE(A1124,""EN"",""RU"")"),"Баклажаны Адобо")</f>
        <v>Баклажаны Адобо</v>
      </c>
      <c r="B1124" s="1" t="str">
        <f ca="1">IFERROR(__xludf.DUMMYFUNCTION("GOOGLETRANSLATE(B1124,""EN"",""RU"")"),"Сахар")</f>
        <v>Сахар</v>
      </c>
    </row>
    <row r="1125" spans="1:2" ht="15.75" customHeight="1">
      <c r="A1125" s="1" t="str">
        <f ca="1">IFERROR(__xludf.DUMMYFUNCTION("GOOGLETRANSLATE(A1125,""EN"",""RU"")"),"Баклажаны Адобо")</f>
        <v>Баклажаны Адобо</v>
      </c>
      <c r="B1125" s="1" t="str">
        <f ca="1">IFERROR(__xludf.DUMMYFUNCTION("GOOGLETRANSLATE(B1125,""EN"",""RU"")"),"Соль")</f>
        <v>Соль</v>
      </c>
    </row>
    <row r="1126" spans="1:2" ht="15.75" customHeight="1">
      <c r="A1126" s="1" t="str">
        <f ca="1">IFERROR(__xludf.DUMMYFUNCTION("GOOGLETRANSLATE(A1126,""EN"",""RU"")"),"Баклажаны Адобо")</f>
        <v>Баклажаны Адобо</v>
      </c>
      <c r="B1126" s="1" t="str">
        <f ca="1">IFERROR(__xludf.DUMMYFUNCTION("GOOGLETRANSLATE(B1126,""EN"",""RU"")"),"Перец")</f>
        <v>Перец</v>
      </c>
    </row>
    <row r="1127" spans="1:2" ht="15.75" customHeight="1">
      <c r="A1127" s="1" t="str">
        <f ca="1">IFERROR(__xludf.DUMMYFUNCTION("GOOGLETRANSLATE(A1127,""EN"",""RU"")"),"Баклажаны Адобо")</f>
        <v>Баклажаны Адобо</v>
      </c>
      <c r="B1127" s="1" t="str">
        <f ca="1">IFERROR(__xludf.DUMMYFUNCTION("GOOGLETRANSLATE(B1127,""EN"",""RU"")"),"Чеснок")</f>
        <v>Чеснок</v>
      </c>
    </row>
    <row r="1128" spans="1:2" ht="15.75" customHeight="1">
      <c r="A1128" s="1" t="str">
        <f ca="1">IFERROR(__xludf.DUMMYFUNCTION("GOOGLETRANSLATE(A1128,""EN"",""RU"")"),"Баклажаны Адобо")</f>
        <v>Баклажаны Адобо</v>
      </c>
      <c r="B1128" s="1" t="str">
        <f ca="1">IFERROR(__xludf.DUMMYFUNCTION("GOOGLETRANSLATE(B1128,""EN"",""RU"")"),"Оливковое масло")</f>
        <v>Оливковое масло</v>
      </c>
    </row>
    <row r="1129" spans="1:2" ht="15.75" customHeight="1">
      <c r="A1129" s="1" t="str">
        <f ca="1">IFERROR(__xludf.DUMMYFUNCTION("GOOGLETRANSLATE(A1129,""EN"",""RU"")"),"Баклажаны Адобо")</f>
        <v>Баклажаны Адобо</v>
      </c>
      <c r="B1129" s="1" t="str">
        <f ca="1">IFERROR(__xludf.DUMMYFUNCTION("GOOGLETRANSLATE(B1129,""EN"",""RU"")"),"Свиной фарш")</f>
        <v>Свиной фарш</v>
      </c>
    </row>
    <row r="1130" spans="1:2" ht="15.75" customHeight="1">
      <c r="A1130" s="1" t="str">
        <f ca="1">IFERROR(__xludf.DUMMYFUNCTION("GOOGLETRANSLATE(A1130,""EN"",""RU"")"),"Баклажаны Адобо")</f>
        <v>Баклажаны Адобо</v>
      </c>
      <c r="B1130" s="1" t="str">
        <f ca="1">IFERROR(__xludf.DUMMYFUNCTION("GOOGLETRANSLATE(B1130,""EN"",""RU"")"),"Рисовый уксус")</f>
        <v>Рисовый уксус</v>
      </c>
    </row>
    <row r="1131" spans="1:2" ht="15.75" customHeight="1">
      <c r="A1131" s="1" t="str">
        <f ca="1">IFERROR(__xludf.DUMMYFUNCTION("GOOGLETRANSLATE(A1131,""EN"",""RU"")"),"Баклажаны Адобо")</f>
        <v>Баклажаны Адобо</v>
      </c>
      <c r="B1131" s="1" t="str">
        <f ca="1">IFERROR(__xludf.DUMMYFUNCTION("GOOGLETRANSLATE(B1131,""EN"",""RU"")"),"Соевый соус")</f>
        <v>Соевый соус</v>
      </c>
    </row>
    <row r="1132" spans="1:2" ht="15.75" customHeight="1">
      <c r="A1132" s="1" t="str">
        <f ca="1">IFERROR(__xludf.DUMMYFUNCTION("GOOGLETRANSLATE(A1132,""EN"",""RU"")"),"Баклажаны Адобо")</f>
        <v>Баклажаны Адобо</v>
      </c>
      <c r="B1132" s="1" t="str">
        <f ca="1">IFERROR(__xludf.DUMMYFUNCTION("GOOGLETRANSLATE(B1132,""EN"",""RU"")"),"Лавровый лист")</f>
        <v>Лавровый лист</v>
      </c>
    </row>
    <row r="1133" spans="1:2" ht="15.75" customHeight="1">
      <c r="A1133" s="1" t="str">
        <f ca="1">IFERROR(__xludf.DUMMYFUNCTION("GOOGLETRANSLATE(A1133,""EN"",""RU"")"),"Рыбный пирог")</f>
        <v>Рыбный пирог</v>
      </c>
      <c r="B1133" s="1" t="str">
        <f ca="1">IFERROR(__xludf.DUMMYFUNCTION("GOOGLETRANSLATE(B1133,""EN"",""RU"")"),"Мучный картофель")</f>
        <v>Мучный картофель</v>
      </c>
    </row>
    <row r="1134" spans="1:2" ht="15.75" customHeight="1">
      <c r="A1134" s="1" t="str">
        <f ca="1">IFERROR(__xludf.DUMMYFUNCTION("GOOGLETRANSLATE(A1134,""EN"",""RU"")"),"Рыбный пирог")</f>
        <v>Рыбный пирог</v>
      </c>
      <c r="B1134" s="1" t="str">
        <f ca="1">IFERROR(__xludf.DUMMYFUNCTION("GOOGLETRANSLATE(B1134,""EN"",""RU"")"),"Оливковое масло")</f>
        <v>Оливковое масло</v>
      </c>
    </row>
    <row r="1135" spans="1:2" ht="15.75" customHeight="1">
      <c r="A1135" s="1" t="str">
        <f ca="1">IFERROR(__xludf.DUMMYFUNCTION("GOOGLETRANSLATE(A1135,""EN"",""RU"")"),"Рыбный пирог")</f>
        <v>Рыбный пирог</v>
      </c>
      <c r="B1135" s="1" t="str">
        <f ca="1">IFERROR(__xludf.DUMMYFUNCTION("GOOGLETRANSLATE(B1135,""EN"",""RU"")"),"Полу-обезжиренное молоко")</f>
        <v>Полу-обезжиренное молоко</v>
      </c>
    </row>
    <row r="1136" spans="1:2" ht="15.75" customHeight="1">
      <c r="A1136" s="1" t="str">
        <f ca="1">IFERROR(__xludf.DUMMYFUNCTION("GOOGLETRANSLATE(A1136,""EN"",""RU"")"),"Рыбный пирог")</f>
        <v>Рыбный пирог</v>
      </c>
      <c r="B1136" s="1" t="str">
        <f ca="1">IFERROR(__xludf.DUMMYFUNCTION("GOOGLETRANSLATE(B1136,""EN"",""RU"")"),"Филе белой рыбы")</f>
        <v>Филе белой рыбы</v>
      </c>
    </row>
    <row r="1137" spans="1:2" ht="15.75" customHeight="1">
      <c r="A1137" s="1" t="str">
        <f ca="1">IFERROR(__xludf.DUMMYFUNCTION("GOOGLETRANSLATE(A1137,""EN"",""RU"")"),"Рыбный пирог")</f>
        <v>Рыбный пирог</v>
      </c>
      <c r="B1137" s="1" t="str">
        <f ca="1">IFERROR(__xludf.DUMMYFUNCTION("GOOGLETRANSLATE(B1137,""EN"",""RU"")"),"Пшеничной муки")</f>
        <v>Пшеничной муки</v>
      </c>
    </row>
    <row r="1138" spans="1:2" ht="15.75" customHeight="1">
      <c r="A1138" s="1" t="str">
        <f ca="1">IFERROR(__xludf.DUMMYFUNCTION("GOOGLETRANSLATE(A1138,""EN"",""RU"")"),"Рыбный пирог")</f>
        <v>Рыбный пирог</v>
      </c>
      <c r="B1138" s="1" t="str">
        <f ca="1">IFERROR(__xludf.DUMMYFUNCTION("GOOGLETRANSLATE(B1138,""EN"",""RU"")"),"Мускатный орех")</f>
        <v>Мускатный орех</v>
      </c>
    </row>
    <row r="1139" spans="1:2" ht="15.75" customHeight="1">
      <c r="A1139" s="1" t="str">
        <f ca="1">IFERROR(__xludf.DUMMYFUNCTION("GOOGLETRANSLATE(A1139,""EN"",""RU"")"),"Рыбный пирог")</f>
        <v>Рыбный пирог</v>
      </c>
      <c r="B1139" s="1" t="str">
        <f ca="1">IFERROR(__xludf.DUMMYFUNCTION("GOOGLETRANSLATE(B1139,""EN"",""RU"")"),"Двойной крем")</f>
        <v>Двойной крем</v>
      </c>
    </row>
    <row r="1140" spans="1:2" ht="15.75" customHeight="1">
      <c r="A1140" s="1" t="str">
        <f ca="1">IFERROR(__xludf.DUMMYFUNCTION("GOOGLETRANSLATE(A1140,""EN"",""RU"")"),"Рыбный пирог")</f>
        <v>Рыбный пирог</v>
      </c>
      <c r="B1140" s="1" t="str">
        <f ca="1">IFERROR(__xludf.DUMMYFUNCTION("GOOGLETRANSLATE(B1140,""EN"",""RU"")"),"Иерусалимские артишоки")</f>
        <v>Иерусалимские артишоки</v>
      </c>
    </row>
    <row r="1141" spans="1:2" ht="15.75" customHeight="1">
      <c r="A1141" s="1" t="str">
        <f ca="1">IFERROR(__xludf.DUMMYFUNCTION("GOOGLETRANSLATE(A1141,""EN"",""RU"")"),"Рыбный пирог")</f>
        <v>Рыбный пирог</v>
      </c>
      <c r="B1141" s="1" t="str">
        <f ca="1">IFERROR(__xludf.DUMMYFUNCTION("GOOGLETRANSLATE(B1141,""EN"",""RU"")"),"лук-порей")</f>
        <v>лук-порей</v>
      </c>
    </row>
    <row r="1142" spans="1:2" ht="15.75" customHeight="1">
      <c r="A1142" s="1" t="str">
        <f ca="1">IFERROR(__xludf.DUMMYFUNCTION("GOOGLETRANSLATE(A1142,""EN"",""RU"")"),"Рыбный пирог")</f>
        <v>Рыбный пирог</v>
      </c>
      <c r="B1142" s="1" t="str">
        <f ca="1">IFERROR(__xludf.DUMMYFUNCTION("GOOGLETRANSLATE(B1142,""EN"",""RU"")"),"Креветки")</f>
        <v>Креветки</v>
      </c>
    </row>
    <row r="1143" spans="1:2" ht="15.75" customHeight="1">
      <c r="A1143" s="1" t="str">
        <f ca="1">IFERROR(__xludf.DUMMYFUNCTION("GOOGLETRANSLATE(A1143,""EN"",""RU"")"),"Рыбный пирог")</f>
        <v>Рыбный пирог</v>
      </c>
      <c r="B1143" s="1" t="str">
        <f ca="1">IFERROR(__xludf.DUMMYFUNCTION("GOOGLETRANSLATE(B1143,""EN"",""RU"")"),"Петрушка")</f>
        <v>Петрушка</v>
      </c>
    </row>
    <row r="1144" spans="1:2" ht="15.75" customHeight="1">
      <c r="A1144" s="1" t="str">
        <f ca="1">IFERROR(__xludf.DUMMYFUNCTION("GOOGLETRANSLATE(A1144,""EN"",""RU"")"),"Рыбный пирог")</f>
        <v>Рыбный пирог</v>
      </c>
      <c r="B1144" s="1" t="str">
        <f ca="1">IFERROR(__xludf.DUMMYFUNCTION("GOOGLETRANSLATE(B1144,""EN"",""RU"")"),"Укроп")</f>
        <v>Укроп</v>
      </c>
    </row>
    <row r="1145" spans="1:2" ht="15.75" customHeight="1">
      <c r="A1145" s="1" t="str">
        <f ca="1">IFERROR(__xludf.DUMMYFUNCTION("GOOGLETRANSLATE(A1145,""EN"",""RU"")"),"Рыбный пирог")</f>
        <v>Рыбный пирог</v>
      </c>
      <c r="B1145" s="1" t="str">
        <f ca="1">IFERROR(__xludf.DUMMYFUNCTION("GOOGLETRANSLATE(B1145,""EN"",""RU"")"),"Лимон")</f>
        <v>Лимон</v>
      </c>
    </row>
    <row r="1146" spans="1:2" ht="15.75" customHeight="1">
      <c r="A1146" s="1" t="str">
        <f ca="1">IFERROR(__xludf.DUMMYFUNCTION("GOOGLETRANSLATE(A1146,""EN"",""RU"")"),"Рыбный пирог")</f>
        <v>Рыбный пирог</v>
      </c>
      <c r="B1146" s="1" t="str">
        <f ca="1">IFERROR(__xludf.DUMMYFUNCTION("GOOGLETRANSLATE(B1146,""EN"",""RU"")"),"Грюйер")</f>
        <v>Грюйер</v>
      </c>
    </row>
    <row r="1147" spans="1:2" ht="15.75" customHeight="1">
      <c r="A1147" s="1" t="str">
        <f ca="1">IFERROR(__xludf.DUMMYFUNCTION("GOOGLETRANSLATE(A1147,""EN"",""RU"")"),"Рыбный пирог")</f>
        <v>Рыбный пирог</v>
      </c>
      <c r="B1147" s="1" t="str">
        <f ca="1">IFERROR(__xludf.DUMMYFUNCTION("GOOGLETRANSLATE(B1147,""EN"",""RU"")"),"Лимон")</f>
        <v>Лимон</v>
      </c>
    </row>
    <row r="1148" spans="1:2" ht="15.75" customHeight="1">
      <c r="A1148" s="1" t="str">
        <f ca="1">IFERROR(__xludf.DUMMYFUNCTION("GOOGLETRANSLATE(A1148,""EN"",""RU"")"),"Французская чечевица с чесноком и тимьяном")</f>
        <v>Французская чечевица с чесноком и тимьяном</v>
      </c>
      <c r="B1148" s="1" t="str">
        <f ca="1">IFERROR(__xludf.DUMMYFUNCTION("GOOGLETRANSLATE(B1148,""EN"",""RU"")"),"Оливковое масло")</f>
        <v>Оливковое масло</v>
      </c>
    </row>
    <row r="1149" spans="1:2" ht="15.75" customHeight="1">
      <c r="A1149" s="1" t="str">
        <f ca="1">IFERROR(__xludf.DUMMYFUNCTION("GOOGLETRANSLATE(A1149,""EN"",""RU"")"),"Французская чечевица с чесноком и тимьяном")</f>
        <v>Французская чечевица с чесноком и тимьяном</v>
      </c>
      <c r="B1149" s="1" t="str">
        <f ca="1">IFERROR(__xludf.DUMMYFUNCTION("GOOGLETRANSLATE(B1149,""EN"",""RU"")"),"Лук")</f>
        <v>Лук</v>
      </c>
    </row>
    <row r="1150" spans="1:2" ht="15.75" customHeight="1">
      <c r="A1150" s="1" t="str">
        <f ca="1">IFERROR(__xludf.DUMMYFUNCTION("GOOGLETRANSLATE(A1150,""EN"",""RU"")"),"Французская чечевица с чесноком и тимьяном")</f>
        <v>Французская чечевица с чесноком и тимьяном</v>
      </c>
      <c r="B1150" s="1" t="str">
        <f ca="1">IFERROR(__xludf.DUMMYFUNCTION("GOOGLETRANSLATE(B1150,""EN"",""RU"")"),"Чеснок")</f>
        <v>Чеснок</v>
      </c>
    </row>
    <row r="1151" spans="1:2" ht="15.75" customHeight="1">
      <c r="A1151" s="1" t="str">
        <f ca="1">IFERROR(__xludf.DUMMYFUNCTION("GOOGLETRANSLATE(A1151,""EN"",""RU"")"),"Французская чечевица с чесноком и тимьяном")</f>
        <v>Французская чечевица с чесноком и тимьяном</v>
      </c>
      <c r="B1151" s="1" t="str">
        <f ca="1">IFERROR(__xludf.DUMMYFUNCTION("GOOGLETRANSLATE(B1151,""EN"",""RU"")"),"Морковь")</f>
        <v>Морковь</v>
      </c>
    </row>
    <row r="1152" spans="1:2" ht="15.75" customHeight="1">
      <c r="A1152" s="1" t="str">
        <f ca="1">IFERROR(__xludf.DUMMYFUNCTION("GOOGLETRANSLATE(A1152,""EN"",""RU"")"),"Французская чечевица с чесноком и тимьяном")</f>
        <v>Французская чечевица с чесноком и тимьяном</v>
      </c>
      <c r="B1152" s="1" t="str">
        <f ca="1">IFERROR(__xludf.DUMMYFUNCTION("GOOGLETRANSLATE(B1152,""EN"",""RU"")"),"Французская чечевица")</f>
        <v>Французская чечевица</v>
      </c>
    </row>
    <row r="1153" spans="1:2" ht="15.75" customHeight="1">
      <c r="A1153" s="1" t="str">
        <f ca="1">IFERROR(__xludf.DUMMYFUNCTION("GOOGLETRANSLATE(A1153,""EN"",""RU"")"),"Французская чечевица с чесноком и тимьяном")</f>
        <v>Французская чечевица с чесноком и тимьяном</v>
      </c>
      <c r="B1153" s="1" t="str">
        <f ca="1">IFERROR(__xludf.DUMMYFUNCTION("GOOGLETRANSLATE(B1153,""EN"",""RU"")"),"Тимьян")</f>
        <v>Тимьян</v>
      </c>
    </row>
    <row r="1154" spans="1:2" ht="15.75" customHeight="1">
      <c r="A1154" s="1" t="str">
        <f ca="1">IFERROR(__xludf.DUMMYFUNCTION("GOOGLETRANSLATE(A1154,""EN"",""RU"")"),"Французская чечевица с чесноком и тимьяном")</f>
        <v>Французская чечевица с чесноком и тимьяном</v>
      </c>
      <c r="B1154" s="1" t="str">
        <f ca="1">IFERROR(__xludf.DUMMYFUNCTION("GOOGLETRANSLATE(B1154,""EN"",""RU"")"),"Лавровый лист")</f>
        <v>Лавровый лист</v>
      </c>
    </row>
    <row r="1155" spans="1:2" ht="15.75" customHeight="1">
      <c r="A1155" s="1" t="str">
        <f ca="1">IFERROR(__xludf.DUMMYFUNCTION("GOOGLETRANSLATE(A1155,""EN"",""RU"")"),"Французская чечевица с чесноком и тимьяном")</f>
        <v>Французская чечевица с чесноком и тимьяном</v>
      </c>
      <c r="B1155" s="1" t="str">
        <f ca="1">IFERROR(__xludf.DUMMYFUNCTION("GOOGLETRANSLATE(B1155,""EN"",""RU"")"),"Соль")</f>
        <v>Соль</v>
      </c>
    </row>
    <row r="1156" spans="1:2" ht="15.75" customHeight="1">
      <c r="A1156" s="1" t="str">
        <f ca="1">IFERROR(__xludf.DUMMYFUNCTION("GOOGLETRANSLATE(A1156,""EN"",""RU"")"),"Французская чечевица с чесноком и тимьяном")</f>
        <v>Французская чечевица с чесноком и тимьяном</v>
      </c>
      <c r="B1156" s="1" t="str">
        <f ca="1">IFERROR(__xludf.DUMMYFUNCTION("GOOGLETRANSLATE(B1156,""EN"",""RU"")"),"Сельдерей")</f>
        <v>Сельдерей</v>
      </c>
    </row>
    <row r="1157" spans="1:2" ht="15.75" customHeight="1">
      <c r="A1157" s="1" t="str">
        <f ca="1">IFERROR(__xludf.DUMMYFUNCTION("GOOGLETRANSLATE(A1157,""EN"",""RU"")"),"Феттучини Альфредо")</f>
        <v>Феттучини Альфредо</v>
      </c>
      <c r="B1157" s="1" t="str">
        <f ca="1">IFERROR(__xludf.DUMMYFUNCTION("GOOGLETRANSLATE(B1157,""EN"",""RU"")"),"Свернувшийся крем")</f>
        <v>Свернувшийся крем</v>
      </c>
    </row>
    <row r="1158" spans="1:2" ht="15.75" customHeight="1">
      <c r="A1158" s="1" t="str">
        <f ca="1">IFERROR(__xludf.DUMMYFUNCTION("GOOGLETRANSLATE(A1158,""EN"",""RU"")"),"Феттучини Альфредо")</f>
        <v>Феттучини Альфредо</v>
      </c>
      <c r="B1158" s="1" t="str">
        <f ca="1">IFERROR(__xludf.DUMMYFUNCTION("GOOGLETRANSLATE(B1158,""EN"",""RU"")"),"Масло")</f>
        <v>Масло</v>
      </c>
    </row>
    <row r="1159" spans="1:2" ht="15.75" customHeight="1">
      <c r="A1159" s="1" t="str">
        <f ca="1">IFERROR(__xludf.DUMMYFUNCTION("GOOGLETRANSLATE(A1159,""EN"",""RU"")"),"Феттучини Альфредо")</f>
        <v>Феттучини Альфредо</v>
      </c>
      <c r="B1159" s="1" t="str">
        <f ca="1">IFERROR(__xludf.DUMMYFUNCTION("GOOGLETRANSLATE(B1159,""EN"",""RU"")"),"Кукурузная мука")</f>
        <v>Кукурузная мука</v>
      </c>
    </row>
    <row r="1160" spans="1:2" ht="15.75" customHeight="1">
      <c r="A1160" s="1" t="str">
        <f ca="1">IFERROR(__xludf.DUMMYFUNCTION("GOOGLETRANSLATE(A1160,""EN"",""RU"")"),"Феттучини Альфредо")</f>
        <v>Феттучини Альфредо</v>
      </c>
      <c r="B1160" s="1" t="str">
        <f ca="1">IFERROR(__xludf.DUMMYFUNCTION("GOOGLETRANSLATE(B1160,""EN"",""RU"")"),"Сыр пармезан")</f>
        <v>Сыр пармезан</v>
      </c>
    </row>
    <row r="1161" spans="1:2" ht="15.75" customHeight="1">
      <c r="A1161" s="1" t="str">
        <f ca="1">IFERROR(__xludf.DUMMYFUNCTION("GOOGLETRANSLATE(A1161,""EN"",""RU"")"),"Феттучини Альфредо")</f>
        <v>Феттучини Альфредо</v>
      </c>
      <c r="B1161" s="1" t="str">
        <f ca="1">IFERROR(__xludf.DUMMYFUNCTION("GOOGLETRANSLATE(B1161,""EN"",""RU"")"),"Мускатный орех")</f>
        <v>Мускатный орех</v>
      </c>
    </row>
    <row r="1162" spans="1:2" ht="15.75" customHeight="1">
      <c r="A1162" s="1" t="str">
        <f ca="1">IFERROR(__xludf.DUMMYFUNCTION("GOOGLETRANSLATE(A1162,""EN"",""RU"")"),"Феттучини Альфредо")</f>
        <v>Феттучини Альфредо</v>
      </c>
      <c r="B1162" s="1" t="str">
        <f ca="1">IFERROR(__xludf.DUMMYFUNCTION("GOOGLETRANSLATE(B1162,""EN"",""RU"")"),"Феттучини")</f>
        <v>Феттучини</v>
      </c>
    </row>
    <row r="1163" spans="1:2" ht="15.75" customHeight="1">
      <c r="A1163" s="1" t="str">
        <f ca="1">IFERROR(__xludf.DUMMYFUNCTION("GOOGLETRANSLATE(A1163,""EN"",""RU"")"),"Феттучини Альфредо")</f>
        <v>Феттучини Альфредо</v>
      </c>
      <c r="B1163" s="1" t="str">
        <f ca="1">IFERROR(__xludf.DUMMYFUNCTION("GOOGLETRANSLATE(B1163,""EN"",""RU"")"),"Петрушка")</f>
        <v>Петрушка</v>
      </c>
    </row>
    <row r="1164" spans="1:2" ht="15.75" customHeight="1">
      <c r="A1164" s="1" t="str">
        <f ca="1">IFERROR(__xludf.DUMMYFUNCTION("GOOGLETRANSLATE(A1164,""EN"",""RU"")"),"Полный английский завтрак")</f>
        <v>Полный английский завтрак</v>
      </c>
      <c r="B1164" s="1" t="str">
        <f ca="1">IFERROR(__xludf.DUMMYFUNCTION("GOOGLETRANSLATE(B1164,""EN"",""RU"")"),"Колбасные изделия")</f>
        <v>Колбасные изделия</v>
      </c>
    </row>
    <row r="1165" spans="1:2" ht="15.75" customHeight="1">
      <c r="A1165" s="1" t="str">
        <f ca="1">IFERROR(__xludf.DUMMYFUNCTION("GOOGLETRANSLATE(A1165,""EN"",""RU"")"),"Полный английский завтрак")</f>
        <v>Полный английский завтрак</v>
      </c>
      <c r="B1165" s="1" t="str">
        <f ca="1">IFERROR(__xludf.DUMMYFUNCTION("GOOGLETRANSLATE(B1165,""EN"",""RU"")"),"Бекон")</f>
        <v>Бекон</v>
      </c>
    </row>
    <row r="1166" spans="1:2" ht="15.75" customHeight="1">
      <c r="A1166" s="1" t="str">
        <f ca="1">IFERROR(__xludf.DUMMYFUNCTION("GOOGLETRANSLATE(A1166,""EN"",""RU"")"),"Полный английский завтрак")</f>
        <v>Полный английский завтрак</v>
      </c>
      <c r="B1166" s="1" t="str">
        <f ca="1">IFERROR(__xludf.DUMMYFUNCTION("GOOGLETRANSLATE(B1166,""EN"",""RU"")"),"Грибы")</f>
        <v>Грибы</v>
      </c>
    </row>
    <row r="1167" spans="1:2" ht="15.75" customHeight="1">
      <c r="A1167" s="1" t="str">
        <f ca="1">IFERROR(__xludf.DUMMYFUNCTION("GOOGLETRANSLATE(A1167,""EN"",""RU"")"),"Полный английский завтрак")</f>
        <v>Полный английский завтрак</v>
      </c>
      <c r="B1167" s="1" t="str">
        <f ca="1">IFERROR(__xludf.DUMMYFUNCTION("GOOGLETRANSLATE(B1167,""EN"",""RU"")"),"Помидоры")</f>
        <v>Помидоры</v>
      </c>
    </row>
    <row r="1168" spans="1:2" ht="15.75" customHeight="1">
      <c r="A1168" s="1" t="str">
        <f ca="1">IFERROR(__xludf.DUMMYFUNCTION("GOOGLETRANSLATE(A1168,""EN"",""RU"")"),"Полный английский завтрак")</f>
        <v>Полный английский завтрак</v>
      </c>
      <c r="B1168" s="1" t="str">
        <f ca="1">IFERROR(__xludf.DUMMYFUNCTION("GOOGLETRANSLATE(B1168,""EN"",""RU"")"),"Кровяная колбаса")</f>
        <v>Кровяная колбаса</v>
      </c>
    </row>
    <row r="1169" spans="1:2" ht="15.75" customHeight="1">
      <c r="A1169" s="1" t="str">
        <f ca="1">IFERROR(__xludf.DUMMYFUNCTION("GOOGLETRANSLATE(A1169,""EN"",""RU"")"),"Полный английский завтрак")</f>
        <v>Полный английский завтрак</v>
      </c>
      <c r="B1169" s="1" t="str">
        <f ca="1">IFERROR(__xludf.DUMMYFUNCTION("GOOGLETRANSLATE(B1169,""EN"",""RU"")"),"Яйца")</f>
        <v>Яйца</v>
      </c>
    </row>
    <row r="1170" spans="1:2" ht="15.75" customHeight="1">
      <c r="A1170" s="1" t="str">
        <f ca="1">IFERROR(__xludf.DUMMYFUNCTION("GOOGLETRANSLATE(A1170,""EN"",""RU"")"),"Полный английский завтрак")</f>
        <v>Полный английский завтрак</v>
      </c>
      <c r="B1170" s="1" t="str">
        <f ca="1">IFERROR(__xludf.DUMMYFUNCTION("GOOGLETRANSLATE(B1170,""EN"",""RU"")"),"Хлеб")</f>
        <v>Хлеб</v>
      </c>
    </row>
    <row r="1171" spans="1:2" ht="15.75" customHeight="1">
      <c r="A1171" s="1" t="str">
        <f ca="1">IFERROR(__xludf.DUMMYFUNCTION("GOOGLETRANSLATE(A1171,""EN"",""RU"")"),"Полный английский завтрак")</f>
        <v>Полный английский завтрак</v>
      </c>
      <c r="B1171" s="1" t="str">
        <f ca="1">IFERROR(__xludf.DUMMYFUNCTION("GOOGLETRANSLATE(B1171,""EN"",""RU"")"),"Запеченная фасоль")</f>
        <v>Запеченная фасоль</v>
      </c>
    </row>
    <row r="1172" spans="1:2" ht="15.75" customHeight="1">
      <c r="A1172" s="1" t="str">
        <f ca="1">IFERROR(__xludf.DUMMYFUNCTION("GOOGLETRANSLATE(A1172,""EN"",""RU"")"),"Французский луковый суп")</f>
        <v>Французский луковый суп</v>
      </c>
      <c r="B1172" s="1" t="str">
        <f ca="1">IFERROR(__xludf.DUMMYFUNCTION("GOOGLETRANSLATE(B1172,""EN"",""RU"")"),"Масло")</f>
        <v>Масло</v>
      </c>
    </row>
    <row r="1173" spans="1:2" ht="15.75" customHeight="1">
      <c r="A1173" s="1" t="str">
        <f ca="1">IFERROR(__xludf.DUMMYFUNCTION("GOOGLETRANSLATE(A1173,""EN"",""RU"")"),"Французский луковый суп")</f>
        <v>Французский луковый суп</v>
      </c>
      <c r="B1173" s="1" t="str">
        <f ca="1">IFERROR(__xludf.DUMMYFUNCTION("GOOGLETRANSLATE(B1173,""EN"",""RU"")"),"Оливковое масло")</f>
        <v>Оливковое масло</v>
      </c>
    </row>
    <row r="1174" spans="1:2" ht="15.75" customHeight="1">
      <c r="A1174" s="1" t="str">
        <f ca="1">IFERROR(__xludf.DUMMYFUNCTION("GOOGLETRANSLATE(A1174,""EN"",""RU"")"),"Французский луковый суп")</f>
        <v>Французский луковый суп</v>
      </c>
      <c r="B1174" s="1" t="str">
        <f ca="1">IFERROR(__xludf.DUMMYFUNCTION("GOOGLETRANSLATE(B1174,""EN"",""RU"")"),"Лук")</f>
        <v>Лук</v>
      </c>
    </row>
    <row r="1175" spans="1:2" ht="15.75" customHeight="1">
      <c r="A1175" s="1" t="str">
        <f ca="1">IFERROR(__xludf.DUMMYFUNCTION("GOOGLETRANSLATE(A1175,""EN"",""RU"")"),"Французский луковый суп")</f>
        <v>Французский луковый суп</v>
      </c>
      <c r="B1175" s="1" t="str">
        <f ca="1">IFERROR(__xludf.DUMMYFUNCTION("GOOGLETRANSLATE(B1175,""EN"",""RU"")"),"Сахар")</f>
        <v>Сахар</v>
      </c>
    </row>
    <row r="1176" spans="1:2" ht="15.75" customHeight="1">
      <c r="A1176" s="1" t="str">
        <f ca="1">IFERROR(__xludf.DUMMYFUNCTION("GOOGLETRANSLATE(A1176,""EN"",""RU"")"),"Французский луковый суп")</f>
        <v>Французский луковый суп</v>
      </c>
      <c r="B1176" s="1" t="str">
        <f ca="1">IFERROR(__xludf.DUMMYFUNCTION("GOOGLETRANSLATE(B1176,""EN"",""RU"")"),"Зубчик чеснока")</f>
        <v>Зубчик чеснока</v>
      </c>
    </row>
    <row r="1177" spans="1:2" ht="15.75" customHeight="1">
      <c r="A1177" s="1" t="str">
        <f ca="1">IFERROR(__xludf.DUMMYFUNCTION("GOOGLETRANSLATE(A1177,""EN"",""RU"")"),"Французский луковый суп")</f>
        <v>Французский луковый суп</v>
      </c>
      <c r="B1177" s="1" t="str">
        <f ca="1">IFERROR(__xludf.DUMMYFUNCTION("GOOGLETRANSLATE(B1177,""EN"",""RU"")"),"Пшеничной муки")</f>
        <v>Пшеничной муки</v>
      </c>
    </row>
    <row r="1178" spans="1:2" ht="15.75" customHeight="1">
      <c r="A1178" s="1" t="str">
        <f ca="1">IFERROR(__xludf.DUMMYFUNCTION("GOOGLETRANSLATE(A1178,""EN"",""RU"")"),"Французский луковый суп")</f>
        <v>Французский луковый суп</v>
      </c>
      <c r="B1178" s="1" t="str">
        <f ca="1">IFERROR(__xludf.DUMMYFUNCTION("GOOGLETRANSLATE(B1178,""EN"",""RU"")"),"Белое сухое вино")</f>
        <v>Белое сухое вино</v>
      </c>
    </row>
    <row r="1179" spans="1:2" ht="15.75" customHeight="1">
      <c r="A1179" s="1" t="str">
        <f ca="1">IFERROR(__xludf.DUMMYFUNCTION("GOOGLETRANSLATE(A1179,""EN"",""RU"")"),"Французский луковый суп")</f>
        <v>Французский луковый суп</v>
      </c>
      <c r="B1179" s="1" t="str">
        <f ca="1">IFERROR(__xludf.DUMMYFUNCTION("GOOGLETRANSLATE(B1179,""EN"",""RU"")"),"Говяжий бульон")</f>
        <v>Говяжий бульон</v>
      </c>
    </row>
    <row r="1180" spans="1:2" ht="15.75" customHeight="1">
      <c r="A1180" s="1" t="str">
        <f ca="1">IFERROR(__xludf.DUMMYFUNCTION("GOOGLETRANSLATE(A1180,""EN"",""RU"")"),"Французский луковый суп")</f>
        <v>Французский луковый суп</v>
      </c>
      <c r="B1180" s="1" t="str">
        <f ca="1">IFERROR(__xludf.DUMMYFUNCTION("GOOGLETRANSLATE(B1180,""EN"",""RU"")"),"Хлеб")</f>
        <v>Хлеб</v>
      </c>
    </row>
    <row r="1181" spans="1:2" ht="15.75" customHeight="1">
      <c r="A1181" s="1" t="str">
        <f ca="1">IFERROR(__xludf.DUMMYFUNCTION("GOOGLETRANSLATE(A1181,""EN"",""RU"")"),"Французский луковый суп")</f>
        <v>Французский луковый суп</v>
      </c>
      <c r="B1181" s="1" t="str">
        <f ca="1">IFERROR(__xludf.DUMMYFUNCTION("GOOGLETRANSLATE(B1181,""EN"",""RU"")"),"Грюйер")</f>
        <v>Грюйер</v>
      </c>
    </row>
    <row r="1182" spans="1:2" ht="15.75" customHeight="1">
      <c r="A1182" s="1" t="str">
        <f ca="1">IFERROR(__xludf.DUMMYFUNCTION("GOOGLETRANSLATE(A1182,""EN"",""RU"")"),"Фламиш")</f>
        <v>Фламиш</v>
      </c>
      <c r="B1182" s="1" t="str">
        <f ca="1">IFERROR(__xludf.DUMMYFUNCTION("GOOGLETRANSLATE(B1182,""EN"",""RU"")"),"Масло")</f>
        <v>Масло</v>
      </c>
    </row>
    <row r="1183" spans="1:2" ht="15.75" customHeight="1">
      <c r="A1183" s="1" t="str">
        <f ca="1">IFERROR(__xludf.DUMMYFUNCTION("GOOGLETRANSLATE(A1183,""EN"",""RU"")"),"Фламиш")</f>
        <v>Фламиш</v>
      </c>
      <c r="B1183" s="1" t="str">
        <f ca="1">IFERROR(__xludf.DUMMYFUNCTION("GOOGLETRANSLATE(B1183,""EN"",""RU"")"),"лук-порей")</f>
        <v>лук-порей</v>
      </c>
    </row>
    <row r="1184" spans="1:2" ht="15.75" customHeight="1">
      <c r="A1184" s="1" t="str">
        <f ca="1">IFERROR(__xludf.DUMMYFUNCTION("GOOGLETRANSLATE(A1184,""EN"",""RU"")"),"Фламиш")</f>
        <v>Фламиш</v>
      </c>
      <c r="B1184" s="1" t="str">
        <f ca="1">IFERROR(__xludf.DUMMYFUNCTION("GOOGLETRANSLATE(B1184,""EN"",""RU"")"),"Соль")</f>
        <v>Соль</v>
      </c>
    </row>
    <row r="1185" spans="1:2" ht="15.75" customHeight="1">
      <c r="A1185" s="1" t="str">
        <f ca="1">IFERROR(__xludf.DUMMYFUNCTION("GOOGLETRANSLATE(A1185,""EN"",""RU"")"),"Фламиш")</f>
        <v>Фламиш</v>
      </c>
      <c r="B1185" s="1" t="str">
        <f ca="1">IFERROR(__xludf.DUMMYFUNCTION("GOOGLETRANSLATE(B1185,""EN"",""RU"")"),"Сметана")</f>
        <v>Сметана</v>
      </c>
    </row>
    <row r="1186" spans="1:2" ht="15.75" customHeight="1">
      <c r="A1186" s="1" t="str">
        <f ca="1">IFERROR(__xludf.DUMMYFUNCTION("GOOGLETRANSLATE(A1186,""EN"",""RU"")"),"Фламиш")</f>
        <v>Фламиш</v>
      </c>
      <c r="B1186" s="1" t="str">
        <f ca="1">IFERROR(__xludf.DUMMYFUNCTION("GOOGLETRANSLATE(B1186,""EN"",""RU"")"),"Яйцо")</f>
        <v>Яйцо</v>
      </c>
    </row>
    <row r="1187" spans="1:2" ht="15.75" customHeight="1">
      <c r="A1187" s="1" t="str">
        <f ca="1">IFERROR(__xludf.DUMMYFUNCTION("GOOGLETRANSLATE(A1187,""EN"",""RU"")"),"Фламиш")</f>
        <v>Фламиш</v>
      </c>
      <c r="B1187" s="1" t="str">
        <f ca="1">IFERROR(__xludf.DUMMYFUNCTION("GOOGLETRANSLATE(B1187,""EN"",""RU"")"),"Яичные желтки")</f>
        <v>Яичные желтки</v>
      </c>
    </row>
    <row r="1188" spans="1:2" ht="15.75" customHeight="1">
      <c r="A1188" s="1" t="str">
        <f ca="1">IFERROR(__xludf.DUMMYFUNCTION("GOOGLETRANSLATE(A1188,""EN"",""RU"")"),"Фламиш")</f>
        <v>Фламиш</v>
      </c>
      <c r="B1188" s="1" t="str">
        <f ca="1">IFERROR(__xludf.DUMMYFUNCTION("GOOGLETRANSLATE(B1188,""EN"",""RU"")"),"Мускатный орех")</f>
        <v>Мускатный орех</v>
      </c>
    </row>
    <row r="1189" spans="1:2" ht="15.75" customHeight="1">
      <c r="A1189" s="1" t="str">
        <f ca="1">IFERROR(__xludf.DUMMYFUNCTION("GOOGLETRANSLATE(A1189,""EN"",""RU"")"),"Фламиш")</f>
        <v>Фламиш</v>
      </c>
      <c r="B1189" s="1" t="str">
        <f ca="1">IFERROR(__xludf.DUMMYFUNCTION("GOOGLETRANSLATE(B1189,""EN"",""RU"")"),"Пшеничной муки")</f>
        <v>Пшеничной муки</v>
      </c>
    </row>
    <row r="1190" spans="1:2" ht="15.75" customHeight="1">
      <c r="A1190" s="1" t="str">
        <f ca="1">IFERROR(__xludf.DUMMYFUNCTION("GOOGLETRANSLATE(A1190,""EN"",""RU"")"),"Фламиш")</f>
        <v>Фламиш</v>
      </c>
      <c r="B1190" s="1" t="str">
        <f ca="1">IFERROR(__xludf.DUMMYFUNCTION("GOOGLETRANSLATE(B1190,""EN"",""RU"")"),"Соль")</f>
        <v>Соль</v>
      </c>
    </row>
    <row r="1191" spans="1:2" ht="15.75" customHeight="1">
      <c r="A1191" s="1" t="str">
        <f ca="1">IFERROR(__xludf.DUMMYFUNCTION("GOOGLETRANSLATE(A1191,""EN"",""RU"")"),"Фламиш")</f>
        <v>Фламиш</v>
      </c>
      <c r="B1191" s="1" t="str">
        <f ca="1">IFERROR(__xludf.DUMMYFUNCTION("GOOGLETRANSLATE(B1191,""EN"",""RU"")"),"Масло")</f>
        <v>Масло</v>
      </c>
    </row>
    <row r="1192" spans="1:2" ht="15.75" customHeight="1">
      <c r="A1192" s="1" t="str">
        <f ca="1">IFERROR(__xludf.DUMMYFUNCTION("GOOGLETRANSLATE(A1192,""EN"",""RU"")"),"Фламиш")</f>
        <v>Фламиш</v>
      </c>
      <c r="B1192" s="1" t="str">
        <f ca="1">IFERROR(__xludf.DUMMYFUNCTION("GOOGLETRANSLATE(B1192,""EN"",""RU"")"),"Сало")</f>
        <v>Сало</v>
      </c>
    </row>
    <row r="1193" spans="1:2" ht="15.75" customHeight="1">
      <c r="A1193" s="1" t="str">
        <f ca="1">IFERROR(__xludf.DUMMYFUNCTION("GOOGLETRANSLATE(A1193,""EN"",""RU"")"),"Фламиш")</f>
        <v>Фламиш</v>
      </c>
      <c r="B1193" s="1" t="str">
        <f ca="1">IFERROR(__xludf.DUMMYFUNCTION("GOOGLETRANSLATE(B1193,""EN"",""RU"")"),"Сыр чеддар")</f>
        <v>Сыр чеддар</v>
      </c>
    </row>
    <row r="1194" spans="1:2" ht="15.75" customHeight="1">
      <c r="A1194" s="1" t="str">
        <f ca="1">IFERROR(__xludf.DUMMYFUNCTION("GOOGLETRANSLATE(A1194,""EN"",""RU"")"),"Фламиш")</f>
        <v>Фламиш</v>
      </c>
      <c r="B1194" s="1" t="str">
        <f ca="1">IFERROR(__xludf.DUMMYFUNCTION("GOOGLETRANSLATE(B1194,""EN"",""RU"")"),"Вода")</f>
        <v>Вода</v>
      </c>
    </row>
    <row r="1195" spans="1:2" ht="15.75" customHeight="1">
      <c r="A1195" s="1" t="str">
        <f ca="1">IFERROR(__xludf.DUMMYFUNCTION("GOOGLETRANSLATE(A1195,""EN"",""RU"")"),"Французский омлет")</f>
        <v>Французский омлет</v>
      </c>
      <c r="B1195" s="1" t="str">
        <f ca="1">IFERROR(__xludf.DUMMYFUNCTION("GOOGLETRANSLATE(B1195,""EN"",""RU"")"),"Яйца")</f>
        <v>Яйца</v>
      </c>
    </row>
    <row r="1196" spans="1:2" ht="15.75" customHeight="1">
      <c r="A1196" s="1" t="str">
        <f ca="1">IFERROR(__xludf.DUMMYFUNCTION("GOOGLETRANSLATE(A1196,""EN"",""RU"")"),"Французский омлет")</f>
        <v>Французский омлет</v>
      </c>
      <c r="B1196" s="1" t="str">
        <f ca="1">IFERROR(__xludf.DUMMYFUNCTION("GOOGLETRANSLATE(B1196,""EN"",""RU"")"),"Масло")</f>
        <v>Масло</v>
      </c>
    </row>
    <row r="1197" spans="1:2" ht="15.75" customHeight="1">
      <c r="A1197" s="1" t="str">
        <f ca="1">IFERROR(__xludf.DUMMYFUNCTION("GOOGLETRANSLATE(A1197,""EN"",""RU"")"),"Французский омлет")</f>
        <v>Французский омлет</v>
      </c>
      <c r="B1197" s="1" t="str">
        <f ca="1">IFERROR(__xludf.DUMMYFUNCTION("GOOGLETRANSLATE(B1197,""EN"",""RU"")"),"пармезан")</f>
        <v>пармезан</v>
      </c>
    </row>
    <row r="1198" spans="1:2" ht="15.75" customHeight="1">
      <c r="A1198" s="1" t="str">
        <f ca="1">IFERROR(__xludf.DUMMYFUNCTION("GOOGLETRANSLATE(A1198,""EN"",""RU"")"),"Французский омлет")</f>
        <v>Французский омлет</v>
      </c>
      <c r="B1198" s="1" t="str">
        <f ca="1">IFERROR(__xludf.DUMMYFUNCTION("GOOGLETRANSLATE(B1198,""EN"",""RU"")"),"Эстрагон")</f>
        <v>Эстрагон</v>
      </c>
    </row>
    <row r="1199" spans="1:2" ht="15.75" customHeight="1">
      <c r="A1199" s="1" t="str">
        <f ca="1">IFERROR(__xludf.DUMMYFUNCTION("GOOGLETRANSLATE(A1199,""EN"",""RU"")"),"Французский омлет")</f>
        <v>Французский омлет</v>
      </c>
      <c r="B1199" s="1" t="str">
        <f ca="1">IFERROR(__xludf.DUMMYFUNCTION("GOOGLETRANSLATE(B1199,""EN"",""RU"")"),"Петрушка")</f>
        <v>Петрушка</v>
      </c>
    </row>
    <row r="1200" spans="1:2" ht="15.75" customHeight="1">
      <c r="A1200" s="1" t="str">
        <f ca="1">IFERROR(__xludf.DUMMYFUNCTION("GOOGLETRANSLATE(A1200,""EN"",""RU"")"),"Французский омлет")</f>
        <v>Французский омлет</v>
      </c>
      <c r="B1200" s="1" t="str">
        <f ca="1">IFERROR(__xludf.DUMMYFUNCTION("GOOGLETRANSLATE(B1200,""EN"",""RU"")"),"Шнитт-лук")</f>
        <v>Шнитт-лук</v>
      </c>
    </row>
    <row r="1201" spans="1:2" ht="15.75" customHeight="1">
      <c r="A1201" s="1" t="str">
        <f ca="1">IFERROR(__xludf.DUMMYFUNCTION("GOOGLETRANSLATE(A1201,""EN"",""RU"")"),"Французский омлет")</f>
        <v>Французский омлет</v>
      </c>
      <c r="B1201" s="1" t="str">
        <f ca="1">IFERROR(__xludf.DUMMYFUNCTION("GOOGLETRANSLATE(B1201,""EN"",""RU"")"),"Грюйер")</f>
        <v>Грюйер</v>
      </c>
    </row>
    <row r="1202" spans="1:2" ht="15.75" customHeight="1">
      <c r="A1202" s="1" t="str">
        <f ca="1">IFERROR(__xludf.DUMMYFUNCTION("GOOGLETRANSLATE(A1202,""EN"",""RU"")"),"Рыбное рагу с рулетом")</f>
        <v>Рыбное рагу с рулетом</v>
      </c>
      <c r="B1202" s="1" t="str">
        <f ca="1">IFERROR(__xludf.DUMMYFUNCTION("GOOGLETRANSLATE(B1202,""EN"",""RU"")"),"Креветки")</f>
        <v>Креветки</v>
      </c>
    </row>
    <row r="1203" spans="1:2" ht="15.75" customHeight="1">
      <c r="A1203" s="1" t="str">
        <f ca="1">IFERROR(__xludf.DUMMYFUNCTION("GOOGLETRANSLATE(A1203,""EN"",""RU"")"),"Рыбное рагу с рулетом")</f>
        <v>Рыбное рагу с рулетом</v>
      </c>
      <c r="B1203" s="1" t="str">
        <f ca="1">IFERROR(__xludf.DUMMYFUNCTION("GOOGLETRANSLATE(B1203,""EN"",""RU"")"),"Оливковое масло")</f>
        <v>Оливковое масло</v>
      </c>
    </row>
    <row r="1204" spans="1:2" ht="15.75" customHeight="1">
      <c r="A1204" s="1" t="str">
        <f ca="1">IFERROR(__xludf.DUMMYFUNCTION("GOOGLETRANSLATE(A1204,""EN"",""RU"")"),"Рыбное рагу с рулетом")</f>
        <v>Рыбное рагу с рулетом</v>
      </c>
      <c r="B1204" s="1" t="str">
        <f ca="1">IFERROR(__xludf.DUMMYFUNCTION("GOOGLETRANSLATE(B1204,""EN"",""RU"")"),"Белое сухое вино")</f>
        <v>Белое сухое вино</v>
      </c>
    </row>
    <row r="1205" spans="1:2" ht="15.75" customHeight="1">
      <c r="A1205" s="1" t="str">
        <f ca="1">IFERROR(__xludf.DUMMYFUNCTION("GOOGLETRANSLATE(A1205,""EN"",""RU"")"),"Рыбное рагу с рулетом")</f>
        <v>Рыбное рагу с рулетом</v>
      </c>
      <c r="B1205" s="1" t="str">
        <f ca="1">IFERROR(__xludf.DUMMYFUNCTION("GOOGLETRANSLATE(B1205,""EN"",""RU"")"),"Рыбный бульон")</f>
        <v>Рыбный бульон</v>
      </c>
    </row>
    <row r="1206" spans="1:2" ht="15.75" customHeight="1">
      <c r="A1206" s="1" t="str">
        <f ca="1">IFERROR(__xludf.DUMMYFUNCTION("GOOGLETRANSLATE(A1206,""EN"",""RU"")"),"Рыбное рагу с рулетом")</f>
        <v>Рыбное рагу с рулетом</v>
      </c>
      <c r="B1206" s="1" t="str">
        <f ca="1">IFERROR(__xludf.DUMMYFUNCTION("GOOGLETRANSLATE(B1206,""EN"",""RU"")"),"Фенхель")</f>
        <v>Фенхель</v>
      </c>
    </row>
    <row r="1207" spans="1:2" ht="15.75" customHeight="1">
      <c r="A1207" s="1" t="str">
        <f ca="1">IFERROR(__xludf.DUMMYFUNCTION("GOOGLETRANSLATE(A1207,""EN"",""RU"")"),"Рыбное рагу с рулетом")</f>
        <v>Рыбное рагу с рулетом</v>
      </c>
      <c r="B1207" s="1" t="str">
        <f ca="1">IFERROR(__xludf.DUMMYFUNCTION("GOOGLETRANSLATE(B1207,""EN"",""RU"")"),"Лук")</f>
        <v>Лук</v>
      </c>
    </row>
    <row r="1208" spans="1:2" ht="15.75" customHeight="1">
      <c r="A1208" s="1" t="str">
        <f ca="1">IFERROR(__xludf.DUMMYFUNCTION("GOOGLETRANSLATE(A1208,""EN"",""RU"")"),"Рыбное рагу с рулетом")</f>
        <v>Рыбное рагу с рулетом</v>
      </c>
      <c r="B1208" s="1" t="str">
        <f ca="1">IFERROR(__xludf.DUMMYFUNCTION("GOOGLETRANSLATE(B1208,""EN"",""RU"")"),"Чеснок")</f>
        <v>Чеснок</v>
      </c>
    </row>
    <row r="1209" spans="1:2" ht="15.75" customHeight="1">
      <c r="A1209" s="1" t="str">
        <f ca="1">IFERROR(__xludf.DUMMYFUNCTION("GOOGLETRANSLATE(A1209,""EN"",""RU"")"),"Рыбное рагу с рулетом")</f>
        <v>Рыбное рагу с рулетом</v>
      </c>
      <c r="B1209" s="1" t="str">
        <f ca="1">IFERROR(__xludf.DUMMYFUNCTION("GOOGLETRANSLATE(B1209,""EN"",""RU"")"),"Картофель")</f>
        <v>Картофель</v>
      </c>
    </row>
    <row r="1210" spans="1:2" ht="15.75" customHeight="1">
      <c r="A1210" s="1" t="str">
        <f ca="1">IFERROR(__xludf.DUMMYFUNCTION("GOOGLETRANSLATE(A1210,""EN"",""RU"")"),"Рыбное рагу с рулетом")</f>
        <v>Рыбное рагу с рулетом</v>
      </c>
      <c r="B1210" s="1" t="str">
        <f ca="1">IFERROR(__xludf.DUMMYFUNCTION("GOOGLETRANSLATE(B1210,""EN"",""RU"")"),"Апельсин")</f>
        <v>Апельсин</v>
      </c>
    </row>
    <row r="1211" spans="1:2" ht="15.75" customHeight="1">
      <c r="A1211" s="1" t="str">
        <f ca="1">IFERROR(__xludf.DUMMYFUNCTION("GOOGLETRANSLATE(A1211,""EN"",""RU"")"),"Рыбное рагу с рулетом")</f>
        <v>Рыбное рагу с рулетом</v>
      </c>
      <c r="B1211" s="1" t="str">
        <f ca="1">IFERROR(__xludf.DUMMYFUNCTION("GOOGLETRANSLATE(B1211,""EN"",""RU"")"),"Звездчатый анис")</f>
        <v>Звездчатый анис</v>
      </c>
    </row>
    <row r="1212" spans="1:2" ht="15.75" customHeight="1">
      <c r="A1212" s="1" t="str">
        <f ca="1">IFERROR(__xludf.DUMMYFUNCTION("GOOGLETRANSLATE(A1212,""EN"",""RU"")"),"Рыбное рагу с рулетом")</f>
        <v>Рыбное рагу с рулетом</v>
      </c>
      <c r="B1212" s="1" t="str">
        <f ca="1">IFERROR(__xludf.DUMMYFUNCTION("GOOGLETRANSLATE(B1212,""EN"",""RU"")"),"Лавровый лист")</f>
        <v>Лавровый лист</v>
      </c>
    </row>
    <row r="1213" spans="1:2" ht="15.75" customHeight="1">
      <c r="A1213" s="1" t="str">
        <f ca="1">IFERROR(__xludf.DUMMYFUNCTION("GOOGLETRANSLATE(A1213,""EN"",""RU"")"),"Рыбное рагу с рулетом")</f>
        <v>Рыбное рагу с рулетом</v>
      </c>
      <c r="B1213" s="1" t="str">
        <f ca="1">IFERROR(__xludf.DUMMYFUNCTION("GOOGLETRANSLATE(B1213,""EN"",""RU"")"),"Харисса Спайс")</f>
        <v>Харисса Спайс</v>
      </c>
    </row>
    <row r="1214" spans="1:2" ht="15.75" customHeight="1">
      <c r="A1214" s="1" t="str">
        <f ca="1">IFERROR(__xludf.DUMMYFUNCTION("GOOGLETRANSLATE(A1214,""EN"",""RU"")"),"Рыбное рагу с рулетом")</f>
        <v>Рыбное рагу с рулетом</v>
      </c>
      <c r="B1214" s="1" t="str">
        <f ca="1">IFERROR(__xludf.DUMMYFUNCTION("GOOGLETRANSLATE(B1214,""EN"",""RU"")"),"Томатное пюре")</f>
        <v>Томатное пюре</v>
      </c>
    </row>
    <row r="1215" spans="1:2" ht="15.75" customHeight="1">
      <c r="A1215" s="1" t="str">
        <f ca="1">IFERROR(__xludf.DUMMYFUNCTION("GOOGLETRANSLATE(A1215,""EN"",""RU"")"),"Рыбное рагу с рулетом")</f>
        <v>Рыбное рагу с рулетом</v>
      </c>
      <c r="B1215" s="1" t="str">
        <f ca="1">IFERROR(__xludf.DUMMYFUNCTION("GOOGLETRANSLATE(B1215,""EN"",""RU"")"),"нарезанные помидоры")</f>
        <v>нарезанные помидоры</v>
      </c>
    </row>
    <row r="1216" spans="1:2" ht="15.75" customHeight="1">
      <c r="A1216" s="1" t="str">
        <f ca="1">IFERROR(__xludf.DUMMYFUNCTION("GOOGLETRANSLATE(A1216,""EN"",""RU"")"),"Рыбное рагу с рулетом")</f>
        <v>Рыбное рагу с рулетом</v>
      </c>
      <c r="B1216" s="1" t="str">
        <f ca="1">IFERROR(__xludf.DUMMYFUNCTION("GOOGLETRANSLATE(B1216,""EN"",""RU"")"),"Моллюски")</f>
        <v>Моллюски</v>
      </c>
    </row>
    <row r="1217" spans="1:2" ht="15.75" customHeight="1">
      <c r="A1217" s="1" t="str">
        <f ca="1">IFERROR(__xludf.DUMMYFUNCTION("GOOGLETRANSLATE(A1217,""EN"",""RU"")"),"Рыбное рагу с рулетом")</f>
        <v>Рыбное рагу с рулетом</v>
      </c>
      <c r="B1217" s="1" t="str">
        <f ca="1">IFERROR(__xludf.DUMMYFUNCTION("GOOGLETRANSLATE(B1217,""EN"",""RU"")"),"Белая рыба")</f>
        <v>Белая рыба</v>
      </c>
    </row>
    <row r="1218" spans="1:2" ht="15.75" customHeight="1">
      <c r="A1218" s="1" t="str">
        <f ca="1">IFERROR(__xludf.DUMMYFUNCTION("GOOGLETRANSLATE(A1218,""EN"",""RU"")"),"Рыбное рагу с рулетом")</f>
        <v>Рыбное рагу с рулетом</v>
      </c>
      <c r="B1218" s="1" t="str">
        <f ca="1">IFERROR(__xludf.DUMMYFUNCTION("GOOGLETRANSLATE(B1218,""EN"",""RU"")"),"Тимьян")</f>
        <v>Тимьян</v>
      </c>
    </row>
    <row r="1219" spans="1:2" ht="15.75" customHeight="1">
      <c r="A1219" s="1" t="str">
        <f ca="1">IFERROR(__xludf.DUMMYFUNCTION("GOOGLETRANSLATE(A1219,""EN"",""RU"")"),"Рыбное рагу с рулетом")</f>
        <v>Рыбное рагу с рулетом</v>
      </c>
      <c r="B1219" s="1" t="str">
        <f ca="1">IFERROR(__xludf.DUMMYFUNCTION("GOOGLETRANSLATE(B1219,""EN"",""RU"")"),"Хлеб")</f>
        <v>Хлеб</v>
      </c>
    </row>
    <row r="1220" spans="1:2" ht="15.75" customHeight="1">
      <c r="A1220" s="1" t="str">
        <f ca="1">IFERROR(__xludf.DUMMYFUNCTION("GOOGLETRANSLATE(A1220,""EN"",""RU"")"),"Фенхель Дофинуаз")</f>
        <v>Фенхель Дофинуаз</v>
      </c>
      <c r="B1220" s="1" t="str">
        <f ca="1">IFERROR(__xludf.DUMMYFUNCTION("GOOGLETRANSLATE(B1220,""EN"",""RU"")"),"Картофель")</f>
        <v>Картофель</v>
      </c>
    </row>
    <row r="1221" spans="1:2" ht="15.75" customHeight="1">
      <c r="A1221" s="1" t="str">
        <f ca="1">IFERROR(__xludf.DUMMYFUNCTION("GOOGLETRANSLATE(A1221,""EN"",""RU"")"),"Фенхель Дофинуаз")</f>
        <v>Фенхель Дофинуаз</v>
      </c>
      <c r="B1221" s="1" t="str">
        <f ca="1">IFERROR(__xludf.DUMMYFUNCTION("GOOGLETRANSLATE(B1221,""EN"",""RU"")"),"Фенхель")</f>
        <v>Фенхель</v>
      </c>
    </row>
    <row r="1222" spans="1:2" ht="15.75" customHeight="1">
      <c r="A1222" s="1" t="str">
        <f ca="1">IFERROR(__xludf.DUMMYFUNCTION("GOOGLETRANSLATE(A1222,""EN"",""RU"")"),"Фенхель Дофинуаз")</f>
        <v>Фенхель Дофинуаз</v>
      </c>
      <c r="B1222" s="1" t="str">
        <f ca="1">IFERROR(__xludf.DUMMYFUNCTION("GOOGLETRANSLATE(B1222,""EN"",""RU"")"),"Чеснок")</f>
        <v>Чеснок</v>
      </c>
    </row>
    <row r="1223" spans="1:2" ht="15.75" customHeight="1">
      <c r="A1223" s="1" t="str">
        <f ca="1">IFERROR(__xludf.DUMMYFUNCTION("GOOGLETRANSLATE(A1223,""EN"",""RU"")"),"Фенхель Дофинуаз")</f>
        <v>Фенхель Дофинуаз</v>
      </c>
      <c r="B1223" s="1" t="str">
        <f ca="1">IFERROR(__xludf.DUMMYFUNCTION("GOOGLETRANSLATE(B1223,""EN"",""RU"")"),"Молоко")</f>
        <v>Молоко</v>
      </c>
    </row>
    <row r="1224" spans="1:2" ht="15.75" customHeight="1">
      <c r="A1224" s="1" t="str">
        <f ca="1">IFERROR(__xludf.DUMMYFUNCTION("GOOGLETRANSLATE(A1224,""EN"",""RU"")"),"Фенхель Дофинуаз")</f>
        <v>Фенхель Дофинуаз</v>
      </c>
      <c r="B1224" s="1" t="str">
        <f ca="1">IFERROR(__xludf.DUMMYFUNCTION("GOOGLETRANSLATE(B1224,""EN"",""RU"")"),"Двойной крем")</f>
        <v>Двойной крем</v>
      </c>
    </row>
    <row r="1225" spans="1:2" ht="15.75" customHeight="1">
      <c r="A1225" s="1" t="str">
        <f ca="1">IFERROR(__xludf.DUMMYFUNCTION("GOOGLETRANSLATE(A1225,""EN"",""RU"")"),"Фенхель Дофинуаз")</f>
        <v>Фенхель Дофинуаз</v>
      </c>
      <c r="B1225" s="1" t="str">
        <f ca="1">IFERROR(__xludf.DUMMYFUNCTION("GOOGLETRANSLATE(B1225,""EN"",""RU"")"),"Масло")</f>
        <v>Масло</v>
      </c>
    </row>
    <row r="1226" spans="1:2" ht="15.75" customHeight="1">
      <c r="A1226" s="1" t="str">
        <f ca="1">IFERROR(__xludf.DUMMYFUNCTION("GOOGLETRANSLATE(A1226,""EN"",""RU"")"),"Фенхель Дофинуаз")</f>
        <v>Фенхель Дофинуаз</v>
      </c>
      <c r="B1226" s="1" t="str">
        <f ca="1">IFERROR(__xludf.DUMMYFUNCTION("GOOGLETRANSLATE(B1226,""EN"",""RU"")"),"Сыр пармезан")</f>
        <v>Сыр пармезан</v>
      </c>
    </row>
    <row r="1227" spans="1:2" ht="15.75" customHeight="1">
      <c r="A1227" s="1" t="str">
        <f ca="1">IFERROR(__xludf.DUMMYFUNCTION("GOOGLETRANSLATE(A1227,""EN"",""RU"")"),"Выпечка на завтрак с фруктами и сливочным сыром")</f>
        <v>Выпечка на завтрак с фруктами и сливочным сыром</v>
      </c>
      <c r="B1227" s="1" t="str">
        <f ca="1">IFERROR(__xludf.DUMMYFUNCTION("GOOGLETRANSLATE(B1227,""EN"",""RU"")"),"Сливочный сыр")</f>
        <v>Сливочный сыр</v>
      </c>
    </row>
    <row r="1228" spans="1:2" ht="15.75" customHeight="1">
      <c r="A1228" s="1" t="str">
        <f ca="1">IFERROR(__xludf.DUMMYFUNCTION("GOOGLETRANSLATE(A1228,""EN"",""RU"")"),"Выпечка на завтрак с фруктами и сливочным сыром")</f>
        <v>Выпечка на завтрак с фруктами и сливочным сыром</v>
      </c>
      <c r="B1228" s="1" t="str">
        <f ca="1">IFERROR(__xludf.DUMMYFUNCTION("GOOGLETRANSLATE(B1228,""EN"",""RU"")"),"Сахар")</f>
        <v>Сахар</v>
      </c>
    </row>
    <row r="1229" spans="1:2" ht="15.75" customHeight="1">
      <c r="A1229" s="1" t="str">
        <f ca="1">IFERROR(__xludf.DUMMYFUNCTION("GOOGLETRANSLATE(A1229,""EN"",""RU"")"),"Выпечка на завтрак с фруктами и сливочным сыром")</f>
        <v>Выпечка на завтрак с фруктами и сливочным сыром</v>
      </c>
      <c r="B1229" s="1" t="str">
        <f ca="1">IFERROR(__xludf.DUMMYFUNCTION("GOOGLETRANSLATE(B1229,""EN"",""RU"")"),"Экстракт ванили")</f>
        <v>Экстракт ванили</v>
      </c>
    </row>
    <row r="1230" spans="1:2" ht="15.75" customHeight="1">
      <c r="A1230" s="1" t="str">
        <f ca="1">IFERROR(__xludf.DUMMYFUNCTION("GOOGLETRANSLATE(A1230,""EN"",""RU"")"),"Выпечка на завтрак с фруктами и сливочным сыром")</f>
        <v>Выпечка на завтрак с фруктами и сливочным сыром</v>
      </c>
      <c r="B1230" s="1" t="str">
        <f ca="1">IFERROR(__xludf.DUMMYFUNCTION("GOOGLETRANSLATE(B1230,""EN"",""RU"")"),"Мука")</f>
        <v>Мука</v>
      </c>
    </row>
    <row r="1231" spans="1:2" ht="15.75" customHeight="1">
      <c r="A1231" s="1" t="str">
        <f ca="1">IFERROR(__xludf.DUMMYFUNCTION("GOOGLETRANSLATE(A1231,""EN"",""RU"")"),"Выпечка на завтрак с фруктами и сливочным сыром")</f>
        <v>Выпечка на завтрак с фруктами и сливочным сыром</v>
      </c>
      <c r="B1231" s="1" t="str">
        <f ca="1">IFERROR(__xludf.DUMMYFUNCTION("GOOGLETRANSLATE(B1231,""EN"",""RU"")"),"Слоеное тесто")</f>
        <v>Слоеное тесто</v>
      </c>
    </row>
    <row r="1232" spans="1:2" ht="15.75" customHeight="1">
      <c r="A1232" s="1" t="str">
        <f ca="1">IFERROR(__xludf.DUMMYFUNCTION("GOOGLETRANSLATE(A1232,""EN"",""RU"")"),"Выпечка на завтрак с фруктами и сливочным сыром")</f>
        <v>Выпечка на завтрак с фруктами и сливочным сыром</v>
      </c>
      <c r="B1232" s="1" t="str">
        <f ca="1">IFERROR(__xludf.DUMMYFUNCTION("GOOGLETRANSLATE(B1232,""EN"",""RU"")"),"Клубника")</f>
        <v>Клубника</v>
      </c>
    </row>
    <row r="1233" spans="1:2" ht="15.75" customHeight="1">
      <c r="A1233" s="1" t="str">
        <f ca="1">IFERROR(__xludf.DUMMYFUNCTION("GOOGLETRANSLATE(A1233,""EN"",""RU"")"),"Выпечка на завтрак с фруктами и сливочным сыром")</f>
        <v>Выпечка на завтрак с фруктами и сливочным сыром</v>
      </c>
      <c r="B1233" s="1" t="str">
        <f ca="1">IFERROR(__xludf.DUMMYFUNCTION("GOOGLETRANSLATE(B1233,""EN"",""RU"")"),"Малина")</f>
        <v>Малина</v>
      </c>
    </row>
    <row r="1234" spans="1:2" ht="15.75" customHeight="1">
      <c r="A1234" s="1" t="str">
        <f ca="1">IFERROR(__xludf.DUMMYFUNCTION("GOOGLETRANSLATE(A1234,""EN"",""RU"")"),"Выпечка на завтрак с фруктами и сливочным сыром")</f>
        <v>Выпечка на завтрак с фруктами и сливочным сыром</v>
      </c>
      <c r="B1234" s="1" t="str">
        <f ca="1">IFERROR(__xludf.DUMMYFUNCTION("GOOGLETRANSLATE(B1234,""EN"",""RU"")"),"Ежевика")</f>
        <v>Ежевика</v>
      </c>
    </row>
    <row r="1235" spans="1:2" ht="15.75" customHeight="1">
      <c r="A1235" s="1" t="str">
        <f ca="1">IFERROR(__xludf.DUMMYFUNCTION("GOOGLETRANSLATE(A1235,""EN"",""RU"")"),"Курица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35" s="1" t="str">
        <f ca="1">IFERROR(__xludf.DUMMYFUNCTION("GOOGLETRANSLATE(B1235,""EN"",""RU"")"),"Куриная грудка")</f>
        <v>Куриная грудка</v>
      </c>
    </row>
    <row r="1236" spans="1:2" ht="15.75" customHeight="1">
      <c r="A1236" s="1" t="str">
        <f ca="1">IFERROR(__xludf.DUMMYFUNCTION("GOOGLETRANSLATE(A1236,""EN"",""RU"")"),"Курица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36" s="1" t="str">
        <f ca="1">IFERROR(__xludf.DUMMYFUNCTION("GOOGLETRANSLATE(B1236,""EN"",""RU"")"),"Морковь")</f>
        <v>Морковь</v>
      </c>
    </row>
    <row r="1237" spans="1:2" ht="15.75" customHeight="1">
      <c r="A1237" s="1" t="str">
        <f ca="1">IFERROR(__xludf.DUMMYFUNCTION("GOOGLETRANSLATE(A1237,""EN"",""RU"")"),"Курица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37" s="1" t="str">
        <f ca="1">IFERROR(__xludf.DUMMYFUNCTION("GOOGLETRANSLATE(B1237,""EN"",""RU"")"),"Маленький картофель")</f>
        <v>Маленький картофель</v>
      </c>
    </row>
    <row r="1238" spans="1:2" ht="15.75" customHeight="1">
      <c r="A1238" s="1" t="str">
        <f ca="1">IFERROR(__xludf.DUMMYFUNCTION("GOOGLETRANSLATE(A1238,""EN"",""RU"")"),"Курица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38" s="1" t="str">
        <f ca="1">IFERROR(__xludf.DUMMYFUNCTION("GOOGLETRANSLATE(B1238,""EN"",""RU"")"),"Лук")</f>
        <v>Лук</v>
      </c>
    </row>
    <row r="1239" spans="1:2" ht="15.75" customHeight="1">
      <c r="A1239" s="1" t="str">
        <f ca="1">IFERROR(__xludf.DUMMYFUNCTION("GOOGLETRANSLATE(A1239,""EN"",""RU"")"),"Курица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39" s="1" t="str">
        <f ca="1">IFERROR(__xludf.DUMMYFUNCTION("GOOGLETRANSLATE(B1239,""EN"",""RU"")"),"Говяжий бульон")</f>
        <v>Говяжий бульон</v>
      </c>
    </row>
    <row r="1240" spans="1:2" ht="15.75" customHeight="1">
      <c r="A1240" s="1" t="str">
        <f ca="1">IFERROR(__xludf.DUMMYFUNCTION("GOOGLETRANSLATE(A1240,""EN"",""RU"")"),"Курица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0" s="1" t="str">
        <f ca="1">IFERROR(__xludf.DUMMYFUNCTION("GOOGLETRANSLATE(B1240,""EN"",""RU"")"),"Моцарелла")</f>
        <v>Моцарелла</v>
      </c>
    </row>
    <row r="1241" spans="1:2" ht="15.75" customHeight="1">
      <c r="A1241" s="1" t="str">
        <f ca="1">IFERROR(__xludf.DUMMYFUNCTION("GOOGLETRANSLATE(A1241,""EN"",""RU"")"),"Курица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1" s="1" t="str">
        <f ca="1">IFERROR(__xludf.DUMMYFUNCTION("GOOGLETRANSLATE(B1241,""EN"",""RU"")"),"Сметана")</f>
        <v>Сметана</v>
      </c>
    </row>
    <row r="1242" spans="1:2" ht="15.75" customHeight="1">
      <c r="A1242" s="1" t="str">
        <f ca="1">IFERROR(__xludf.DUMMYFUNCTION("GOOGLETRANSLATE(A1242,""EN"",""RU"")"),"Курица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2" s="1" t="str">
        <f ca="1">IFERROR(__xludf.DUMMYFUNCTION("GOOGLETRANSLATE(B1242,""EN"",""RU"")"),"Масло")</f>
        <v>Масло</v>
      </c>
    </row>
    <row r="1243" spans="1:2" ht="15.75" customHeight="1">
      <c r="A1243" s="1" t="str">
        <f ca="1">IFERROR(__xludf.DUMMYFUNCTION("GOOGLETRANSLATE(A1243,""EN"",""RU"")"),"Курица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3" s="1" t="str">
        <f ca="1">IFERROR(__xludf.DUMMYFUNCTION("GOOGLETRANSLATE(B1243,""EN"",""RU"")"),"Сахар")</f>
        <v>Сахар</v>
      </c>
    </row>
    <row r="1244" spans="1:2" ht="15.75" customHeight="1">
      <c r="A1244" s="1" t="str">
        <f ca="1">IFERROR(__xludf.DUMMYFUNCTION("GOOGLETRANSLATE(A1244,""EN"",""RU"")"),"Курица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4" s="1" t="str">
        <f ca="1">IFERROR(__xludf.DUMMYFUNCTION("GOOGLETRANSLATE(B1244,""EN"",""RU"")"),"Растительное масло")</f>
        <v>Растительное масло</v>
      </c>
    </row>
    <row r="1245" spans="1:2" ht="15.75" customHeight="1">
      <c r="A1245" s="1" t="str">
        <f ca="1">IFERROR(__xludf.DUMMYFUNCTION("GOOGLETRANSLATE(A1245,""EN"",""RU"")"),"Курица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5" s="1" t="str">
        <f ca="1">IFERROR(__xludf.DUMMYFUNCTION("GOOGLETRANSLATE(B1245,""EN"",""RU"")"),"Соль")</f>
        <v>Соль</v>
      </c>
    </row>
    <row r="1246" spans="1:2" ht="15.75" customHeight="1">
      <c r="A1246" s="1" t="str">
        <f ca="1">IFERROR(__xludf.DUMMYFUNCTION("GOOGLETRANSLATE(A1246,""EN"",""RU"")"),"Курица с луком по-французски, жареной морковью и картофельным пюре")</f>
        <v>Курица с луком по-французски, жареной морковью и картофельным пюре</v>
      </c>
      <c r="B1246" s="1" t="str">
        <f ca="1">IFERROR(__xludf.DUMMYFUNCTION("GOOGLETRANSLATE(B1246,""EN"",""RU"")"),"Перец")</f>
        <v>Перец</v>
      </c>
    </row>
    <row r="1247" spans="1:2" ht="15.75" customHeight="1">
      <c r="A1247" s="1" t="str">
        <f ca="1">IFERROR(__xludf.DUMMYFUNCTION("GOOGLETRANSLATE(A1247,""EN"",""RU"")"),"Фул Медамес")</f>
        <v>Фул Медамес</v>
      </c>
      <c r="B1247" s="1" t="str">
        <f ca="1">IFERROR(__xludf.DUMMYFUNCTION("GOOGLETRANSLATE(B1247,""EN"",""RU"")"),"Бобы")</f>
        <v>Бобы</v>
      </c>
    </row>
    <row r="1248" spans="1:2" ht="15.75" customHeight="1">
      <c r="A1248" s="1" t="str">
        <f ca="1">IFERROR(__xludf.DUMMYFUNCTION("GOOGLETRANSLATE(A1248,""EN"",""RU"")"),"Фул Медамес")</f>
        <v>Фул Медамес</v>
      </c>
      <c r="B1248" s="1" t="str">
        <f ca="1">IFERROR(__xludf.DUMMYFUNCTION("GOOGLETRANSLATE(B1248,""EN"",""RU"")"),"Петрушка")</f>
        <v>Петрушка</v>
      </c>
    </row>
    <row r="1249" spans="1:2" ht="15.75" customHeight="1">
      <c r="A1249" s="1" t="str">
        <f ca="1">IFERROR(__xludf.DUMMYFUNCTION("GOOGLETRANSLATE(A1249,""EN"",""RU"")"),"Фул Медамес")</f>
        <v>Фул Медамес</v>
      </c>
      <c r="B1249" s="1" t="str">
        <f ca="1">IFERROR(__xludf.DUMMYFUNCTION("GOOGLETRANSLATE(B1249,""EN"",""RU"")"),"Оливковое масло")</f>
        <v>Оливковое масло</v>
      </c>
    </row>
    <row r="1250" spans="1:2" ht="15.75" customHeight="1">
      <c r="A1250" s="1" t="str">
        <f ca="1">IFERROR(__xludf.DUMMYFUNCTION("GOOGLETRANSLATE(A1250,""EN"",""RU"")"),"Фул Медамес")</f>
        <v>Фул Медамес</v>
      </c>
      <c r="B1250" s="1" t="str">
        <f ca="1">IFERROR(__xludf.DUMMYFUNCTION("GOOGLETRANSLATE(B1250,""EN"",""RU"")"),"Лимоны")</f>
        <v>Лимоны</v>
      </c>
    </row>
    <row r="1251" spans="1:2" ht="15.75" customHeight="1">
      <c r="A1251" s="1" t="str">
        <f ca="1">IFERROR(__xludf.DUMMYFUNCTION("GOOGLETRANSLATE(A1251,""EN"",""RU"")"),"Фул Медамес")</f>
        <v>Фул Медамес</v>
      </c>
      <c r="B1251" s="1" t="str">
        <f ca="1">IFERROR(__xludf.DUMMYFUNCTION("GOOGLETRANSLATE(B1251,""EN"",""RU"")"),"Зубчик чеснока")</f>
        <v>Зубчик чеснока</v>
      </c>
    </row>
    <row r="1252" spans="1:2" ht="15.75" customHeight="1">
      <c r="A1252" s="1" t="str">
        <f ca="1">IFERROR(__xludf.DUMMYFUNCTION("GOOGLETRANSLATE(A1252,""EN"",""RU"")"),"Фул Медамес")</f>
        <v>Фул Медамес</v>
      </c>
      <c r="B1252" s="1" t="str">
        <f ca="1">IFERROR(__xludf.DUMMYFUNCTION("GOOGLETRANSLATE(B1252,""EN"",""RU"")"),"Тмин")</f>
        <v>Тмин</v>
      </c>
    </row>
    <row r="1253" spans="1:2" ht="15.75" customHeight="1">
      <c r="A1253" s="1" t="str">
        <f ca="1">IFERROR(__xludf.DUMMYFUNCTION("GOOGLETRANSLATE(A1253,""EN"",""RU"")"),"Фетер Мешалтет")</f>
        <v>Фетер Мешалтет</v>
      </c>
      <c r="B1253" s="1" t="str">
        <f ca="1">IFERROR(__xludf.DUMMYFUNCTION("GOOGLETRANSLATE(B1253,""EN"",""RU"")"),"Мука")</f>
        <v>Мука</v>
      </c>
    </row>
    <row r="1254" spans="1:2" ht="15.75" customHeight="1">
      <c r="A1254" s="1" t="str">
        <f ca="1">IFERROR(__xludf.DUMMYFUNCTION("GOOGLETRANSLATE(A1254,""EN"",""RU"")"),"Фетер Мешалтет")</f>
        <v>Фетер Мешалтет</v>
      </c>
      <c r="B1254" s="1" t="str">
        <f ca="1">IFERROR(__xludf.DUMMYFUNCTION("GOOGLETRANSLATE(B1254,""EN"",""RU"")"),"Вода")</f>
        <v>Вода</v>
      </c>
    </row>
    <row r="1255" spans="1:2" ht="15.75" customHeight="1">
      <c r="A1255" s="1" t="str">
        <f ca="1">IFERROR(__xludf.DUMMYFUNCTION("GOOGLETRANSLATE(A1255,""EN"",""RU"")"),"Фетер Мешалтет")</f>
        <v>Фетер Мешалтет</v>
      </c>
      <c r="B1255" s="1" t="str">
        <f ca="1">IFERROR(__xludf.DUMMYFUNCTION("GOOGLETRANSLATE(B1255,""EN"",""RU"")"),"Соль")</f>
        <v>Соль</v>
      </c>
    </row>
    <row r="1256" spans="1:2" ht="15.75" customHeight="1">
      <c r="A1256" s="1" t="str">
        <f ca="1">IFERROR(__xludf.DUMMYFUNCTION("GOOGLETRANSLATE(A1256,""EN"",""RU"")"),"Фетер Мешалтет")</f>
        <v>Фетер Мешалтет</v>
      </c>
      <c r="B1256" s="1" t="str">
        <f ca="1">IFERROR(__xludf.DUMMYFUNCTION("GOOGLETRANSLATE(B1256,""EN"",""RU"")"),"Несоленое масло")</f>
        <v>Несоленое масло</v>
      </c>
    </row>
    <row r="1257" spans="1:2" ht="15.75" customHeight="1">
      <c r="A1257" s="1" t="str">
        <f ca="1">IFERROR(__xludf.DUMMYFUNCTION("GOOGLETRANSLATE(A1257,""EN"",""RU"")"),"Фетер Мешалтет")</f>
        <v>Фетер Мешалтет</v>
      </c>
      <c r="B1257" s="1" t="str">
        <f ca="1">IFERROR(__xludf.DUMMYFUNCTION("GOOGLETRANSLATE(B1257,""EN"",""RU"")"),"Оливковое масло")</f>
        <v>Оливковое масло</v>
      </c>
    </row>
    <row r="1258" spans="1:2" ht="15.75" customHeight="1">
      <c r="A1258" s="1" t="str">
        <f ca="1">IFERROR(__xludf.DUMMYFUNCTION("GOOGLETRANSLATE(A1258,""EN"",""RU"")"),"Рыба фофос")</f>
        <v>Рыба фофос</v>
      </c>
      <c r="B1258" s="1" t="str">
        <f ca="1">IFERROR(__xludf.DUMMYFUNCTION("GOOGLETRANSLATE(B1258,""EN"",""RU"")"),"Пикша")</f>
        <v>Пикша</v>
      </c>
    </row>
    <row r="1259" spans="1:2" ht="15.75" customHeight="1">
      <c r="A1259" s="1" t="str">
        <f ca="1">IFERROR(__xludf.DUMMYFUNCTION("GOOGLETRANSLATE(A1259,""EN"",""RU"")"),"Рыба фофос")</f>
        <v>Рыба фофос</v>
      </c>
      <c r="B1259" s="1" t="str">
        <f ca="1">IFERROR(__xludf.DUMMYFUNCTION("GOOGLETRANSLATE(B1259,""EN"",""RU"")"),"Картофель")</f>
        <v>Картофель</v>
      </c>
    </row>
    <row r="1260" spans="1:2" ht="15.75" customHeight="1">
      <c r="A1260" s="1" t="str">
        <f ca="1">IFERROR(__xludf.DUMMYFUNCTION("GOOGLETRANSLATE(A1260,""EN"",""RU"")"),"Рыба фофос")</f>
        <v>Рыба фофос</v>
      </c>
      <c r="B1260" s="1" t="str">
        <f ca="1">IFERROR(__xludf.DUMMYFUNCTION("GOOGLETRANSLATE(B1260,""EN"",""RU"")"),"Зеленый перец чили")</f>
        <v>Зеленый перец чили</v>
      </c>
    </row>
    <row r="1261" spans="1:2" ht="15.75" customHeight="1">
      <c r="A1261" s="1" t="str">
        <f ca="1">IFERROR(__xludf.DUMMYFUNCTION("GOOGLETRANSLATE(A1261,""EN"",""RU"")"),"Рыба фофос")</f>
        <v>Рыба фофос</v>
      </c>
      <c r="B1261" s="1" t="str">
        <f ca="1">IFERROR(__xludf.DUMMYFUNCTION("GOOGLETRANSLATE(B1261,""EN"",""RU"")"),"Кориандр")</f>
        <v>Кориандр</v>
      </c>
    </row>
    <row r="1262" spans="1:2" ht="15.75" customHeight="1">
      <c r="A1262" s="1" t="str">
        <f ca="1">IFERROR(__xludf.DUMMYFUNCTION("GOOGLETRANSLATE(A1262,""EN"",""RU"")"),"Рыба фофос")</f>
        <v>Рыба фофос</v>
      </c>
      <c r="B1262" s="1" t="str">
        <f ca="1">IFERROR(__xludf.DUMMYFUNCTION("GOOGLETRANSLATE(B1262,""EN"",""RU"")"),"Семена тмина")</f>
        <v>Семена тмина</v>
      </c>
    </row>
    <row r="1263" spans="1:2" ht="15.75" customHeight="1">
      <c r="A1263" s="1" t="str">
        <f ca="1">IFERROR(__xludf.DUMMYFUNCTION("GOOGLETRANSLATE(A1263,""EN"",""RU"")"),"Рыба фофос")</f>
        <v>Рыба фофос</v>
      </c>
      <c r="B1263" s="1" t="str">
        <f ca="1">IFERROR(__xludf.DUMMYFUNCTION("GOOGLETRANSLATE(B1263,""EN"",""RU"")"),"Перец")</f>
        <v>Перец</v>
      </c>
    </row>
    <row r="1264" spans="1:2" ht="15.75" customHeight="1">
      <c r="A1264" s="1" t="str">
        <f ca="1">IFERROR(__xludf.DUMMYFUNCTION("GOOGLETRANSLATE(A1264,""EN"",""RU"")"),"Рыба фофос")</f>
        <v>Рыба фофос</v>
      </c>
      <c r="B1264" s="1" t="str">
        <f ca="1">IFERROR(__xludf.DUMMYFUNCTION("GOOGLETRANSLATE(B1264,""EN"",""RU"")"),"Чеснок")</f>
        <v>Чеснок</v>
      </c>
    </row>
    <row r="1265" spans="1:2" ht="15.75" customHeight="1">
      <c r="A1265" s="1" t="str">
        <f ca="1">IFERROR(__xludf.DUMMYFUNCTION("GOOGLETRANSLATE(A1265,""EN"",""RU"")"),"Рыба фофос")</f>
        <v>Рыба фофос</v>
      </c>
      <c r="B1265" s="1" t="str">
        <f ca="1">IFERROR(__xludf.DUMMYFUNCTION("GOOGLETRANSLATE(B1265,""EN"",""RU"")"),"Имбирь")</f>
        <v>Имбирь</v>
      </c>
    </row>
    <row r="1266" spans="1:2" ht="15.75" customHeight="1">
      <c r="A1266" s="1" t="str">
        <f ca="1">IFERROR(__xludf.DUMMYFUNCTION("GOOGLETRANSLATE(A1266,""EN"",""RU"")"),"Рыба фофос")</f>
        <v>Рыба фофос</v>
      </c>
      <c r="B1266" s="1" t="str">
        <f ca="1">IFERROR(__xludf.DUMMYFUNCTION("GOOGLETRANSLATE(B1266,""EN"",""RU"")"),"Мука")</f>
        <v>Мука</v>
      </c>
    </row>
    <row r="1267" spans="1:2" ht="15.75" customHeight="1">
      <c r="A1267" s="1" t="str">
        <f ca="1">IFERROR(__xludf.DUMMYFUNCTION("GOOGLETRANSLATE(A1267,""EN"",""RU"")"),"Рыба фофос")</f>
        <v>Рыба фофос</v>
      </c>
      <c r="B1267" s="1" t="str">
        <f ca="1">IFERROR(__xludf.DUMMYFUNCTION("GOOGLETRANSLATE(B1267,""EN"",""RU"")"),"Яйца")</f>
        <v>Яйца</v>
      </c>
    </row>
    <row r="1268" spans="1:2" ht="15.75" customHeight="1">
      <c r="A1268" s="1" t="str">
        <f ca="1">IFERROR(__xludf.DUMMYFUNCTION("GOOGLETRANSLATE(A1268,""EN"",""RU"")"),"Рыба фофос")</f>
        <v>Рыба фофос</v>
      </c>
      <c r="B1268" s="1" t="str">
        <f ca="1">IFERROR(__xludf.DUMMYFUNCTION("GOOGLETRANSLATE(B1268,""EN"",""RU"")"),"Панировочные сухари")</f>
        <v>Панировочные сухари</v>
      </c>
    </row>
    <row r="1269" spans="1:2" ht="15.75" customHeight="1">
      <c r="A1269" s="1" t="str">
        <f ca="1">IFERROR(__xludf.DUMMYFUNCTION("GOOGLETRANSLATE(A1269,""EN"",""RU"")"),"Рыба фофос")</f>
        <v>Рыба фофос</v>
      </c>
      <c r="B1269" s="1" t="str">
        <f ca="1">IFERROR(__xludf.DUMMYFUNCTION("GOOGLETRANSLATE(B1269,""EN"",""RU"")"),"Растительное масло")</f>
        <v>Растительное масло</v>
      </c>
    </row>
    <row r="1270" spans="1:2" ht="15.75" customHeight="1">
      <c r="A1270" s="1" t="str">
        <f ca="1">IFERROR(__xludf.DUMMYFUNCTION("GOOGLETRANSLATE(A1270,""EN"",""RU"")"),"Свежие сардины")</f>
        <v>Свежие сардины</v>
      </c>
      <c r="B1270" s="1" t="str">
        <f ca="1">IFERROR(__xludf.DUMMYFUNCTION("GOOGLETRANSLATE(B1270,""EN"",""RU"")"),"Сардины")</f>
        <v>Сардины</v>
      </c>
    </row>
    <row r="1271" spans="1:2" ht="15.75" customHeight="1">
      <c r="A1271" s="1" t="str">
        <f ca="1">IFERROR(__xludf.DUMMYFUNCTION("GOOGLETRANSLATE(A1271,""EN"",""RU"")"),"Свежие сардины")</f>
        <v>Свежие сардины</v>
      </c>
      <c r="B1271" s="1" t="str">
        <f ca="1">IFERROR(__xludf.DUMMYFUNCTION("GOOGLETRANSLATE(B1271,""EN"",""RU"")"),"Растительное масло")</f>
        <v>Растительное масло</v>
      </c>
    </row>
    <row r="1272" spans="1:2" ht="15.75" customHeight="1">
      <c r="A1272" s="1" t="str">
        <f ca="1">IFERROR(__xludf.DUMMYFUNCTION("GOOGLETRANSLATE(A1272,""EN"",""RU"")"),"Свежие сардины")</f>
        <v>Свежие сардины</v>
      </c>
      <c r="B1272" s="1" t="str">
        <f ca="1">IFERROR(__xludf.DUMMYFUNCTION("GOOGLETRANSLATE(B1272,""EN"",""RU"")"),"Мука")</f>
        <v>Мука</v>
      </c>
    </row>
    <row r="1273" spans="1:2" ht="15.75" customHeight="1">
      <c r="A1273" s="1" t="str">
        <f ca="1">IFERROR(__xludf.DUMMYFUNCTION("GOOGLETRANSLATE(A1273,""EN"",""RU"")"),"Свежие сардины")</f>
        <v>Свежие сардины</v>
      </c>
      <c r="B1273" s="1" t="str">
        <f ca="1">IFERROR(__xludf.DUMMYFUNCTION("GOOGLETRANSLATE(B1273,""EN"",""RU"")"),"Соль")</f>
        <v>Соль</v>
      </c>
    </row>
    <row r="1274" spans="1:2" ht="15.75" customHeight="1">
      <c r="A1274" s="1" t="str">
        <f ca="1">IFERROR(__xludf.DUMMYFUNCTION("GOOGLETRANSLATE(A1274,""EN"",""RU"")"),"Феттучини Альфредо")</f>
        <v>Феттучини Альфредо</v>
      </c>
      <c r="B1274" s="1" t="str">
        <f ca="1">IFERROR(__xludf.DUMMYFUNCTION("GOOGLETRANSLATE(B1274,""EN"",""RU"")"),"Феттучини")</f>
        <v>Феттучини</v>
      </c>
    </row>
    <row r="1275" spans="1:2" ht="15.75" customHeight="1">
      <c r="A1275" s="1" t="str">
        <f ca="1">IFERROR(__xludf.DUMMYFUNCTION("GOOGLETRANSLATE(A1275,""EN"",""RU"")"),"Феттучини Альфредо")</f>
        <v>Феттучини Альфредо</v>
      </c>
      <c r="B1275" s="1" t="str">
        <f ca="1">IFERROR(__xludf.DUMMYFUNCTION("GOOGLETRANSLATE(B1275,""EN"",""RU"")"),"Тяжелые сливки")</f>
        <v>Тяжелые сливки</v>
      </c>
    </row>
    <row r="1276" spans="1:2" ht="15.75" customHeight="1">
      <c r="A1276" s="1" t="str">
        <f ca="1">IFERROR(__xludf.DUMMYFUNCTION("GOOGLETRANSLATE(A1276,""EN"",""RU"")"),"Феттучини Альфредо")</f>
        <v>Феттучини Альфредо</v>
      </c>
      <c r="B1276" s="1" t="str">
        <f ca="1">IFERROR(__xludf.DUMMYFUNCTION("GOOGLETRANSLATE(B1276,""EN"",""RU"")"),"Масло")</f>
        <v>Масло</v>
      </c>
    </row>
    <row r="1277" spans="1:2" ht="15.75" customHeight="1">
      <c r="A1277" s="1" t="str">
        <f ca="1">IFERROR(__xludf.DUMMYFUNCTION("GOOGLETRANSLATE(A1277,""EN"",""RU"")"),"Феттучини Альфредо")</f>
        <v>Феттучини Альфредо</v>
      </c>
      <c r="B1277" s="1" t="str">
        <f ca="1">IFERROR(__xludf.DUMMYFUNCTION("GOOGLETRANSLATE(B1277,""EN"",""RU"")"),"пармезан")</f>
        <v>пармезан</v>
      </c>
    </row>
    <row r="1278" spans="1:2" ht="15.75" customHeight="1">
      <c r="A1278" s="1" t="str">
        <f ca="1">IFERROR(__xludf.DUMMYFUNCTION("GOOGLETRANSLATE(A1278,""EN"",""RU"")"),"Феттучини Альфредо")</f>
        <v>Феттучини Альфредо</v>
      </c>
      <c r="B1278" s="1" t="str">
        <f ca="1">IFERROR(__xludf.DUMMYFUNCTION("GOOGLETRANSLATE(B1278,""EN"",""RU"")"),"Петрушка")</f>
        <v>Петрушка</v>
      </c>
    </row>
    <row r="1279" spans="1:2" ht="15.75" customHeight="1">
      <c r="A1279" s="1" t="str">
        <f ca="1">IFERROR(__xludf.DUMMYFUNCTION("GOOGLETRANSLATE(A1279,""EN"",""RU"")"),"Феттучини Альфредо")</f>
        <v>Феттучини Альфредо</v>
      </c>
      <c r="B1279" s="1" t="str">
        <f ca="1">IFERROR(__xludf.DUMMYFUNCTION("GOOGLETRANSLATE(B1279,""EN"",""RU"")"),"Черный перец")</f>
        <v>Черный перец</v>
      </c>
    </row>
    <row r="1280" spans="1:2" ht="15.75" customHeight="1">
      <c r="A1280" s="1" t="str">
        <f ca="1">IFERROR(__xludf.DUMMYFUNCTION("GOOGLETRANSLATE(A1280,""EN"",""RU"")"),"Рыбный суп (Уха)")</f>
        <v>Рыбный суп (Уха)</v>
      </c>
      <c r="B1280" s="1" t="str">
        <f ca="1">IFERROR(__xludf.DUMMYFUNCTION("GOOGLETRANSLATE(B1280,""EN"",""RU"")"),"Оливковое масло")</f>
        <v>Оливковое масло</v>
      </c>
    </row>
    <row r="1281" spans="1:2" ht="15.75" customHeight="1">
      <c r="A1281" s="1" t="str">
        <f ca="1">IFERROR(__xludf.DUMMYFUNCTION("GOOGLETRANSLATE(A1281,""EN"",""RU"")"),"Рыбный суп (Уха)")</f>
        <v>Рыбный суп (Уха)</v>
      </c>
      <c r="B1281" s="1" t="str">
        <f ca="1">IFERROR(__xludf.DUMMYFUNCTION("GOOGLETRANSLATE(B1281,""EN"",""RU"")"),"Лук")</f>
        <v>Лук</v>
      </c>
    </row>
    <row r="1282" spans="1:2" ht="15.75" customHeight="1">
      <c r="A1282" s="1" t="str">
        <f ca="1">IFERROR(__xludf.DUMMYFUNCTION("GOOGLETRANSLATE(A1282,""EN"",""RU"")"),"Рыбный суп (Уха)")</f>
        <v>Рыбный суп (Уха)</v>
      </c>
      <c r="B1282" s="1" t="str">
        <f ca="1">IFERROR(__xludf.DUMMYFUNCTION("GOOGLETRANSLATE(B1282,""EN"",""RU"")"),"Морковь")</f>
        <v>Морковь</v>
      </c>
    </row>
    <row r="1283" spans="1:2" ht="15.75" customHeight="1">
      <c r="A1283" s="1" t="str">
        <f ca="1">IFERROR(__xludf.DUMMYFUNCTION("GOOGLETRANSLATE(A1283,""EN"",""RU"")"),"Рыбный суп (Уха)")</f>
        <v>Рыбный суп (Уха)</v>
      </c>
      <c r="B1283" s="1" t="str">
        <f ca="1">IFERROR(__xludf.DUMMYFUNCTION("GOOGLETRANSLATE(B1283,""EN"",""RU"")"),"Рыбный бульон")</f>
        <v>Рыбный бульон</v>
      </c>
    </row>
    <row r="1284" spans="1:2" ht="15.75" customHeight="1">
      <c r="A1284" s="1" t="str">
        <f ca="1">IFERROR(__xludf.DUMMYFUNCTION("GOOGLETRANSLATE(A1284,""EN"",""RU"")"),"Рыбный суп (Уха)")</f>
        <v>Рыбный суп (Уха)</v>
      </c>
      <c r="B1284" s="1" t="str">
        <f ca="1">IFERROR(__xludf.DUMMYFUNCTION("GOOGLETRANSLATE(B1284,""EN"",""RU"")"),"Вода")</f>
        <v>Вода</v>
      </c>
    </row>
    <row r="1285" spans="1:2" ht="15.75" customHeight="1">
      <c r="A1285" s="1" t="str">
        <f ca="1">IFERROR(__xludf.DUMMYFUNCTION("GOOGLETRANSLATE(A1285,""EN"",""RU"")"),"Рыбный суп (Уха)")</f>
        <v>Рыбный суп (Уха)</v>
      </c>
      <c r="B1285" s="1" t="str">
        <f ca="1">IFERROR(__xludf.DUMMYFUNCTION("GOOGLETRANSLATE(B1285,""EN"",""RU"")"),"Картофель")</f>
        <v>Картофель</v>
      </c>
    </row>
    <row r="1286" spans="1:2" ht="15.75" customHeight="1">
      <c r="A1286" s="1" t="str">
        <f ca="1">IFERROR(__xludf.DUMMYFUNCTION("GOOGLETRANSLATE(A1286,""EN"",""RU"")"),"Рыбный суп (Уха)")</f>
        <v>Рыбный суп (Уха)</v>
      </c>
      <c r="B1286" s="1" t="str">
        <f ca="1">IFERROR(__xludf.DUMMYFUNCTION("GOOGLETRANSLATE(B1286,""EN"",""RU"")"),"Лавровый лист")</f>
        <v>Лавровый лист</v>
      </c>
    </row>
    <row r="1287" spans="1:2" ht="15.75" customHeight="1">
      <c r="A1287" s="1" t="str">
        <f ca="1">IFERROR(__xludf.DUMMYFUNCTION("GOOGLETRANSLATE(A1287,""EN"",""RU"")"),"Рыбный суп (Уха)")</f>
        <v>Рыбный суп (Уха)</v>
      </c>
      <c r="B1287" s="1" t="str">
        <f ca="1">IFERROR(__xludf.DUMMYFUNCTION("GOOGLETRANSLATE(B1287,""EN"",""RU"")"),"Треска")</f>
        <v>Треска</v>
      </c>
    </row>
    <row r="1288" spans="1:2" ht="15.75" customHeight="1">
      <c r="A1288" s="1" t="str">
        <f ca="1">IFERROR(__xludf.DUMMYFUNCTION("GOOGLETRANSLATE(A1288,""EN"",""RU"")"),"Рыбный суп (Уха)")</f>
        <v>Рыбный суп (Уха)</v>
      </c>
      <c r="B1288" s="1" t="str">
        <f ca="1">IFERROR(__xludf.DUMMYFUNCTION("GOOGLETRANSLATE(B1288,""EN"",""RU"")"),"Лосось")</f>
        <v>Лосось</v>
      </c>
    </row>
    <row r="1289" spans="1:2" ht="15.75" customHeight="1">
      <c r="A1289" s="1" t="str">
        <f ca="1">IFERROR(__xludf.DUMMYFUNCTION("GOOGLETRANSLATE(A1289,""EN"",""RU"")"),"Гаридес Саганаки")</f>
        <v>Гаридес Саганаки</v>
      </c>
      <c r="B1289" s="1" t="str">
        <f ca="1">IFERROR(__xludf.DUMMYFUNCTION("GOOGLETRANSLATE(B1289,""EN"",""RU"")"),"Сырые королевские креветки")</f>
        <v>Сырые королевские креветки</v>
      </c>
    </row>
    <row r="1290" spans="1:2" ht="15.75" customHeight="1">
      <c r="A1290" s="1" t="str">
        <f ca="1">IFERROR(__xludf.DUMMYFUNCTION("GOOGLETRANSLATE(A1290,""EN"",""RU"")"),"Гаридес Саганаки")</f>
        <v>Гаридес Саганаки</v>
      </c>
      <c r="B1290" s="1" t="str">
        <f ca="1">IFERROR(__xludf.DUMMYFUNCTION("GOOGLETRANSLATE(B1290,""EN"",""RU"")"),"Оливковое масло")</f>
        <v>Оливковое масло</v>
      </c>
    </row>
    <row r="1291" spans="1:2" ht="15.75" customHeight="1">
      <c r="A1291" s="1" t="str">
        <f ca="1">IFERROR(__xludf.DUMMYFUNCTION("GOOGLETRANSLATE(A1291,""EN"",""RU"")"),"Гаридес Саганаки")</f>
        <v>Гаридес Саганаки</v>
      </c>
      <c r="B1291" s="1" t="str">
        <f ca="1">IFERROR(__xludf.DUMMYFUNCTION("GOOGLETRANSLATE(B1291,""EN"",""RU"")"),"Нарезанный лук")</f>
        <v>Нарезанный лук</v>
      </c>
    </row>
    <row r="1292" spans="1:2" ht="15.75" customHeight="1">
      <c r="A1292" s="1" t="str">
        <f ca="1">IFERROR(__xludf.DUMMYFUNCTION("GOOGLETRANSLATE(A1292,""EN"",""RU"")"),"Гаридес Саганаки")</f>
        <v>Гаридес Саганаки</v>
      </c>
      <c r="B1292" s="1" t="str">
        <f ca="1">IFERROR(__xludf.DUMMYFUNCTION("GOOGLETRANSLATE(B1292,""EN"",""RU"")"),"Свежерезанная петрушка")</f>
        <v>Свежерезанная петрушка</v>
      </c>
    </row>
    <row r="1293" spans="1:2" ht="15.75" customHeight="1">
      <c r="A1293" s="1" t="str">
        <f ca="1">IFERROR(__xludf.DUMMYFUNCTION("GOOGLETRANSLATE(A1293,""EN"",""RU"")"),"Гаридес Саганаки")</f>
        <v>Гаридес Саганаки</v>
      </c>
      <c r="B1293" s="1" t="str">
        <f ca="1">IFERROR(__xludf.DUMMYFUNCTION("GOOGLETRANSLATE(B1293,""EN"",""RU"")"),"белое вино")</f>
        <v>белое вино</v>
      </c>
    </row>
    <row r="1294" spans="1:2" ht="15.75" customHeight="1">
      <c r="A1294" s="1" t="str">
        <f ca="1">IFERROR(__xludf.DUMMYFUNCTION("GOOGLETRANSLATE(A1294,""EN"",""RU"")"),"Гаридес Саганаки")</f>
        <v>Гаридес Саганаки</v>
      </c>
      <c r="B1294" s="1" t="str">
        <f ca="1">IFERROR(__xludf.DUMMYFUNCTION("GOOGLETRANSLATE(B1294,""EN"",""RU"")"),"Нарезанные помидоры")</f>
        <v>Нарезанные помидоры</v>
      </c>
    </row>
    <row r="1295" spans="1:2" ht="15.75" customHeight="1">
      <c r="A1295" s="1" t="str">
        <f ca="1">IFERROR(__xludf.DUMMYFUNCTION("GOOGLETRANSLATE(A1295,""EN"",""RU"")"),"Гаридес Саганаки")</f>
        <v>Гаридес Саганаки</v>
      </c>
      <c r="B1295" s="1" t="str">
        <f ca="1">IFERROR(__xludf.DUMMYFUNCTION("GOOGLETRANSLATE(B1295,""EN"",""RU"")"),"Измельченный чеснок")</f>
        <v>Измельченный чеснок</v>
      </c>
    </row>
    <row r="1296" spans="1:2" ht="15.75" customHeight="1">
      <c r="A1296" s="1" t="str">
        <f ca="1">IFERROR(__xludf.DUMMYFUNCTION("GOOGLETRANSLATE(A1296,""EN"",""RU"")"),"Гаридес Саганаки")</f>
        <v>Гаридес Саганаки</v>
      </c>
      <c r="B1296" s="1" t="str">
        <f ca="1">IFERROR(__xludf.DUMMYFUNCTION("GOOGLETRANSLATE(B1296,""EN"",""RU"")"),"Нарезанный кубиками сыр Фета")</f>
        <v>Нарезанный кубиками сыр Фета</v>
      </c>
    </row>
    <row r="1297" spans="1:2" ht="15.75" customHeight="1">
      <c r="A1297" s="1" t="str">
        <f ca="1">IFERROR(__xludf.DUMMYFUNCTION("GOOGLETRANSLATE(A1297,""EN"",""RU"")"),"Жареный сэндвич с макаронами и сыром")</f>
        <v>Жареный сэндвич с макаронами и сыром</v>
      </c>
      <c r="B1297" s="1" t="str">
        <f ca="1">IFERROR(__xludf.DUMMYFUNCTION("GOOGLETRANSLATE(B1297,""EN"",""RU"")"),"Макароны")</f>
        <v>Макароны</v>
      </c>
    </row>
    <row r="1298" spans="1:2" ht="15.75" customHeight="1">
      <c r="A1298" s="1" t="str">
        <f ca="1">IFERROR(__xludf.DUMMYFUNCTION("GOOGLETRANSLATE(A1298,""EN"",""RU"")"),"Жареный сэндвич с макаронами и сыром")</f>
        <v>Жареный сэндвич с макаронами и сыром</v>
      </c>
      <c r="B1298" s="1" t="str">
        <f ca="1">IFERROR(__xludf.DUMMYFUNCTION("GOOGLETRANSLATE(B1298,""EN"",""RU"")"),"Пшеничной муки")</f>
        <v>Пшеничной муки</v>
      </c>
    </row>
    <row r="1299" spans="1:2" ht="15.75" customHeight="1">
      <c r="A1299" s="1" t="str">
        <f ca="1">IFERROR(__xludf.DUMMYFUNCTION("GOOGLETRANSLATE(A1299,""EN"",""RU"")"),"Жареный сэндвич с макаронами и сыром")</f>
        <v>Жареный сэндвич с макаронами и сыром</v>
      </c>
      <c r="B1299" s="1" t="str">
        <f ca="1">IFERROR(__xludf.DUMMYFUNCTION("GOOGLETRANSLATE(B1299,""EN"",""RU"")"),"Горчичный порошок")</f>
        <v>Горчичный порошок</v>
      </c>
    </row>
    <row r="1300" spans="1:2" ht="15.75" customHeight="1">
      <c r="A1300" s="1" t="str">
        <f ca="1">IFERROR(__xludf.DUMMYFUNCTION("GOOGLETRANSLATE(A1300,""EN"",""RU"")"),"Жареный сэндвич с макаронами и сыром")</f>
        <v>Жареный сэндвич с макаронами и сыром</v>
      </c>
      <c r="B1300" s="1" t="str">
        <f ca="1">IFERROR(__xludf.DUMMYFUNCTION("GOOGLETRANSLATE(B1300,""EN"",""RU"")"),"Чесночный порошок")</f>
        <v>Чесночный порошок</v>
      </c>
    </row>
    <row r="1301" spans="1:2" ht="15.75" customHeight="1">
      <c r="A1301" s="1" t="str">
        <f ca="1">IFERROR(__xludf.DUMMYFUNCTION("GOOGLETRANSLATE(A1301,""EN"",""RU"")"),"Жареный сэндвич с макаронами и сыром")</f>
        <v>Жареный сэндвич с макаронами и сыром</v>
      </c>
      <c r="B1301" s="1" t="str">
        <f ca="1">IFERROR(__xludf.DUMMYFUNCTION("GOOGLETRANSLATE(B1301,""EN"",""RU"")"),"Кошерная соль")</f>
        <v>Кошерная соль</v>
      </c>
    </row>
    <row r="1302" spans="1:2" ht="15.75" customHeight="1">
      <c r="A1302" s="1" t="str">
        <f ca="1">IFERROR(__xludf.DUMMYFUNCTION("GOOGLETRANSLATE(A1302,""EN"",""RU"")"),"Жареный сэндвич с макаронами и сыром")</f>
        <v>Жареный сэндвич с макаронами и сыром</v>
      </c>
      <c r="B1302" s="1" t="str">
        <f ca="1">IFERROR(__xludf.DUMMYFUNCTION("GOOGLETRANSLATE(B1302,""EN"",""RU"")"),"Черный перец")</f>
        <v>Черный перец</v>
      </c>
    </row>
    <row r="1303" spans="1:2" ht="15.75" customHeight="1">
      <c r="A1303" s="1" t="str">
        <f ca="1">IFERROR(__xludf.DUMMYFUNCTION("GOOGLETRANSLATE(A1303,""EN"",""RU"")"),"Жареный сэндвич с макаронами и сыром")</f>
        <v>Жареный сэндвич с макаронами и сыром</v>
      </c>
      <c r="B1303" s="1" t="str">
        <f ca="1">IFERROR(__xludf.DUMMYFUNCTION("GOOGLETRANSLATE(B1303,""EN"",""RU"")"),"кайенский перец")</f>
        <v>кайенский перец</v>
      </c>
    </row>
    <row r="1304" spans="1:2" ht="15.75" customHeight="1">
      <c r="A1304" s="1" t="str">
        <f ca="1">IFERROR(__xludf.DUMMYFUNCTION("GOOGLETRANSLATE(A1304,""EN"",""RU"")"),"Жареный сэндвич с макаронами и сыром")</f>
        <v>Жареный сэндвич с макаронами и сыром</v>
      </c>
      <c r="B1304" s="1" t="str">
        <f ca="1">IFERROR(__xludf.DUMMYFUNCTION("GOOGLETRANSLATE(B1304,""EN"",""RU"")"),"Масло")</f>
        <v>Масло</v>
      </c>
    </row>
    <row r="1305" spans="1:2" ht="15.75" customHeight="1">
      <c r="A1305" s="1" t="str">
        <f ca="1">IFERROR(__xludf.DUMMYFUNCTION("GOOGLETRANSLATE(A1305,""EN"",""RU"")"),"Жареный сэндвич с макаронами и сыром")</f>
        <v>Жареный сэндвич с макаронами и сыром</v>
      </c>
      <c r="B1305" s="1" t="str">
        <f ca="1">IFERROR(__xludf.DUMMYFUNCTION("GOOGLETRANSLATE(B1305,""EN"",""RU"")"),"Цельное молоко")</f>
        <v>Цельное молоко</v>
      </c>
    </row>
    <row r="1306" spans="1:2" ht="15.75" customHeight="1">
      <c r="A1306" s="1" t="str">
        <f ca="1">IFERROR(__xludf.DUMMYFUNCTION("GOOGLETRANSLATE(A1306,""EN"",""RU"")"),"Жареный сэндвич с макаронами и сыром")</f>
        <v>Жареный сэндвич с макаронами и сыром</v>
      </c>
      <c r="B1306" s="1" t="str">
        <f ca="1">IFERROR(__xludf.DUMMYFUNCTION("GOOGLETRANSLATE(B1306,""EN"",""RU"")"),"Тяжелые сливки")</f>
        <v>Тяжелые сливки</v>
      </c>
    </row>
    <row r="1307" spans="1:2" ht="15.75" customHeight="1">
      <c r="A1307" s="1" t="str">
        <f ca="1">IFERROR(__xludf.DUMMYFUNCTION("GOOGLETRANSLATE(A1307,""EN"",""RU"")"),"Жареный сэндвич с макаронами и сыром")</f>
        <v>Жареный сэндвич с макаронами и сыром</v>
      </c>
      <c r="B1307" s="1" t="str">
        <f ca="1">IFERROR(__xludf.DUMMYFUNCTION("GOOGLETRANSLATE(B1307,""EN"",""RU"")"),"Монтерей Джек Чиз")</f>
        <v>Монтерей Джек Чиз</v>
      </c>
    </row>
    <row r="1308" spans="1:2" ht="15.75" customHeight="1">
      <c r="A1308" s="1" t="str">
        <f ca="1">IFERROR(__xludf.DUMMYFUNCTION("GOOGLETRANSLATE(A1308,""EN"",""RU"")"),"Жареный сэндвич с макаронами и сыром")</f>
        <v>Жареный сэндвич с макаронами и сыром</v>
      </c>
      <c r="B1308" s="1" t="str">
        <f ca="1">IFERROR(__xludf.DUMMYFUNCTION("GOOGLETRANSLATE(B1308,""EN"",""RU"")"),"Масло")</f>
        <v>Масло</v>
      </c>
    </row>
    <row r="1309" spans="1:2" ht="15.75" customHeight="1">
      <c r="A1309" s="1" t="str">
        <f ca="1">IFERROR(__xludf.DUMMYFUNCTION("GOOGLETRANSLATE(A1309,""EN"",""RU"")"),"Жареный сэндвич с макаронами и сыром")</f>
        <v>Жареный сэндвич с макаронами и сыром</v>
      </c>
      <c r="B1309" s="1" t="str">
        <f ca="1">IFERROR(__xludf.DUMMYFUNCTION("GOOGLETRANSLATE(B1309,""EN"",""RU"")"),"чесночный порошок")</f>
        <v>чесночный порошок</v>
      </c>
    </row>
    <row r="1310" spans="1:2" ht="15.75" customHeight="1">
      <c r="A1310" s="1" t="str">
        <f ca="1">IFERROR(__xludf.DUMMYFUNCTION("GOOGLETRANSLATE(A1310,""EN"",""RU"")"),"Жареный сэндвич с макаронами и сыром")</f>
        <v>Жареный сэндвич с макаронами и сыром</v>
      </c>
      <c r="B1310" s="1" t="str">
        <f ca="1">IFERROR(__xludf.DUMMYFUNCTION("GOOGLETRANSLATE(B1310,""EN"",""RU"")"),"Хлеб")</f>
        <v>Хлеб</v>
      </c>
    </row>
    <row r="1311" spans="1:2" ht="15.75" customHeight="1">
      <c r="A1311" s="1" t="str">
        <f ca="1">IFERROR(__xludf.DUMMYFUNCTION("GOOGLETRANSLATE(A1311,""EN"",""RU"")"),"Жареный сэндвич с макаронами и сыром")</f>
        <v>Жареный сэндвич с макаронами и сыром</v>
      </c>
      <c r="B1311" s="1" t="str">
        <f ca="1">IFERROR(__xludf.DUMMYFUNCTION("GOOGLETRANSLATE(B1311,""EN"",""RU"")"),"Сыр чеддар")</f>
        <v>Сыр чеддар</v>
      </c>
    </row>
    <row r="1312" spans="1:2" ht="15.75" customHeight="1">
      <c r="A1312" s="1" t="str">
        <f ca="1">IFERROR(__xludf.DUMMYFUNCTION("GOOGLETRANSLATE(A1312,""EN"",""RU"")"),"Жареный сэндвич с макаронами и сыром")</f>
        <v>Жареный сэндвич с макаронами и сыром</v>
      </c>
      <c r="B1312" s="1" t="str">
        <f ca="1">IFERROR(__xludf.DUMMYFUNCTION("GOOGLETRANSLATE(B1312,""EN"",""RU"")"),"Колби Джек Чиз")</f>
        <v>Колби Джек Чиз</v>
      </c>
    </row>
    <row r="1313" spans="1:2" ht="15.75" customHeight="1">
      <c r="A1313" s="1" t="str">
        <f ca="1">IFERROR(__xludf.DUMMYFUNCTION("GOOGLETRANSLATE(A1313,""EN"",""RU"")"),"Жареный сэндвич с макаронами и сыром")</f>
        <v>Жареный сэндвич с макаронами и сыром</v>
      </c>
      <c r="B1313" s="1" t="str">
        <f ca="1">IFERROR(__xludf.DUMMYFUNCTION("GOOGLETRANSLATE(B1313,""EN"",""RU"")"),"Масло")</f>
        <v>Масло</v>
      </c>
    </row>
    <row r="1314" spans="1:2" ht="15.75" customHeight="1">
      <c r="A1314" s="1" t="str">
        <f ca="1">IFERROR(__xludf.DUMMYFUNCTION("GOOGLETRANSLATE(A1314,""EN"",""RU"")"),"Курица генерала Цо")</f>
        <v>Курица генерала Цо</v>
      </c>
      <c r="B1314" s="1" t="str">
        <f ca="1">IFERROR(__xludf.DUMMYFUNCTION("GOOGLETRANSLATE(B1314,""EN"",""RU"")"),"Куриная грудка")</f>
        <v>Куриная грудка</v>
      </c>
    </row>
    <row r="1315" spans="1:2" ht="15.75" customHeight="1">
      <c r="A1315" s="1" t="str">
        <f ca="1">IFERROR(__xludf.DUMMYFUNCTION("GOOGLETRANSLATE(A1315,""EN"",""RU"")"),"Курица генерала Цо")</f>
        <v>Курица генерала Цо</v>
      </c>
      <c r="B1315" s="1" t="str">
        <f ca="1">IFERROR(__xludf.DUMMYFUNCTION("GOOGLETRANSLATE(B1315,""EN"",""RU"")"),"Пшеничной муки")</f>
        <v>Пшеничной муки</v>
      </c>
    </row>
    <row r="1316" spans="1:2" ht="15.75" customHeight="1">
      <c r="A1316" s="1" t="str">
        <f ca="1">IFERROR(__xludf.DUMMYFUNCTION("GOOGLETRANSLATE(A1316,""EN"",""RU"")"),"Курица генерала Цо")</f>
        <v>Курица генерала Цо</v>
      </c>
      <c r="B1316" s="1" t="str">
        <f ca="1">IFERROR(__xludf.DUMMYFUNCTION("GOOGLETRANSLATE(B1316,""EN"",""RU"")"),"Яйцо")</f>
        <v>Яйцо</v>
      </c>
    </row>
    <row r="1317" spans="1:2" ht="15.75" customHeight="1">
      <c r="A1317" s="1" t="str">
        <f ca="1">IFERROR(__xludf.DUMMYFUNCTION("GOOGLETRANSLATE(A1317,""EN"",""RU"")"),"Курица генерала Цо")</f>
        <v>Курица генерала Цо</v>
      </c>
      <c r="B1317" s="1" t="str">
        <f ca="1">IFERROR(__xludf.DUMMYFUNCTION("GOOGLETRANSLATE(B1317,""EN"",""RU"")"),"Крахмал")</f>
        <v>Крахмал</v>
      </c>
    </row>
    <row r="1318" spans="1:2" ht="15.75" customHeight="1">
      <c r="A1318" s="1" t="str">
        <f ca="1">IFERROR(__xludf.DUMMYFUNCTION("GOOGLETRANSLATE(A1318,""EN"",""RU"")"),"Курица генерала Цо")</f>
        <v>Курица генерала Цо</v>
      </c>
      <c r="B1318" s="1" t="str">
        <f ca="1">IFERROR(__xludf.DUMMYFUNCTION("GOOGLETRANSLATE(B1318,""EN"",""RU"")"),"Порошок для выпечки")</f>
        <v>Порошок для выпечки</v>
      </c>
    </row>
    <row r="1319" spans="1:2" ht="15.75" customHeight="1">
      <c r="A1319" s="1" t="str">
        <f ca="1">IFERROR(__xludf.DUMMYFUNCTION("GOOGLETRANSLATE(A1319,""EN"",""RU"")"),"Курица генерала Цо")</f>
        <v>Курица генерала Цо</v>
      </c>
      <c r="B1319" s="1" t="str">
        <f ca="1">IFERROR(__xludf.DUMMYFUNCTION("GOOGLETRANSLATE(B1319,""EN"",""RU"")"),"Соль")</f>
        <v>Соль</v>
      </c>
    </row>
    <row r="1320" spans="1:2" ht="15.75" customHeight="1">
      <c r="A1320" s="1" t="str">
        <f ca="1">IFERROR(__xludf.DUMMYFUNCTION("GOOGLETRANSLATE(A1320,""EN"",""RU"")"),"Курица генерала Цо")</f>
        <v>Курица генерала Цо</v>
      </c>
      <c r="B1320" s="1" t="str">
        <f ca="1">IFERROR(__xludf.DUMMYFUNCTION("GOOGLETRANSLATE(B1320,""EN"",""RU"")"),"Луковая соль")</f>
        <v>Луковая соль</v>
      </c>
    </row>
    <row r="1321" spans="1:2" ht="15.75" customHeight="1">
      <c r="A1321" s="1" t="str">
        <f ca="1">IFERROR(__xludf.DUMMYFUNCTION("GOOGLETRANSLATE(A1321,""EN"",""RU"")"),"Курица генерала Цо")</f>
        <v>Курица генерала Цо</v>
      </c>
      <c r="B1321" s="1" t="str">
        <f ca="1">IFERROR(__xludf.DUMMYFUNCTION("GOOGLETRANSLATE(B1321,""EN"",""RU"")"),"Чесночный порошок")</f>
        <v>Чесночный порошок</v>
      </c>
    </row>
    <row r="1322" spans="1:2" ht="15.75" customHeight="1">
      <c r="A1322" s="1" t="str">
        <f ca="1">IFERROR(__xludf.DUMMYFUNCTION("GOOGLETRANSLATE(A1322,""EN"",""RU"")"),"Курица генерала Цо")</f>
        <v>Курица генерала Цо</v>
      </c>
      <c r="B1322" s="1" t="str">
        <f ca="1">IFERROR(__xludf.DUMMYFUNCTION("GOOGLETRANSLATE(B1322,""EN"",""RU"")"),"Вода")</f>
        <v>Вода</v>
      </c>
    </row>
    <row r="1323" spans="1:2" ht="15.75" customHeight="1">
      <c r="A1323" s="1" t="str">
        <f ca="1">IFERROR(__xludf.DUMMYFUNCTION("GOOGLETRANSLATE(A1323,""EN"",""RU"")"),"Курица генерала Цо")</f>
        <v>Курица генерала Цо</v>
      </c>
      <c r="B1323" s="1" t="str">
        <f ca="1">IFERROR(__xludf.DUMMYFUNCTION("GOOGLETRANSLATE(B1323,""EN"",""RU"")"),"Куриный бульон")</f>
        <v>Куриный бульон</v>
      </c>
    </row>
    <row r="1324" spans="1:2" ht="15.75" customHeight="1">
      <c r="A1324" s="1" t="str">
        <f ca="1">IFERROR(__xludf.DUMMYFUNCTION("GOOGLETRANSLATE(A1324,""EN"",""RU"")"),"Курица генерала Цо")</f>
        <v>Курица генерала Цо</v>
      </c>
      <c r="B1324" s="1" t="str">
        <f ca="1">IFERROR(__xludf.DUMMYFUNCTION("GOOGLETRANSLATE(B1324,""EN"",""RU"")"),"Утиный соус")</f>
        <v>Утиный соус</v>
      </c>
    </row>
    <row r="1325" spans="1:2" ht="15.75" customHeight="1">
      <c r="A1325" s="1" t="str">
        <f ca="1">IFERROR(__xludf.DUMMYFUNCTION("GOOGLETRANSLATE(A1325,""EN"",""RU"")"),"Курица генерала Цо")</f>
        <v>Курица генерала Цо</v>
      </c>
      <c r="B1325" s="1" t="str">
        <f ca="1">IFERROR(__xludf.DUMMYFUNCTION("GOOGLETRANSLATE(B1325,""EN"",""RU"")"),"Соевый соус")</f>
        <v>Соевый соус</v>
      </c>
    </row>
    <row r="1326" spans="1:2" ht="15.75" customHeight="1">
      <c r="A1326" s="1" t="str">
        <f ca="1">IFERROR(__xludf.DUMMYFUNCTION("GOOGLETRANSLATE(A1326,""EN"",""RU"")"),"Курица генерала Цо")</f>
        <v>Курица генерала Цо</v>
      </c>
      <c r="B1326" s="1" t="str">
        <f ca="1">IFERROR(__xludf.DUMMYFUNCTION("GOOGLETRANSLATE(B1326,""EN"",""RU"")"),"Мед")</f>
        <v>Мед</v>
      </c>
    </row>
    <row r="1327" spans="1:2" ht="15.75" customHeight="1">
      <c r="A1327" s="1" t="str">
        <f ca="1">IFERROR(__xludf.DUMMYFUNCTION("GOOGLETRANSLATE(A1327,""EN"",""RU"")"),"Курица генерала Цо")</f>
        <v>Курица генерала Цо</v>
      </c>
      <c r="B1327" s="1" t="str">
        <f ca="1">IFERROR(__xludf.DUMMYFUNCTION("GOOGLETRANSLATE(B1327,""EN"",""RU"")"),"Рисовый уксус")</f>
        <v>Рисовый уксус</v>
      </c>
    </row>
    <row r="1328" spans="1:2" ht="15.75" customHeight="1">
      <c r="A1328" s="1" t="str">
        <f ca="1">IFERROR(__xludf.DUMMYFUNCTION("GOOGLETRANSLATE(A1328,""EN"",""RU"")"),"Курица генерала Цо")</f>
        <v>Курица генерала Цо</v>
      </c>
      <c r="B1328" s="1" t="str">
        <f ca="1">IFERROR(__xludf.DUMMYFUNCTION("GOOGLETRANSLATE(B1328,""EN"",""RU"")"),"Кунжутное масло")</f>
        <v>Кунжутное масло</v>
      </c>
    </row>
    <row r="1329" spans="1:2" ht="15.75" customHeight="1">
      <c r="A1329" s="1" t="str">
        <f ca="1">IFERROR(__xludf.DUMMYFUNCTION("GOOGLETRANSLATE(A1329,""EN"",""RU"")"),"Курица генерала Цо")</f>
        <v>Курица генерала Цо</v>
      </c>
      <c r="B1329" s="1" t="str">
        <f ca="1">IFERROR(__xludf.DUMMYFUNCTION("GOOGLETRANSLATE(B1329,""EN"",""RU"")"),"Гочуджанг")</f>
        <v>Гочуджанг</v>
      </c>
    </row>
    <row r="1330" spans="1:2" ht="15.75" customHeight="1">
      <c r="A1330" s="1" t="str">
        <f ca="1">IFERROR(__xludf.DUMMYFUNCTION("GOOGLETRANSLATE(A1330,""EN"",""RU"")"),"Курица генерала Цо")</f>
        <v>Курица генерала Цо</v>
      </c>
      <c r="B1330" s="1" t="str">
        <f ca="1">IFERROR(__xludf.DUMMYFUNCTION("GOOGLETRANSLATE(B1330,""EN"",""RU"")"),"Крахмал")</f>
        <v>Крахмал</v>
      </c>
    </row>
    <row r="1331" spans="1:2" ht="15.75" customHeight="1">
      <c r="A1331" s="1" t="str">
        <f ca="1">IFERROR(__xludf.DUMMYFUNCTION("GOOGLETRANSLATE(A1331,""EN"",""RU"")"),"Курица генерала Цо")</f>
        <v>Курица генерала Цо</v>
      </c>
      <c r="B1331" s="1" t="str">
        <f ca="1">IFERROR(__xludf.DUMMYFUNCTION("GOOGLETRANSLATE(B1331,""EN"",""RU"")"),"Чеснок")</f>
        <v>Чеснок</v>
      </c>
    </row>
    <row r="1332" spans="1:2" ht="15.75" customHeight="1">
      <c r="A1332" s="1" t="str">
        <f ca="1">IFERROR(__xludf.DUMMYFUNCTION("GOOGLETRANSLATE(A1332,""EN"",""RU"")"),"Курица генерала Цо")</f>
        <v>Курица генерала Цо</v>
      </c>
      <c r="B1332" s="1" t="str">
        <f ca="1">IFERROR(__xludf.DUMMYFUNCTION("GOOGLETRANSLATE(B1332,""EN"",""RU"")"),"Лук")</f>
        <v>Лук</v>
      </c>
    </row>
    <row r="1333" spans="1:2" ht="15.75" customHeight="1">
      <c r="A1333" s="1" t="str">
        <f ca="1">IFERROR(__xludf.DUMMYFUNCTION("GOOGLETRANSLATE(A1333,""EN"",""RU"")"),"Курица генерала Цо")</f>
        <v>Курица генерала Цо</v>
      </c>
      <c r="B1333" s="1" t="str">
        <f ca="1">IFERROR(__xludf.DUMMYFUNCTION("GOOGLETRANSLATE(B1333,""EN"",""RU"")"),"Имбирь")</f>
        <v>Имбирь</v>
      </c>
    </row>
    <row r="1334" spans="1:2" ht="15.75" customHeight="1">
      <c r="A1334" s="1" t="str">
        <f ca="1">IFERROR(__xludf.DUMMYFUNCTION("GOOGLETRANSLATE(A1334,""EN"",""RU"")"),"Гигантес Плаки")</f>
        <v>Гигантес Плаки</v>
      </c>
      <c r="B1334" s="1" t="str">
        <f ca="1">IFERROR(__xludf.DUMMYFUNCTION("GOOGLETRANSLATE(B1334,""EN"",""RU"")"),"Сливочная фасоль")</f>
        <v>Сливочная фасоль</v>
      </c>
    </row>
    <row r="1335" spans="1:2" ht="15.75" customHeight="1">
      <c r="A1335" s="1" t="str">
        <f ca="1">IFERROR(__xludf.DUMMYFUNCTION("GOOGLETRANSLATE(A1335,""EN"",""RU"")"),"Гигантес Плаки")</f>
        <v>Гигантес Плаки</v>
      </c>
      <c r="B1335" s="1" t="str">
        <f ca="1">IFERROR(__xludf.DUMMYFUNCTION("GOOGLETRANSLATE(B1335,""EN"",""RU"")"),"Оливковое масло")</f>
        <v>Оливковое масло</v>
      </c>
    </row>
    <row r="1336" spans="1:2" ht="15.75" customHeight="1">
      <c r="A1336" s="1" t="str">
        <f ca="1">IFERROR(__xludf.DUMMYFUNCTION("GOOGLETRANSLATE(A1336,""EN"",""RU"")"),"Гигантес Плаки")</f>
        <v>Гигантес Плаки</v>
      </c>
      <c r="B1336" s="1" t="str">
        <f ca="1">IFERROR(__xludf.DUMMYFUNCTION("GOOGLETRANSLATE(B1336,""EN"",""RU"")"),"Лук")</f>
        <v>Лук</v>
      </c>
    </row>
    <row r="1337" spans="1:2" ht="15.75" customHeight="1">
      <c r="A1337" s="1" t="str">
        <f ca="1">IFERROR(__xludf.DUMMYFUNCTION("GOOGLETRANSLATE(A1337,""EN"",""RU"")"),"Гигантес Плаки")</f>
        <v>Гигантес Плаки</v>
      </c>
      <c r="B1337" s="1" t="str">
        <f ca="1">IFERROR(__xludf.DUMMYFUNCTION("GOOGLETRANSLATE(B1337,""EN"",""RU"")"),"Зубчик чеснока")</f>
        <v>Зубчик чеснока</v>
      </c>
    </row>
    <row r="1338" spans="1:2" ht="15.75" customHeight="1">
      <c r="A1338" s="1" t="str">
        <f ca="1">IFERROR(__xludf.DUMMYFUNCTION("GOOGLETRANSLATE(A1338,""EN"",""RU"")"),"Гигантес Плаки")</f>
        <v>Гигантес Плаки</v>
      </c>
      <c r="B1338" s="1" t="str">
        <f ca="1">IFERROR(__xludf.DUMMYFUNCTION("GOOGLETRANSLATE(B1338,""EN"",""RU"")"),"Томатное пюре")</f>
        <v>Томатное пюре</v>
      </c>
    </row>
    <row r="1339" spans="1:2" ht="15.75" customHeight="1">
      <c r="A1339" s="1" t="str">
        <f ca="1">IFERROR(__xludf.DUMMYFUNCTION("GOOGLETRANSLATE(A1339,""EN"",""RU"")"),"Гигантес Плаки")</f>
        <v>Гигантес Плаки</v>
      </c>
      <c r="B1339" s="1" t="str">
        <f ca="1">IFERROR(__xludf.DUMMYFUNCTION("GOOGLETRANSLATE(B1339,""EN"",""RU"")"),"Помидоры")</f>
        <v>Помидоры</v>
      </c>
    </row>
    <row r="1340" spans="1:2" ht="15.75" customHeight="1">
      <c r="A1340" s="1" t="str">
        <f ca="1">IFERROR(__xludf.DUMMYFUNCTION("GOOGLETRANSLATE(A1340,""EN"",""RU"")"),"Гигантес Плаки")</f>
        <v>Гигантес Плаки</v>
      </c>
      <c r="B1340" s="1" t="str">
        <f ca="1">IFERROR(__xludf.DUMMYFUNCTION("GOOGLETRANSLATE(B1340,""EN"",""RU"")"),"Сахар")</f>
        <v>Сахар</v>
      </c>
    </row>
    <row r="1341" spans="1:2" ht="15.75" customHeight="1">
      <c r="A1341" s="1" t="str">
        <f ca="1">IFERROR(__xludf.DUMMYFUNCTION("GOOGLETRANSLATE(A1341,""EN"",""RU"")"),"Гигантес Плаки")</f>
        <v>Гигантес Плаки</v>
      </c>
      <c r="B1341" s="1" t="str">
        <f ca="1">IFERROR(__xludf.DUMMYFUNCTION("GOOGLETRANSLATE(B1341,""EN"",""RU"")"),"Сушеный орегано")</f>
        <v>Сушеный орегано</v>
      </c>
    </row>
    <row r="1342" spans="1:2" ht="15.75" customHeight="1">
      <c r="A1342" s="1" t="str">
        <f ca="1">IFERROR(__xludf.DUMMYFUNCTION("GOOGLETRANSLATE(A1342,""EN"",""RU"")"),"Гигантес Плаки")</f>
        <v>Гигантес Плаки</v>
      </c>
      <c r="B1342" s="1" t="str">
        <f ca="1">IFERROR(__xludf.DUMMYFUNCTION("GOOGLETRANSLATE(B1342,""EN"",""RU"")"),"Корица")</f>
        <v>Корица</v>
      </c>
    </row>
    <row r="1343" spans="1:2" ht="15.75" customHeight="1">
      <c r="A1343" s="1" t="str">
        <f ca="1">IFERROR(__xludf.DUMMYFUNCTION("GOOGLETRANSLATE(A1343,""EN"",""RU"")"),"Гигантес Плаки")</f>
        <v>Гигантес Плаки</v>
      </c>
      <c r="B1343" s="1" t="str">
        <f ca="1">IFERROR(__xludf.DUMMYFUNCTION("GOOGLETRANSLATE(B1343,""EN"",""RU"")"),"Нарезанной петрушки")</f>
        <v>Нарезанной петрушки</v>
      </c>
    </row>
    <row r="1344" spans="1:2" ht="15.75" customHeight="1">
      <c r="A1344" s="1" t="str">
        <f ca="1">IFERROR(__xludf.DUMMYFUNCTION("GOOGLETRANSLATE(A1344,""EN"",""RU"")"),"Голомбки (голубцы)")</f>
        <v>Голомбки (голубцы)</v>
      </c>
      <c r="B1344" s="1" t="str">
        <f ca="1">IFERROR(__xludf.DUMMYFUNCTION("GOOGLETRANSLATE(B1344,""EN"",""RU"")"),"Капуста")</f>
        <v>Капуста</v>
      </c>
    </row>
    <row r="1345" spans="1:2" ht="15.75" customHeight="1">
      <c r="A1345" s="1" t="str">
        <f ca="1">IFERROR(__xludf.DUMMYFUNCTION("GOOGLETRANSLATE(A1345,""EN"",""RU"")"),"Голомбки (голубцы)")</f>
        <v>Голомбки (голубцы)</v>
      </c>
      <c r="B1345" s="1" t="str">
        <f ca="1">IFERROR(__xludf.DUMMYFUNCTION("GOOGLETRANSLATE(B1345,""EN"",""RU"")"),"Масло")</f>
        <v>Масло</v>
      </c>
    </row>
    <row r="1346" spans="1:2" ht="15.75" customHeight="1">
      <c r="A1346" s="1" t="str">
        <f ca="1">IFERROR(__xludf.DUMMYFUNCTION("GOOGLETRANSLATE(A1346,""EN"",""RU"")"),"Голомбки (голубцы)")</f>
        <v>Голомбки (голубцы)</v>
      </c>
      <c r="B1346" s="1" t="str">
        <f ca="1">IFERROR(__xludf.DUMMYFUNCTION("GOOGLETRANSLATE(B1346,""EN"",""RU"")"),"Лук")</f>
        <v>Лук</v>
      </c>
    </row>
    <row r="1347" spans="1:2" ht="15.75" customHeight="1">
      <c r="A1347" s="1" t="str">
        <f ca="1">IFERROR(__xludf.DUMMYFUNCTION("GOOGLETRANSLATE(A1347,""EN"",""RU"")"),"Голомбки (голубцы)")</f>
        <v>Голомбки (голубцы)</v>
      </c>
      <c r="B1347" s="1" t="str">
        <f ca="1">IFERROR(__xludf.DUMMYFUNCTION("GOOGLETRANSLATE(B1347,""EN"",""RU"")"),"Говяжий фарш")</f>
        <v>Говяжий фарш</v>
      </c>
    </row>
    <row r="1348" spans="1:2" ht="15.75" customHeight="1">
      <c r="A1348" s="1" t="str">
        <f ca="1">IFERROR(__xludf.DUMMYFUNCTION("GOOGLETRANSLATE(A1348,""EN"",""RU"")"),"Голомбки (голубцы)")</f>
        <v>Голомбки (голубцы)</v>
      </c>
      <c r="B1348" s="1" t="str">
        <f ca="1">IFERROR(__xludf.DUMMYFUNCTION("GOOGLETRANSLATE(B1348,""EN"",""RU"")"),"Свиной фарш")</f>
        <v>Свиной фарш</v>
      </c>
    </row>
    <row r="1349" spans="1:2" ht="15.75" customHeight="1">
      <c r="A1349" s="1" t="str">
        <f ca="1">IFERROR(__xludf.DUMMYFUNCTION("GOOGLETRANSLATE(A1349,""EN"",""RU"")"),"Голомбки (голубцы)")</f>
        <v>Голомбки (голубцы)</v>
      </c>
      <c r="B1349" s="1" t="str">
        <f ca="1">IFERROR(__xludf.DUMMYFUNCTION("GOOGLETRANSLATE(B1349,""EN"",""RU"")"),"Рис")</f>
        <v>Рис</v>
      </c>
    </row>
    <row r="1350" spans="1:2" ht="15.75" customHeight="1">
      <c r="A1350" s="1" t="str">
        <f ca="1">IFERROR(__xludf.DUMMYFUNCTION("GOOGLETRANSLATE(A1350,""EN"",""RU"")"),"Голомбки (голубцы)")</f>
        <v>Голомбки (голубцы)</v>
      </c>
      <c r="B1350" s="1" t="str">
        <f ca="1">IFERROR(__xludf.DUMMYFUNCTION("GOOGLETRANSLATE(B1350,""EN"",""RU"")"),"Чеснок")</f>
        <v>Чеснок</v>
      </c>
    </row>
    <row r="1351" spans="1:2" ht="15.75" customHeight="1">
      <c r="A1351" s="1" t="str">
        <f ca="1">IFERROR(__xludf.DUMMYFUNCTION("GOOGLETRANSLATE(A1351,""EN"",""RU"")"),"Голомбки (голубцы)")</f>
        <v>Голомбки (голубцы)</v>
      </c>
      <c r="B1351" s="1" t="str">
        <f ca="1">IFERROR(__xludf.DUMMYFUNCTION("GOOGLETRANSLATE(B1351,""EN"",""RU"")"),"Соль")</f>
        <v>Соль</v>
      </c>
    </row>
    <row r="1352" spans="1:2" ht="15.75" customHeight="1">
      <c r="A1352" s="1" t="str">
        <f ca="1">IFERROR(__xludf.DUMMYFUNCTION("GOOGLETRANSLATE(A1352,""EN"",""RU"")"),"Голомбки (голубцы)")</f>
        <v>Голомбки (голубцы)</v>
      </c>
      <c r="B1352" s="1" t="str">
        <f ca="1">IFERROR(__xludf.DUMMYFUNCTION("GOOGLETRANSLATE(B1352,""EN"",""RU"")"),"Черный перец")</f>
        <v>Черный перец</v>
      </c>
    </row>
    <row r="1353" spans="1:2" ht="15.75" customHeight="1">
      <c r="A1353" s="1" t="str">
        <f ca="1">IFERROR(__xludf.DUMMYFUNCTION("GOOGLETRANSLATE(A1353,""EN"",""RU"")"),"Голомбки (голубцы)")</f>
        <v>Голомбки (голубцы)</v>
      </c>
      <c r="B1353" s="1" t="str">
        <f ca="1">IFERROR(__xludf.DUMMYFUNCTION("GOOGLETRANSLATE(B1353,""EN"",""RU"")"),"Томатное пюре")</f>
        <v>Томатное пюре</v>
      </c>
    </row>
    <row r="1354" spans="1:2" ht="15.75" customHeight="1">
      <c r="A1354" s="1" t="str">
        <f ca="1">IFERROR(__xludf.DUMMYFUNCTION("GOOGLETRANSLATE(A1354,""EN"",""RU"")"),"Жареные португальские сардины")</f>
        <v>Жареные португальские сардины</v>
      </c>
      <c r="B1354" s="1" t="str">
        <f ca="1">IFERROR(__xludf.DUMMYFUNCTION("GOOGLETRANSLATE(B1354,""EN"",""RU"")"),"Сардины")</f>
        <v>Сардины</v>
      </c>
    </row>
    <row r="1355" spans="1:2" ht="15.75" customHeight="1">
      <c r="A1355" s="1" t="str">
        <f ca="1">IFERROR(__xludf.DUMMYFUNCTION("GOOGLETRANSLATE(A1355,""EN"",""RU"")"),"Жареные португальские сардины")</f>
        <v>Жареные португальские сардины</v>
      </c>
      <c r="B1355" s="1" t="str">
        <f ca="1">IFERROR(__xludf.DUMMYFUNCTION("GOOGLETRANSLATE(B1355,""EN"",""RU"")"),"Оливковое масло")</f>
        <v>Оливковое масло</v>
      </c>
    </row>
    <row r="1356" spans="1:2" ht="15.75" customHeight="1">
      <c r="A1356" s="1" t="str">
        <f ca="1">IFERROR(__xludf.DUMMYFUNCTION("GOOGLETRANSLATE(A1356,""EN"",""RU"")"),"Жареные португальские сардины")</f>
        <v>Жареные португальские сардины</v>
      </c>
      <c r="B1356" s="1" t="str">
        <f ca="1">IFERROR(__xludf.DUMMYFUNCTION("GOOGLETRANSLATE(B1356,""EN"",""RU"")"),"Чеснок")</f>
        <v>Чеснок</v>
      </c>
    </row>
    <row r="1357" spans="1:2" ht="15.75" customHeight="1">
      <c r="A1357" s="1" t="str">
        <f ca="1">IFERROR(__xludf.DUMMYFUNCTION("GOOGLETRANSLATE(A1357,""EN"",""RU"")"),"Жареные португальские сардины")</f>
        <v>Жареные португальские сардины</v>
      </c>
      <c r="B1357" s="1" t="str">
        <f ca="1">IFERROR(__xludf.DUMMYFUNCTION("GOOGLETRANSLATE(B1357,""EN"",""RU"")"),"Паприка")</f>
        <v>Паприка</v>
      </c>
    </row>
    <row r="1358" spans="1:2" ht="15.75" customHeight="1">
      <c r="A1358" s="1" t="str">
        <f ca="1">IFERROR(__xludf.DUMMYFUNCTION("GOOGLETRANSLATE(A1358,""EN"",""RU"")"),"Жареные португальские сардины")</f>
        <v>Жареные португальские сардины</v>
      </c>
      <c r="B1358" s="1" t="str">
        <f ca="1">IFERROR(__xludf.DUMMYFUNCTION("GOOGLETRANSLATE(B1358,""EN"",""RU"")"),"Лимон")</f>
        <v>Лимон</v>
      </c>
    </row>
    <row r="1359" spans="1:2" ht="15.75" customHeight="1">
      <c r="A1359" s="1" t="str">
        <f ca="1">IFERROR(__xludf.DUMMYFUNCTION("GOOGLETRANSLATE(A1359,""EN"",""RU"")"),"Жареные португальские сардины")</f>
        <v>Жареные португальские сардины</v>
      </c>
      <c r="B1359" s="1" t="str">
        <f ca="1">IFERROR(__xludf.DUMMYFUNCTION("GOOGLETRANSLATE(B1359,""EN"",""RU"")"),"Розмари")</f>
        <v>Розмари</v>
      </c>
    </row>
    <row r="1360" spans="1:2" ht="15.75" customHeight="1">
      <c r="A1360" s="1" t="str">
        <f ca="1">IFERROR(__xludf.DUMMYFUNCTION("GOOGLETRANSLATE(A1360,""EN"",""RU"")"),"Жареные португальские сардины")</f>
        <v>Жареные португальские сардины</v>
      </c>
      <c r="B1360" s="1" t="str">
        <f ca="1">IFERROR(__xludf.DUMMYFUNCTION("GOOGLETRANSLATE(B1360,""EN"",""RU"")"),"Красный чили")</f>
        <v>Красный чили</v>
      </c>
    </row>
    <row r="1361" spans="1:2" ht="15.75" customHeight="1">
      <c r="A1361" s="1" t="str">
        <f ca="1">IFERROR(__xludf.DUMMYFUNCTION("GOOGLETRANSLATE(A1361,""EN"",""RU"")"),"Баклажаны гриль с кокосовым молоком")</f>
        <v>Баклажаны гриль с кокосовым молоком</v>
      </c>
      <c r="B1361" s="1" t="str">
        <f ca="1">IFERROR(__xludf.DUMMYFUNCTION("GOOGLETRANSLATE(B1361,""EN"",""RU"")"),"Баклажаны")</f>
        <v>Баклажаны</v>
      </c>
    </row>
    <row r="1362" spans="1:2" ht="15.75" customHeight="1">
      <c r="A1362" s="1" t="str">
        <f ca="1">IFERROR(__xludf.DUMMYFUNCTION("GOOGLETRANSLATE(A1362,""EN"",""RU"")"),"Баклажаны гриль с кокосовым молоком")</f>
        <v>Баклажаны гриль с кокосовым молоком</v>
      </c>
      <c r="B1362" s="1" t="str">
        <f ca="1">IFERROR(__xludf.DUMMYFUNCTION("GOOGLETRANSLATE(B1362,""EN"",""RU"")"),"Кокосовое молоко")</f>
        <v>Кокосовое молоко</v>
      </c>
    </row>
    <row r="1363" spans="1:2" ht="15.75" customHeight="1">
      <c r="A1363" s="1" t="str">
        <f ca="1">IFERROR(__xludf.DUMMYFUNCTION("GOOGLETRANSLATE(A1363,""EN"",""RU"")"),"Баклажаны гриль с кокосовым молоком")</f>
        <v>Баклажаны гриль с кокосовым молоком</v>
      </c>
      <c r="B1363" s="1" t="str">
        <f ca="1">IFERROR(__xludf.DUMMYFUNCTION("GOOGLETRANSLATE(B1363,""EN"",""RU"")"),"Лимонный сок")</f>
        <v>Лимонный сок</v>
      </c>
    </row>
    <row r="1364" spans="1:2" ht="15.75" customHeight="1">
      <c r="A1364" s="1" t="str">
        <f ca="1">IFERROR(__xludf.DUMMYFUNCTION("GOOGLETRANSLATE(A1364,""EN"",""RU"")"),"Баклажаны гриль с кокосовым молоком")</f>
        <v>Баклажаны гриль с кокосовым молоком</v>
      </c>
      <c r="B1364" s="1" t="str">
        <f ca="1">IFERROR(__xludf.DUMMYFUNCTION("GOOGLETRANSLATE(B1364,""EN"",""RU"")"),"Соль")</f>
        <v>Соль</v>
      </c>
    </row>
    <row r="1365" spans="1:2" ht="15.75" customHeight="1">
      <c r="A1365" s="1" t="str">
        <f ca="1">IFERROR(__xludf.DUMMYFUNCTION("GOOGLETRANSLATE(A1365,""EN"",""RU"")"),"Баклажаны гриль с кокосовым молоком")</f>
        <v>Баклажаны гриль с кокосовым молоком</v>
      </c>
      <c r="B1365" s="1" t="str">
        <f ca="1">IFERROR(__xludf.DUMMYFUNCTION("GOOGLETRANSLATE(B1365,""EN"",""RU"")"),"Хлопья красного перца")</f>
        <v>Хлопья красного перца</v>
      </c>
    </row>
    <row r="1366" spans="1:2" ht="15.75" customHeight="1">
      <c r="A1366" s="1" t="str">
        <f ca="1">IFERROR(__xludf.DUMMYFUNCTION("GOOGLETRANSLATE(A1366,""EN"",""RU"")"),"Баклажаны гриль с кокосовым молоком")</f>
        <v>Баклажаны гриль с кокосовым молоком</v>
      </c>
      <c r="B1366" s="1" t="str">
        <f ca="1">IFERROR(__xludf.DUMMYFUNCTION("GOOGLETRANSLATE(B1366,""EN"",""RU"")"),"Лук")</f>
        <v>Лук</v>
      </c>
    </row>
    <row r="1367" spans="1:2" ht="15.75" customHeight="1">
      <c r="A1367" s="1" t="str">
        <f ca="1">IFERROR(__xludf.DUMMYFUNCTION("GOOGLETRANSLATE(A1367,""EN"",""RU"")"),"Медовый лосось терияки")</f>
        <v>Медовый лосось терияки</v>
      </c>
      <c r="B1367" s="1" t="str">
        <f ca="1">IFERROR(__xludf.DUMMYFUNCTION("GOOGLETRANSLATE(B1367,""EN"",""RU"")"),"Лосось")</f>
        <v>Лосось</v>
      </c>
    </row>
    <row r="1368" spans="1:2" ht="15.75" customHeight="1">
      <c r="A1368" s="1" t="str">
        <f ca="1">IFERROR(__xludf.DUMMYFUNCTION("GOOGLETRANSLATE(A1368,""EN"",""RU"")"),"Медовый лосось терияки")</f>
        <v>Медовый лосось терияки</v>
      </c>
      <c r="B1368" s="1" t="str">
        <f ca="1">IFERROR(__xludf.DUMMYFUNCTION("GOOGLETRANSLATE(B1368,""EN"",""RU"")"),"Оливковое масло")</f>
        <v>Оливковое масло</v>
      </c>
    </row>
    <row r="1369" spans="1:2" ht="15.75" customHeight="1">
      <c r="A1369" s="1" t="str">
        <f ca="1">IFERROR(__xludf.DUMMYFUNCTION("GOOGLETRANSLATE(A1369,""EN"",""RU"")"),"Медовый лосось терияки")</f>
        <v>Медовый лосось терияки</v>
      </c>
      <c r="B1369" s="1" t="str">
        <f ca="1">IFERROR(__xludf.DUMMYFUNCTION("GOOGLETRANSLATE(B1369,""EN"",""RU"")"),"Соевый соус")</f>
        <v>Соевый соус</v>
      </c>
    </row>
    <row r="1370" spans="1:2" ht="15.75" customHeight="1">
      <c r="A1370" s="1" t="str">
        <f ca="1">IFERROR(__xludf.DUMMYFUNCTION("GOOGLETRANSLATE(A1370,""EN"",""RU"")"),"Медовый лосось терияки")</f>
        <v>Медовый лосось терияки</v>
      </c>
      <c r="B1370" s="1" t="str">
        <f ca="1">IFERROR(__xludf.DUMMYFUNCTION("GOOGLETRANSLATE(B1370,""EN"",""RU"")"),"Ради")</f>
        <v>Ради</v>
      </c>
    </row>
    <row r="1371" spans="1:2" ht="15.75" customHeight="1">
      <c r="A1371" s="1" t="str">
        <f ca="1">IFERROR(__xludf.DUMMYFUNCTION("GOOGLETRANSLATE(A1371,""EN"",""RU"")"),"Медовый лосось терияки")</f>
        <v>Медовый лосось терияки</v>
      </c>
      <c r="B1371" s="1" t="str">
        <f ca="1">IFERROR(__xludf.DUMMYFUNCTION("GOOGLETRANSLATE(B1371,""EN"",""RU"")"),"Кунжутное семя")</f>
        <v>Кунжутное семя</v>
      </c>
    </row>
    <row r="1372" spans="1:2" ht="15.75" customHeight="1">
      <c r="A1372" s="1" t="str">
        <f ca="1">IFERROR(__xludf.DUMMYFUNCTION("GOOGLETRANSLATE(A1372,""EN"",""RU"")"),"Горячая шоколадная помадка")</f>
        <v>Горячая шоколадная помадка</v>
      </c>
      <c r="B1372" s="1" t="str">
        <f ca="1">IFERROR(__xludf.DUMMYFUNCTION("GOOGLETRANSLATE(B1372,""EN"",""RU"")"),"Шоколадная крошка")</f>
        <v>Шоколадная крошка</v>
      </c>
    </row>
    <row r="1373" spans="1:2" ht="15.75" customHeight="1">
      <c r="A1373" s="1" t="str">
        <f ca="1">IFERROR(__xludf.DUMMYFUNCTION("GOOGLETRANSLATE(A1373,""EN"",""RU"")"),"Горячая шоколадная помадка")</f>
        <v>Горячая шоколадная помадка</v>
      </c>
      <c r="B1373" s="1" t="str">
        <f ca="1">IFERROR(__xludf.DUMMYFUNCTION("GOOGLETRANSLATE(B1373,""EN"",""RU"")"),"Тяжелые сливки")</f>
        <v>Тяжелые сливки</v>
      </c>
    </row>
    <row r="1374" spans="1:2" ht="15.75" customHeight="1">
      <c r="A1374" s="1" t="str">
        <f ca="1">IFERROR(__xludf.DUMMYFUNCTION("GOOGLETRANSLATE(A1374,""EN"",""RU"")"),"Горячая шоколадная помадка")</f>
        <v>Горячая шоколадная помадка</v>
      </c>
      <c r="B1374" s="1" t="str">
        <f ca="1">IFERROR(__xludf.DUMMYFUNCTION("GOOGLETRANSLATE(B1374,""EN"",""RU"")"),"Сгущенное молоко")</f>
        <v>Сгущенное молоко</v>
      </c>
    </row>
    <row r="1375" spans="1:2" ht="15.75" customHeight="1">
      <c r="A1375" s="1" t="str">
        <f ca="1">IFERROR(__xludf.DUMMYFUNCTION("GOOGLETRANSLATE(A1375,""EN"",""RU"")"),"Горячая шоколадная помадка")</f>
        <v>Горячая шоколадная помадка</v>
      </c>
      <c r="B1375" s="1" t="str">
        <f ca="1">IFERROR(__xludf.DUMMYFUNCTION("GOOGLETRANSLATE(B1375,""EN"",""RU"")"),"Экстракт ванили")</f>
        <v>Экстракт ванили</v>
      </c>
    </row>
    <row r="1376" spans="1:2" ht="15.75" customHeight="1">
      <c r="A1376" s="1" t="str">
        <f ca="1">IFERROR(__xludf.DUMMYFUNCTION("GOOGLETRANSLATE(A1376,""EN"",""RU"")"),"Горячая шоколадная помадка")</f>
        <v>Горячая шоколадная помадка</v>
      </c>
      <c r="B1376" s="1" t="str">
        <f ca="1">IFERROR(__xludf.DUMMYFUNCTION("GOOGLETRANSLATE(B1376,""EN"",""RU"")"),"Чипсы из белого шоколада")</f>
        <v>Чипсы из белого шоколада</v>
      </c>
    </row>
    <row r="1377" spans="1:2" ht="15.75" customHeight="1">
      <c r="A1377" s="1" t="str">
        <f ca="1">IFERROR(__xludf.DUMMYFUNCTION("GOOGLETRANSLATE(A1377,""EN"",""RU"")"),"Горячая шоколадная помадка")</f>
        <v>Горячая шоколадная помадка</v>
      </c>
      <c r="B1377" s="1" t="str">
        <f ca="1">IFERROR(__xludf.DUMMYFUNCTION("GOOGLETRANSLATE(B1377,""EN"",""RU"")"),"Миниатюрный Зефир")</f>
        <v>Миниатюрный Зефир</v>
      </c>
    </row>
    <row r="1378" spans="1:2" ht="15.75" customHeight="1">
      <c r="A1378" s="1" t="str">
        <f ca="1">IFERROR(__xludf.DUMMYFUNCTION("GOOGLETRANSLATE(A1378,""EN"",""RU"")"),"Горячий и кислый суп")</f>
        <v>Горячий и кислый суп</v>
      </c>
      <c r="B1378" s="1" t="str">
        <f ca="1">IFERROR(__xludf.DUMMYFUNCTION("GOOGLETRANSLATE(B1378,""EN"",""RU"")"),"Грибы")</f>
        <v>Грибы</v>
      </c>
    </row>
    <row r="1379" spans="1:2" ht="15.75" customHeight="1">
      <c r="A1379" s="1" t="str">
        <f ca="1">IFERROR(__xludf.DUMMYFUNCTION("GOOGLETRANSLATE(A1379,""EN"",""RU"")"),"Горячий и кислый суп")</f>
        <v>Горячий и кислый суп</v>
      </c>
      <c r="B1379" s="1" t="str">
        <f ca="1">IFERROR(__xludf.DUMMYFUNCTION("GOOGLETRANSLATE(B1379,""EN"",""RU"")"),"Деревянные ушные грибы")</f>
        <v>Деревянные ушные грибы</v>
      </c>
    </row>
    <row r="1380" spans="1:2" ht="15.75" customHeight="1">
      <c r="A1380" s="1" t="str">
        <f ca="1">IFERROR(__xludf.DUMMYFUNCTION("GOOGLETRANSLATE(A1380,""EN"",""RU"")"),"Горячий и кислый суп")</f>
        <v>Горячий и кислый суп</v>
      </c>
      <c r="B1380" s="1" t="str">
        <f ca="1">IFERROR(__xludf.DUMMYFUNCTION("GOOGLETRANSLATE(B1380,""EN"",""RU"")"),"Тофу")</f>
        <v>Тофу</v>
      </c>
    </row>
    <row r="1381" spans="1:2" ht="15.75" customHeight="1">
      <c r="A1381" s="1" t="str">
        <f ca="1">IFERROR(__xludf.DUMMYFUNCTION("GOOGLETRANSLATE(A1381,""EN"",""RU"")"),"Горячий и кислый суп")</f>
        <v>Горячий и кислый суп</v>
      </c>
      <c r="B1381" s="1" t="str">
        <f ca="1">IFERROR(__xludf.DUMMYFUNCTION("GOOGLETRANSLATE(B1381,""EN"",""RU"")"),"Свинина")</f>
        <v>Свинина</v>
      </c>
    </row>
    <row r="1382" spans="1:2" ht="15.75" customHeight="1">
      <c r="A1382" s="1" t="str">
        <f ca="1">IFERROR(__xludf.DUMMYFUNCTION("GOOGLETRANSLATE(A1382,""EN"",""RU"")"),"Горячий и кислый суп")</f>
        <v>Горячий и кислый суп</v>
      </c>
      <c r="B1382" s="1" t="str">
        <f ca="1">IFERROR(__xludf.DUMMYFUNCTION("GOOGLETRANSLATE(B1382,""EN"",""RU"")"),"Куриный бульон")</f>
        <v>Куриный бульон</v>
      </c>
    </row>
    <row r="1383" spans="1:2" ht="15.75" customHeight="1">
      <c r="A1383" s="1" t="str">
        <f ca="1">IFERROR(__xludf.DUMMYFUNCTION("GOOGLETRANSLATE(A1383,""EN"",""RU"")"),"Горячий и кислый суп")</f>
        <v>Горячий и кислый суп</v>
      </c>
      <c r="B1383" s="1" t="str">
        <f ca="1">IFERROR(__xludf.DUMMYFUNCTION("GOOGLETRANSLATE(B1383,""EN"",""RU"")"),"Соль")</f>
        <v>Соль</v>
      </c>
    </row>
    <row r="1384" spans="1:2" ht="15.75" customHeight="1">
      <c r="A1384" s="1" t="str">
        <f ca="1">IFERROR(__xludf.DUMMYFUNCTION("GOOGLETRANSLATE(A1384,""EN"",""RU"")"),"Горячий и кислый суп")</f>
        <v>Горячий и кислый суп</v>
      </c>
      <c r="B1384" s="1" t="str">
        <f ca="1">IFERROR(__xludf.DUMMYFUNCTION("GOOGLETRANSLATE(B1384,""EN"",""RU"")"),"Сахар")</f>
        <v>Сахар</v>
      </c>
    </row>
    <row r="1385" spans="1:2" ht="15.75" customHeight="1">
      <c r="A1385" s="1" t="str">
        <f ca="1">IFERROR(__xludf.DUMMYFUNCTION("GOOGLETRANSLATE(A1385,""EN"",""RU"")"),"Горячий и кислый суп")</f>
        <v>Горячий и кислый суп</v>
      </c>
      <c r="B1385" s="1" t="str">
        <f ca="1">IFERROR(__xludf.DUMMYFUNCTION("GOOGLETRANSLATE(B1385,""EN"",""RU"")"),"Кунжутное масло")</f>
        <v>Кунжутное масло</v>
      </c>
    </row>
    <row r="1386" spans="1:2" ht="15.75" customHeight="1">
      <c r="A1386" s="1" t="str">
        <f ca="1">IFERROR(__xludf.DUMMYFUNCTION("GOOGLETRANSLATE(A1386,""EN"",""RU"")"),"Горячий и кислый суп")</f>
        <v>Горячий и кислый суп</v>
      </c>
      <c r="B1386" s="1" t="str">
        <f ca="1">IFERROR(__xludf.DUMMYFUNCTION("GOOGLETRANSLATE(B1386,""EN"",""RU"")"),"Перец")</f>
        <v>Перец</v>
      </c>
    </row>
    <row r="1387" spans="1:2" ht="15.75" customHeight="1">
      <c r="A1387" s="1" t="str">
        <f ca="1">IFERROR(__xludf.DUMMYFUNCTION("GOOGLETRANSLATE(A1387,""EN"",""RU"")"),"Горячий и кислый суп")</f>
        <v>Горячий и кислый суп</v>
      </c>
      <c r="B1387" s="1" t="str">
        <f ca="1">IFERROR(__xludf.DUMMYFUNCTION("GOOGLETRANSLATE(B1387,""EN"",""RU"")"),"Острый соус")</f>
        <v>Острый соус</v>
      </c>
    </row>
    <row r="1388" spans="1:2" ht="15.75" customHeight="1">
      <c r="A1388" s="1" t="str">
        <f ca="1">IFERROR(__xludf.DUMMYFUNCTION("GOOGLETRANSLATE(A1388,""EN"",""RU"")"),"Горячий и кислый суп")</f>
        <v>Горячий и кислый суп</v>
      </c>
      <c r="B1388" s="1" t="str">
        <f ca="1">IFERROR(__xludf.DUMMYFUNCTION("GOOGLETRANSLATE(B1388,""EN"",""RU"")"),"Уксус")</f>
        <v>Уксус</v>
      </c>
    </row>
    <row r="1389" spans="1:2" ht="15.75" customHeight="1">
      <c r="A1389" s="1" t="str">
        <f ca="1">IFERROR(__xludf.DUMMYFUNCTION("GOOGLETRANSLATE(A1389,""EN"",""RU"")"),"Горячий и кислый суп")</f>
        <v>Горячий и кислый суп</v>
      </c>
      <c r="B1389" s="1" t="str">
        <f ca="1">IFERROR(__xludf.DUMMYFUNCTION("GOOGLETRANSLATE(B1389,""EN"",""RU"")"),"Соевый соус")</f>
        <v>Соевый соус</v>
      </c>
    </row>
    <row r="1390" spans="1:2" ht="15.75" customHeight="1">
      <c r="A1390" s="1" t="str">
        <f ca="1">IFERROR(__xludf.DUMMYFUNCTION("GOOGLETRANSLATE(A1390,""EN"",""RU"")"),"Горячий и кислый суп")</f>
        <v>Горячий и кислый суп</v>
      </c>
      <c r="B1390" s="1" t="str">
        <f ca="1">IFERROR(__xludf.DUMMYFUNCTION("GOOGLETRANSLATE(B1390,""EN"",""RU"")"),"Кукурузный крахмал")</f>
        <v>Кукурузный крахмал</v>
      </c>
    </row>
    <row r="1391" spans="1:2" ht="15.75" customHeight="1">
      <c r="A1391" s="1" t="str">
        <f ca="1">IFERROR(__xludf.DUMMYFUNCTION("GOOGLETRANSLATE(A1391,""EN"",""RU"")"),"Горячий и кислый суп")</f>
        <v>Горячий и кислый суп</v>
      </c>
      <c r="B1391" s="1" t="str">
        <f ca="1">IFERROR(__xludf.DUMMYFUNCTION("GOOGLETRANSLATE(B1391,""EN"",""RU"")"),"Вода")</f>
        <v>Вода</v>
      </c>
    </row>
    <row r="1392" spans="1:2" ht="15.75" customHeight="1">
      <c r="A1392" s="1" t="str">
        <f ca="1">IFERROR(__xludf.DUMMYFUNCTION("GOOGLETRANSLATE(A1392,""EN"",""RU"")"),"Горячий и кислый суп")</f>
        <v>Горячий и кислый суп</v>
      </c>
      <c r="B1392" s="1" t="str">
        <f ca="1">IFERROR(__xludf.DUMMYFUNCTION("GOOGLETRANSLATE(B1392,""EN"",""RU"")"),"Лук")</f>
        <v>Лук</v>
      </c>
    </row>
    <row r="1393" spans="1:2" ht="15.75" customHeight="1">
      <c r="A1393" s="1" t="str">
        <f ca="1">IFERROR(__xludf.DUMMYFUNCTION("GOOGLETRANSLATE(A1393,""EN"",""RU"")"),"Домашний Мандази")</f>
        <v>Домашний Мандази</v>
      </c>
      <c r="B1393" s="1" t="str">
        <f ca="1">IFERROR(__xludf.DUMMYFUNCTION("GOOGLETRANSLATE(B1393,""EN"",""RU"")"),"Самоподнимающаяся Мука")</f>
        <v>Самоподнимающаяся Мука</v>
      </c>
    </row>
    <row r="1394" spans="1:2" ht="15.75" customHeight="1">
      <c r="A1394" s="1" t="str">
        <f ca="1">IFERROR(__xludf.DUMMYFUNCTION("GOOGLETRANSLATE(A1394,""EN"",""RU"")"),"Домашний Мандази")</f>
        <v>Домашний Мандази</v>
      </c>
      <c r="B1394" s="1" t="str">
        <f ca="1">IFERROR(__xludf.DUMMYFUNCTION("GOOGLETRANSLATE(B1394,""EN"",""RU"")"),"Сахар")</f>
        <v>Сахар</v>
      </c>
    </row>
    <row r="1395" spans="1:2" ht="15.75" customHeight="1">
      <c r="A1395" s="1" t="str">
        <f ca="1">IFERROR(__xludf.DUMMYFUNCTION("GOOGLETRANSLATE(A1395,""EN"",""RU"")"),"Домашний Мандази")</f>
        <v>Домашний Мандази</v>
      </c>
      <c r="B1395" s="1" t="str">
        <f ca="1">IFERROR(__xludf.DUMMYFUNCTION("GOOGLETRANSLATE(B1395,""EN"",""RU"")"),"Яйца")</f>
        <v>Яйца</v>
      </c>
    </row>
    <row r="1396" spans="1:2" ht="15.75" customHeight="1">
      <c r="A1396" s="1" t="str">
        <f ca="1">IFERROR(__xludf.DUMMYFUNCTION("GOOGLETRANSLATE(A1396,""EN"",""RU"")"),"Домашний Мандази")</f>
        <v>Домашний Мандази</v>
      </c>
      <c r="B1396" s="1" t="str">
        <f ca="1">IFERROR(__xludf.DUMMYFUNCTION("GOOGLETRANSLATE(B1396,""EN"",""RU"")"),"Молоко")</f>
        <v>Молоко</v>
      </c>
    </row>
    <row r="1397" spans="1:2" ht="15.75" customHeight="1">
      <c r="A1397" s="1" t="str">
        <f ca="1">IFERROR(__xludf.DUMMYFUNCTION("GOOGLETRANSLATE(A1397,""EN"",""RU"")"),"Медово-бальзамическая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397" s="1" t="str">
        <f ca="1">IFERROR(__xludf.DUMMYFUNCTION("GOOGLETRANSLATE(B1397,""EN"",""RU"")"),"Картофель")</f>
        <v>Картофель</v>
      </c>
    </row>
    <row r="1398" spans="1:2" ht="15.75" customHeight="1">
      <c r="A1398" s="1" t="str">
        <f ca="1">IFERROR(__xludf.DUMMYFUNCTION("GOOGLETRANSLATE(A1398,""EN"",""RU"")"),"Медово-бальзамическая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398" s="1" t="str">
        <f ca="1">IFERROR(__xludf.DUMMYFUNCTION("GOOGLETRANSLATE(B1398,""EN"",""RU"")"),"Брокколи")</f>
        <v>Брокколи</v>
      </c>
    </row>
    <row r="1399" spans="1:2" ht="15.75" customHeight="1">
      <c r="A1399" s="1" t="str">
        <f ca="1">IFERROR(__xludf.DUMMYFUNCTION("GOOGLETRANSLATE(A1399,""EN"",""RU"")"),"Медово-бальзамическая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399" s="1" t="str">
        <f ca="1">IFERROR(__xludf.DUMMYFUNCTION("GOOGLETRANSLATE(B1399,""EN"",""RU"")"),"Чеснок")</f>
        <v>Чеснок</v>
      </c>
    </row>
    <row r="1400" spans="1:2" ht="15.75" customHeight="1">
      <c r="A1400" s="1" t="str">
        <f ca="1">IFERROR(__xludf.DUMMYFUNCTION("GOOGLETRANSLATE(A1400,""EN"",""RU"")"),"Медово-бальзамическая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0" s="1" t="str">
        <f ca="1">IFERROR(__xludf.DUMMYFUNCTION("GOOGLETRANSLATE(B1400,""EN"",""RU"")"),"Куриная грудка")</f>
        <v>Куриная грудка</v>
      </c>
    </row>
    <row r="1401" spans="1:2" ht="15.75" customHeight="1">
      <c r="A1401" s="1" t="str">
        <f ca="1">IFERROR(__xludf.DUMMYFUNCTION("GOOGLETRANSLATE(A1401,""EN"",""RU"")"),"Медово-бальзамическая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1" s="1" t="str">
        <f ca="1">IFERROR(__xludf.DUMMYFUNCTION("GOOGLETRANSLATE(B1401,""EN"",""RU"")"),"Бальзамический уксус")</f>
        <v>Бальзамический уксус</v>
      </c>
    </row>
    <row r="1402" spans="1:2" ht="15.75" customHeight="1">
      <c r="A1402" s="1" t="str">
        <f ca="1">IFERROR(__xludf.DUMMYFUNCTION("GOOGLETRANSLATE(A1402,""EN"",""RU"")"),"Медово-бальзамическая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2" s="1" t="str">
        <f ca="1">IFERROR(__xludf.DUMMYFUNCTION("GOOGLETRANSLATE(B1402,""EN"",""RU"")"),"Мед")</f>
        <v>Мед</v>
      </c>
    </row>
    <row r="1403" spans="1:2" ht="15.75" customHeight="1">
      <c r="A1403" s="1" t="str">
        <f ca="1">IFERROR(__xludf.DUMMYFUNCTION("GOOGLETRANSLATE(A1403,""EN"",""RU"")"),"Медово-бальзамическая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3" s="1" t="str">
        <f ca="1">IFERROR(__xludf.DUMMYFUNCTION("GOOGLETRANSLATE(B1403,""EN"",""RU"")"),"Куриный бульон")</f>
        <v>Куриный бульон</v>
      </c>
    </row>
    <row r="1404" spans="1:2" ht="15.75" customHeight="1">
      <c r="A1404" s="1" t="str">
        <f ca="1">IFERROR(__xludf.DUMMYFUNCTION("GOOGLETRANSLATE(A1404,""EN"",""RU"")"),"Медово-бальзамическая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4" s="1" t="str">
        <f ca="1">IFERROR(__xludf.DUMMYFUNCTION("GOOGLETRANSLATE(B1404,""EN"",""RU"")"),"Масло")</f>
        <v>Масло</v>
      </c>
    </row>
    <row r="1405" spans="1:2" ht="15.75" customHeight="1">
      <c r="A1405" s="1" t="str">
        <f ca="1">IFERROR(__xludf.DUMMYFUNCTION("GOOGLETRANSLATE(A1405,""EN"",""RU"")"),"Медово-бальзамическая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5" s="1" t="str">
        <f ca="1">IFERROR(__xludf.DUMMYFUNCTION("GOOGLETRANSLATE(B1405,""EN"",""RU"")"),"Растительное масло")</f>
        <v>Растительное масло</v>
      </c>
    </row>
    <row r="1406" spans="1:2" ht="15.75" customHeight="1">
      <c r="A1406" s="1" t="str">
        <f ca="1">IFERROR(__xludf.DUMMYFUNCTION("GOOGLETRANSLATE(A1406,""EN"",""RU"")"),"Медово-бальзамическая курица с хрустящей брокколи и картофелем")</f>
        <v>Медово-бальзамическая курица с хрустящей брокколи и картофелем</v>
      </c>
      <c r="B1406" s="1" t="str">
        <f ca="1">IFERROR(__xludf.DUMMYFUNCTION("GOOGLETRANSLATE(B1406,""EN"",""RU"")"),"Оливковое масло")</f>
        <v>Оливковое масло</v>
      </c>
    </row>
    <row r="1407" spans="1:2" ht="15.75" customHeight="1">
      <c r="A1407" s="1" t="str">
        <f ca="1">IFERROR(__xludf.DUMMYFUNCTION("GOOGLETRANSLATE(A1407,""EN"",""RU"")"),"Медово-йогуртовый чизкейк")</f>
        <v>Медово-йогуртовый чизкейк</v>
      </c>
      <c r="B1407" s="1" t="str">
        <f ca="1">IFERROR(__xludf.DUMMYFUNCTION("GOOGLETRANSLATE(B1407,""EN"",""RU"")"),"Пищеварительное печенье")</f>
        <v>Пищеварительное печенье</v>
      </c>
    </row>
    <row r="1408" spans="1:2" ht="15.75" customHeight="1">
      <c r="A1408" s="1" t="str">
        <f ca="1">IFERROR(__xludf.DUMMYFUNCTION("GOOGLETRANSLATE(A1408,""EN"",""RU"")"),"Медово-йогуртовый чизкейк")</f>
        <v>Медово-йогуртовый чизкейк</v>
      </c>
      <c r="B1408" s="1" t="str">
        <f ca="1">IFERROR(__xludf.DUMMYFUNCTION("GOOGLETRANSLATE(B1408,""EN"",""RU"")"),"Миндаль")</f>
        <v>Миндаль</v>
      </c>
    </row>
    <row r="1409" spans="1:2" ht="15.75" customHeight="1">
      <c r="A1409" s="1" t="str">
        <f ca="1">IFERROR(__xludf.DUMMYFUNCTION("GOOGLETRANSLATE(A1409,""EN"",""RU"")"),"Медово-йогуртовый чизкейк")</f>
        <v>Медово-йогуртовый чизкейк</v>
      </c>
      <c r="B1409" s="1" t="str">
        <f ca="1">IFERROR(__xludf.DUMMYFUNCTION("GOOGLETRANSLATE(B1409,""EN"",""RU"")"),"Масло")</f>
        <v>Масло</v>
      </c>
    </row>
    <row r="1410" spans="1:2" ht="15.75" customHeight="1">
      <c r="A1410" s="1" t="str">
        <f ca="1">IFERROR(__xludf.DUMMYFUNCTION("GOOGLETRANSLATE(A1410,""EN"",""RU"")"),"Медово-йогуртовый чизкейк")</f>
        <v>Медово-йогуртовый чизкейк</v>
      </c>
      <c r="B1410" s="1" t="str">
        <f ca="1">IFERROR(__xludf.DUMMYFUNCTION("GOOGLETRANSLATE(B1410,""EN"",""RU"")"),"Греческий йогурт")</f>
        <v>Греческий йогурт</v>
      </c>
    </row>
    <row r="1411" spans="1:2" ht="15.75" customHeight="1">
      <c r="A1411" s="1" t="str">
        <f ca="1">IFERROR(__xludf.DUMMYFUNCTION("GOOGLETRANSLATE(A1411,""EN"",""RU"")"),"Медово-йогуртовый чизкейк")</f>
        <v>Медово-йогуртовый чизкейк</v>
      </c>
      <c r="B1411" s="1" t="str">
        <f ca="1">IFERROR(__xludf.DUMMYFUNCTION("GOOGLETRANSLATE(B1411,""EN"",""RU"")"),"Маскарпоне")</f>
        <v>Маскарпоне</v>
      </c>
    </row>
    <row r="1412" spans="1:2" ht="15.75" customHeight="1">
      <c r="A1412" s="1" t="str">
        <f ca="1">IFERROR(__xludf.DUMMYFUNCTION("GOOGLETRANSLATE(A1412,""EN"",""RU"")"),"Медово-йогуртовый чизкейк")</f>
        <v>Медово-йогуртовый чизкейк</v>
      </c>
      <c r="B1412" s="1" t="str">
        <f ca="1">IFERROR(__xludf.DUMMYFUNCTION("GOOGLETRANSLATE(B1412,""EN"",""RU"")"),"Яйца")</f>
        <v>Яйца</v>
      </c>
    </row>
    <row r="1413" spans="1:2" ht="15.75" customHeight="1">
      <c r="A1413" s="1" t="str">
        <f ca="1">IFERROR(__xludf.DUMMYFUNCTION("GOOGLETRANSLATE(A1413,""EN"",""RU"")"),"Медово-йогуртовый чизкейк")</f>
        <v>Медово-йогуртовый чизкейк</v>
      </c>
      <c r="B1413" s="1" t="str">
        <f ca="1">IFERROR(__xludf.DUMMYFUNCTION("GOOGLETRANSLATE(B1413,""EN"",""RU"")"),"Лимон")</f>
        <v>Лимон</v>
      </c>
    </row>
    <row r="1414" spans="1:2" ht="15.75" customHeight="1">
      <c r="A1414" s="1" t="str">
        <f ca="1">IFERROR(__xludf.DUMMYFUNCTION("GOOGLETRANSLATE(A1414,""EN"",""RU"")"),"Медово-йогуртовый чизкейк")</f>
        <v>Медово-йогуртовый чизкейк</v>
      </c>
      <c r="B1414" s="1" t="str">
        <f ca="1">IFERROR(__xludf.DUMMYFUNCTION("GOOGLETRANSLATE(B1414,""EN"",""RU"")"),"Апельсин")</f>
        <v>Апельсин</v>
      </c>
    </row>
    <row r="1415" spans="1:2" ht="15.75" customHeight="1">
      <c r="A1415" s="1" t="str">
        <f ca="1">IFERROR(__xludf.DUMMYFUNCTION("GOOGLETRANSLATE(A1415,""EN"",""RU"")"),"Медово-йогуртовый чизкейк")</f>
        <v>Медово-йогуртовый чизкейк</v>
      </c>
      <c r="B1415" s="1" t="str">
        <f ca="1">IFERROR(__xludf.DUMMYFUNCTION("GOOGLETRANSLATE(B1415,""EN"",""RU"")"),"Мед")</f>
        <v>Мед</v>
      </c>
    </row>
    <row r="1416" spans="1:2" ht="15.75" customHeight="1">
      <c r="A1416" s="1" t="str">
        <f ca="1">IFERROR(__xludf.DUMMYFUNCTION("GOOGLETRANSLATE(A1416,""EN"",""RU"")"),"Медово-йогуртовый чизкейк")</f>
        <v>Медово-йогуртовый чизкейк</v>
      </c>
      <c r="B1416" s="1" t="str">
        <f ca="1">IFERROR(__xludf.DUMMYFUNCTION("GOOGLETRANSLATE(B1416,""EN"",""RU"")"),"Фруктовый микс")</f>
        <v>Фруктовый микс</v>
      </c>
    </row>
    <row r="1417" spans="1:2" ht="15.75" customHeight="1">
      <c r="A1417" s="1" t="str">
        <f ca="1">IFERROR(__xludf.DUMMYFUNCTION("GOOGLETRANSLATE(A1417,""EN"",""RU"")"),"Колканнон из ветчины")</f>
        <v>Колканнон из ветчины</v>
      </c>
      <c r="B1417" s="1" t="str">
        <f ca="1">IFERROR(__xludf.DUMMYFUNCTION("GOOGLETRANSLATE(B1417,""EN"",""RU"")"),"Мучный картофель")</f>
        <v>Мучный картофель</v>
      </c>
    </row>
    <row r="1418" spans="1:2" ht="15.75" customHeight="1">
      <c r="A1418" s="1" t="str">
        <f ca="1">IFERROR(__xludf.DUMMYFUNCTION("GOOGLETRANSLATE(A1418,""EN"",""RU"")"),"Колканнон из ветчины")</f>
        <v>Колканнон из ветчины</v>
      </c>
      <c r="B1418" s="1" t="str">
        <f ca="1">IFERROR(__xludf.DUMMYFUNCTION("GOOGLETRANSLATE(B1418,""EN"",""RU"")"),"Масло")</f>
        <v>Масло</v>
      </c>
    </row>
    <row r="1419" spans="1:2" ht="15.75" customHeight="1">
      <c r="A1419" s="1" t="str">
        <f ca="1">IFERROR(__xludf.DUMMYFUNCTION("GOOGLETRANSLATE(A1419,""EN"",""RU"")"),"Колканнон из ветчины")</f>
        <v>Колканнон из ветчины</v>
      </c>
      <c r="B1419" s="1" t="str">
        <f ca="1">IFERROR(__xludf.DUMMYFUNCTION("GOOGLETRANSLATE(B1419,""EN"",""RU"")"),"Зубчик чеснока")</f>
        <v>Зубчик чеснока</v>
      </c>
    </row>
    <row r="1420" spans="1:2" ht="15.75" customHeight="1">
      <c r="A1420" s="1" t="str">
        <f ca="1">IFERROR(__xludf.DUMMYFUNCTION("GOOGLETRANSLATE(A1420,""EN"",""RU"")"),"Колканнон из ветчины")</f>
        <v>Колканнон из ветчины</v>
      </c>
      <c r="B1420" s="1" t="str">
        <f ca="1">IFERROR(__xludf.DUMMYFUNCTION("GOOGLETRANSLATE(B1420,""EN"",""RU"")"),"Капуста")</f>
        <v>Капуста</v>
      </c>
    </row>
    <row r="1421" spans="1:2" ht="15.75" customHeight="1">
      <c r="A1421" s="1" t="str">
        <f ca="1">IFERROR(__xludf.DUMMYFUNCTION("GOOGLETRANSLATE(A1421,""EN"",""RU"")"),"Колканнон из ветчины")</f>
        <v>Колканнон из ветчины</v>
      </c>
      <c r="B1421" s="1" t="str">
        <f ca="1">IFERROR(__xludf.DUMMYFUNCTION("GOOGLETRANSLATE(B1421,""EN"",""RU"")"),"Лук")</f>
        <v>Лук</v>
      </c>
    </row>
    <row r="1422" spans="1:2" ht="15.75" customHeight="1">
      <c r="A1422" s="1" t="str">
        <f ca="1">IFERROR(__xludf.DUMMYFUNCTION("GOOGLETRANSLATE(A1422,""EN"",""RU"")"),"Колканнон из ветчины")</f>
        <v>Колканнон из ветчины</v>
      </c>
      <c r="B1422" s="1" t="str">
        <f ca="1">IFERROR(__xludf.DUMMYFUNCTION("GOOGLETRANSLATE(B1422,""EN"",""RU"")"),"Двойной крем")</f>
        <v>Двойной крем</v>
      </c>
    </row>
    <row r="1423" spans="1:2" ht="15.75" customHeight="1">
      <c r="A1423" s="1" t="str">
        <f ca="1">IFERROR(__xludf.DUMMYFUNCTION("GOOGLETRANSLATE(A1423,""EN"",""RU"")"),"Колканнон из ветчины")</f>
        <v>Колканнон из ветчины</v>
      </c>
      <c r="B1423" s="1" t="str">
        <f ca="1">IFERROR(__xludf.DUMMYFUNCTION("GOOGLETRANSLATE(B1423,""EN"",""RU"")"),"Горчица")</f>
        <v>Горчица</v>
      </c>
    </row>
    <row r="1424" spans="1:2" ht="15.75" customHeight="1">
      <c r="A1424" s="1" t="str">
        <f ca="1">IFERROR(__xludf.DUMMYFUNCTION("GOOGLETRANSLATE(A1424,""EN"",""RU"")"),"Колканнон из ветчины")</f>
        <v>Колканнон из ветчины</v>
      </c>
      <c r="B1424" s="1" t="str">
        <f ca="1">IFERROR(__xludf.DUMMYFUNCTION("GOOGLETRANSLATE(B1424,""EN"",""RU"")"),"ветчина")</f>
        <v>ветчина</v>
      </c>
    </row>
    <row r="1425" spans="1:2" ht="15.75" customHeight="1">
      <c r="A1425" s="1" t="str">
        <f ca="1">IFERROR(__xludf.DUMMYFUNCTION("GOOGLETRANSLATE(A1425,""EN"",""RU"")"),"Колканнон из ветчины")</f>
        <v>Колканнон из ветчины</v>
      </c>
      <c r="B1425" s="1" t="str">
        <f ca="1">IFERROR(__xludf.DUMMYFUNCTION("GOOGLETRANSLATE(B1425,""EN"",""RU"")"),"Яйца")</f>
        <v>Яйца</v>
      </c>
    </row>
    <row r="1426" spans="1:2" ht="15.75" customHeight="1">
      <c r="A1426" s="1" t="str">
        <f ca="1">IFERROR(__xludf.DUMMYFUNCTION("GOOGLETRANSLATE(A1426,""EN"",""RU"")"),"ирландское рагу")</f>
        <v>ирландское рагу</v>
      </c>
      <c r="B1426" s="1" t="str">
        <f ca="1">IFERROR(__xludf.DUMMYFUNCTION("GOOGLETRANSLATE(B1426,""EN"",""RU"")"),"цельнозерновой")</f>
        <v>цельнозерновой</v>
      </c>
    </row>
    <row r="1427" spans="1:2" ht="15.75" customHeight="1">
      <c r="A1427" s="1" t="str">
        <f ca="1">IFERROR(__xludf.DUMMYFUNCTION("GOOGLETRANSLATE(A1427,""EN"",""RU"")"),"ирландское рагу")</f>
        <v>ирландское рагу</v>
      </c>
      <c r="B1427" s="1" t="str">
        <f ca="1">IFERROR(__xludf.DUMMYFUNCTION("GOOGLETRANSLATE(B1427,""EN"",""RU"")"),"отбивные из корейки ягненка")</f>
        <v>отбивные из корейки ягненка</v>
      </c>
    </row>
    <row r="1428" spans="1:2" ht="15.75" customHeight="1">
      <c r="A1428" s="1" t="str">
        <f ca="1">IFERROR(__xludf.DUMMYFUNCTION("GOOGLETRANSLATE(A1428,""EN"",""RU"")"),"ирландское рагу")</f>
        <v>ирландское рагу</v>
      </c>
      <c r="B1428" s="1" t="str">
        <f ca="1">IFERROR(__xludf.DUMMYFUNCTION("GOOGLETRANSLATE(B1428,""EN"",""RU"")"),"оливковое масло")</f>
        <v>оливковое масло</v>
      </c>
    </row>
    <row r="1429" spans="1:2" ht="15.75" customHeight="1">
      <c r="A1429" s="1" t="str">
        <f ca="1">IFERROR(__xludf.DUMMYFUNCTION("GOOGLETRANSLATE(A1429,""EN"",""RU"")"),"ирландское рагу")</f>
        <v>ирландское рагу</v>
      </c>
      <c r="B1429" s="1" t="str">
        <f ca="1">IFERROR(__xludf.DUMMYFUNCTION("GOOGLETRANSLATE(B1429,""EN"",""RU"")"),"лук-шалот")</f>
        <v>лук-шалот</v>
      </c>
    </row>
    <row r="1430" spans="1:2" ht="15.75" customHeight="1">
      <c r="A1430" s="1" t="str">
        <f ca="1">IFERROR(__xludf.DUMMYFUNCTION("GOOGLETRANSLATE(A1430,""EN"",""RU"")"),"ирландское рагу")</f>
        <v>ирландское рагу</v>
      </c>
      <c r="B1430" s="1" t="str">
        <f ca="1">IFERROR(__xludf.DUMMYFUNCTION("GOOGLETRANSLATE(B1430,""EN"",""RU"")"),"морковь")</f>
        <v>морковь</v>
      </c>
    </row>
    <row r="1431" spans="1:2" ht="15.75" customHeight="1">
      <c r="A1431" s="1" t="str">
        <f ca="1">IFERROR(__xludf.DUMMYFUNCTION("GOOGLETRANSLATE(A1431,""EN"",""RU"")"),"ирландское рагу")</f>
        <v>ирландское рагу</v>
      </c>
      <c r="B1431" s="1" t="str">
        <f ca="1">IFERROR(__xludf.DUMMYFUNCTION("GOOGLETRANSLATE(B1431,""EN"",""RU"")"),"репа")</f>
        <v>репа</v>
      </c>
    </row>
    <row r="1432" spans="1:2" ht="15.75" customHeight="1">
      <c r="A1432" s="1" t="str">
        <f ca="1">IFERROR(__xludf.DUMMYFUNCTION("GOOGLETRANSLATE(A1432,""EN"",""RU"")"),"ирландское рагу")</f>
        <v>ирландское рагу</v>
      </c>
      <c r="B1432" s="1" t="str">
        <f ca="1">IFERROR(__xludf.DUMMYFUNCTION("GOOGLETRANSLATE(B1432,""EN"",""RU"")"),"сельдерей")</f>
        <v>сельдерей</v>
      </c>
    </row>
    <row r="1433" spans="1:2" ht="15.75" customHeight="1">
      <c r="A1433" s="1" t="str">
        <f ca="1">IFERROR(__xludf.DUMMYFUNCTION("GOOGLETRANSLATE(A1433,""EN"",""RU"")"),"ирландское рагу")</f>
        <v>ирландское рагу</v>
      </c>
      <c r="B1433" s="1" t="str">
        <f ca="1">IFERROR(__xludf.DUMMYFUNCTION("GOOGLETRANSLATE(B1433,""EN"",""RU"")"),"Шарлотта картофель")</f>
        <v>Шарлотта картофель</v>
      </c>
    </row>
    <row r="1434" spans="1:2" ht="15.75" customHeight="1">
      <c r="A1434" s="1" t="str">
        <f ca="1">IFERROR(__xludf.DUMMYFUNCTION("GOOGLETRANSLATE(A1434,""EN"",""RU"")"),"ирландское рагу")</f>
        <v>ирландское рагу</v>
      </c>
      <c r="B1434" s="1" t="str">
        <f ca="1">IFERROR(__xludf.DUMMYFUNCTION("GOOGLETRANSLATE(B1434,""EN"",""RU"")"),"белое вино")</f>
        <v>белое вино</v>
      </c>
    </row>
    <row r="1435" spans="1:2" ht="15.75" customHeight="1">
      <c r="A1435" s="1" t="str">
        <f ca="1">IFERROR(__xludf.DUMMYFUNCTION("GOOGLETRANSLATE(A1435,""EN"",""RU"")"),"ирландское рагу")</f>
        <v>ирландское рагу</v>
      </c>
      <c r="B1435" s="1" t="str">
        <f ca="1">IFERROR(__xludf.DUMMYFUNCTION("GOOGLETRANSLATE(B1435,""EN"",""RU"")"),"сахарная пудра")</f>
        <v>сахарная пудра</v>
      </c>
    </row>
    <row r="1436" spans="1:2" ht="15.75" customHeight="1">
      <c r="A1436" s="1" t="str">
        <f ca="1">IFERROR(__xludf.DUMMYFUNCTION("GOOGLETRANSLATE(A1436,""EN"",""RU"")"),"ирландское рагу")</f>
        <v>ирландское рагу</v>
      </c>
      <c r="B1436" s="1" t="str">
        <f ca="1">IFERROR(__xludf.DUMMYFUNCTION("GOOGLETRANSLATE(B1436,""EN"",""RU"")"),"свежий тимьян")</f>
        <v>свежий тимьян</v>
      </c>
    </row>
    <row r="1437" spans="1:2" ht="15.75" customHeight="1">
      <c r="A1437" s="1" t="str">
        <f ca="1">IFERROR(__xludf.DUMMYFUNCTION("GOOGLETRANSLATE(A1437,""EN"",""RU"")"),"ирландское рагу")</f>
        <v>ирландское рагу</v>
      </c>
      <c r="B1437" s="1" t="str">
        <f ca="1">IFERROR(__xludf.DUMMYFUNCTION("GOOGLETRANSLATE(B1437,""EN"",""RU"")"),"орегано")</f>
        <v>орегано</v>
      </c>
    </row>
    <row r="1438" spans="1:2" ht="15.75" customHeight="1">
      <c r="A1438" s="1" t="str">
        <f ca="1">IFERROR(__xludf.DUMMYFUNCTION("GOOGLETRANSLATE(A1438,""EN"",""RU"")"),"ирландское рагу")</f>
        <v>ирландское рагу</v>
      </c>
      <c r="B1438" s="1" t="str">
        <f ca="1">IFERROR(__xludf.DUMMYFUNCTION("GOOGLETRANSLATE(B1438,""EN"",""RU"")"),"куриный бульон")</f>
        <v>куриный бульон</v>
      </c>
    </row>
    <row r="1439" spans="1:2" ht="15.75" customHeight="1">
      <c r="A1439" s="1" t="str">
        <f ca="1">IFERROR(__xludf.DUMMYFUNCTION("GOOGLETRANSLATE(A1439,""EN"",""RU"")"),"Джем Роли-Поли")</f>
        <v>Джем Роли-Поли</v>
      </c>
      <c r="B1439" s="1" t="str">
        <f ca="1">IFERROR(__xludf.DUMMYFUNCTION("GOOGLETRANSLATE(B1439,""EN"",""RU"")"),"Масло")</f>
        <v>Масло</v>
      </c>
    </row>
    <row r="1440" spans="1:2" ht="15.75" customHeight="1">
      <c r="A1440" s="1" t="str">
        <f ca="1">IFERROR(__xludf.DUMMYFUNCTION("GOOGLETRANSLATE(A1440,""EN"",""RU"")"),"Джем Роли-Поли")</f>
        <v>Джем Роли-Поли</v>
      </c>
      <c r="B1440" s="1" t="str">
        <f ca="1">IFERROR(__xludf.DUMMYFUNCTION("GOOGLETRANSLATE(B1440,""EN"",""RU"")"),"Самоподнимающаяся Мука")</f>
        <v>Самоподнимающаяся Мука</v>
      </c>
    </row>
    <row r="1441" spans="1:2" ht="15.75" customHeight="1">
      <c r="A1441" s="1" t="str">
        <f ca="1">IFERROR(__xludf.DUMMYFUNCTION("GOOGLETRANSLATE(A1441,""EN"",""RU"")"),"Джем Роли-Поли")</f>
        <v>Джем Роли-Поли</v>
      </c>
      <c r="B1441" s="1" t="str">
        <f ca="1">IFERROR(__xludf.DUMMYFUNCTION("GOOGLETRANSLATE(B1441,""EN"",""RU"")"),"Ваниль")</f>
        <v>Ваниль</v>
      </c>
    </row>
    <row r="1442" spans="1:2" ht="15.75" customHeight="1">
      <c r="A1442" s="1" t="str">
        <f ca="1">IFERROR(__xludf.DUMMYFUNCTION("GOOGLETRANSLATE(A1442,""EN"",""RU"")"),"Джем Роли-Поли")</f>
        <v>Джем Роли-Поли</v>
      </c>
      <c r="B1442" s="1" t="str">
        <f ca="1">IFERROR(__xludf.DUMMYFUNCTION("GOOGLETRANSLATE(B1442,""EN"",""RU"")"),"сало")</f>
        <v>сало</v>
      </c>
    </row>
    <row r="1443" spans="1:2" ht="15.75" customHeight="1">
      <c r="A1443" s="1" t="str">
        <f ca="1">IFERROR(__xludf.DUMMYFUNCTION("GOOGLETRANSLATE(A1443,""EN"",""RU"")"),"Джем Роли-Поли")</f>
        <v>Джем Роли-Поли</v>
      </c>
      <c r="B1443" s="1" t="str">
        <f ca="1">IFERROR(__xludf.DUMMYFUNCTION("GOOGLETRANSLATE(B1443,""EN"",""RU"")"),"Молоко")</f>
        <v>Молоко</v>
      </c>
    </row>
    <row r="1444" spans="1:2" ht="15.75" customHeight="1">
      <c r="A1444" s="1" t="str">
        <f ca="1">IFERROR(__xludf.DUMMYFUNCTION("GOOGLETRANSLATE(A1444,""EN"",""RU"")"),"Джем Роли-Поли")</f>
        <v>Джем Роли-Поли</v>
      </c>
      <c r="B1444" s="1" t="str">
        <f ca="1">IFERROR(__xludf.DUMMYFUNCTION("GOOGLETRANSLATE(B1444,""EN"",""RU"")"),"Малиновое варенье")</f>
        <v>Малиновое варенье</v>
      </c>
    </row>
    <row r="1445" spans="1:2" ht="15.75" customHeight="1">
      <c r="A1445" s="1" t="str">
        <f ca="1">IFERROR(__xludf.DUMMYFUNCTION("GOOGLETRANSLATE(A1445,""EN"",""RU"")"),"Джем Роли-Поли")</f>
        <v>Джем Роли-Поли</v>
      </c>
      <c r="B1445" s="1" t="str">
        <f ca="1">IFERROR(__xludf.DUMMYFUNCTION("GOOGLETRANSLATE(B1445,""EN"",""RU"")"),"Заварной крем")</f>
        <v>Заварной крем</v>
      </c>
    </row>
    <row r="1446" spans="1:2" ht="15.75" customHeight="1">
      <c r="A1446" s="1" t="str">
        <f ca="1">IFERROR(__xludf.DUMMYFUNCTION("GOOGLETRANSLATE(A1446,""EN"",""RU"")"),"Вяленая курица с рисом и горошком")</f>
        <v>Вяленая курица с рисом и горошком</v>
      </c>
      <c r="B1446" s="1" t="str">
        <f ca="1">IFERROR(__xludf.DUMMYFUNCTION("GOOGLETRANSLATE(B1446,""EN"",""RU"")"),"Куриные бедрышки")</f>
        <v>Куриные бедрышки</v>
      </c>
    </row>
    <row r="1447" spans="1:2" ht="15.75" customHeight="1">
      <c r="A1447" s="1" t="str">
        <f ca="1">IFERROR(__xludf.DUMMYFUNCTION("GOOGLETRANSLATE(A1447,""EN"",""RU"")"),"Вяленая курица с рисом и горошком")</f>
        <v>Вяленая курица с рисом и горошком</v>
      </c>
      <c r="B1447" s="1" t="str">
        <f ca="1">IFERROR(__xludf.DUMMYFUNCTION("GOOGLETRANSLATE(B1447,""EN"",""RU"")"),"Лайм")</f>
        <v>Лайм</v>
      </c>
    </row>
    <row r="1448" spans="1:2" ht="15.75" customHeight="1">
      <c r="A1448" s="1" t="str">
        <f ca="1">IFERROR(__xludf.DUMMYFUNCTION("GOOGLETRANSLATE(A1448,""EN"",""RU"")"),"Вяленая курица с рисом и горошком")</f>
        <v>Вяленая курица с рисом и горошком</v>
      </c>
      <c r="B1448" s="1" t="str">
        <f ca="1">IFERROR(__xludf.DUMMYFUNCTION("GOOGLETRANSLATE(B1448,""EN"",""RU"")"),"Лук")</f>
        <v>Лук</v>
      </c>
    </row>
    <row r="1449" spans="1:2" ht="15.75" customHeight="1">
      <c r="A1449" s="1" t="str">
        <f ca="1">IFERROR(__xludf.DUMMYFUNCTION("GOOGLETRANSLATE(A1449,""EN"",""RU"")"),"Вяленая курица с рисом и горошком")</f>
        <v>Вяленая курица с рисом и горошком</v>
      </c>
      <c r="B1449" s="1" t="str">
        <f ca="1">IFERROR(__xludf.DUMMYFUNCTION("GOOGLETRANSLATE(B1449,""EN"",""RU"")"),"Имбирь")</f>
        <v>Имбирь</v>
      </c>
    </row>
    <row r="1450" spans="1:2" ht="15.75" customHeight="1">
      <c r="A1450" s="1" t="str">
        <f ca="1">IFERROR(__xludf.DUMMYFUNCTION("GOOGLETRANSLATE(A1450,""EN"",""RU"")"),"Вяленая курица с рисом и горошком")</f>
        <v>Вяленая курица с рисом и горошком</v>
      </c>
      <c r="B1450" s="1" t="str">
        <f ca="1">IFERROR(__xludf.DUMMYFUNCTION("GOOGLETRANSLATE(B1450,""EN"",""RU"")"),"Чеснок")</f>
        <v>Чеснок</v>
      </c>
    </row>
    <row r="1451" spans="1:2" ht="15.75" customHeight="1">
      <c r="A1451" s="1" t="str">
        <f ca="1">IFERROR(__xludf.DUMMYFUNCTION("GOOGLETRANSLATE(A1451,""EN"",""RU"")"),"Вяленая курица с рисом и горошком")</f>
        <v>Вяленая курица с рисом и горошком</v>
      </c>
      <c r="B1451" s="1" t="str">
        <f ca="1">IFERROR(__xludf.DUMMYFUNCTION("GOOGLETRANSLATE(B1451,""EN"",""RU"")"),"Лук")</f>
        <v>Лук</v>
      </c>
    </row>
    <row r="1452" spans="1:2" ht="15.75" customHeight="1">
      <c r="A1452" s="1" t="str">
        <f ca="1">IFERROR(__xludf.DUMMYFUNCTION("GOOGLETRANSLATE(A1452,""EN"",""RU"")"),"Вяленая курица с рисом и горошком")</f>
        <v>Вяленая курица с рисом и горошком</v>
      </c>
      <c r="B1452" s="1" t="str">
        <f ca="1">IFERROR(__xludf.DUMMYFUNCTION("GOOGLETRANSLATE(B1452,""EN"",""RU"")"),"Красный чили")</f>
        <v>Красный чили</v>
      </c>
    </row>
    <row r="1453" spans="1:2" ht="15.75" customHeight="1">
      <c r="A1453" s="1" t="str">
        <f ca="1">IFERROR(__xludf.DUMMYFUNCTION("GOOGLETRANSLATE(A1453,""EN"",""RU"")"),"Вяленая курица с рисом и горошком")</f>
        <v>Вяленая курица с рисом и горошком</v>
      </c>
      <c r="B1453" s="1" t="str">
        <f ca="1">IFERROR(__xludf.DUMMYFUNCTION("GOOGLETRANSLATE(B1453,""EN"",""RU"")"),"Тимьян")</f>
        <v>Тимьян</v>
      </c>
    </row>
    <row r="1454" spans="1:2" ht="15.75" customHeight="1">
      <c r="A1454" s="1" t="str">
        <f ca="1">IFERROR(__xludf.DUMMYFUNCTION("GOOGLETRANSLATE(A1454,""EN"",""RU"")"),"Вяленая курица с рисом и горошком")</f>
        <v>Вяленая курица с рисом и горошком</v>
      </c>
      <c r="B1454" s="1" t="str">
        <f ca="1">IFERROR(__xludf.DUMMYFUNCTION("GOOGLETRANSLATE(B1454,""EN"",""RU"")"),"Лайм")</f>
        <v>Лайм</v>
      </c>
    </row>
    <row r="1455" spans="1:2" ht="15.75" customHeight="1">
      <c r="A1455" s="1" t="str">
        <f ca="1">IFERROR(__xludf.DUMMYFUNCTION("GOOGLETRANSLATE(A1455,""EN"",""RU"")"),"Вяленая курица с рисом и горошком")</f>
        <v>Вяленая курица с рисом и горошком</v>
      </c>
      <c r="B1455" s="1" t="str">
        <f ca="1">IFERROR(__xludf.DUMMYFUNCTION("GOOGLETRANSLATE(B1455,""EN"",""RU"")"),"Соевый соус")</f>
        <v>Соевый соус</v>
      </c>
    </row>
    <row r="1456" spans="1:2" ht="15.75" customHeight="1">
      <c r="A1456" s="1" t="str">
        <f ca="1">IFERROR(__xludf.DUMMYFUNCTION("GOOGLETRANSLATE(A1456,""EN"",""RU"")"),"Вяленая курица с рисом и горошком")</f>
        <v>Вяленая курица с рисом и горошком</v>
      </c>
      <c r="B1456" s="1" t="str">
        <f ca="1">IFERROR(__xludf.DUMMYFUNCTION("GOOGLETRANSLATE(B1456,""EN"",""RU"")"),"Растительное масло")</f>
        <v>Растительное масло</v>
      </c>
    </row>
    <row r="1457" spans="1:2" ht="15.75" customHeight="1">
      <c r="A1457" s="1" t="str">
        <f ca="1">IFERROR(__xludf.DUMMYFUNCTION("GOOGLETRANSLATE(A1457,""EN"",""RU"")"),"Вяленая курица с рисом и горошком")</f>
        <v>Вяленая курица с рисом и горошком</v>
      </c>
      <c r="B1457" s="1" t="str">
        <f ca="1">IFERROR(__xludf.DUMMYFUNCTION("GOOGLETRANSLATE(B1457,""EN"",""RU"")"),"Коричневый сахар")</f>
        <v>Коричневый сахар</v>
      </c>
    </row>
    <row r="1458" spans="1:2" ht="15.75" customHeight="1">
      <c r="A1458" s="1" t="str">
        <f ca="1">IFERROR(__xludf.DUMMYFUNCTION("GOOGLETRANSLATE(A1458,""EN"",""RU"")"),"Вяленая курица с рисом и горошком")</f>
        <v>Вяленая курица с рисом и горошком</v>
      </c>
      <c r="B1458" s="1" t="str">
        <f ca="1">IFERROR(__xludf.DUMMYFUNCTION("GOOGLETRANSLATE(B1458,""EN"",""RU"")"),"душистый перец")</f>
        <v>душистый перец</v>
      </c>
    </row>
    <row r="1459" spans="1:2" ht="15.75" customHeight="1">
      <c r="A1459" s="1" t="str">
        <f ca="1">IFERROR(__xludf.DUMMYFUNCTION("GOOGLETRANSLATE(A1459,""EN"",""RU"")"),"Вяленая курица с рисом и горошком")</f>
        <v>Вяленая курица с рисом и горошком</v>
      </c>
      <c r="B1459" s="1" t="str">
        <f ca="1">IFERROR(__xludf.DUMMYFUNCTION("GOOGLETRANSLATE(B1459,""EN"",""RU"")"),"Рис басмати")</f>
        <v>Рис басмати</v>
      </c>
    </row>
    <row r="1460" spans="1:2" ht="15.75" customHeight="1">
      <c r="A1460" s="1" t="str">
        <f ca="1">IFERROR(__xludf.DUMMYFUNCTION("GOOGLETRANSLATE(A1460,""EN"",""RU"")"),"Вяленая курица с рисом и горошком")</f>
        <v>Вяленая курица с рисом и горошком</v>
      </c>
      <c r="B1460" s="1" t="str">
        <f ca="1">IFERROR(__xludf.DUMMYFUNCTION("GOOGLETRANSLATE(B1460,""EN"",""RU"")"),"Кокосовое молоко")</f>
        <v>Кокосовое молоко</v>
      </c>
    </row>
    <row r="1461" spans="1:2" ht="15.75" customHeight="1">
      <c r="A1461" s="1" t="str">
        <f ca="1">IFERROR(__xludf.DUMMYFUNCTION("GOOGLETRANSLATE(A1461,""EN"",""RU"")"),"Вяленая курица с рисом и горошком")</f>
        <v>Вяленая курица с рисом и горошком</v>
      </c>
      <c r="B1461" s="1" t="str">
        <f ca="1">IFERROR(__xludf.DUMMYFUNCTION("GOOGLETRANSLATE(B1461,""EN"",""RU"")"),"Лук")</f>
        <v>Лук</v>
      </c>
    </row>
    <row r="1462" spans="1:2" ht="15.75" customHeight="1">
      <c r="A1462" s="1" t="str">
        <f ca="1">IFERROR(__xludf.DUMMYFUNCTION("GOOGLETRANSLATE(A1462,""EN"",""RU"")"),"Вяленая курица с рисом и горошком")</f>
        <v>Вяленая курица с рисом и горошком</v>
      </c>
      <c r="B1462" s="1" t="str">
        <f ca="1">IFERROR(__xludf.DUMMYFUNCTION("GOOGLETRANSLATE(B1462,""EN"",""RU"")"),"Тимьян")</f>
        <v>Тимьян</v>
      </c>
    </row>
    <row r="1463" spans="1:2" ht="15.75" customHeight="1">
      <c r="A1463" s="1" t="str">
        <f ca="1">IFERROR(__xludf.DUMMYFUNCTION("GOOGLETRANSLATE(A1463,""EN"",""RU"")"),"Вяленая курица с рисом и горошком")</f>
        <v>Вяленая курица с рисом и горошком</v>
      </c>
      <c r="B1463" s="1" t="str">
        <f ca="1">IFERROR(__xludf.DUMMYFUNCTION("GOOGLETRANSLATE(B1463,""EN"",""RU"")"),"Чеснок")</f>
        <v>Чеснок</v>
      </c>
    </row>
    <row r="1464" spans="1:2" ht="15.75" customHeight="1">
      <c r="A1464" s="1" t="str">
        <f ca="1">IFERROR(__xludf.DUMMYFUNCTION("GOOGLETRANSLATE(A1464,""EN"",""RU"")"),"Вяленая курица с рисом и горошком")</f>
        <v>Вяленая курица с рисом и горошком</v>
      </c>
      <c r="B1464" s="1" t="str">
        <f ca="1">IFERROR(__xludf.DUMMYFUNCTION("GOOGLETRANSLATE(B1464,""EN"",""RU"")"),"душистый перец")</f>
        <v>душистый перец</v>
      </c>
    </row>
    <row r="1465" spans="1:2" ht="15.75" customHeight="1">
      <c r="A1465" s="1" t="str">
        <f ca="1">IFERROR(__xludf.DUMMYFUNCTION("GOOGLETRANSLATE(A1465,""EN"",""RU"")"),"Вяленая курица с рисом и горошком")</f>
        <v>Вяленая курица с рисом и горошком</v>
      </c>
      <c r="B1465" s="1" t="str">
        <f ca="1">IFERROR(__xludf.DUMMYFUNCTION("GOOGLETRANSLATE(B1465,""EN"",""RU"")"),"Фасоль")</f>
        <v>Фасоль</v>
      </c>
    </row>
    <row r="1466" spans="1:2" ht="15.75" customHeight="1">
      <c r="A1466" s="1" t="str">
        <f ca="1">IFERROR(__xludf.DUMMYFUNCTION("GOOGLETRANSLATE(A1466,""EN"",""RU"")"),"Ямайские котлеты из говядины")</f>
        <v>Ямайские котлеты из говядины</v>
      </c>
      <c r="B1466" s="1" t="str">
        <f ca="1">IFERROR(__xludf.DUMMYFUNCTION("GOOGLETRANSLATE(B1466,""EN"",""RU"")"),"Пшеничной муки")</f>
        <v>Пшеничной муки</v>
      </c>
    </row>
    <row r="1467" spans="1:2" ht="15.75" customHeight="1">
      <c r="A1467" s="1" t="str">
        <f ca="1">IFERROR(__xludf.DUMMYFUNCTION("GOOGLETRANSLATE(A1467,""EN"",""RU"")"),"Ямайские котлеты из говядины")</f>
        <v>Ямайские котлеты из говядины</v>
      </c>
      <c r="B1467" s="1" t="str">
        <f ca="1">IFERROR(__xludf.DUMMYFUNCTION("GOOGLETRANSLATE(B1467,""EN"",""RU"")"),"Соль")</f>
        <v>Соль</v>
      </c>
    </row>
    <row r="1468" spans="1:2" ht="15.75" customHeight="1">
      <c r="A1468" s="1" t="str">
        <f ca="1">IFERROR(__xludf.DUMMYFUNCTION("GOOGLETRANSLATE(A1468,""EN"",""RU"")"),"Ямайские котлеты из говядины")</f>
        <v>Ямайские котлеты из говядины</v>
      </c>
      <c r="B1468" s="1" t="str">
        <f ca="1">IFERROR(__xludf.DUMMYFUNCTION("GOOGLETRANSLATE(B1468,""EN"",""RU"")"),"Карри порошок")</f>
        <v>Карри порошок</v>
      </c>
    </row>
    <row r="1469" spans="1:2" ht="15.75" customHeight="1">
      <c r="A1469" s="1" t="str">
        <f ca="1">IFERROR(__xludf.DUMMYFUNCTION("GOOGLETRANSLATE(A1469,""EN"",""RU"")"),"Ямайские котлеты из говядины")</f>
        <v>Ямайские котлеты из говядины</v>
      </c>
      <c r="B1469" s="1" t="str">
        <f ca="1">IFERROR(__xludf.DUMMYFUNCTION("GOOGLETRANSLATE(B1469,""EN"",""RU"")"),"Масло")</f>
        <v>Масло</v>
      </c>
    </row>
    <row r="1470" spans="1:2" ht="15.75" customHeight="1">
      <c r="A1470" s="1" t="str">
        <f ca="1">IFERROR(__xludf.DUMMYFUNCTION("GOOGLETRANSLATE(A1470,""EN"",""RU"")"),"Ямайские котлеты из говядины")</f>
        <v>Ямайские котлеты из говядины</v>
      </c>
      <c r="B1470" s="1" t="str">
        <f ca="1">IFERROR(__xludf.DUMMYFUNCTION("GOOGLETRANSLATE(B1470,""EN"",""RU"")"),"Вода")</f>
        <v>Вода</v>
      </c>
    </row>
    <row r="1471" spans="1:2" ht="15.75" customHeight="1">
      <c r="A1471" s="1" t="str">
        <f ca="1">IFERROR(__xludf.DUMMYFUNCTION("GOOGLETRANSLATE(A1471,""EN"",""RU"")"),"Ямайские котлеты из говядины")</f>
        <v>Ямайские котлеты из говядины</v>
      </c>
      <c r="B1471" s="1" t="str">
        <f ca="1">IFERROR(__xludf.DUMMYFUNCTION("GOOGLETRANSLATE(B1471,""EN"",""RU"")"),"Фарш говяжий")</f>
        <v>Фарш говяжий</v>
      </c>
    </row>
    <row r="1472" spans="1:2" ht="15.75" customHeight="1">
      <c r="A1472" s="1" t="str">
        <f ca="1">IFERROR(__xludf.DUMMYFUNCTION("GOOGLETRANSLATE(A1472,""EN"",""RU"")"),"Ямайские котлеты из говядины")</f>
        <v>Ямайские котлеты из говядины</v>
      </c>
      <c r="B1472" s="1" t="str">
        <f ca="1">IFERROR(__xludf.DUMMYFUNCTION("GOOGLETRANSLATE(B1472,""EN"",""RU"")"),"душистый перец")</f>
        <v>душистый перец</v>
      </c>
    </row>
    <row r="1473" spans="1:2" ht="15.75" customHeight="1">
      <c r="A1473" s="1" t="str">
        <f ca="1">IFERROR(__xludf.DUMMYFUNCTION("GOOGLETRANSLATE(A1473,""EN"",""RU"")"),"Ямайские котлеты из говядины")</f>
        <v>Ямайские котлеты из говядины</v>
      </c>
      <c r="B1473" s="1" t="str">
        <f ca="1">IFERROR(__xludf.DUMMYFUNCTION("GOOGLETRANSLATE(B1473,""EN"",""RU"")"),"Черный перец")</f>
        <v>Черный перец</v>
      </c>
    </row>
    <row r="1474" spans="1:2" ht="15.75" customHeight="1">
      <c r="A1474" s="1" t="str">
        <f ca="1">IFERROR(__xludf.DUMMYFUNCTION("GOOGLETRANSLATE(A1474,""EN"",""RU"")"),"Ямайские котлеты из говядины")</f>
        <v>Ямайские котлеты из говядины</v>
      </c>
      <c r="B1474" s="1" t="str">
        <f ca="1">IFERROR(__xludf.DUMMYFUNCTION("GOOGLETRANSLATE(B1474,""EN"",""RU"")"),"Растительное масло")</f>
        <v>Растительное масло</v>
      </c>
    </row>
    <row r="1475" spans="1:2" ht="15.75" customHeight="1">
      <c r="A1475" s="1" t="str">
        <f ca="1">IFERROR(__xludf.DUMMYFUNCTION("GOOGLETRANSLATE(A1475,""EN"",""RU"")"),"Ямайские котлеты из говядины")</f>
        <v>Ямайские котлеты из говядины</v>
      </c>
      <c r="B1475" s="1" t="str">
        <f ca="1">IFERROR(__xludf.DUMMYFUNCTION("GOOGLETRANSLATE(B1475,""EN"",""RU"")"),"Лук")</f>
        <v>Лук</v>
      </c>
    </row>
    <row r="1476" spans="1:2" ht="15.75" customHeight="1">
      <c r="A1476" s="1" t="str">
        <f ca="1">IFERROR(__xludf.DUMMYFUNCTION("GOOGLETRANSLATE(A1476,""EN"",""RU"")"),"Ямайские котлеты из говядины")</f>
        <v>Ямайские котлеты из говядины</v>
      </c>
      <c r="B1476" s="1" t="str">
        <f ca="1">IFERROR(__xludf.DUMMYFUNCTION("GOOGLETRANSLATE(B1476,""EN"",""RU"")"),"Красный перец")</f>
        <v>Красный перец</v>
      </c>
    </row>
    <row r="1477" spans="1:2" ht="15.75" customHeight="1">
      <c r="A1477" s="1" t="str">
        <f ca="1">IFERROR(__xludf.DUMMYFUNCTION("GOOGLETRANSLATE(A1477,""EN"",""RU"")"),"Ямайские котлеты из говядины")</f>
        <v>Ямайские котлеты из говядины</v>
      </c>
      <c r="B1477" s="1" t="str">
        <f ca="1">IFERROR(__xludf.DUMMYFUNCTION("GOOGLETRANSLATE(B1477,""EN"",""RU"")"),"Чеснок")</f>
        <v>Чеснок</v>
      </c>
    </row>
    <row r="1478" spans="1:2" ht="15.75" customHeight="1">
      <c r="A1478" s="1" t="str">
        <f ca="1">IFERROR(__xludf.DUMMYFUNCTION("GOOGLETRANSLATE(A1478,""EN"",""RU"")"),"Ямайские котлеты из говядины")</f>
        <v>Ямайские котлеты из говядины</v>
      </c>
      <c r="B1478" s="1" t="str">
        <f ca="1">IFERROR(__xludf.DUMMYFUNCTION("GOOGLETRANSLATE(B1478,""EN"",""RU"")"),"Тимьян")</f>
        <v>Тимьян</v>
      </c>
    </row>
    <row r="1479" spans="1:2" ht="15.75" customHeight="1">
      <c r="A1479" s="1" t="str">
        <f ca="1">IFERROR(__xludf.DUMMYFUNCTION("GOOGLETRANSLATE(A1479,""EN"",""RU"")"),"Ямайские котлеты из говядины")</f>
        <v>Ямайские котлеты из говядины</v>
      </c>
      <c r="B1479" s="1" t="str">
        <f ca="1">IFERROR(__xludf.DUMMYFUNCTION("GOOGLETRANSLATE(B1479,""EN"",""RU"")"),"Соль")</f>
        <v>Соль</v>
      </c>
    </row>
    <row r="1480" spans="1:2" ht="15.75" customHeight="1">
      <c r="A1480" s="1" t="str">
        <f ca="1">IFERROR(__xludf.DUMMYFUNCTION("GOOGLETRANSLATE(A1480,""EN"",""RU"")"),"Ямайские котлеты из говядины")</f>
        <v>Ямайские котлеты из говядины</v>
      </c>
      <c r="B1480" s="1" t="str">
        <f ca="1">IFERROR(__xludf.DUMMYFUNCTION("GOOGLETRANSLATE(B1480,""EN"",""RU"")"),"Кетчуп")</f>
        <v>Кетчуп</v>
      </c>
    </row>
    <row r="1481" spans="1:2" ht="15.75" customHeight="1">
      <c r="A1481" s="1" t="str">
        <f ca="1">IFERROR(__xludf.DUMMYFUNCTION("GOOGLETRANSLATE(A1481,""EN"",""RU"")"),"Ямайские котлеты из говядины")</f>
        <v>Ямайские котлеты из говядины</v>
      </c>
      <c r="B1481" s="1" t="str">
        <f ca="1">IFERROR(__xludf.DUMMYFUNCTION("GOOGLETRANSLATE(B1481,""EN"",""RU"")"),"Вода")</f>
        <v>Вода</v>
      </c>
    </row>
    <row r="1482" spans="1:2" ht="15.75" customHeight="1">
      <c r="A1482" s="1" t="str">
        <f ca="1">IFERROR(__xludf.DUMMYFUNCTION("GOOGLETRANSLATE(A1482,""EN"",""RU"")"),"Ямайские котлеты из говядины")</f>
        <v>Ямайские котлеты из говядины</v>
      </c>
      <c r="B1482" s="1" t="str">
        <f ca="1">IFERROR(__xludf.DUMMYFUNCTION("GOOGLETRANSLATE(B1482,""EN"",""RU"")"),"Лук")</f>
        <v>Лук</v>
      </c>
    </row>
    <row r="1483" spans="1:2" ht="15.75" customHeight="1">
      <c r="A1483" s="1" t="str">
        <f ca="1">IFERROR(__xludf.DUMMYFUNCTION("GOOGLETRANSLATE(A1483,""EN"",""RU"")"),"Ямайские котлеты из говядины")</f>
        <v>Ямайские котлеты из говядины</v>
      </c>
      <c r="B1483" s="1" t="str">
        <f ca="1">IFERROR(__xludf.DUMMYFUNCTION("GOOGLETRANSLATE(B1483,""EN"",""RU"")"),"Яйцо")</f>
        <v>Яйцо</v>
      </c>
    </row>
    <row r="1484" spans="1:2" ht="15.75" customHeight="1">
      <c r="A1484" s="1" t="str">
        <f ca="1">IFERROR(__xludf.DUMMYFUNCTION("GOOGLETRANSLATE(A1484,""EN"",""RU"")"),"Ямайские котлеты из говядины")</f>
        <v>Ямайские котлеты из говядины</v>
      </c>
      <c r="B1484" s="1" t="str">
        <f ca="1">IFERROR(__xludf.DUMMYFUNCTION("GOOGLETRANSLATE(B1484,""EN"",""RU"")"),"Вода")</f>
        <v>Вода</v>
      </c>
    </row>
    <row r="1485" spans="1:2" ht="15.75" customHeight="1">
      <c r="A1485" s="1" t="str">
        <f ca="1">IFERROR(__xludf.DUMMYFUNCTION("GOOGLETRANSLATE(A1485,""EN"",""RU"")"),"Ямайские котлеты из говядины")</f>
        <v>Ямайские котлеты из говядины</v>
      </c>
      <c r="B1485" s="1" t="str">
        <f ca="1">IFERROR(__xludf.DUMMYFUNCTION("GOOGLETRANSLATE(B1485,""EN"",""RU"")"),"Вода")</f>
        <v>Вода</v>
      </c>
    </row>
    <row r="1486" spans="1:2" ht="15.75" customHeight="1">
      <c r="A1486" s="1" t="str">
        <f ca="1">IFERROR(__xludf.DUMMYFUNCTION("GOOGLETRANSLATE(A1486,""EN"",""RU"")"),"Японский рис гохан")</f>
        <v>Японский рис гохан</v>
      </c>
      <c r="B1486" s="1" t="str">
        <f ca="1">IFERROR(__xludf.DUMMYFUNCTION("GOOGLETRANSLATE(B1486,""EN"",""RU"")"),"Суши Рис")</f>
        <v>Суши Рис</v>
      </c>
    </row>
    <row r="1487" spans="1:2" ht="15.75" customHeight="1">
      <c r="A1487" s="1" t="str">
        <f ca="1">IFERROR(__xludf.DUMMYFUNCTION("GOOGLETRANSLATE(A1487,""EN"",""RU"")"),"Японский рис гохан")</f>
        <v>Японский рис гохан</v>
      </c>
      <c r="B1487" s="1" t="str">
        <f ca="1">IFERROR(__xludf.DUMMYFUNCTION("GOOGLETRANSLATE(B1487,""EN"",""RU"")"),"Мирин")</f>
        <v>Мирин</v>
      </c>
    </row>
    <row r="1488" spans="1:2" ht="15.75" customHeight="1">
      <c r="A1488" s="1" t="str">
        <f ca="1">IFERROR(__xludf.DUMMYFUNCTION("GOOGLETRANSLATE(A1488,""EN"",""RU"")"),"Японский рис гохан")</f>
        <v>Японский рис гохан</v>
      </c>
      <c r="B1488" s="1" t="str">
        <f ca="1">IFERROR(__xludf.DUMMYFUNCTION("GOOGLETRANSLATE(B1488,""EN"",""RU"")"),"Огуречный сок")</f>
        <v>Огуречный сок</v>
      </c>
    </row>
    <row r="1489" spans="1:2" ht="15.75" customHeight="1">
      <c r="A1489" s="1" t="str">
        <f ca="1">IFERROR(__xludf.DUMMYFUNCTION("GOOGLETRANSLATE(A1489,""EN"",""RU"")"),"Японский рис гохан")</f>
        <v>Японский рис гохан</v>
      </c>
      <c r="B1489" s="1" t="str">
        <f ca="1">IFERROR(__xludf.DUMMYFUNCTION("GOOGLETRANSLATE(B1489,""EN"",""RU"")"),"Лук")</f>
        <v>Лук</v>
      </c>
    </row>
    <row r="1490" spans="1:2" ht="15.75" customHeight="1">
      <c r="A1490" s="1" t="str">
        <f ca="1">IFERROR(__xludf.DUMMYFUNCTION("GOOGLETRANSLATE(A1490,""EN"",""RU"")"),"Японский Кацудон")</f>
        <v>Японский Кацудон</v>
      </c>
      <c r="B1490" s="1" t="str">
        <f ca="1">IFERROR(__xludf.DUMMYFUNCTION("GOOGLETRANSLATE(B1490,""EN"",""RU"")"),"Растительное масло")</f>
        <v>Растительное масло</v>
      </c>
    </row>
    <row r="1491" spans="1:2" ht="15.75" customHeight="1">
      <c r="A1491" s="1" t="str">
        <f ca="1">IFERROR(__xludf.DUMMYFUNCTION("GOOGLETRANSLATE(A1491,""EN"",""RU"")"),"Японский Кацудон")</f>
        <v>Японский Кацудон</v>
      </c>
      <c r="B1491" s="1" t="str">
        <f ca="1">IFERROR(__xludf.DUMMYFUNCTION("GOOGLETRANSLATE(B1491,""EN"",""RU"")"),"Лук")</f>
        <v>Лук</v>
      </c>
    </row>
    <row r="1492" spans="1:2" ht="15.75" customHeight="1">
      <c r="A1492" s="1" t="str">
        <f ca="1">IFERROR(__xludf.DUMMYFUNCTION("GOOGLETRANSLATE(A1492,""EN"",""RU"")"),"Японский Кацудон")</f>
        <v>Японский Кацудон</v>
      </c>
      <c r="B1492" s="1" t="str">
        <f ca="1">IFERROR(__xludf.DUMMYFUNCTION("GOOGLETRANSLATE(B1492,""EN"",""RU"")"),"Свинина")</f>
        <v>Свинина</v>
      </c>
    </row>
    <row r="1493" spans="1:2" ht="15.75" customHeight="1">
      <c r="A1493" s="1" t="str">
        <f ca="1">IFERROR(__xludf.DUMMYFUNCTION("GOOGLETRANSLATE(A1493,""EN"",""RU"")"),"Японский Кацудон")</f>
        <v>Японский Кацудон</v>
      </c>
      <c r="B1493" s="1" t="str">
        <f ca="1">IFERROR(__xludf.DUMMYFUNCTION("GOOGLETRANSLATE(B1493,""EN"",""RU"")"),"Овощного бульона")</f>
        <v>Овощного бульона</v>
      </c>
    </row>
    <row r="1494" spans="1:2" ht="15.75" customHeight="1">
      <c r="A1494" s="1" t="str">
        <f ca="1">IFERROR(__xludf.DUMMYFUNCTION("GOOGLETRANSLATE(A1494,""EN"",""RU"")"),"Японский Кацудон")</f>
        <v>Японский Кацудон</v>
      </c>
      <c r="B1494" s="1" t="str">
        <f ca="1">IFERROR(__xludf.DUMMYFUNCTION("GOOGLETRANSLATE(B1494,""EN"",""RU"")"),"Соевый соус")</f>
        <v>Соевый соус</v>
      </c>
    </row>
    <row r="1495" spans="1:2" ht="15.75" customHeight="1">
      <c r="A1495" s="1" t="str">
        <f ca="1">IFERROR(__xludf.DUMMYFUNCTION("GOOGLETRANSLATE(A1495,""EN"",""RU"")"),"Японский Кацудон")</f>
        <v>Японский Кацудон</v>
      </c>
      <c r="B1495" s="1" t="str">
        <f ca="1">IFERROR(__xludf.DUMMYFUNCTION("GOOGLETRANSLATE(B1495,""EN"",""RU"")"),"Мирин")</f>
        <v>Мирин</v>
      </c>
    </row>
    <row r="1496" spans="1:2" ht="15.75" customHeight="1">
      <c r="A1496" s="1" t="str">
        <f ca="1">IFERROR(__xludf.DUMMYFUNCTION("GOOGLETRANSLATE(A1496,""EN"",""RU"")"),"Японский Кацудон")</f>
        <v>Японский Кацудон</v>
      </c>
      <c r="B1496" s="1" t="str">
        <f ca="1">IFERROR(__xludf.DUMMYFUNCTION("GOOGLETRANSLATE(B1496,""EN"",""RU"")"),"Сахар")</f>
        <v>Сахар</v>
      </c>
    </row>
    <row r="1497" spans="1:2" ht="15.75" customHeight="1">
      <c r="A1497" s="1" t="str">
        <f ca="1">IFERROR(__xludf.DUMMYFUNCTION("GOOGLETRANSLATE(A1497,""EN"",""RU"")"),"Японский Кацудон")</f>
        <v>Японский Кацудон</v>
      </c>
      <c r="B1497" s="1" t="str">
        <f ca="1">IFERROR(__xludf.DUMMYFUNCTION("GOOGLETRANSLATE(B1497,""EN"",""RU"")"),"Яйца")</f>
        <v>Яйца</v>
      </c>
    </row>
    <row r="1498" spans="1:2" ht="15.75" customHeight="1">
      <c r="A1498" s="1" t="str">
        <f ca="1">IFERROR(__xludf.DUMMYFUNCTION("GOOGLETRANSLATE(A1498,""EN"",""RU"")"),"Японский Кацудон")</f>
        <v>Японский Кацудон</v>
      </c>
      <c r="B1498" s="1" t="str">
        <f ca="1">IFERROR(__xludf.DUMMYFUNCTION("GOOGLETRANSLATE(B1498,""EN"",""RU"")"),"Суши Рис")</f>
        <v>Суши Рис</v>
      </c>
    </row>
    <row r="1499" spans="1:2" ht="15.75" customHeight="1">
      <c r="A1499" s="1" t="str">
        <f ca="1">IFERROR(__xludf.DUMMYFUNCTION("GOOGLETRANSLATE(A1499,""EN"",""RU"")"),"Японский Кацудон")</f>
        <v>Японский Кацудон</v>
      </c>
      <c r="B1499" s="1" t="str">
        <f ca="1">IFERROR(__xludf.DUMMYFUNCTION("GOOGLETRANSLATE(B1499,""EN"",""RU"")"),"Шнитт-лук")</f>
        <v>Шнитт-лук</v>
      </c>
    </row>
    <row r="1500" spans="1:2" ht="15.75" customHeight="1">
      <c r="A1500" s="1" t="str">
        <f ca="1">IFERROR(__xludf.DUMMYFUNCTION("GOOGLETRANSLATE(A1500,""EN"",""RU"")"),"Капсалон")</f>
        <v>Капсалон</v>
      </c>
      <c r="B1500" s="1" t="str">
        <f ca="1">IFERROR(__xludf.DUMMYFUNCTION("GOOGLETRANSLATE(B1500,""EN"",""RU"")"),"Картофель фри")</f>
        <v>Картофель фри</v>
      </c>
    </row>
    <row r="1501" spans="1:2" ht="15.75" customHeight="1">
      <c r="A1501" s="1" t="str">
        <f ca="1">IFERROR(__xludf.DUMMYFUNCTION("GOOGLETRANSLATE(A1501,""EN"",""RU"")"),"Капсалон")</f>
        <v>Капсалон</v>
      </c>
      <c r="B1501" s="1" t="str">
        <f ca="1">IFERROR(__xludf.DUMMYFUNCTION("GOOGLETRANSLATE(B1501,""EN"",""RU"")"),"Донер Мясо")</f>
        <v>Донер Мясо</v>
      </c>
    </row>
    <row r="1502" spans="1:2" ht="15.75" customHeight="1">
      <c r="A1502" s="1" t="str">
        <f ca="1">IFERROR(__xludf.DUMMYFUNCTION("GOOGLETRANSLATE(A1502,""EN"",""RU"")"),"Капсалон")</f>
        <v>Капсалон</v>
      </c>
      <c r="B1502" s="1" t="str">
        <f ca="1">IFERROR(__xludf.DUMMYFUNCTION("GOOGLETRANSLATE(B1502,""EN"",""RU"")"),"Чесночный соус")</f>
        <v>Чесночный соус</v>
      </c>
    </row>
    <row r="1503" spans="1:2" ht="15.75" customHeight="1">
      <c r="A1503" s="1" t="str">
        <f ca="1">IFERROR(__xludf.DUMMYFUNCTION("GOOGLETRANSLATE(A1503,""EN"",""RU"")"),"Капсалон")</f>
        <v>Капсалон</v>
      </c>
      <c r="B1503" s="1" t="str">
        <f ca="1">IFERROR(__xludf.DUMMYFUNCTION("GOOGLETRANSLATE(B1503,""EN"",""RU"")"),"Острый соус")</f>
        <v>Острый соус</v>
      </c>
    </row>
    <row r="1504" spans="1:2" ht="15.75" customHeight="1">
      <c r="A1504" s="1" t="str">
        <f ca="1">IFERROR(__xludf.DUMMYFUNCTION("GOOGLETRANSLATE(A1504,""EN"",""RU"")"),"Капсалон")</f>
        <v>Капсалон</v>
      </c>
      <c r="B1504" s="1" t="str">
        <f ca="1">IFERROR(__xludf.DUMMYFUNCTION("GOOGLETRANSLATE(B1504,""EN"",""RU"")"),"Латук")</f>
        <v>Латук</v>
      </c>
    </row>
    <row r="1505" spans="1:2" ht="15.75" customHeight="1">
      <c r="A1505" s="1" t="str">
        <f ca="1">IFERROR(__xludf.DUMMYFUNCTION("GOOGLETRANSLATE(A1505,""EN"",""RU"")"),"Капсалон")</f>
        <v>Капсалон</v>
      </c>
      <c r="B1505" s="1" t="str">
        <f ca="1">IFERROR(__xludf.DUMMYFUNCTION("GOOGLETRANSLATE(B1505,""EN"",""RU"")"),"Помидор")</f>
        <v>Помидор</v>
      </c>
    </row>
    <row r="1506" spans="1:2" ht="15.75" customHeight="1">
      <c r="A1506" s="1" t="str">
        <f ca="1">IFERROR(__xludf.DUMMYFUNCTION("GOOGLETRANSLATE(A1506,""EN"",""RU"")"),"Капсалон")</f>
        <v>Капсалон</v>
      </c>
      <c r="B1506" s="1" t="str">
        <f ca="1">IFERROR(__xludf.DUMMYFUNCTION("GOOGLETRANSLATE(B1506,""EN"",""RU"")"),"Огурец")</f>
        <v>Огурец</v>
      </c>
    </row>
    <row r="1507" spans="1:2" ht="15.75" customHeight="1">
      <c r="A1507" s="1" t="str">
        <f ca="1">IFERROR(__xludf.DUMMYFUNCTION("GOOGLETRANSLATE(A1507,""EN"",""RU"")"),"Капсалон")</f>
        <v>Капсалон</v>
      </c>
      <c r="B1507" s="1" t="str">
        <f ca="1">IFERROR(__xludf.DUMMYFUNCTION("GOOGLETRANSLATE(B1507,""EN"",""RU"")"),"сыр Гауда")</f>
        <v>сыр Гауда</v>
      </c>
    </row>
    <row r="1508" spans="1:2" ht="15.75" customHeight="1">
      <c r="A1508" s="1" t="str">
        <f ca="1">IFERROR(__xludf.DUMMYFUNCTION("GOOGLETRANSLATE(A1508,""EN"",""RU"")"),"Жареная курица по Кентукки")</f>
        <v>Жареная курица по Кентукки</v>
      </c>
      <c r="B1508" s="1" t="str">
        <f ca="1">IFERROR(__xludf.DUMMYFUNCTION("GOOGLETRANSLATE(B1508,""EN"",""RU"")"),"Курица")</f>
        <v>Курица</v>
      </c>
    </row>
    <row r="1509" spans="1:2" ht="15.75" customHeight="1">
      <c r="A1509" s="1" t="str">
        <f ca="1">IFERROR(__xludf.DUMMYFUNCTION("GOOGLETRANSLATE(A1509,""EN"",""RU"")"),"Жареная курица по Кентукки")</f>
        <v>Жареная курица по Кентукки</v>
      </c>
      <c r="B1509" s="1" t="str">
        <f ca="1">IFERROR(__xludf.DUMMYFUNCTION("GOOGLETRANSLATE(B1509,""EN"",""RU"")"),"Масло")</f>
        <v>Масло</v>
      </c>
    </row>
    <row r="1510" spans="1:2" ht="15.75" customHeight="1">
      <c r="A1510" s="1" t="str">
        <f ca="1">IFERROR(__xludf.DUMMYFUNCTION("GOOGLETRANSLATE(A1510,""EN"",""RU"")"),"Жареная курица по Кентукки")</f>
        <v>Жареная курица по Кентукки</v>
      </c>
      <c r="B1510" s="1" t="str">
        <f ca="1">IFERROR(__xludf.DUMMYFUNCTION("GOOGLETRANSLATE(B1510,""EN"",""RU"")"),"Яичный белок")</f>
        <v>Яичный белок</v>
      </c>
    </row>
    <row r="1511" spans="1:2" ht="15.75" customHeight="1">
      <c r="A1511" s="1" t="str">
        <f ca="1">IFERROR(__xludf.DUMMYFUNCTION("GOOGLETRANSLATE(A1511,""EN"",""RU"")"),"Жареная курица по Кентукки")</f>
        <v>Жареная курица по Кентукки</v>
      </c>
      <c r="B1511" s="1" t="str">
        <f ca="1">IFERROR(__xludf.DUMMYFUNCTION("GOOGLETRANSLATE(B1511,""EN"",""RU"")"),"Мука")</f>
        <v>Мука</v>
      </c>
    </row>
    <row r="1512" spans="1:2" ht="15.75" customHeight="1">
      <c r="A1512" s="1" t="str">
        <f ca="1">IFERROR(__xludf.DUMMYFUNCTION("GOOGLETRANSLATE(A1512,""EN"",""RU"")"),"Жареная курица по Кентукки")</f>
        <v>Жареная курица по Кентукки</v>
      </c>
      <c r="B1512" s="1" t="str">
        <f ca="1">IFERROR(__xludf.DUMMYFUNCTION("GOOGLETRANSLATE(B1512,""EN"",""RU"")"),"Коричневый сахар")</f>
        <v>Коричневый сахар</v>
      </c>
    </row>
    <row r="1513" spans="1:2" ht="15.75" customHeight="1">
      <c r="A1513" s="1" t="str">
        <f ca="1">IFERROR(__xludf.DUMMYFUNCTION("GOOGLETRANSLATE(A1513,""EN"",""RU"")"),"Жареная курица по Кентукки")</f>
        <v>Жареная курица по Кентукки</v>
      </c>
      <c r="B1513" s="1" t="str">
        <f ca="1">IFERROR(__xludf.DUMMYFUNCTION("GOOGLETRANSLATE(B1513,""EN"",""RU"")"),"Соль")</f>
        <v>Соль</v>
      </c>
    </row>
    <row r="1514" spans="1:2" ht="15.75" customHeight="1">
      <c r="A1514" s="1" t="str">
        <f ca="1">IFERROR(__xludf.DUMMYFUNCTION("GOOGLETRANSLATE(A1514,""EN"",""RU"")"),"Жареная курица по Кентукки")</f>
        <v>Жареная курица по Кентукки</v>
      </c>
      <c r="B1514" s="1" t="str">
        <f ca="1">IFERROR(__xludf.DUMMYFUNCTION("GOOGLETRANSLATE(B1514,""EN"",""RU"")"),"паприка")</f>
        <v>паприка</v>
      </c>
    </row>
    <row r="1515" spans="1:2" ht="15.75" customHeight="1">
      <c r="A1515" s="1" t="str">
        <f ca="1">IFERROR(__xludf.DUMMYFUNCTION("GOOGLETRANSLATE(A1515,""EN"",""RU"")"),"Жареная курица по Кентукки")</f>
        <v>Жареная курица по Кентукки</v>
      </c>
      <c r="B1515" s="1" t="str">
        <f ca="1">IFERROR(__xludf.DUMMYFUNCTION("GOOGLETRANSLATE(B1515,""EN"",""RU"")"),"луковая соль")</f>
        <v>луковая соль</v>
      </c>
    </row>
    <row r="1516" spans="1:2" ht="15.75" customHeight="1">
      <c r="A1516" s="1" t="str">
        <f ca="1">IFERROR(__xludf.DUMMYFUNCTION("GOOGLETRANSLATE(A1516,""EN"",""RU"")"),"Жареная курица по Кентукки")</f>
        <v>Жареная курица по Кентукки</v>
      </c>
      <c r="B1516" s="1" t="str">
        <f ca="1">IFERROR(__xludf.DUMMYFUNCTION("GOOGLETRANSLATE(B1516,""EN"",""RU"")"),"порошок чили")</f>
        <v>порошок чили</v>
      </c>
    </row>
    <row r="1517" spans="1:2" ht="15.75" customHeight="1">
      <c r="A1517" s="1" t="str">
        <f ca="1">IFERROR(__xludf.DUMMYFUNCTION("GOOGLETRANSLATE(A1517,""EN"",""RU"")"),"Жареная курица по Кентукки")</f>
        <v>Жареная курица по Кентукки</v>
      </c>
      <c r="B1517" s="1" t="str">
        <f ca="1">IFERROR(__xludf.DUMMYFUNCTION("GOOGLETRANSLATE(B1517,""EN"",""RU"")"),"черный перец")</f>
        <v>черный перец</v>
      </c>
    </row>
    <row r="1518" spans="1:2" ht="15.75" customHeight="1">
      <c r="A1518" s="1" t="str">
        <f ca="1">IFERROR(__xludf.DUMMYFUNCTION("GOOGLETRANSLATE(A1518,""EN"",""RU"")"),"Жареная курица по Кентукки")</f>
        <v>Жареная курица по Кентукки</v>
      </c>
      <c r="B1518" s="1" t="str">
        <f ca="1">IFERROR(__xludf.DUMMYFUNCTION("GOOGLETRANSLATE(B1518,""EN"",""RU"")"),"сельдерейная соль")</f>
        <v>сельдерейная соль</v>
      </c>
    </row>
    <row r="1519" spans="1:2" ht="15.75" customHeight="1">
      <c r="A1519" s="1" t="str">
        <f ca="1">IFERROR(__xludf.DUMMYFUNCTION("GOOGLETRANSLATE(A1519,""EN"",""RU"")"),"Жареная курица по Кентукки")</f>
        <v>Жареная курица по Кентукки</v>
      </c>
      <c r="B1519" s="1" t="str">
        <f ca="1">IFERROR(__xludf.DUMMYFUNCTION("GOOGLETRANSLATE(B1519,""EN"",""RU"")"),"мудрец")</f>
        <v>мудрец</v>
      </c>
    </row>
    <row r="1520" spans="1:2" ht="15.75" customHeight="1">
      <c r="A1520" s="1" t="str">
        <f ca="1">IFERROR(__xludf.DUMMYFUNCTION("GOOGLETRANSLATE(A1520,""EN"",""RU"")"),"Жареная курица по Кентукки")</f>
        <v>Жареная курица по Кентукки</v>
      </c>
      <c r="B1520" s="1" t="str">
        <f ca="1">IFERROR(__xludf.DUMMYFUNCTION("GOOGLETRANSLATE(B1520,""EN"",""RU"")"),"чесночный порошок")</f>
        <v>чесночный порошок</v>
      </c>
    </row>
    <row r="1521" spans="1:2" ht="15.75" customHeight="1">
      <c r="A1521" s="1" t="str">
        <f ca="1">IFERROR(__xludf.DUMMYFUNCTION("GOOGLETRANSLATE(A1521,""EN"",""RU"")"),"Жареная курица по Кентукки")</f>
        <v>Жареная курица по Кентукки</v>
      </c>
      <c r="B1521" s="1" t="str">
        <f ca="1">IFERROR(__xludf.DUMMYFUNCTION("GOOGLETRANSLATE(B1521,""EN"",""RU"")"),"душистый перец")</f>
        <v>душистый перец</v>
      </c>
    </row>
    <row r="1522" spans="1:2" ht="15.75" customHeight="1">
      <c r="A1522" s="1" t="str">
        <f ca="1">IFERROR(__xludf.DUMMYFUNCTION("GOOGLETRANSLATE(A1522,""EN"",""RU"")"),"Жареная курица по Кентукки")</f>
        <v>Жареная курица по Кентукки</v>
      </c>
      <c r="B1522" s="1" t="str">
        <f ca="1">IFERROR(__xludf.DUMMYFUNCTION("GOOGLETRANSLATE(B1522,""EN"",""RU"")"),"орегано")</f>
        <v>орегано</v>
      </c>
    </row>
    <row r="1523" spans="1:2" ht="15.75" customHeight="1">
      <c r="A1523" s="1" t="str">
        <f ca="1">IFERROR(__xludf.DUMMYFUNCTION("GOOGLETRANSLATE(A1523,""EN"",""RU"")"),"Жареная курица по Кентукки")</f>
        <v>Жареная курица по Кентукки</v>
      </c>
      <c r="B1523" s="1" t="str">
        <f ca="1">IFERROR(__xludf.DUMMYFUNCTION("GOOGLETRANSLATE(B1523,""EN"",""RU"")"),"Бэзил")</f>
        <v>Бэзил</v>
      </c>
    </row>
    <row r="1524" spans="1:2" ht="15.75" customHeight="1">
      <c r="A1524" s="1" t="str">
        <f ca="1">IFERROR(__xludf.DUMMYFUNCTION("GOOGLETRANSLATE(A1524,""EN"",""RU"")"),"Жареная курица по Кентукки")</f>
        <v>Жареная курица по Кентукки</v>
      </c>
      <c r="B1524" s="1" t="str">
        <f ca="1">IFERROR(__xludf.DUMMYFUNCTION("GOOGLETRANSLATE(B1524,""EN"",""RU"")"),"майоран")</f>
        <v>майоран</v>
      </c>
    </row>
    <row r="1525" spans="1:2" ht="15.75" customHeight="1">
      <c r="A1525" s="1" t="str">
        <f ca="1">IFERROR(__xludf.DUMMYFUNCTION("GOOGLETRANSLATE(A1525,""EN"",""RU"")"),"Катсу Куриное карри")</f>
        <v>Катсу Куриное карри</v>
      </c>
      <c r="B1525" s="1" t="str">
        <f ca="1">IFERROR(__xludf.DUMMYFUNCTION("GOOGLETRANSLATE(B1525,""EN"",""RU"")"),"куриная грудка")</f>
        <v>куриная грудка</v>
      </c>
    </row>
    <row r="1526" spans="1:2" ht="15.75" customHeight="1">
      <c r="A1526" s="1" t="str">
        <f ca="1">IFERROR(__xludf.DUMMYFUNCTION("GOOGLETRANSLATE(A1526,""EN"",""RU"")"),"Катсу Куриное карри")</f>
        <v>Катсу Куриное карри</v>
      </c>
      <c r="B1526" s="1" t="str">
        <f ca="1">IFERROR(__xludf.DUMMYFUNCTION("GOOGLETRANSLATE(B1526,""EN"",""RU"")"),"пшеничной муки")</f>
        <v>пшеничной муки</v>
      </c>
    </row>
    <row r="1527" spans="1:2" ht="15.75" customHeight="1">
      <c r="A1527" s="1" t="str">
        <f ca="1">IFERROR(__xludf.DUMMYFUNCTION("GOOGLETRANSLATE(A1527,""EN"",""RU"")"),"Катсу Куриное карри")</f>
        <v>Катсу Куриное карри</v>
      </c>
      <c r="B1527" s="1" t="str">
        <f ca="1">IFERROR(__xludf.DUMMYFUNCTION("GOOGLETRANSLATE(B1527,""EN"",""RU"")"),"яйцо")</f>
        <v>яйцо</v>
      </c>
    </row>
    <row r="1528" spans="1:2" ht="15.75" customHeight="1">
      <c r="A1528" s="1" t="str">
        <f ca="1">IFERROR(__xludf.DUMMYFUNCTION("GOOGLETRANSLATE(A1528,""EN"",""RU"")"),"Катсу Куриное карри")</f>
        <v>Катсу Куриное карри</v>
      </c>
      <c r="B1528" s="1" t="str">
        <f ca="1">IFERROR(__xludf.DUMMYFUNCTION("GOOGLETRANSLATE(B1528,""EN"",""RU"")"),"панировочные сухари")</f>
        <v>панировочные сухари</v>
      </c>
    </row>
    <row r="1529" spans="1:2" ht="15.75" customHeight="1">
      <c r="A1529" s="1" t="str">
        <f ca="1">IFERROR(__xludf.DUMMYFUNCTION("GOOGLETRANSLATE(A1529,""EN"",""RU"")"),"Катсу Куриное карри")</f>
        <v>Катсу Куриное карри</v>
      </c>
      <c r="B1529" s="1" t="str">
        <f ca="1">IFERROR(__xludf.DUMMYFUNCTION("GOOGLETRANSLATE(B1529,""EN"",""RU"")"),"растительное масло")</f>
        <v>растительное масло</v>
      </c>
    </row>
    <row r="1530" spans="1:2" ht="15.75" customHeight="1">
      <c r="A1530" s="1" t="str">
        <f ca="1">IFERROR(__xludf.DUMMYFUNCTION("GOOGLETRANSLATE(A1530,""EN"",""RU"")"),"Катсу Куриное карри")</f>
        <v>Катсу Куриное карри</v>
      </c>
      <c r="B1530" s="1" t="str">
        <f ca="1">IFERROR(__xludf.DUMMYFUNCTION("GOOGLETRANSLATE(B1530,""EN"",""RU"")"),"подсолнечное масло")</f>
        <v>подсолнечное масло</v>
      </c>
    </row>
    <row r="1531" spans="1:2" ht="15.75" customHeight="1">
      <c r="A1531" s="1" t="str">
        <f ca="1">IFERROR(__xludf.DUMMYFUNCTION("GOOGLETRANSLATE(A1531,""EN"",""RU"")"),"Катсу Куриное карри")</f>
        <v>Катсу Куриное карри</v>
      </c>
      <c r="B1531" s="1" t="str">
        <f ca="1">IFERROR(__xludf.DUMMYFUNCTION("GOOGLETRANSLATE(B1531,""EN"",""RU"")"),"лук")</f>
        <v>лук</v>
      </c>
    </row>
    <row r="1532" spans="1:2" ht="15.75" customHeight="1">
      <c r="A1532" s="1" t="str">
        <f ca="1">IFERROR(__xludf.DUMMYFUNCTION("GOOGLETRANSLATE(A1532,""EN"",""RU"")"),"Катсу Куриное карри")</f>
        <v>Катсу Куриное карри</v>
      </c>
      <c r="B1532" s="1" t="str">
        <f ca="1">IFERROR(__xludf.DUMMYFUNCTION("GOOGLETRANSLATE(B1532,""EN"",""RU"")"),"чеснок")</f>
        <v>чеснок</v>
      </c>
    </row>
    <row r="1533" spans="1:2" ht="15.75" customHeight="1">
      <c r="A1533" s="1" t="str">
        <f ca="1">IFERROR(__xludf.DUMMYFUNCTION("GOOGLETRANSLATE(A1533,""EN"",""RU"")"),"Катсу Куриное карри")</f>
        <v>Катсу Куриное карри</v>
      </c>
      <c r="B1533" s="1" t="str">
        <f ca="1">IFERROR(__xludf.DUMMYFUNCTION("GOOGLETRANSLATE(B1533,""EN"",""RU"")"),"морковь")</f>
        <v>морковь</v>
      </c>
    </row>
    <row r="1534" spans="1:2" ht="15.75" customHeight="1">
      <c r="A1534" s="1" t="str">
        <f ca="1">IFERROR(__xludf.DUMMYFUNCTION("GOOGLETRANSLATE(A1534,""EN"",""RU"")"),"Катсу Куриное карри")</f>
        <v>Катсу Куриное карри</v>
      </c>
      <c r="B1534" s="1" t="str">
        <f ca="1">IFERROR(__xludf.DUMMYFUNCTION("GOOGLETRANSLATE(B1534,""EN"",""RU"")"),"пшеничной муки")</f>
        <v>пшеничной муки</v>
      </c>
    </row>
    <row r="1535" spans="1:2" ht="15.75" customHeight="1">
      <c r="A1535" s="1" t="str">
        <f ca="1">IFERROR(__xludf.DUMMYFUNCTION("GOOGLETRANSLATE(A1535,""EN"",""RU"")"),"Катсу Куриное карри")</f>
        <v>Катсу Куриное карри</v>
      </c>
      <c r="B1535" s="1" t="str">
        <f ca="1">IFERROR(__xludf.DUMMYFUNCTION("GOOGLETRANSLATE(B1535,""EN"",""RU"")"),"карри порошок")</f>
        <v>карри порошок</v>
      </c>
    </row>
    <row r="1536" spans="1:2" ht="15.75" customHeight="1">
      <c r="A1536" s="1" t="str">
        <f ca="1">IFERROR(__xludf.DUMMYFUNCTION("GOOGLETRANSLATE(A1536,""EN"",""RU"")"),"Катсу Куриное карри")</f>
        <v>Катсу Куриное карри</v>
      </c>
      <c r="B1536" s="1" t="str">
        <f ca="1">IFERROR(__xludf.DUMMYFUNCTION("GOOGLETRANSLATE(B1536,""EN"",""RU"")"),"куриный бульон")</f>
        <v>куриный бульон</v>
      </c>
    </row>
    <row r="1537" spans="1:2" ht="15.75" customHeight="1">
      <c r="A1537" s="1" t="str">
        <f ca="1">IFERROR(__xludf.DUMMYFUNCTION("GOOGLETRANSLATE(A1537,""EN"",""RU"")"),"Катсу Куриное карри")</f>
        <v>Катсу Куриное карри</v>
      </c>
      <c r="B1537" s="1" t="str">
        <f ca="1">IFERROR(__xludf.DUMMYFUNCTION("GOOGLETRANSLATE(B1537,""EN"",""RU"")"),"мед")</f>
        <v>мед</v>
      </c>
    </row>
    <row r="1538" spans="1:2" ht="15.75" customHeight="1">
      <c r="A1538" s="1" t="str">
        <f ca="1">IFERROR(__xludf.DUMMYFUNCTION("GOOGLETRANSLATE(A1538,""EN"",""RU"")"),"Катсу Куриное карри")</f>
        <v>Катсу Куриное карри</v>
      </c>
      <c r="B1538" s="1" t="str">
        <f ca="1">IFERROR(__xludf.DUMMYFUNCTION("GOOGLETRANSLATE(B1538,""EN"",""RU"")"),"соевый соус")</f>
        <v>соевый соус</v>
      </c>
    </row>
    <row r="1539" spans="1:2" ht="15.75" customHeight="1">
      <c r="A1539" s="1" t="str">
        <f ca="1">IFERROR(__xludf.DUMMYFUNCTION("GOOGLETRANSLATE(A1539,""EN"",""RU"")"),"Катсу Куриное карри")</f>
        <v>Катсу Куриное карри</v>
      </c>
      <c r="B1539" s="1" t="str">
        <f ca="1">IFERROR(__xludf.DUMMYFUNCTION("GOOGLETRANSLATE(B1539,""EN"",""RU"")"),"лавровый лист")</f>
        <v>лавровый лист</v>
      </c>
    </row>
    <row r="1540" spans="1:2" ht="15.75" customHeight="1">
      <c r="A1540" s="1" t="str">
        <f ca="1">IFERROR(__xludf.DUMMYFUNCTION("GOOGLETRANSLATE(A1540,""EN"",""RU"")"),"Катсу Куриное карри")</f>
        <v>Катсу Куриное карри</v>
      </c>
      <c r="B1540" s="1" t="str">
        <f ca="1">IFERROR(__xludf.DUMMYFUNCTION("GOOGLETRANSLATE(B1540,""EN"",""RU"")"),"гарам масала")</f>
        <v>гарам масала</v>
      </c>
    </row>
    <row r="1541" spans="1:2" ht="15.75" customHeight="1">
      <c r="A1541" s="1" t="str">
        <f ca="1">IFERROR(__xludf.DUMMYFUNCTION("GOOGLETRANSLATE(A1541,""EN"",""RU"")"),"Пирог с лаймовой начинкой")</f>
        <v>Пирог с лаймовой начинкой</v>
      </c>
      <c r="B1541" s="1" t="str">
        <f ca="1">IFERROR(__xludf.DUMMYFUNCTION("GOOGLETRANSLATE(B1541,""EN"",""RU"")"),"Пищеварительное печенье")</f>
        <v>Пищеварительное печенье</v>
      </c>
    </row>
    <row r="1542" spans="1:2" ht="15.75" customHeight="1">
      <c r="A1542" s="1" t="str">
        <f ca="1">IFERROR(__xludf.DUMMYFUNCTION("GOOGLETRANSLATE(A1542,""EN"",""RU"")"),"Пирог с лаймовой начинкой")</f>
        <v>Пирог с лаймовой начинкой</v>
      </c>
      <c r="B1542" s="1" t="str">
        <f ca="1">IFERROR(__xludf.DUMMYFUNCTION("GOOGLETRANSLATE(B1542,""EN"",""RU"")"),"Масло")</f>
        <v>Масло</v>
      </c>
    </row>
    <row r="1543" spans="1:2" ht="15.75" customHeight="1">
      <c r="A1543" s="1" t="str">
        <f ca="1">IFERROR(__xludf.DUMMYFUNCTION("GOOGLETRANSLATE(A1543,""EN"",""RU"")"),"Пирог с лаймовой начинкой")</f>
        <v>Пирог с лаймовой начинкой</v>
      </c>
      <c r="B1543" s="1" t="str">
        <f ca="1">IFERROR(__xludf.DUMMYFUNCTION("GOOGLETRANSLATE(B1543,""EN"",""RU"")"),"Сгущенное молоко")</f>
        <v>Сгущенное молоко</v>
      </c>
    </row>
    <row r="1544" spans="1:2" ht="15.75" customHeight="1">
      <c r="A1544" s="1" t="str">
        <f ca="1">IFERROR(__xludf.DUMMYFUNCTION("GOOGLETRANSLATE(A1544,""EN"",""RU"")"),"Пирог с лаймовой начинкой")</f>
        <v>Пирог с лаймовой начинкой</v>
      </c>
      <c r="B1544" s="1" t="str">
        <f ca="1">IFERROR(__xludf.DUMMYFUNCTION("GOOGLETRANSLATE(B1544,""EN"",""RU"")"),"Яичные желтки")</f>
        <v>Яичные желтки</v>
      </c>
    </row>
    <row r="1545" spans="1:2" ht="15.75" customHeight="1">
      <c r="A1545" s="1" t="str">
        <f ca="1">IFERROR(__xludf.DUMMYFUNCTION("GOOGLETRANSLATE(A1545,""EN"",""RU"")"),"Пирог с лаймовой начинкой")</f>
        <v>Пирог с лаймовой начинкой</v>
      </c>
      <c r="B1545" s="1" t="str">
        <f ca="1">IFERROR(__xludf.DUMMYFUNCTION("GOOGLETRANSLATE(B1545,""EN"",""RU"")"),"Лайм")</f>
        <v>Лайм</v>
      </c>
    </row>
    <row r="1546" spans="1:2" ht="15.75" customHeight="1">
      <c r="A1546" s="1" t="str">
        <f ca="1">IFERROR(__xludf.DUMMYFUNCTION("GOOGLETRANSLATE(A1546,""EN"",""RU"")"),"Пирог с лаймовой начинкой")</f>
        <v>Пирог с лаймовой начинкой</v>
      </c>
      <c r="B1546" s="1" t="str">
        <f ca="1">IFERROR(__xludf.DUMMYFUNCTION("GOOGLETRANSLATE(B1546,""EN"",""RU"")"),"Двойной крем")</f>
        <v>Двойной крем</v>
      </c>
    </row>
    <row r="1547" spans="1:2" ht="15.75" customHeight="1">
      <c r="A1547" s="1" t="str">
        <f ca="1">IFERROR(__xludf.DUMMYFUNCTION("GOOGLETRANSLATE(A1547,""EN"",""RU"")"),"Пирог с лаймовой начинкой")</f>
        <v>Пирог с лаймовой начинкой</v>
      </c>
      <c r="B1547" s="1" t="str">
        <f ca="1">IFERROR(__xludf.DUMMYFUNCTION("GOOGLETRANSLATE(B1547,""EN"",""RU"")"),"Сахарная пудра")</f>
        <v>Сахарная пудра</v>
      </c>
    </row>
    <row r="1548" spans="1:2" ht="15.75" customHeight="1">
      <c r="A1548" s="1" t="str">
        <f ca="1">IFERROR(__xludf.DUMMYFUNCTION("GOOGLETRANSLATE(A1548,""EN"",""RU"")"),"Пирог с лаймовой начинкой")</f>
        <v>Пирог с лаймовой начинкой</v>
      </c>
      <c r="B1548" s="1" t="str">
        <f ca="1">IFERROR(__xludf.DUMMYFUNCTION("GOOGLETRANSLATE(B1548,""EN"",""RU"")"),"Лайм")</f>
        <v>Лайм</v>
      </c>
    </row>
    <row r="1549" spans="1:2" ht="15.75" customHeight="1">
      <c r="A1549" s="1" t="str">
        <f ca="1">IFERROR(__xludf.DUMMYFUNCTION("GOOGLETRANSLATE(A1549,""EN"",""RU"")"),"Карри из фасоли")</f>
        <v>Карри из фасоли</v>
      </c>
      <c r="B1549" s="1" t="str">
        <f ca="1">IFERROR(__xludf.DUMMYFUNCTION("GOOGLETRANSLATE(B1549,""EN"",""RU"")"),"Растительное масло")</f>
        <v>Растительное масло</v>
      </c>
    </row>
    <row r="1550" spans="1:2" ht="15.75" customHeight="1">
      <c r="A1550" s="1" t="str">
        <f ca="1">IFERROR(__xludf.DUMMYFUNCTION("GOOGLETRANSLATE(A1550,""EN"",""RU"")"),"Карри из фасоли")</f>
        <v>Карри из фасоли</v>
      </c>
      <c r="B1550" s="1" t="str">
        <f ca="1">IFERROR(__xludf.DUMMYFUNCTION("GOOGLETRANSLATE(B1550,""EN"",""RU"")"),"Лук")</f>
        <v>Лук</v>
      </c>
    </row>
    <row r="1551" spans="1:2" ht="15.75" customHeight="1">
      <c r="A1551" s="1" t="str">
        <f ca="1">IFERROR(__xludf.DUMMYFUNCTION("GOOGLETRANSLATE(A1551,""EN"",""RU"")"),"Карри из фасоли")</f>
        <v>Карри из фасоли</v>
      </c>
      <c r="B1551" s="1" t="str">
        <f ca="1">IFERROR(__xludf.DUMMYFUNCTION("GOOGLETRANSLATE(B1551,""EN"",""RU"")"),"Чеснок")</f>
        <v>Чеснок</v>
      </c>
    </row>
    <row r="1552" spans="1:2" ht="15.75" customHeight="1">
      <c r="A1552" s="1" t="str">
        <f ca="1">IFERROR(__xludf.DUMMYFUNCTION("GOOGLETRANSLATE(A1552,""EN"",""RU"")"),"Карри из фасоли")</f>
        <v>Карри из фасоли</v>
      </c>
      <c r="B1552" s="1" t="str">
        <f ca="1">IFERROR(__xludf.DUMMYFUNCTION("GOOGLETRANSLATE(B1552,""EN"",""RU"")"),"Имбирь")</f>
        <v>Имбирь</v>
      </c>
    </row>
    <row r="1553" spans="1:2" ht="15.75" customHeight="1">
      <c r="A1553" s="1" t="str">
        <f ca="1">IFERROR(__xludf.DUMMYFUNCTION("GOOGLETRANSLATE(A1553,""EN"",""RU"")"),"Карри из фасоли")</f>
        <v>Карри из фасоли</v>
      </c>
      <c r="B1553" s="1" t="str">
        <f ca="1">IFERROR(__xludf.DUMMYFUNCTION("GOOGLETRANSLATE(B1553,""EN"",""RU"")"),"Кориандр")</f>
        <v>Кориандр</v>
      </c>
    </row>
    <row r="1554" spans="1:2" ht="15.75" customHeight="1">
      <c r="A1554" s="1" t="str">
        <f ca="1">IFERROR(__xludf.DUMMYFUNCTION("GOOGLETRANSLATE(A1554,""EN"",""RU"")"),"Карри из фасоли")</f>
        <v>Карри из фасоли</v>
      </c>
      <c r="B1554" s="1" t="str">
        <f ca="1">IFERROR(__xludf.DUMMYFUNCTION("GOOGLETRANSLATE(B1554,""EN"",""RU"")"),"Тмин")</f>
        <v>Тмин</v>
      </c>
    </row>
    <row r="1555" spans="1:2" ht="15.75" customHeight="1">
      <c r="A1555" s="1" t="str">
        <f ca="1">IFERROR(__xludf.DUMMYFUNCTION("GOOGLETRANSLATE(A1555,""EN"",""RU"")"),"Карри из фасоли")</f>
        <v>Карри из фасоли</v>
      </c>
      <c r="B1555" s="1" t="str">
        <f ca="1">IFERROR(__xludf.DUMMYFUNCTION("GOOGLETRANSLATE(B1555,""EN"",""RU"")"),"Паприка")</f>
        <v>Паприка</v>
      </c>
    </row>
    <row r="1556" spans="1:2" ht="15.75" customHeight="1">
      <c r="A1556" s="1" t="str">
        <f ca="1">IFERROR(__xludf.DUMMYFUNCTION("GOOGLETRANSLATE(A1556,""EN"",""RU"")"),"Карри из фасоли")</f>
        <v>Карри из фасоли</v>
      </c>
      <c r="B1556" s="1" t="str">
        <f ca="1">IFERROR(__xludf.DUMMYFUNCTION("GOOGLETRANSLATE(B1556,""EN"",""RU"")"),"Гарам масала")</f>
        <v>Гарам масала</v>
      </c>
    </row>
    <row r="1557" spans="1:2" ht="15.75" customHeight="1">
      <c r="A1557" s="1" t="str">
        <f ca="1">IFERROR(__xludf.DUMMYFUNCTION("GOOGLETRANSLATE(A1557,""EN"",""RU"")"),"Карри из фасоли")</f>
        <v>Карри из фасоли</v>
      </c>
      <c r="B1557" s="1" t="str">
        <f ca="1">IFERROR(__xludf.DUMMYFUNCTION("GOOGLETRANSLATE(B1557,""EN"",""RU"")"),"нарезанные помидоры")</f>
        <v>нарезанные помидоры</v>
      </c>
    </row>
    <row r="1558" spans="1:2" ht="15.75" customHeight="1">
      <c r="A1558" s="1" t="str">
        <f ca="1">IFERROR(__xludf.DUMMYFUNCTION("GOOGLETRANSLATE(A1558,""EN"",""RU"")"),"Карри из фасоли")</f>
        <v>Карри из фасоли</v>
      </c>
      <c r="B1558" s="1" t="str">
        <f ca="1">IFERROR(__xludf.DUMMYFUNCTION("GOOGLETRANSLATE(B1558,""EN"",""RU"")"),"Фасоль")</f>
        <v>Фасоль</v>
      </c>
    </row>
    <row r="1559" spans="1:2" ht="15.75" customHeight="1">
      <c r="A1559" s="1" t="str">
        <f ca="1">IFERROR(__xludf.DUMMYFUNCTION("GOOGLETRANSLATE(A1559,""EN"",""RU"")"),"Карри из фасоли")</f>
        <v>Карри из фасоли</v>
      </c>
      <c r="B1559" s="1" t="str">
        <f ca="1">IFERROR(__xludf.DUMMYFUNCTION("GOOGLETRANSLATE(B1559,""EN"",""RU"")"),"Рис басмати")</f>
        <v>Рис басмати</v>
      </c>
    </row>
    <row r="1560" spans="1:2" ht="15.75" customHeight="1">
      <c r="A1560" s="1" t="str">
        <f ca="1">IFERROR(__xludf.DUMMYFUNCTION("GOOGLETRANSLATE(A1560,""EN"",""RU"")"),"Кеджери")</f>
        <v>Кеджери</v>
      </c>
      <c r="B1560" s="1" t="str">
        <f ca="1">IFERROR(__xludf.DUMMYFUNCTION("GOOGLETRANSLATE(B1560,""EN"",""RU"")"),"Копченая пикша")</f>
        <v>Копченая пикша</v>
      </c>
    </row>
    <row r="1561" spans="1:2" ht="15.75" customHeight="1">
      <c r="A1561" s="1" t="str">
        <f ca="1">IFERROR(__xludf.DUMMYFUNCTION("GOOGLETRANSLATE(A1561,""EN"",""RU"")"),"Кеджери")</f>
        <v>Кеджери</v>
      </c>
      <c r="B1561" s="1" t="str">
        <f ca="1">IFERROR(__xludf.DUMMYFUNCTION("GOOGLETRANSLATE(B1561,""EN"",""RU"")"),"Лавровый лист")</f>
        <v>Лавровый лист</v>
      </c>
    </row>
    <row r="1562" spans="1:2" ht="15.75" customHeight="1">
      <c r="A1562" s="1" t="str">
        <f ca="1">IFERROR(__xludf.DUMMYFUNCTION("GOOGLETRANSLATE(A1562,""EN"",""RU"")"),"Кеджери")</f>
        <v>Кеджери</v>
      </c>
      <c r="B1562" s="1" t="str">
        <f ca="1">IFERROR(__xludf.DUMMYFUNCTION("GOOGLETRANSLATE(B1562,""EN"",""RU"")"),"Молоко")</f>
        <v>Молоко</v>
      </c>
    </row>
    <row r="1563" spans="1:2" ht="15.75" customHeight="1">
      <c r="A1563" s="1" t="str">
        <f ca="1">IFERROR(__xludf.DUMMYFUNCTION("GOOGLETRANSLATE(A1563,""EN"",""RU"")"),"Кеджери")</f>
        <v>Кеджери</v>
      </c>
      <c r="B1563" s="1" t="str">
        <f ca="1">IFERROR(__xludf.DUMMYFUNCTION("GOOGLETRANSLATE(B1563,""EN"",""RU"")"),"Яйца")</f>
        <v>Яйца</v>
      </c>
    </row>
    <row r="1564" spans="1:2" ht="15.75" customHeight="1">
      <c r="A1564" s="1" t="str">
        <f ca="1">IFERROR(__xludf.DUMMYFUNCTION("GOOGLETRANSLATE(A1564,""EN"",""RU"")"),"Кеджери")</f>
        <v>Кеджери</v>
      </c>
      <c r="B1564" s="1" t="str">
        <f ca="1">IFERROR(__xludf.DUMMYFUNCTION("GOOGLETRANSLATE(B1564,""EN"",""RU"")"),"Петрушка")</f>
        <v>Петрушка</v>
      </c>
    </row>
    <row r="1565" spans="1:2" ht="15.75" customHeight="1">
      <c r="A1565" s="1" t="str">
        <f ca="1">IFERROR(__xludf.DUMMYFUNCTION("GOOGLETRANSLATE(A1565,""EN"",""RU"")"),"Кеджери")</f>
        <v>Кеджери</v>
      </c>
      <c r="B1565" s="1" t="str">
        <f ca="1">IFERROR(__xludf.DUMMYFUNCTION("GOOGLETRANSLATE(B1565,""EN"",""RU"")"),"Кориандр")</f>
        <v>Кориандр</v>
      </c>
    </row>
    <row r="1566" spans="1:2" ht="15.75" customHeight="1">
      <c r="A1566" s="1" t="str">
        <f ca="1">IFERROR(__xludf.DUMMYFUNCTION("GOOGLETRANSLATE(A1566,""EN"",""RU"")"),"Кеджери")</f>
        <v>Кеджери</v>
      </c>
      <c r="B1566" s="1" t="str">
        <f ca="1">IFERROR(__xludf.DUMMYFUNCTION("GOOGLETRANSLATE(B1566,""EN"",""RU"")"),"Растительное масло")</f>
        <v>Растительное масло</v>
      </c>
    </row>
    <row r="1567" spans="1:2" ht="15.75" customHeight="1">
      <c r="A1567" s="1" t="str">
        <f ca="1">IFERROR(__xludf.DUMMYFUNCTION("GOOGLETRANSLATE(A1567,""EN"",""RU"")"),"Кеджери")</f>
        <v>Кеджери</v>
      </c>
      <c r="B1567" s="1" t="str">
        <f ca="1">IFERROR(__xludf.DUMMYFUNCTION("GOOGLETRANSLATE(B1567,""EN"",""RU"")"),"Лук")</f>
        <v>Лук</v>
      </c>
    </row>
    <row r="1568" spans="1:2" ht="15.75" customHeight="1">
      <c r="A1568" s="1" t="str">
        <f ca="1">IFERROR(__xludf.DUMMYFUNCTION("GOOGLETRANSLATE(A1568,""EN"",""RU"")"),"Кеджери")</f>
        <v>Кеджери</v>
      </c>
      <c r="B1568" s="1" t="str">
        <f ca="1">IFERROR(__xludf.DUMMYFUNCTION("GOOGLETRANSLATE(B1568,""EN"",""RU"")"),"Кориандр")</f>
        <v>Кориандр</v>
      </c>
    </row>
    <row r="1569" spans="1:2" ht="15.75" customHeight="1">
      <c r="A1569" s="1" t="str">
        <f ca="1">IFERROR(__xludf.DUMMYFUNCTION("GOOGLETRANSLATE(A1569,""EN"",""RU"")"),"Кеджери")</f>
        <v>Кеджери</v>
      </c>
      <c r="B1569" s="1" t="str">
        <f ca="1">IFERROR(__xludf.DUMMYFUNCTION("GOOGLETRANSLATE(B1569,""EN"",""RU"")"),"Карри порошок")</f>
        <v>Карри порошок</v>
      </c>
    </row>
    <row r="1570" spans="1:2" ht="15.75" customHeight="1">
      <c r="A1570" s="1" t="str">
        <f ca="1">IFERROR(__xludf.DUMMYFUNCTION("GOOGLETRANSLATE(A1570,""EN"",""RU"")"),"Кеджери")</f>
        <v>Кеджери</v>
      </c>
      <c r="B1570" s="1" t="str">
        <f ca="1">IFERROR(__xludf.DUMMYFUNCTION("GOOGLETRANSLATE(B1570,""EN"",""RU"")"),"Рис")</f>
        <v>Рис</v>
      </c>
    </row>
    <row r="1571" spans="1:2" ht="15.75" customHeight="1">
      <c r="A1571" s="1" t="str">
        <f ca="1">IFERROR(__xludf.DUMMYFUNCTION("GOOGLETRANSLATE(A1571,""EN"",""RU"")"),"Курица Кунг Пао")</f>
        <v>Курица Кунг Пао</v>
      </c>
      <c r="B1571" s="1" t="str">
        <f ca="1">IFERROR(__xludf.DUMMYFUNCTION("GOOGLETRANSLATE(B1571,""EN"",""RU"")"),"Ради")</f>
        <v>Ради</v>
      </c>
    </row>
    <row r="1572" spans="1:2" ht="15.75" customHeight="1">
      <c r="A1572" s="1" t="str">
        <f ca="1">IFERROR(__xludf.DUMMYFUNCTION("GOOGLETRANSLATE(A1572,""EN"",""RU"")"),"Курица Кунг Пао")</f>
        <v>Курица Кунг Пао</v>
      </c>
      <c r="B1572" s="1" t="str">
        <f ca="1">IFERROR(__xludf.DUMMYFUNCTION("GOOGLETRANSLATE(B1572,""EN"",""RU"")"),"Соевый соус")</f>
        <v>Соевый соус</v>
      </c>
    </row>
    <row r="1573" spans="1:2" ht="15.75" customHeight="1">
      <c r="A1573" s="1" t="str">
        <f ca="1">IFERROR(__xludf.DUMMYFUNCTION("GOOGLETRANSLATE(A1573,""EN"",""RU"")"),"Курица Кунг Пао")</f>
        <v>Курица Кунг Пао</v>
      </c>
      <c r="B1573" s="1" t="str">
        <f ca="1">IFERROR(__xludf.DUMMYFUNCTION("GOOGLETRANSLATE(B1573,""EN"",""RU"")"),"Кунжутное масло")</f>
        <v>Кунжутное масло</v>
      </c>
    </row>
    <row r="1574" spans="1:2" ht="15.75" customHeight="1">
      <c r="A1574" s="1" t="str">
        <f ca="1">IFERROR(__xludf.DUMMYFUNCTION("GOOGLETRANSLATE(A1574,""EN"",""RU"")"),"Курица Кунг Пао")</f>
        <v>Курица Кунг Пао</v>
      </c>
      <c r="B1574" s="1" t="str">
        <f ca="1">IFERROR(__xludf.DUMMYFUNCTION("GOOGLETRANSLATE(B1574,""EN"",""RU"")"),"Кукурузная мука")</f>
        <v>Кукурузная мука</v>
      </c>
    </row>
    <row r="1575" spans="1:2" ht="15.75" customHeight="1">
      <c r="A1575" s="1" t="str">
        <f ca="1">IFERROR(__xludf.DUMMYFUNCTION("GOOGLETRANSLATE(A1575,""EN"",""RU"")"),"Курица Кунг Пао")</f>
        <v>Курица Кунг Пао</v>
      </c>
      <c r="B1575" s="1" t="str">
        <f ca="1">IFERROR(__xludf.DUMMYFUNCTION("GOOGLETRANSLATE(B1575,""EN"",""RU"")"),"Вода")</f>
        <v>Вода</v>
      </c>
    </row>
    <row r="1576" spans="1:2" ht="15.75" customHeight="1">
      <c r="A1576" s="1" t="str">
        <f ca="1">IFERROR(__xludf.DUMMYFUNCTION("GOOGLETRANSLATE(A1576,""EN"",""RU"")"),"Курица Кунг Пао")</f>
        <v>Курица Кунг Пао</v>
      </c>
      <c r="B1576" s="1" t="str">
        <f ca="1">IFERROR(__xludf.DUMMYFUNCTION("GOOGLETRANSLATE(B1576,""EN"",""RU"")"),"Курица")</f>
        <v>Курица</v>
      </c>
    </row>
    <row r="1577" spans="1:2" ht="15.75" customHeight="1">
      <c r="A1577" s="1" t="str">
        <f ca="1">IFERROR(__xludf.DUMMYFUNCTION("GOOGLETRANSLATE(A1577,""EN"",""RU"")"),"Курица Кунг Пао")</f>
        <v>Курица Кунг Пао</v>
      </c>
      <c r="B1577" s="1" t="str">
        <f ca="1">IFERROR(__xludf.DUMMYFUNCTION("GOOGLETRANSLATE(B1577,""EN"",""RU"")"),"Чили порошок")</f>
        <v>Чили порошок</v>
      </c>
    </row>
    <row r="1578" spans="1:2" ht="15.75" customHeight="1">
      <c r="A1578" s="1" t="str">
        <f ca="1">IFERROR(__xludf.DUMMYFUNCTION("GOOGLETRANSLATE(A1578,""EN"",""RU"")"),"Курица Кунг Пао")</f>
        <v>Курица Кунг Пао</v>
      </c>
      <c r="B1578" s="1" t="str">
        <f ca="1">IFERROR(__xludf.DUMMYFUNCTION("GOOGLETRANSLATE(B1578,""EN"",""RU"")"),"Рисовый уксус")</f>
        <v>Рисовый уксус</v>
      </c>
    </row>
    <row r="1579" spans="1:2" ht="15.75" customHeight="1">
      <c r="A1579" s="1" t="str">
        <f ca="1">IFERROR(__xludf.DUMMYFUNCTION("GOOGLETRANSLATE(A1579,""EN"",""RU"")"),"Курица Кунг Пао")</f>
        <v>Курица Кунг Пао</v>
      </c>
      <c r="B1579" s="1" t="str">
        <f ca="1">IFERROR(__xludf.DUMMYFUNCTION("GOOGLETRANSLATE(B1579,""EN"",""RU"")"),"Коричневый сахар")</f>
        <v>Коричневый сахар</v>
      </c>
    </row>
    <row r="1580" spans="1:2" ht="15.75" customHeight="1">
      <c r="A1580" s="1" t="str">
        <f ca="1">IFERROR(__xludf.DUMMYFUNCTION("GOOGLETRANSLATE(A1580,""EN"",""RU"")"),"Курица Кунг Пао")</f>
        <v>Курица Кунг Пао</v>
      </c>
      <c r="B1580" s="1" t="str">
        <f ca="1">IFERROR(__xludf.DUMMYFUNCTION("GOOGLETRANSLATE(B1580,""EN"",""RU"")"),"Лук")</f>
        <v>Лук</v>
      </c>
    </row>
    <row r="1581" spans="1:2" ht="15.75" customHeight="1">
      <c r="A1581" s="1" t="str">
        <f ca="1">IFERROR(__xludf.DUMMYFUNCTION("GOOGLETRANSLATE(A1581,""EN"",""RU"")"),"Курица Кунг Пао")</f>
        <v>Курица Кунг Пао</v>
      </c>
      <c r="B1581" s="1" t="str">
        <f ca="1">IFERROR(__xludf.DUMMYFUNCTION("GOOGLETRANSLATE(B1581,""EN"",""RU"")"),"Зубчик чеснока")</f>
        <v>Зубчик чеснока</v>
      </c>
    </row>
    <row r="1582" spans="1:2" ht="15.75" customHeight="1">
      <c r="A1582" s="1" t="str">
        <f ca="1">IFERROR(__xludf.DUMMYFUNCTION("GOOGLETRANSLATE(A1582,""EN"",""RU"")"),"Курица Кунг Пао")</f>
        <v>Курица Кунг Пао</v>
      </c>
      <c r="B1582" s="1" t="str">
        <f ca="1">IFERROR(__xludf.DUMMYFUNCTION("GOOGLETRANSLATE(B1582,""EN"",""RU"")"),"Водяной орех")</f>
        <v>Водяной орех</v>
      </c>
    </row>
    <row r="1583" spans="1:2" ht="15.75" customHeight="1">
      <c r="A1583" s="1" t="str">
        <f ca="1">IFERROR(__xludf.DUMMYFUNCTION("GOOGLETRANSLATE(A1583,""EN"",""RU"")"),"Курица Кунг Пао")</f>
        <v>Курица Кунг Пао</v>
      </c>
      <c r="B1583" s="1" t="str">
        <f ca="1">IFERROR(__xludf.DUMMYFUNCTION("GOOGLETRANSLATE(B1583,""EN"",""RU"")"),"Арахис")</f>
        <v>Арахис</v>
      </c>
    </row>
    <row r="1584" spans="1:2" ht="15.75" customHeight="1">
      <c r="A1584" s="1" t="str">
        <f ca="1">IFERROR(__xludf.DUMMYFUNCTION("GOOGLETRANSLATE(A1584,""EN"",""RU"")"),"Креветки Кунг По")</f>
        <v>Креветки Кунг По</v>
      </c>
      <c r="B1584" s="1" t="str">
        <f ca="1">IFERROR(__xludf.DUMMYFUNCTION("GOOGLETRANSLATE(B1584,""EN"",""RU"")"),"Креветки")</f>
        <v>Креветки</v>
      </c>
    </row>
    <row r="1585" spans="1:2" ht="15.75" customHeight="1">
      <c r="A1585" s="1" t="str">
        <f ca="1">IFERROR(__xludf.DUMMYFUNCTION("GOOGLETRANSLATE(A1585,""EN"",""RU"")"),"Креветки Кунг По")</f>
        <v>Креветки Кунг По</v>
      </c>
      <c r="B1585" s="1" t="str">
        <f ca="1">IFERROR(__xludf.DUMMYFUNCTION("GOOGLETRANSLATE(B1585,""EN"",""RU"")"),"Соевый соус")</f>
        <v>Соевый соус</v>
      </c>
    </row>
    <row r="1586" spans="1:2" ht="15.75" customHeight="1">
      <c r="A1586" s="1" t="str">
        <f ca="1">IFERROR(__xludf.DUMMYFUNCTION("GOOGLETRANSLATE(A1586,""EN"",""RU"")"),"Креветки Кунг По")</f>
        <v>Креветки Кунг По</v>
      </c>
      <c r="B1586" s="1" t="str">
        <f ca="1">IFERROR(__xludf.DUMMYFUNCTION("GOOGLETRANSLATE(B1586,""EN"",""RU"")"),"Томатное пюре")</f>
        <v>Томатное пюре</v>
      </c>
    </row>
    <row r="1587" spans="1:2" ht="15.75" customHeight="1">
      <c r="A1587" s="1" t="str">
        <f ca="1">IFERROR(__xludf.DUMMYFUNCTION("GOOGLETRANSLATE(A1587,""EN"",""RU"")"),"Креветки Кунг По")</f>
        <v>Креветки Кунг По</v>
      </c>
      <c r="B1587" s="1" t="str">
        <f ca="1">IFERROR(__xludf.DUMMYFUNCTION("GOOGLETRANSLATE(B1587,""EN"",""RU"")"),"Кукурузная мука")</f>
        <v>Кукурузная мука</v>
      </c>
    </row>
    <row r="1588" spans="1:2" ht="15.75" customHeight="1">
      <c r="A1588" s="1" t="str">
        <f ca="1">IFERROR(__xludf.DUMMYFUNCTION("GOOGLETRANSLATE(A1588,""EN"",""RU"")"),"Креветки Кунг По")</f>
        <v>Креветки Кунг По</v>
      </c>
      <c r="B1588" s="1" t="str">
        <f ca="1">IFERROR(__xludf.DUMMYFUNCTION("GOOGLETRANSLATE(B1588,""EN"",""RU"")"),"Кастеровый сахар")</f>
        <v>Кастеровый сахар</v>
      </c>
    </row>
    <row r="1589" spans="1:2" ht="15.75" customHeight="1">
      <c r="A1589" s="1" t="str">
        <f ca="1">IFERROR(__xludf.DUMMYFUNCTION("GOOGLETRANSLATE(A1589,""EN"",""RU"")"),"Креветки Кунг По")</f>
        <v>Креветки Кунг По</v>
      </c>
      <c r="B1589" s="1" t="str">
        <f ca="1">IFERROR(__xludf.DUMMYFUNCTION("GOOGLETRANSLATE(B1589,""EN"",""RU"")"),"Подсолнечное масло")</f>
        <v>Подсолнечное масло</v>
      </c>
    </row>
    <row r="1590" spans="1:2" ht="15.75" customHeight="1">
      <c r="A1590" s="1" t="str">
        <f ca="1">IFERROR(__xludf.DUMMYFUNCTION("GOOGLETRANSLATE(A1590,""EN"",""RU"")"),"Креветки Кунг По")</f>
        <v>Креветки Кунг По</v>
      </c>
      <c r="B1590" s="1" t="str">
        <f ca="1">IFERROR(__xludf.DUMMYFUNCTION("GOOGLETRANSLATE(B1590,""EN"",""RU"")"),"Арахис")</f>
        <v>Арахис</v>
      </c>
    </row>
    <row r="1591" spans="1:2" ht="15.75" customHeight="1">
      <c r="A1591" s="1" t="str">
        <f ca="1">IFERROR(__xludf.DUMMYFUNCTION("GOOGLETRANSLATE(A1591,""EN"",""RU"")"),"Креветки Кунг По")</f>
        <v>Креветки Кунг По</v>
      </c>
      <c r="B1591" s="1" t="str">
        <f ca="1">IFERROR(__xludf.DUMMYFUNCTION("GOOGLETRANSLATE(B1591,""EN"",""RU"")"),"Перец чили")</f>
        <v>Перец чили</v>
      </c>
    </row>
    <row r="1592" spans="1:2" ht="15.75" customHeight="1">
      <c r="A1592" s="1" t="str">
        <f ca="1">IFERROR(__xludf.DUMMYFUNCTION("GOOGLETRANSLATE(A1592,""EN"",""RU"")"),"Креветки Кунг По")</f>
        <v>Креветки Кунг По</v>
      </c>
      <c r="B1592" s="1" t="str">
        <f ca="1">IFERROR(__xludf.DUMMYFUNCTION("GOOGLETRANSLATE(B1592,""EN"",""RU"")"),"Коричневый сахар")</f>
        <v>Коричневый сахар</v>
      </c>
    </row>
    <row r="1593" spans="1:2" ht="15.75" customHeight="1">
      <c r="A1593" s="1" t="str">
        <f ca="1">IFERROR(__xludf.DUMMYFUNCTION("GOOGLETRANSLATE(A1593,""EN"",""RU"")"),"Креветки Кунг По")</f>
        <v>Креветки Кунг По</v>
      </c>
      <c r="B1593" s="1" t="str">
        <f ca="1">IFERROR(__xludf.DUMMYFUNCTION("GOOGLETRANSLATE(B1593,""EN"",""RU"")"),"Зубчик чеснока")</f>
        <v>Зубчик чеснока</v>
      </c>
    </row>
    <row r="1594" spans="1:2" ht="15.75" customHeight="1">
      <c r="A1594" s="1" t="str">
        <f ca="1">IFERROR(__xludf.DUMMYFUNCTION("GOOGLETRANSLATE(A1594,""EN"",""RU"")"),"Креветки Кунг По")</f>
        <v>Креветки Кунг По</v>
      </c>
      <c r="B1594" s="1" t="str">
        <f ca="1">IFERROR(__xludf.DUMMYFUNCTION("GOOGLETRANSLATE(B1594,""EN"",""RU"")"),"Водяной орех")</f>
        <v>Водяной орех</v>
      </c>
    </row>
    <row r="1595" spans="1:2" ht="15.75" customHeight="1">
      <c r="A1595" s="1" t="str">
        <f ca="1">IFERROR(__xludf.DUMMYFUNCTION("GOOGLETRANSLATE(A1595,""EN"",""RU"")"),"Креветки Кунг По")</f>
        <v>Креветки Кунг По</v>
      </c>
      <c r="B1595" s="1" t="str">
        <f ca="1">IFERROR(__xludf.DUMMYFUNCTION("GOOGLETRANSLATE(B1595,""EN"",""RU"")"),"Имбирь")</f>
        <v>Имбирь</v>
      </c>
    </row>
    <row r="1596" spans="1:2" ht="15.75" customHeight="1">
      <c r="A1596" s="1" t="str">
        <f ca="1">IFERROR(__xludf.DUMMYFUNCTION("GOOGLETRANSLATE(A1596,""EN"",""RU"")"),"Кафтеджи")</f>
        <v>Кафтеджи</v>
      </c>
      <c r="B1596" s="1" t="str">
        <f ca="1">IFERROR(__xludf.DUMMYFUNCTION("GOOGLETRANSLATE(B1596,""EN"",""RU"")"),"Картофель")</f>
        <v>Картофель</v>
      </c>
    </row>
    <row r="1597" spans="1:2" ht="15.75" customHeight="1">
      <c r="A1597" s="1" t="str">
        <f ca="1">IFERROR(__xludf.DUMMYFUNCTION("GOOGLETRANSLATE(A1597,""EN"",""RU"")"),"Кафтеджи")</f>
        <v>Кафтеджи</v>
      </c>
      <c r="B1597" s="1" t="str">
        <f ca="1">IFERROR(__xludf.DUMMYFUNCTION("GOOGLETRANSLATE(B1597,""EN"",""RU"")"),"Оливковое масло")</f>
        <v>Оливковое масло</v>
      </c>
    </row>
    <row r="1598" spans="1:2" ht="15.75" customHeight="1">
      <c r="A1598" s="1" t="str">
        <f ca="1">IFERROR(__xludf.DUMMYFUNCTION("GOOGLETRANSLATE(A1598,""EN"",""RU"")"),"Кафтеджи")</f>
        <v>Кафтеджи</v>
      </c>
      <c r="B1598" s="1" t="str">
        <f ca="1">IFERROR(__xludf.DUMMYFUNCTION("GOOGLETRANSLATE(B1598,""EN"",""RU"")"),"Зеленый перец")</f>
        <v>Зеленый перец</v>
      </c>
    </row>
    <row r="1599" spans="1:2" ht="15.75" customHeight="1">
      <c r="A1599" s="1" t="str">
        <f ca="1">IFERROR(__xludf.DUMMYFUNCTION("GOOGLETRANSLATE(A1599,""EN"",""RU"")"),"Кафтеджи")</f>
        <v>Кафтеджи</v>
      </c>
      <c r="B1599" s="1" t="str">
        <f ca="1">IFERROR(__xludf.DUMMYFUNCTION("GOOGLETRANSLATE(B1599,""EN"",""RU"")"),"Лук")</f>
        <v>Лук</v>
      </c>
    </row>
    <row r="1600" spans="1:2" ht="15.75" customHeight="1">
      <c r="A1600" s="1" t="str">
        <f ca="1">IFERROR(__xludf.DUMMYFUNCTION("GOOGLETRANSLATE(A1600,""EN"",""RU"")"),"Кафтеджи")</f>
        <v>Кафтеджи</v>
      </c>
      <c r="B1600" s="1" t="str">
        <f ca="1">IFERROR(__xludf.DUMMYFUNCTION("GOOGLETRANSLATE(B1600,""EN"",""RU"")"),"Рас-эль-Ханут")</f>
        <v>Рас-эль-Ханут</v>
      </c>
    </row>
    <row r="1601" spans="1:2" ht="15.75" customHeight="1">
      <c r="A1601" s="1" t="str">
        <f ca="1">IFERROR(__xludf.DUMMYFUNCTION("GOOGLETRANSLATE(A1601,""EN"",""RU"")"),"Кафтеджи")</f>
        <v>Кафтеджи</v>
      </c>
      <c r="B1601" s="1" t="str">
        <f ca="1">IFERROR(__xludf.DUMMYFUNCTION("GOOGLETRANSLATE(B1601,""EN"",""RU"")"),"Тыква")</f>
        <v>Тыква</v>
      </c>
    </row>
    <row r="1602" spans="1:2" ht="15.75" customHeight="1">
      <c r="A1602" s="1" t="str">
        <f ca="1">IFERROR(__xludf.DUMMYFUNCTION("GOOGLETRANSLATE(A1602,""EN"",""RU"")"),"Кафтеджи")</f>
        <v>Кафтеджи</v>
      </c>
      <c r="B1602" s="1" t="str">
        <f ca="1">IFERROR(__xludf.DUMMYFUNCTION("GOOGLETRANSLATE(B1602,""EN"",""RU"")"),"Яйца")</f>
        <v>Яйца</v>
      </c>
    </row>
    <row r="1603" spans="1:2" ht="15.75" customHeight="1">
      <c r="A1603" s="1" t="str">
        <f ca="1">IFERROR(__xludf.DUMMYFUNCTION("GOOGLETRANSLATE(A1603,""EN"",""RU"")"),"Кафтеджи")</f>
        <v>Кафтеджи</v>
      </c>
      <c r="B1603" s="1" t="str">
        <f ca="1">IFERROR(__xludf.DUMMYFUNCTION("GOOGLETRANSLATE(B1603,""EN"",""RU"")"),"Соль")</f>
        <v>Соль</v>
      </c>
    </row>
    <row r="1604" spans="1:2" ht="15.75" customHeight="1">
      <c r="A1604" s="1" t="str">
        <f ca="1">IFERROR(__xludf.DUMMYFUNCTION("GOOGLETRANSLATE(A1604,""EN"",""RU"")"),"Кафтеджи")</f>
        <v>Кафтеджи</v>
      </c>
      <c r="B1604" s="1" t="str">
        <f ca="1">IFERROR(__xludf.DUMMYFUNCTION("GOOGLETRANSLATE(B1604,""EN"",""RU"")"),"Перец")</f>
        <v>Перец</v>
      </c>
    </row>
    <row r="1605" spans="1:2" ht="15.75" customHeight="1">
      <c r="A1605" s="1" t="str">
        <f ca="1">IFERROR(__xludf.DUMMYFUNCTION("GOOGLETRANSLATE(A1605,""EN"",""RU"")"),"Келея Заара")</f>
        <v>Келея Заара</v>
      </c>
      <c r="B1605" s="1" t="str">
        <f ca="1">IFERROR(__xludf.DUMMYFUNCTION("GOOGLETRANSLATE(B1605,""EN"",""RU"")"),"Оливковое масло")</f>
        <v>Оливковое масло</v>
      </c>
    </row>
    <row r="1606" spans="1:2" ht="15.75" customHeight="1">
      <c r="A1606" s="1" t="str">
        <f ca="1">IFERROR(__xludf.DUMMYFUNCTION("GOOGLETRANSLATE(A1606,""EN"",""RU"")"),"Келея Заара")</f>
        <v>Келея Заара</v>
      </c>
      <c r="B1606" s="1" t="str">
        <f ca="1">IFERROR(__xludf.DUMMYFUNCTION("GOOGLETRANSLATE(B1606,""EN"",""RU"")"),"Ягненок")</f>
        <v>Ягненок</v>
      </c>
    </row>
    <row r="1607" spans="1:2" ht="15.75" customHeight="1">
      <c r="A1607" s="1" t="str">
        <f ca="1">IFERROR(__xludf.DUMMYFUNCTION("GOOGLETRANSLATE(A1607,""EN"",""RU"")"),"Келея Заара")</f>
        <v>Келея Заара</v>
      </c>
      <c r="B1607" s="1" t="str">
        <f ca="1">IFERROR(__xludf.DUMMYFUNCTION("GOOGLETRANSLATE(B1607,""EN"",""RU"")"),"Шафран")</f>
        <v>Шафран</v>
      </c>
    </row>
    <row r="1608" spans="1:2" ht="15.75" customHeight="1">
      <c r="A1608" s="1" t="str">
        <f ca="1">IFERROR(__xludf.DUMMYFUNCTION("GOOGLETRANSLATE(A1608,""EN"",""RU"")"),"Келея Заара")</f>
        <v>Келея Заара</v>
      </c>
      <c r="B1608" s="1" t="str">
        <f ca="1">IFERROR(__xludf.DUMMYFUNCTION("GOOGLETRANSLATE(B1608,""EN"",""RU"")"),"Лук")</f>
        <v>Лук</v>
      </c>
    </row>
    <row r="1609" spans="1:2" ht="15.75" customHeight="1">
      <c r="A1609" s="1" t="str">
        <f ca="1">IFERROR(__xludf.DUMMYFUNCTION("GOOGLETRANSLATE(A1609,""EN"",""RU"")"),"Келея Заара")</f>
        <v>Келея Заара</v>
      </c>
      <c r="B1609" s="1" t="str">
        <f ca="1">IFERROR(__xludf.DUMMYFUNCTION("GOOGLETRANSLATE(B1609,""EN"",""RU"")"),"Вода")</f>
        <v>Вода</v>
      </c>
    </row>
    <row r="1610" spans="1:2" ht="15.75" customHeight="1">
      <c r="A1610" s="1" t="str">
        <f ca="1">IFERROR(__xludf.DUMMYFUNCTION("GOOGLETRANSLATE(A1610,""EN"",""RU"")"),"Келея Заара")</f>
        <v>Келея Заара</v>
      </c>
      <c r="B1610" s="1" t="str">
        <f ca="1">IFERROR(__xludf.DUMMYFUNCTION("GOOGLETRANSLATE(B1610,""EN"",""RU"")"),"Петрушка")</f>
        <v>Петрушка</v>
      </c>
    </row>
    <row r="1611" spans="1:2" ht="15.75" customHeight="1">
      <c r="A1611" s="1" t="str">
        <f ca="1">IFERROR(__xludf.DUMMYFUNCTION("GOOGLETRANSLATE(A1611,""EN"",""RU"")"),"Келея Заара")</f>
        <v>Келея Заара</v>
      </c>
      <c r="B1611" s="1" t="str">
        <f ca="1">IFERROR(__xludf.DUMMYFUNCTION("GOOGLETRANSLATE(B1611,""EN"",""RU"")"),"Масло")</f>
        <v>Масло</v>
      </c>
    </row>
    <row r="1612" spans="1:2" ht="15.75" customHeight="1">
      <c r="A1612" s="1" t="str">
        <f ca="1">IFERROR(__xludf.DUMMYFUNCTION("GOOGLETRANSLATE(A1612,""EN"",""RU"")"),"Келея Заара")</f>
        <v>Келея Заара</v>
      </c>
      <c r="B1612" s="1" t="str">
        <f ca="1">IFERROR(__xludf.DUMMYFUNCTION("GOOGLETRANSLATE(B1612,""EN"",""RU"")"),"Лимон")</f>
        <v>Лимон</v>
      </c>
    </row>
    <row r="1613" spans="1:2" ht="15.75" customHeight="1">
      <c r="A1613" s="1" t="str">
        <f ca="1">IFERROR(__xludf.DUMMYFUNCTION("GOOGLETRANSLATE(A1613,""EN"",""RU"")"),"Кумпир")</f>
        <v>Кумпир</v>
      </c>
      <c r="B1613" s="1" t="str">
        <f ca="1">IFERROR(__xludf.DUMMYFUNCTION("GOOGLETRANSLATE(B1613,""EN"",""RU"")"),"Картофель")</f>
        <v>Картофель</v>
      </c>
    </row>
    <row r="1614" spans="1:2" ht="15.75" customHeight="1">
      <c r="A1614" s="1" t="str">
        <f ca="1">IFERROR(__xludf.DUMMYFUNCTION("GOOGLETRANSLATE(A1614,""EN"",""RU"")"),"Кумпир")</f>
        <v>Кумпир</v>
      </c>
      <c r="B1614" s="1" t="str">
        <f ca="1">IFERROR(__xludf.DUMMYFUNCTION("GOOGLETRANSLATE(B1614,""EN"",""RU"")"),"Масло")</f>
        <v>Масло</v>
      </c>
    </row>
    <row r="1615" spans="1:2" ht="15.75" customHeight="1">
      <c r="A1615" s="1" t="str">
        <f ca="1">IFERROR(__xludf.DUMMYFUNCTION("GOOGLETRANSLATE(A1615,""EN"",""RU"")"),"Кумпир")</f>
        <v>Кумпир</v>
      </c>
      <c r="B1615" s="1" t="str">
        <f ca="1">IFERROR(__xludf.DUMMYFUNCTION("GOOGLETRANSLATE(B1615,""EN"",""RU"")"),"Сыр")</f>
        <v>Сыр</v>
      </c>
    </row>
    <row r="1616" spans="1:2" ht="15.75" customHeight="1">
      <c r="A1616" s="1" t="str">
        <f ca="1">IFERROR(__xludf.DUMMYFUNCTION("GOOGLETRANSLATE(A1616,""EN"",""RU"")"),"Кумпир")</f>
        <v>Кумпир</v>
      </c>
      <c r="B1616" s="1" t="str">
        <f ca="1">IFERROR(__xludf.DUMMYFUNCTION("GOOGLETRANSLATE(B1616,""EN"",""RU"")"),"Лук")</f>
        <v>Лук</v>
      </c>
    </row>
    <row r="1617" spans="1:2" ht="15.75" customHeight="1">
      <c r="A1617" s="1" t="str">
        <f ca="1">IFERROR(__xludf.DUMMYFUNCTION("GOOGLETRANSLATE(A1617,""EN"",""RU"")"),"Кумпир")</f>
        <v>Кумпир</v>
      </c>
      <c r="B1617" s="1" t="str">
        <f ca="1">IFERROR(__xludf.DUMMYFUNCTION("GOOGLETRANSLATE(B1617,""EN"",""RU"")"),"Красный перец")</f>
        <v>Красный перец</v>
      </c>
    </row>
    <row r="1618" spans="1:2" ht="15.75" customHeight="1">
      <c r="A1618" s="1" t="str">
        <f ca="1">IFERROR(__xludf.DUMMYFUNCTION("GOOGLETRANSLATE(A1618,""EN"",""RU"")"),"Кумпир")</f>
        <v>Кумпир</v>
      </c>
      <c r="B1618" s="1" t="str">
        <f ca="1">IFERROR(__xludf.DUMMYFUNCTION("GOOGLETRANSLATE(B1618,""EN"",""RU"")"),"Красные хлопья чили")</f>
        <v>Красные хлопья чили</v>
      </c>
    </row>
    <row r="1619" spans="1:2" ht="15.75" customHeight="1">
      <c r="A1619" s="1" t="str">
        <f ca="1">IFERROR(__xludf.DUMMYFUNCTION("GOOGLETRANSLATE(A1619,""EN"",""RU"")"),"Криспи Крем Донат")</f>
        <v>Криспи Крем Донат</v>
      </c>
      <c r="B1619" s="1" t="str">
        <f ca="1">IFERROR(__xludf.DUMMYFUNCTION("GOOGLETRANSLATE(B1619,""EN"",""RU"")"),"Дрожжи")</f>
        <v>Дрожжи</v>
      </c>
    </row>
    <row r="1620" spans="1:2" ht="15.75" customHeight="1">
      <c r="A1620" s="1" t="str">
        <f ca="1">IFERROR(__xludf.DUMMYFUNCTION("GOOGLETRANSLATE(A1620,""EN"",""RU"")"),"Криспи Крем Донат")</f>
        <v>Криспи Крем Донат</v>
      </c>
      <c r="B1620" s="1" t="str">
        <f ca="1">IFERROR(__xludf.DUMMYFUNCTION("GOOGLETRANSLATE(B1620,""EN"",""RU"")"),"Вода")</f>
        <v>Вода</v>
      </c>
    </row>
    <row r="1621" spans="1:2" ht="15.75" customHeight="1">
      <c r="A1621" s="1" t="str">
        <f ca="1">IFERROR(__xludf.DUMMYFUNCTION("GOOGLETRANSLATE(A1621,""EN"",""RU"")"),"Криспи Крем Донат")</f>
        <v>Криспи Крем Донат</v>
      </c>
      <c r="B1621" s="1" t="str">
        <f ca="1">IFERROR(__xludf.DUMMYFUNCTION("GOOGLETRANSLATE(B1621,""EN"",""RU"")"),"Вода")</f>
        <v>Вода</v>
      </c>
    </row>
    <row r="1622" spans="1:2" ht="15.75" customHeight="1">
      <c r="A1622" s="1" t="str">
        <f ca="1">IFERROR(__xludf.DUMMYFUNCTION("GOOGLETRANSLATE(A1622,""EN"",""RU"")"),"Криспи Крем Донат")</f>
        <v>Криспи Крем Донат</v>
      </c>
      <c r="B1622" s="1" t="str">
        <f ca="1">IFERROR(__xludf.DUMMYFUNCTION("GOOGLETRANSLATE(B1622,""EN"",""RU"")"),"Сахар")</f>
        <v>Сахар</v>
      </c>
    </row>
    <row r="1623" spans="1:2" ht="15.75" customHeight="1">
      <c r="A1623" s="1" t="str">
        <f ca="1">IFERROR(__xludf.DUMMYFUNCTION("GOOGLETRANSLATE(A1623,""EN"",""RU"")"),"Криспи Крем Донат")</f>
        <v>Криспи Крем Донат</v>
      </c>
      <c r="B1623" s="1" t="str">
        <f ca="1">IFERROR(__xludf.DUMMYFUNCTION("GOOGLETRANSLATE(B1623,""EN"",""RU"")"),"Соль")</f>
        <v>Соль</v>
      </c>
    </row>
    <row r="1624" spans="1:2" ht="15.75" customHeight="1">
      <c r="A1624" s="1" t="str">
        <f ca="1">IFERROR(__xludf.DUMMYFUNCTION("GOOGLETRANSLATE(A1624,""EN"",""RU"")"),"Криспи Крем Донат")</f>
        <v>Криспи Крем Донат</v>
      </c>
      <c r="B1624" s="1" t="str">
        <f ca="1">IFERROR(__xludf.DUMMYFUNCTION("GOOGLETRANSLATE(B1624,""EN"",""RU"")"),"Яйца")</f>
        <v>Яйца</v>
      </c>
    </row>
    <row r="1625" spans="1:2" ht="15.75" customHeight="1">
      <c r="A1625" s="1" t="str">
        <f ca="1">IFERROR(__xludf.DUMMYFUNCTION("GOOGLETRANSLATE(A1625,""EN"",""RU"")"),"Криспи Крем Донат")</f>
        <v>Криспи Крем Донат</v>
      </c>
      <c r="B1625" s="1" t="str">
        <f ca="1">IFERROR(__xludf.DUMMYFUNCTION("GOOGLETRANSLATE(B1625,""EN"",""RU"")"),"Сокращение")</f>
        <v>Сокращение</v>
      </c>
    </row>
    <row r="1626" spans="1:2" ht="15.75" customHeight="1">
      <c r="A1626" s="1" t="str">
        <f ca="1">IFERROR(__xludf.DUMMYFUNCTION("GOOGLETRANSLATE(A1626,""EN"",""RU"")"),"Криспи Крем Донат")</f>
        <v>Криспи Крем Донат</v>
      </c>
      <c r="B1626" s="1" t="str">
        <f ca="1">IFERROR(__xludf.DUMMYFUNCTION("GOOGLETRANSLATE(B1626,""EN"",""RU"")"),"Мука")</f>
        <v>Мука</v>
      </c>
    </row>
    <row r="1627" spans="1:2" ht="15.75" customHeight="1">
      <c r="A1627" s="1" t="str">
        <f ca="1">IFERROR(__xludf.DUMMYFUNCTION("GOOGLETRANSLATE(A1627,""EN"",""RU"")"),"Криспи Крем Донат")</f>
        <v>Криспи Крем Донат</v>
      </c>
      <c r="B1627" s="1" t="str">
        <f ca="1">IFERROR(__xludf.DUMMYFUNCTION("GOOGLETRANSLATE(B1627,""EN"",""RU"")"),"Рапсовое масло")</f>
        <v>Рапсовое масло</v>
      </c>
    </row>
    <row r="1628" spans="1:2" ht="15.75" customHeight="1">
      <c r="A1628" s="1" t="str">
        <f ca="1">IFERROR(__xludf.DUMMYFUNCTION("GOOGLETRANSLATE(A1628,""EN"",""RU"")"),"Криспи Крем Донат")</f>
        <v>Криспи Крем Донат</v>
      </c>
      <c r="B1628" s="1" t="str">
        <f ca="1">IFERROR(__xludf.DUMMYFUNCTION("GOOGLETRANSLATE(B1628,""EN"",""RU"")"),"Молоко")</f>
        <v>Молоко</v>
      </c>
    </row>
    <row r="1629" spans="1:2" ht="15.75" customHeight="1">
      <c r="A1629" s="1" t="str">
        <f ca="1">IFERROR(__xludf.DUMMYFUNCTION("GOOGLETRANSLATE(A1629,""EN"",""RU"")"),"Криспи Крем Донат")</f>
        <v>Криспи Крем Донат</v>
      </c>
      <c r="B1629" s="1" t="str">
        <f ca="1">IFERROR(__xludf.DUMMYFUNCTION("GOOGLETRANSLATE(B1629,""EN"",""RU"")"),"Сахар")</f>
        <v>Сахар</v>
      </c>
    </row>
    <row r="1630" spans="1:2" ht="15.75" customHeight="1">
      <c r="A1630" s="1" t="str">
        <f ca="1">IFERROR(__xludf.DUMMYFUNCTION("GOOGLETRANSLATE(A1630,""EN"",""RU"")"),"Криспи Крем Донат")</f>
        <v>Криспи Крем Донат</v>
      </c>
      <c r="B1630" s="1" t="str">
        <f ca="1">IFERROR(__xludf.DUMMYFUNCTION("GOOGLETRANSLATE(B1630,""EN"",""RU"")"),"Ваниль")</f>
        <v>Ваниль</v>
      </c>
    </row>
    <row r="1631" spans="1:2" ht="15.75" customHeight="1">
      <c r="A1631" s="1" t="str">
        <f ca="1">IFERROR(__xludf.DUMMYFUNCTION("GOOGLETRANSLATE(A1631,""EN"",""RU"")"),"Криспи Крем Донат")</f>
        <v>Криспи Крем Донат</v>
      </c>
      <c r="B1631" s="1" t="str">
        <f ca="1">IFERROR(__xludf.DUMMYFUNCTION("GOOGLETRANSLATE(B1631,""EN"",""RU"")"),"Кипящая вода")</f>
        <v>Кипящая вода</v>
      </c>
    </row>
    <row r="1632" spans="1:2" ht="15.75" customHeight="1">
      <c r="A1632" s="1" t="str">
        <f ca="1">IFERROR(__xludf.DUMMYFUNCTION("GOOGLETRANSLATE(A1632,""EN"",""RU"")"),"Криспи Крем Донат")</f>
        <v>Криспи Крем Донат</v>
      </c>
      <c r="B1632" s="1" t="str">
        <f ca="1">IFERROR(__xludf.DUMMYFUNCTION("GOOGLETRANSLATE(B1632,""EN"",""RU"")"),"Масло")</f>
        <v>Масло</v>
      </c>
    </row>
    <row r="1633" spans="1:2" ht="15.75" customHeight="1">
      <c r="A1633" s="1" t="str">
        <f ca="1">IFERROR(__xludf.DUMMYFUNCTION("GOOGLETRANSLATE(A1633,""EN"",""RU"")"),"Кошари")</f>
        <v>Кошари</v>
      </c>
      <c r="B1633" s="1" t="str">
        <f ca="1">IFERROR(__xludf.DUMMYFUNCTION("GOOGLETRANSLATE(B1633,""EN"",""RU"")"),"Коричневая чечевица")</f>
        <v>Коричневая чечевица</v>
      </c>
    </row>
    <row r="1634" spans="1:2" ht="15.75" customHeight="1">
      <c r="A1634" s="1" t="str">
        <f ca="1">IFERROR(__xludf.DUMMYFUNCTION("GOOGLETRANSLATE(A1634,""EN"",""RU"")"),"Кошари")</f>
        <v>Кошари</v>
      </c>
      <c r="B1634" s="1" t="str">
        <f ca="1">IFERROR(__xludf.DUMMYFUNCTION("GOOGLETRANSLATE(B1634,""EN"",""RU"")"),"Рис")</f>
        <v>Рис</v>
      </c>
    </row>
    <row r="1635" spans="1:2" ht="15.75" customHeight="1">
      <c r="A1635" s="1" t="str">
        <f ca="1">IFERROR(__xludf.DUMMYFUNCTION("GOOGLETRANSLATE(A1635,""EN"",""RU"")"),"Кошари")</f>
        <v>Кошари</v>
      </c>
      <c r="B1635" s="1" t="str">
        <f ca="1">IFERROR(__xludf.DUMMYFUNCTION("GOOGLETRANSLATE(B1635,""EN"",""RU"")"),"Кориандр")</f>
        <v>Кориандр</v>
      </c>
    </row>
    <row r="1636" spans="1:2" ht="15.75" customHeight="1">
      <c r="A1636" s="1" t="str">
        <f ca="1">IFERROR(__xludf.DUMMYFUNCTION("GOOGLETRANSLATE(A1636,""EN"",""RU"")"),"Кошари")</f>
        <v>Кошари</v>
      </c>
      <c r="B1636" s="1" t="str">
        <f ca="1">IFERROR(__xludf.DUMMYFUNCTION("GOOGLETRANSLATE(B1636,""EN"",""RU"")"),"Макароны")</f>
        <v>Макароны</v>
      </c>
    </row>
    <row r="1637" spans="1:2" ht="15.75" customHeight="1">
      <c r="A1637" s="1" t="str">
        <f ca="1">IFERROR(__xludf.DUMMYFUNCTION("GOOGLETRANSLATE(A1637,""EN"",""RU"")"),"Кошари")</f>
        <v>Кошари</v>
      </c>
      <c r="B1637" s="1" t="str">
        <f ca="1">IFERROR(__xludf.DUMMYFUNCTION("GOOGLETRANSLATE(B1637,""EN"",""RU"")"),"Нут")</f>
        <v>Нут</v>
      </c>
    </row>
    <row r="1638" spans="1:2" ht="15.75" customHeight="1">
      <c r="A1638" s="1" t="str">
        <f ca="1">IFERROR(__xludf.DUMMYFUNCTION("GOOGLETRANSLATE(A1638,""EN"",""RU"")"),"Кошари")</f>
        <v>Кошари</v>
      </c>
      <c r="B1638" s="1" t="str">
        <f ca="1">IFERROR(__xludf.DUMMYFUNCTION("GOOGLETRANSLATE(B1638,""EN"",""RU"")"),"Лук")</f>
        <v>Лук</v>
      </c>
    </row>
    <row r="1639" spans="1:2" ht="15.75" customHeight="1">
      <c r="A1639" s="1" t="str">
        <f ca="1">IFERROR(__xludf.DUMMYFUNCTION("GOOGLETRANSLATE(A1639,""EN"",""RU"")"),"Кошари")</f>
        <v>Кошари</v>
      </c>
      <c r="B1639" s="1" t="str">
        <f ca="1">IFERROR(__xludf.DUMMYFUNCTION("GOOGLETRANSLATE(B1639,""EN"",""RU"")"),"Соль")</f>
        <v>Соль</v>
      </c>
    </row>
    <row r="1640" spans="1:2" ht="15.75" customHeight="1">
      <c r="A1640" s="1" t="str">
        <f ca="1">IFERROR(__xludf.DUMMYFUNCTION("GOOGLETRANSLATE(A1640,""EN"",""RU"")"),"Кошари")</f>
        <v>Кошари</v>
      </c>
      <c r="B1640" s="1" t="str">
        <f ca="1">IFERROR(__xludf.DUMMYFUNCTION("GOOGLETRANSLATE(B1640,""EN"",""RU"")"),"Растительное масло")</f>
        <v>Растительное масло</v>
      </c>
    </row>
    <row r="1641" spans="1:2" ht="15.75" customHeight="1">
      <c r="A1641" s="1" t="str">
        <f ca="1">IFERROR(__xludf.DUMMYFUNCTION("GOOGLETRANSLATE(A1641,""EN"",""RU"")"),"Помидоры ягненка и сладкие специи")</f>
        <v>Помидоры ягненка и сладкие специи</v>
      </c>
      <c r="B1641" s="1" t="str">
        <f ca="1">IFERROR(__xludf.DUMMYFUNCTION("GOOGLETRANSLATE(B1641,""EN"",""RU"")"),"оливковое масло")</f>
        <v>оливковое масло</v>
      </c>
    </row>
    <row r="1642" spans="1:2" ht="15.75" customHeight="1">
      <c r="A1642" s="1" t="str">
        <f ca="1">IFERROR(__xludf.DUMMYFUNCTION("GOOGLETRANSLATE(A1642,""EN"",""RU"")"),"Помидоры ягненка и сладкие специи")</f>
        <v>Помидоры ягненка и сладкие специи</v>
      </c>
      <c r="B1642" s="1" t="str">
        <f ca="1">IFERROR(__xludf.DUMMYFUNCTION("GOOGLETRANSLATE(B1642,""EN"",""RU"")"),"имбирь")</f>
        <v>имбирь</v>
      </c>
    </row>
    <row r="1643" spans="1:2" ht="15.75" customHeight="1">
      <c r="A1643" s="1" t="str">
        <f ca="1">IFERROR(__xludf.DUMMYFUNCTION("GOOGLETRANSLATE(A1643,""EN"",""RU"")"),"Помидоры ягненка и сладкие специи")</f>
        <v>Помидоры ягненка и сладкие специи</v>
      </c>
      <c r="B1643" s="1" t="str">
        <f ca="1">IFERROR(__xludf.DUMMYFUNCTION("GOOGLETRANSLATE(B1643,""EN"",""RU"")"),"чеснок")</f>
        <v>чеснок</v>
      </c>
    </row>
    <row r="1644" spans="1:2" ht="15.75" customHeight="1">
      <c r="A1644" s="1" t="str">
        <f ca="1">IFERROR(__xludf.DUMMYFUNCTION("GOOGLETRANSLATE(A1644,""EN"",""RU"")"),"Помидоры ягненка и сладкие специи")</f>
        <v>Помидоры ягненка и сладкие специи</v>
      </c>
      <c r="B1644" s="1" t="str">
        <f ca="1">IFERROR(__xludf.DUMMYFUNCTION("GOOGLETRANSLATE(B1644,""EN"",""RU"")"),"помидоры")</f>
        <v>помидоры</v>
      </c>
    </row>
    <row r="1645" spans="1:2" ht="15.75" customHeight="1">
      <c r="A1645" s="1" t="str">
        <f ca="1">IFERROR(__xludf.DUMMYFUNCTION("GOOGLETRANSLATE(A1645,""EN"",""RU"")"),"Помидоры ягненка и сладкие специи")</f>
        <v>Помидоры ягненка и сладкие специи</v>
      </c>
      <c r="B1645" s="1" t="str">
        <f ca="1">IFERROR(__xludf.DUMMYFUNCTION("GOOGLETRANSLATE(B1645,""EN"",""RU"")"),"лимонный сок")</f>
        <v>лимонный сок</v>
      </c>
    </row>
    <row r="1646" spans="1:2" ht="15.75" customHeight="1">
      <c r="A1646" s="1" t="str">
        <f ca="1">IFERROR(__xludf.DUMMYFUNCTION("GOOGLETRANSLATE(A1646,""EN"",""RU"")"),"Помидоры ягненка и сладкие специи")</f>
        <v>Помидоры ягненка и сладкие специи</v>
      </c>
      <c r="B1646" s="1" t="str">
        <f ca="1">IFERROR(__xludf.DUMMYFUNCTION("GOOGLETRANSLATE(B1646,""EN"",""RU"")"),"сахарная пудра")</f>
        <v>сахарная пудра</v>
      </c>
    </row>
    <row r="1647" spans="1:2" ht="15.75" customHeight="1">
      <c r="A1647" s="1" t="str">
        <f ca="1">IFERROR(__xludf.DUMMYFUNCTION("GOOGLETRANSLATE(A1647,""EN"",""RU"")"),"Помидоры ягненка и сладкие специи")</f>
        <v>Помидоры ягненка и сладкие специи</v>
      </c>
      <c r="B1647" s="1" t="str">
        <f ca="1">IFERROR(__xludf.DUMMYFUNCTION("GOOGLETRANSLATE(B1647,""EN"",""RU"")"),"Виноградные листья")</f>
        <v>Виноградные листья</v>
      </c>
    </row>
    <row r="1648" spans="1:2" ht="15.75" customHeight="1">
      <c r="A1648" s="1" t="str">
        <f ca="1">IFERROR(__xludf.DUMMYFUNCTION("GOOGLETRANSLATE(A1648,""EN"",""RU"")"),"Помидоры ягненка и сладкие специи")</f>
        <v>Помидоры ягненка и сладкие специи</v>
      </c>
      <c r="B1648" s="1" t="str">
        <f ca="1">IFERROR(__xludf.DUMMYFUNCTION("GOOGLETRANSLATE(B1648,""EN"",""RU"")"),"луковица фенхеля")</f>
        <v>луковица фенхеля</v>
      </c>
    </row>
    <row r="1649" spans="1:2" ht="15.75" customHeight="1">
      <c r="A1649" s="1" t="str">
        <f ca="1">IFERROR(__xludf.DUMMYFUNCTION("GOOGLETRANSLATE(A1649,""EN"",""RU"")"),"Помидоры ягненка и сладкие специи")</f>
        <v>Помидоры ягненка и сладкие специи</v>
      </c>
      <c r="B1649" s="1" t="str">
        <f ca="1">IFERROR(__xludf.DUMMYFUNCTION("GOOGLETRANSLATE(B1649,""EN"",""RU"")"),"бараний фарш")</f>
        <v>бараний фарш</v>
      </c>
    </row>
    <row r="1650" spans="1:2" ht="15.75" customHeight="1">
      <c r="A1650" s="1" t="str">
        <f ca="1">IFERROR(__xludf.DUMMYFUNCTION("GOOGLETRANSLATE(A1650,""EN"",""RU"")"),"Помидоры ягненка и сладкие специи")</f>
        <v>Помидоры ягненка и сладкие специи</v>
      </c>
      <c r="B1650" s="1" t="str">
        <f ca="1">IFERROR(__xludf.DUMMYFUNCTION("GOOGLETRANSLATE(B1650,""EN"",""RU"")"),"лук")</f>
        <v>лук</v>
      </c>
    </row>
    <row r="1651" spans="1:2" ht="15.75" customHeight="1">
      <c r="A1651" s="1" t="str">
        <f ca="1">IFERROR(__xludf.DUMMYFUNCTION("GOOGLETRANSLATE(A1651,""EN"",""RU"")"),"Помидоры ягненка и сладкие специи")</f>
        <v>Помидоры ягненка и сладкие специи</v>
      </c>
      <c r="B1651" s="1" t="str">
        <f ca="1">IFERROR(__xludf.DUMMYFUNCTION("GOOGLETRANSLATE(B1651,""EN"",""RU"")"),"картофель")</f>
        <v>картофель</v>
      </c>
    </row>
    <row r="1652" spans="1:2" ht="15.75" customHeight="1">
      <c r="A1652" s="1" t="str">
        <f ca="1">IFERROR(__xludf.DUMMYFUNCTION("GOOGLETRANSLATE(A1652,""EN"",""RU"")"),"Помидоры ягненка и сладкие специи")</f>
        <v>Помидоры ягненка и сладкие специи</v>
      </c>
      <c r="B1652" s="1" t="str">
        <f ca="1">IFERROR(__xludf.DUMMYFUNCTION("GOOGLETRANSLATE(B1652,""EN"",""RU"")"),"рис басмати")</f>
        <v>рис басмати</v>
      </c>
    </row>
    <row r="1653" spans="1:2" ht="15.75" customHeight="1">
      <c r="A1653" s="1" t="str">
        <f ca="1">IFERROR(__xludf.DUMMYFUNCTION("GOOGLETRANSLATE(A1653,""EN"",""RU"")"),"Помидоры ягненка и сладкие специи")</f>
        <v>Помидоры ягненка и сладкие специи</v>
      </c>
      <c r="B1653" s="1" t="str">
        <f ca="1">IFERROR(__xludf.DUMMYFUNCTION("GOOGLETRANSLATE(B1653,""EN"",""RU"")"),"нарезанной петрушки")</f>
        <v>нарезанной петрушки</v>
      </c>
    </row>
    <row r="1654" spans="1:2" ht="15.75" customHeight="1">
      <c r="A1654" s="1" t="str">
        <f ca="1">IFERROR(__xludf.DUMMYFUNCTION("GOOGLETRANSLATE(A1654,""EN"",""RU"")"),"Помидоры ягненка и сладкие специи")</f>
        <v>Помидоры ягненка и сладкие специи</v>
      </c>
      <c r="B1654" s="1" t="str">
        <f ca="1">IFERROR(__xludf.DUMMYFUNCTION("GOOGLETRANSLATE(B1654,""EN"",""RU"")"),"кориандр")</f>
        <v>кориандр</v>
      </c>
    </row>
    <row r="1655" spans="1:2" ht="15.75" customHeight="1">
      <c r="A1655" s="1" t="str">
        <f ca="1">IFERROR(__xludf.DUMMYFUNCTION("GOOGLETRANSLATE(A1655,""EN"",""RU"")"),"Помидоры ягненка и сладкие специи")</f>
        <v>Помидоры ягненка и сладкие специи</v>
      </c>
      <c r="B1655" s="1" t="str">
        <f ca="1">IFERROR(__xludf.DUMMYFUNCTION("GOOGLETRANSLATE(B1655,""EN"",""RU"")"),"лимонный сок")</f>
        <v>лимонный сок</v>
      </c>
    </row>
    <row r="1656" spans="1:2" ht="15.75" customHeight="1">
      <c r="A1656" s="1" t="str">
        <f ca="1">IFERROR(__xludf.DUMMYFUNCTION("GOOGLETRANSLATE(A1656,""EN"",""RU"")"),"Помидоры ягненка и сладкие специи")</f>
        <v>Помидоры ягненка и сладкие специи</v>
      </c>
      <c r="B1656" s="1" t="str">
        <f ca="1">IFERROR(__xludf.DUMMYFUNCTION("GOOGLETRANSLATE(B1656,""EN"",""RU"")"),"чеснок")</f>
        <v>чеснок</v>
      </c>
    </row>
    <row r="1657" spans="1:2" ht="15.75" customHeight="1">
      <c r="A1657" s="1" t="str">
        <f ca="1">IFERROR(__xludf.DUMMYFUNCTION("GOOGLETRANSLATE(A1657,""EN"",""RU"")"),"Помидоры ягненка и сладкие специи")</f>
        <v>Помидоры ягненка и сладкие специи</v>
      </c>
      <c r="B1657" s="1" t="str">
        <f ca="1">IFERROR(__xludf.DUMMYFUNCTION("GOOGLETRANSLATE(B1657,""EN"",""RU"")"),"гвоздика")</f>
        <v>гвоздика</v>
      </c>
    </row>
    <row r="1658" spans="1:2" ht="15.75" customHeight="1">
      <c r="A1658" s="1" t="str">
        <f ca="1">IFERROR(__xludf.DUMMYFUNCTION("GOOGLETRANSLATE(A1658,""EN"",""RU"")"),"Помидоры ягненка и сладкие специи")</f>
        <v>Помидоры ягненка и сладкие специи</v>
      </c>
      <c r="B1658" s="1" t="str">
        <f ca="1">IFERROR(__xludf.DUMMYFUNCTION("GOOGLETRANSLATE(B1658,""EN"",""RU"")"),"корица")</f>
        <v>корица</v>
      </c>
    </row>
    <row r="1659" spans="1:2" ht="15.75" customHeight="1">
      <c r="A1659" s="1" t="str">
        <f ca="1">IFERROR(__xludf.DUMMYFUNCTION("GOOGLETRANSLATE(A1659,""EN"",""RU"")"),"Помидоры ягненка и сладкие специи")</f>
        <v>Помидоры ягненка и сладкие специи</v>
      </c>
      <c r="B1659" s="1" t="str">
        <f ca="1">IFERROR(__xludf.DUMMYFUNCTION("GOOGLETRANSLATE(B1659,""EN"",""RU"")"),"помидоры")</f>
        <v>помидоры</v>
      </c>
    </row>
    <row r="1660" spans="1:2" ht="15.75" customHeight="1">
      <c r="A1660" s="1" t="str">
        <f ca="1">IFERROR(__xludf.DUMMYFUNCTION("GOOGLETRANSLATE(A1660,""EN"",""RU"")"),"Баранина Бирьяни")</f>
        <v>Баранина Бирьяни</v>
      </c>
      <c r="B1660" s="1" t="str">
        <f ca="1">IFERROR(__xludf.DUMMYFUNCTION("GOOGLETRANSLATE(B1660,""EN"",""RU"")"),"Орехи кешью")</f>
        <v>Орехи кешью</v>
      </c>
    </row>
    <row r="1661" spans="1:2" ht="15.75" customHeight="1">
      <c r="A1661" s="1" t="str">
        <f ca="1">IFERROR(__xludf.DUMMYFUNCTION("GOOGLETRANSLATE(A1661,""EN"",""RU"")"),"Баранина Бирьяни")</f>
        <v>Баранина Бирьяни</v>
      </c>
      <c r="B1661" s="1" t="str">
        <f ca="1">IFERROR(__xludf.DUMMYFUNCTION("GOOGLETRANSLATE(B1661,""EN"",""RU"")"),"Кхус Кхус")</f>
        <v>Кхус Кхус</v>
      </c>
    </row>
    <row r="1662" spans="1:2" ht="15.75" customHeight="1">
      <c r="A1662" s="1" t="str">
        <f ca="1">IFERROR(__xludf.DUMMYFUNCTION("GOOGLETRANSLATE(A1662,""EN"",""RU"")"),"Баранина Бирьяни")</f>
        <v>Баранина Бирьяни</v>
      </c>
      <c r="B1662" s="1" t="str">
        <f ca="1">IFERROR(__xludf.DUMMYFUNCTION("GOOGLETRANSLATE(B1662,""EN"",""RU"")"),"Семена тмина")</f>
        <v>Семена тмина</v>
      </c>
    </row>
    <row r="1663" spans="1:2" ht="15.75" customHeight="1">
      <c r="A1663" s="1" t="str">
        <f ca="1">IFERROR(__xludf.DUMMYFUNCTION("GOOGLETRANSLATE(A1663,""EN"",""RU"")"),"Баранина Бирьяни")</f>
        <v>Баранина Бирьяни</v>
      </c>
      <c r="B1663" s="1" t="str">
        <f ca="1">IFERROR(__xludf.DUMMYFUNCTION("GOOGLETRANSLATE(B1663,""EN"",""RU"")"),"Лук")</f>
        <v>Лук</v>
      </c>
    </row>
    <row r="1664" spans="1:2" ht="15.75" customHeight="1">
      <c r="A1664" s="1" t="str">
        <f ca="1">IFERROR(__xludf.DUMMYFUNCTION("GOOGLETRANSLATE(A1664,""EN"",""RU"")"),"Баранина Бирьяни")</f>
        <v>Баранина Бирьяни</v>
      </c>
      <c r="B1664" s="1" t="str">
        <f ca="1">IFERROR(__xludf.DUMMYFUNCTION("GOOGLETRANSLATE(B1664,""EN"",""RU"")"),"Имбирно-чесночная паста")</f>
        <v>Имбирно-чесночная паста</v>
      </c>
    </row>
    <row r="1665" spans="1:2" ht="15.75" customHeight="1">
      <c r="A1665" s="1" t="str">
        <f ca="1">IFERROR(__xludf.DUMMYFUNCTION("GOOGLETRANSLATE(A1665,""EN"",""RU"")"),"Баранина Бирьяни")</f>
        <v>Баранина Бирьяни</v>
      </c>
      <c r="B1665" s="1" t="str">
        <f ca="1">IFERROR(__xludf.DUMMYFUNCTION("GOOGLETRANSLATE(B1665,""EN"",""RU"")"),"Чеснок")</f>
        <v>Чеснок</v>
      </c>
    </row>
    <row r="1666" spans="1:2" ht="15.75" customHeight="1">
      <c r="A1666" s="1" t="str">
        <f ca="1">IFERROR(__xludf.DUMMYFUNCTION("GOOGLETRANSLATE(A1666,""EN"",""RU"")"),"Баранина Бирьяни")</f>
        <v>Баранина Бирьяни</v>
      </c>
      <c r="B1666" s="1" t="str">
        <f ca="1">IFERROR(__xludf.DUMMYFUNCTION("GOOGLETRANSLATE(B1666,""EN"",""RU"")"),"Мятный")</f>
        <v>Мятный</v>
      </c>
    </row>
    <row r="1667" spans="1:2" ht="15.75" customHeight="1">
      <c r="A1667" s="1" t="str">
        <f ca="1">IFERROR(__xludf.DUMMYFUNCTION("GOOGLETRANSLATE(A1667,""EN"",""RU"")"),"Баранина Бирьяни")</f>
        <v>Баранина Бирьяни</v>
      </c>
      <c r="B1667" s="1" t="str">
        <f ca="1">IFERROR(__xludf.DUMMYFUNCTION("GOOGLETRANSLATE(B1667,""EN"",""RU"")"),"Кинза")</f>
        <v>Кинза</v>
      </c>
    </row>
    <row r="1668" spans="1:2" ht="15.75" customHeight="1">
      <c r="A1668" s="1" t="str">
        <f ca="1">IFERROR(__xludf.DUMMYFUNCTION("GOOGLETRANSLATE(A1668,""EN"",""RU"")"),"Баранина Бирьяни")</f>
        <v>Баранина Бирьяни</v>
      </c>
      <c r="B1668" s="1" t="str">
        <f ca="1">IFERROR(__xludf.DUMMYFUNCTION("GOOGLETRANSLATE(B1668,""EN"",""RU"")"),"Шафран")</f>
        <v>Шафран</v>
      </c>
    </row>
    <row r="1669" spans="1:2" ht="15.75" customHeight="1">
      <c r="A1669" s="1" t="str">
        <f ca="1">IFERROR(__xludf.DUMMYFUNCTION("GOOGLETRANSLATE(A1669,""EN"",""RU"")"),"Баранина Бирьяни")</f>
        <v>Баранина Бирьяни</v>
      </c>
      <c r="B1669" s="1" t="str">
        <f ca="1">IFERROR(__xludf.DUMMYFUNCTION("GOOGLETRANSLATE(B1669,""EN"",""RU"")"),"гхи")</f>
        <v>гхи</v>
      </c>
    </row>
    <row r="1670" spans="1:2" ht="15.75" customHeight="1">
      <c r="A1670" s="1" t="str">
        <f ca="1">IFERROR(__xludf.DUMMYFUNCTION("GOOGLETRANSLATE(A1670,""EN"",""RU"")"),"Баранина Бирьяни")</f>
        <v>Баранина Бирьяни</v>
      </c>
      <c r="B1670" s="1" t="str">
        <f ca="1">IFERROR(__xludf.DUMMYFUNCTION("GOOGLETRANSLATE(B1670,""EN"",""RU"")"),"Рис басмати")</f>
        <v>Рис басмати</v>
      </c>
    </row>
    <row r="1671" spans="1:2" ht="15.75" customHeight="1">
      <c r="A1671" s="1" t="str">
        <f ca="1">IFERROR(__xludf.DUMMYFUNCTION("GOOGLETRANSLATE(A1671,""EN"",""RU"")"),"Баранина Бирьяни")</f>
        <v>Баранина Бирьяни</v>
      </c>
      <c r="B1671" s="1" t="str">
        <f ca="1">IFERROR(__xludf.DUMMYFUNCTION("GOOGLETRANSLATE(B1671,""EN"",""RU"")"),"Полножирный йогурт")</f>
        <v>Полножирный йогурт</v>
      </c>
    </row>
    <row r="1672" spans="1:2" ht="15.75" customHeight="1">
      <c r="A1672" s="1" t="str">
        <f ca="1">IFERROR(__xludf.DUMMYFUNCTION("GOOGLETRANSLATE(A1672,""EN"",""RU"")"),"Баранина Бирьяни")</f>
        <v>Баранина Бирьяни</v>
      </c>
      <c r="B1672" s="1" t="str">
        <f ca="1">IFERROR(__xludf.DUMMYFUNCTION("GOOGLETRANSLATE(B1672,""EN"",""RU"")"),"Семена тмина")</f>
        <v>Семена тмина</v>
      </c>
    </row>
    <row r="1673" spans="1:2" ht="15.75" customHeight="1">
      <c r="A1673" s="1" t="str">
        <f ca="1">IFERROR(__xludf.DUMMYFUNCTION("GOOGLETRANSLATE(A1673,""EN"",""RU"")"),"Баранина Бирьяни")</f>
        <v>Баранина Бирьяни</v>
      </c>
      <c r="B1673" s="1" t="str">
        <f ca="1">IFERROR(__xludf.DUMMYFUNCTION("GOOGLETRANSLATE(B1673,""EN"",""RU"")"),"Лавровый лист")</f>
        <v>Лавровый лист</v>
      </c>
    </row>
    <row r="1674" spans="1:2" ht="15.75" customHeight="1">
      <c r="A1674" s="1" t="str">
        <f ca="1">IFERROR(__xludf.DUMMYFUNCTION("GOOGLETRANSLATE(A1674,""EN"",""RU"")"),"Баранина Бирьяни")</f>
        <v>Баранина Бирьяни</v>
      </c>
      <c r="B1674" s="1" t="str">
        <f ca="1">IFERROR(__xludf.DUMMYFUNCTION("GOOGLETRANSLATE(B1674,""EN"",""RU"")"),"Корица")</f>
        <v>Корица</v>
      </c>
    </row>
    <row r="1675" spans="1:2" ht="15.75" customHeight="1">
      <c r="A1675" s="1" t="str">
        <f ca="1">IFERROR(__xludf.DUMMYFUNCTION("GOOGLETRANSLATE(A1675,""EN"",""RU"")"),"Баранина Бирьяни")</f>
        <v>Баранина Бирьяни</v>
      </c>
      <c r="B1675" s="1" t="str">
        <f ca="1">IFERROR(__xludf.DUMMYFUNCTION("GOOGLETRANSLATE(B1675,""EN"",""RU"")"),"Гвоздика")</f>
        <v>Гвоздика</v>
      </c>
    </row>
    <row r="1676" spans="1:2" ht="15.75" customHeight="1">
      <c r="A1676" s="1" t="str">
        <f ca="1">IFERROR(__xludf.DUMMYFUNCTION("GOOGLETRANSLATE(A1676,""EN"",""RU"")"),"Баранина Бирьяни")</f>
        <v>Баранина Бирьяни</v>
      </c>
      <c r="B1676" s="1" t="str">
        <f ca="1">IFERROR(__xludf.DUMMYFUNCTION("GOOGLETRANSLATE(B1676,""EN"",""RU"")"),"Кардамон")</f>
        <v>Кардамон</v>
      </c>
    </row>
    <row r="1677" spans="1:2" ht="15.75" customHeight="1">
      <c r="A1677" s="1" t="str">
        <f ca="1">IFERROR(__xludf.DUMMYFUNCTION("GOOGLETRANSLATE(A1677,""EN"",""RU"")"),"Баранина Бирьяни")</f>
        <v>Баранина Бирьяни</v>
      </c>
      <c r="B1677" s="1" t="str">
        <f ca="1">IFERROR(__xludf.DUMMYFUNCTION("GOOGLETRANSLATE(B1677,""EN"",""RU"")"),"Ягненок")</f>
        <v>Ягненок</v>
      </c>
    </row>
    <row r="1678" spans="1:2" ht="15.75" customHeight="1">
      <c r="A1678" s="1" t="str">
        <f ca="1">IFERROR(__xludf.DUMMYFUNCTION("GOOGLETRANSLATE(A1678,""EN"",""RU"")"),"Баранина Бирьяни")</f>
        <v>Баранина Бирьяни</v>
      </c>
      <c r="B1678" s="1" t="str">
        <f ca="1">IFERROR(__xludf.DUMMYFUNCTION("GOOGLETRANSLATE(B1678,""EN"",""RU"")"),"Порошок красного перца чили")</f>
        <v>Порошок красного перца чили</v>
      </c>
    </row>
    <row r="1679" spans="1:2" ht="15.75" customHeight="1">
      <c r="A1679" s="1" t="str">
        <f ca="1">IFERROR(__xludf.DUMMYFUNCTION("GOOGLETRANSLATE(A1679,""EN"",""RU"")"),"Баранина Бирьяни")</f>
        <v>Баранина Бирьяни</v>
      </c>
      <c r="B1679" s="1" t="str">
        <f ca="1">IFERROR(__xludf.DUMMYFUNCTION("GOOGLETRANSLATE(B1679,""EN"",""RU"")"),"Бирьяни масала")</f>
        <v>Бирьяни масала</v>
      </c>
    </row>
    <row r="1680" spans="1:2" ht="15.75" customHeight="1">
      <c r="A1680" s="1" t="str">
        <f ca="1">IFERROR(__xludf.DUMMYFUNCTION("GOOGLETRANSLATE(A1680,""EN"",""RU"")"),"Лэмб Роган Джош")</f>
        <v>Лэмб Роган Джош</v>
      </c>
      <c r="B1680" s="1" t="str">
        <f ca="1">IFERROR(__xludf.DUMMYFUNCTION("GOOGLETRANSLATE(B1680,""EN"",""RU"")"),"Лук")</f>
        <v>Лук</v>
      </c>
    </row>
    <row r="1681" spans="1:2" ht="15.75" customHeight="1">
      <c r="A1681" s="1" t="str">
        <f ca="1">IFERROR(__xludf.DUMMYFUNCTION("GOOGLETRANSLATE(A1681,""EN"",""RU"")"),"Лэмб Роган Джош")</f>
        <v>Лэмб Роган Джош</v>
      </c>
      <c r="B1681" s="1" t="str">
        <f ca="1">IFERROR(__xludf.DUMMYFUNCTION("GOOGLETRANSLATE(B1681,""EN"",""RU"")"),"Подсолнечное масло")</f>
        <v>Подсолнечное масло</v>
      </c>
    </row>
    <row r="1682" spans="1:2" ht="15.75" customHeight="1">
      <c r="A1682" s="1" t="str">
        <f ca="1">IFERROR(__xludf.DUMMYFUNCTION("GOOGLETRANSLATE(A1682,""EN"",""RU"")"),"Лэмб Роган Джош")</f>
        <v>Лэмб Роган Джош</v>
      </c>
      <c r="B1682" s="1" t="str">
        <f ca="1">IFERROR(__xludf.DUMMYFUNCTION("GOOGLETRANSLATE(B1682,""EN"",""RU"")"),"Чеснок")</f>
        <v>Чеснок</v>
      </c>
    </row>
    <row r="1683" spans="1:2" ht="15.75" customHeight="1">
      <c r="A1683" s="1" t="str">
        <f ca="1">IFERROR(__xludf.DUMMYFUNCTION("GOOGLETRANSLATE(A1683,""EN"",""RU"")"),"Лэмб Роган Джош")</f>
        <v>Лэмб Роган Джош</v>
      </c>
      <c r="B1683" s="1" t="str">
        <f ca="1">IFERROR(__xludf.DUMMYFUNCTION("GOOGLETRANSLATE(B1683,""EN"",""RU"")"),"Имбирь")</f>
        <v>Имбирь</v>
      </c>
    </row>
    <row r="1684" spans="1:2" ht="15.75" customHeight="1">
      <c r="A1684" s="1" t="str">
        <f ca="1">IFERROR(__xludf.DUMMYFUNCTION("GOOGLETRANSLATE(A1684,""EN"",""RU"")"),"Лэмб Роган Джош")</f>
        <v>Лэмб Роган Джош</v>
      </c>
      <c r="B1684" s="1" t="str">
        <f ca="1">IFERROR(__xludf.DUMMYFUNCTION("GOOGLETRANSLATE(B1684,""EN"",""RU"")"),"Мадрасская паста")</f>
        <v>Мадрасская паста</v>
      </c>
    </row>
    <row r="1685" spans="1:2" ht="15.75" customHeight="1">
      <c r="A1685" s="1" t="str">
        <f ca="1">IFERROR(__xludf.DUMMYFUNCTION("GOOGLETRANSLATE(A1685,""EN"",""RU"")"),"Лэмб Роган Джош")</f>
        <v>Лэмб Роган Джош</v>
      </c>
      <c r="B1685" s="1" t="str">
        <f ca="1">IFERROR(__xludf.DUMMYFUNCTION("GOOGLETRANSLATE(B1685,""EN"",""RU"")"),"Паприка")</f>
        <v>Паприка</v>
      </c>
    </row>
    <row r="1686" spans="1:2" ht="15.75" customHeight="1">
      <c r="A1686" s="1" t="str">
        <f ca="1">IFERROR(__xludf.DUMMYFUNCTION("GOOGLETRANSLATE(A1686,""EN"",""RU"")"),"Лэмб Роган Джош")</f>
        <v>Лэмб Роган Джош</v>
      </c>
      <c r="B1686" s="1" t="str">
        <f ca="1">IFERROR(__xludf.DUMMYFUNCTION("GOOGLETRANSLATE(B1686,""EN"",""RU"")"),"палочка корицы")</f>
        <v>палочка корицы</v>
      </c>
    </row>
    <row r="1687" spans="1:2" ht="15.75" customHeight="1">
      <c r="A1687" s="1" t="str">
        <f ca="1">IFERROR(__xludf.DUMMYFUNCTION("GOOGLETRANSLATE(A1687,""EN"",""RU"")"),"Лэмб Роган Джош")</f>
        <v>Лэмб Роган Джош</v>
      </c>
      <c r="B1687" s="1" t="str">
        <f ca="1">IFERROR(__xludf.DUMMYFUNCTION("GOOGLETRANSLATE(B1687,""EN"",""RU"")"),"Кардамон")</f>
        <v>Кардамон</v>
      </c>
    </row>
    <row r="1688" spans="1:2" ht="15.75" customHeight="1">
      <c r="A1688" s="1" t="str">
        <f ca="1">IFERROR(__xludf.DUMMYFUNCTION("GOOGLETRANSLATE(A1688,""EN"",""RU"")"),"Лэмб Роган Джош")</f>
        <v>Лэмб Роган Джош</v>
      </c>
      <c r="B1688" s="1" t="str">
        <f ca="1">IFERROR(__xludf.DUMMYFUNCTION("GOOGLETRANSLATE(B1688,""EN"",""RU"")"),"Гвоздика")</f>
        <v>Гвоздика</v>
      </c>
    </row>
    <row r="1689" spans="1:2" ht="15.75" customHeight="1">
      <c r="A1689" s="1" t="str">
        <f ca="1">IFERROR(__xludf.DUMMYFUNCTION("GOOGLETRANSLATE(A1689,""EN"",""RU"")"),"Лэмб Роган Джош")</f>
        <v>Лэмб Роган Джош</v>
      </c>
      <c r="B1689" s="1" t="str">
        <f ca="1">IFERROR(__xludf.DUMMYFUNCTION("GOOGLETRANSLATE(B1689,""EN"",""RU"")"),"Лавровый лист")</f>
        <v>Лавровый лист</v>
      </c>
    </row>
    <row r="1690" spans="1:2" ht="15.75" customHeight="1">
      <c r="A1690" s="1" t="str">
        <f ca="1">IFERROR(__xludf.DUMMYFUNCTION("GOOGLETRANSLATE(A1690,""EN"",""RU"")"),"Лэмб Роган Джош")</f>
        <v>Лэмб Роган Джош</v>
      </c>
      <c r="B1690" s="1" t="str">
        <f ca="1">IFERROR(__xludf.DUMMYFUNCTION("GOOGLETRANSLATE(B1690,""EN"",""RU"")"),"Томатное пюре")</f>
        <v>Томатное пюре</v>
      </c>
    </row>
    <row r="1691" spans="1:2" ht="15.75" customHeight="1">
      <c r="A1691" s="1" t="str">
        <f ca="1">IFERROR(__xludf.DUMMYFUNCTION("GOOGLETRANSLATE(A1691,""EN"",""RU"")"),"Лэмб Роган Джош")</f>
        <v>Лэмб Роган Джош</v>
      </c>
      <c r="B1691" s="1" t="str">
        <f ca="1">IFERROR(__xludf.DUMMYFUNCTION("GOOGLETRANSLATE(B1691,""EN"",""RU"")"),"Ягненок")</f>
        <v>Ягненок</v>
      </c>
    </row>
    <row r="1692" spans="1:2" ht="15.75" customHeight="1">
      <c r="A1692" s="1" t="str">
        <f ca="1">IFERROR(__xludf.DUMMYFUNCTION("GOOGLETRANSLATE(A1692,""EN"",""RU"")"),"Лэмб Роган Джош")</f>
        <v>Лэмб Роган Джош</v>
      </c>
      <c r="B1692" s="1" t="str">
        <f ca="1">IFERROR(__xludf.DUMMYFUNCTION("GOOGLETRANSLATE(B1692,""EN"",""RU"")"),"греческий йогурт")</f>
        <v>греческий йогурт</v>
      </c>
    </row>
    <row r="1693" spans="1:2" ht="15.75" customHeight="1">
      <c r="A1693" s="1" t="str">
        <f ca="1">IFERROR(__xludf.DUMMYFUNCTION("GOOGLETRANSLATE(A1693,""EN"",""RU"")"),"Лэмб Роган Джош")</f>
        <v>Лэмб Роган Джош</v>
      </c>
      <c r="B1693" s="1" t="str">
        <f ca="1">IFERROR(__xludf.DUMMYFUNCTION("GOOGLETRANSLATE(B1693,""EN"",""RU"")"),"Кориандр")</f>
        <v>Кориандр</v>
      </c>
    </row>
    <row r="1694" spans="1:2" ht="15.75" customHeight="1">
      <c r="A1694" s="1" t="str">
        <f ca="1">IFERROR(__xludf.DUMMYFUNCTION("GOOGLETRANSLATE(A1694,""EN"",""RU"")"),"Лапша с королевскими креветками «Лакса»")</f>
        <v>Лапша с королевскими креветками «Лакса»</v>
      </c>
      <c r="B1694" s="1" t="str">
        <f ca="1">IFERROR(__xludf.DUMMYFUNCTION("GOOGLETRANSLATE(B1694,""EN"",""RU"")"),"Оливковое масло")</f>
        <v>Оливковое масло</v>
      </c>
    </row>
    <row r="1695" spans="1:2" ht="15.75" customHeight="1">
      <c r="A1695" s="1" t="str">
        <f ca="1">IFERROR(__xludf.DUMMYFUNCTION("GOOGLETRANSLATE(A1695,""EN"",""RU"")"),"Лапша с королевскими креветками «Лакса»")</f>
        <v>Лапша с королевскими креветками «Лакса»</v>
      </c>
      <c r="B1695" s="1" t="str">
        <f ca="1">IFERROR(__xludf.DUMMYFUNCTION("GOOGLETRANSLATE(B1695,""EN"",""RU"")"),"красный перец чили")</f>
        <v>красный перец чили</v>
      </c>
    </row>
    <row r="1696" spans="1:2" ht="15.75" customHeight="1">
      <c r="A1696" s="1" t="str">
        <f ca="1">IFERROR(__xludf.DUMMYFUNCTION("GOOGLETRANSLATE(A1696,""EN"",""RU"")"),"Лапша с королевскими креветками «Лакса»")</f>
        <v>Лапша с королевскими креветками «Лакса»</v>
      </c>
      <c r="B1696" s="1" t="str">
        <f ca="1">IFERROR(__xludf.DUMMYFUNCTION("GOOGLETRANSLATE(B1696,""EN"",""RU"")"),"Тайская красная паста карри")</f>
        <v>Тайская красная паста карри</v>
      </c>
    </row>
    <row r="1697" spans="1:2" ht="15.75" customHeight="1">
      <c r="A1697" s="1" t="str">
        <f ca="1">IFERROR(__xludf.DUMMYFUNCTION("GOOGLETRANSLATE(A1697,""EN"",""RU"")"),"Лапша с королевскими креветками «Лакса»")</f>
        <v>Лапша с королевскими креветками «Лакса»</v>
      </c>
      <c r="B1697" s="1" t="str">
        <f ca="1">IFERROR(__xludf.DUMMYFUNCTION("GOOGLETRANSLATE(B1697,""EN"",""RU"")"),"кубик овощного бульона")</f>
        <v>кубик овощного бульона</v>
      </c>
    </row>
    <row r="1698" spans="1:2" ht="15.75" customHeight="1">
      <c r="A1698" s="1" t="str">
        <f ca="1">IFERROR(__xludf.DUMMYFUNCTION("GOOGLETRANSLATE(A1698,""EN"",""RU"")"),"Лапша с королевскими креветками «Лакса»")</f>
        <v>Лапша с королевскими креветками «Лакса»</v>
      </c>
      <c r="B1698" s="1" t="str">
        <f ca="1">IFERROR(__xludf.DUMMYFUNCTION("GOOGLETRANSLATE(B1698,""EN"",""RU"")"),"кокосовое молоко")</f>
        <v>кокосовое молоко</v>
      </c>
    </row>
    <row r="1699" spans="1:2" ht="15.75" customHeight="1">
      <c r="A1699" s="1" t="str">
        <f ca="1">IFERROR(__xludf.DUMMYFUNCTION("GOOGLETRANSLATE(A1699,""EN"",""RU"")"),"Лапша с королевскими креветками «Лакса»")</f>
        <v>Лапша с королевскими креветками «Лакса»</v>
      </c>
      <c r="B1699" s="1" t="str">
        <f ca="1">IFERROR(__xludf.DUMMYFUNCTION("GOOGLETRANSLATE(B1699,""EN"",""RU"")"),"рыбный соус")</f>
        <v>рыбный соус</v>
      </c>
    </row>
    <row r="1700" spans="1:2" ht="15.75" customHeight="1">
      <c r="A1700" s="1" t="str">
        <f ca="1">IFERROR(__xludf.DUMMYFUNCTION("GOOGLETRANSLATE(A1700,""EN"",""RU"")"),"Лапша с королевскими креветками «Лакса»")</f>
        <v>Лапша с королевскими креветками «Лакса»</v>
      </c>
      <c r="B1700" s="1" t="str">
        <f ca="1">IFERROR(__xludf.DUMMYFUNCTION("GOOGLETRANSLATE(B1700,""EN"",""RU"")"),"рисовая лапша")</f>
        <v>рисовая лапша</v>
      </c>
    </row>
    <row r="1701" spans="1:2" ht="15.75" customHeight="1">
      <c r="A1701" s="1" t="str">
        <f ca="1">IFERROR(__xludf.DUMMYFUNCTION("GOOGLETRANSLATE(A1701,""EN"",""RU"")"),"Лапша с королевскими креветками «Лакса»")</f>
        <v>Лапша с королевскими креветками «Лакса»</v>
      </c>
      <c r="B1701" s="1" t="str">
        <f ca="1">IFERROR(__xludf.DUMMYFUNCTION("GOOGLETRANSLATE(B1701,""EN"",""RU"")"),"лайм")</f>
        <v>лайм</v>
      </c>
    </row>
    <row r="1702" spans="1:2" ht="15.75" customHeight="1">
      <c r="A1702" s="1" t="str">
        <f ca="1">IFERROR(__xludf.DUMMYFUNCTION("GOOGLETRANSLATE(A1702,""EN"",""RU"")"),"Лапша с королевскими креветками «Лакса»")</f>
        <v>Лапша с королевскими креветками «Лакса»</v>
      </c>
      <c r="B1702" s="1" t="str">
        <f ca="1">IFERROR(__xludf.DUMMYFUNCTION("GOOGLETRANSLATE(B1702,""EN"",""RU"")"),"Королевские креветки")</f>
        <v>Королевские креветки</v>
      </c>
    </row>
    <row r="1703" spans="1:2" ht="15.75" customHeight="1">
      <c r="A1703" s="1" t="str">
        <f ca="1">IFERROR(__xludf.DUMMYFUNCTION("GOOGLETRANSLATE(A1703,""EN"",""RU"")"),"Лапша с королевскими креветками «Лакса»")</f>
        <v>Лапша с королевскими креветками «Лакса»</v>
      </c>
      <c r="B1703" s="1" t="str">
        <f ca="1">IFERROR(__xludf.DUMMYFUNCTION("GOOGLETRANSLATE(B1703,""EN"",""RU"")"),"кориандр")</f>
        <v>кориандр</v>
      </c>
    </row>
    <row r="1704" spans="1:2" ht="15.75" customHeight="1">
      <c r="A1704" s="1" t="str">
        <f ca="1">IFERROR(__xludf.DUMMYFUNCTION("GOOGLETRANSLATE(A1704,""EN"",""RU"")"),"Тажин из баранины")</f>
        <v>Тажин из баранины</v>
      </c>
      <c r="B1704" s="1" t="str">
        <f ca="1">IFERROR(__xludf.DUMMYFUNCTION("GOOGLETRANSLATE(B1704,""EN"",""RU"")"),"Оливковое масло")</f>
        <v>Оливковое масло</v>
      </c>
    </row>
    <row r="1705" spans="1:2" ht="15.75" customHeight="1">
      <c r="A1705" s="1" t="str">
        <f ca="1">IFERROR(__xludf.DUMMYFUNCTION("GOOGLETRANSLATE(A1705,""EN"",""RU"")"),"Тажин из баранины")</f>
        <v>Тажин из баранины</v>
      </c>
      <c r="B1705" s="1" t="str">
        <f ca="1">IFERROR(__xludf.DUMMYFUNCTION("GOOGLETRANSLATE(B1705,""EN"",""RU"")"),"Лук")</f>
        <v>Лук</v>
      </c>
    </row>
    <row r="1706" spans="1:2" ht="15.75" customHeight="1">
      <c r="A1706" s="1" t="str">
        <f ca="1">IFERROR(__xludf.DUMMYFUNCTION("GOOGLETRANSLATE(A1706,""EN"",""RU"")"),"Тажин из баранины")</f>
        <v>Тажин из баранины</v>
      </c>
      <c r="B1706" s="1" t="str">
        <f ca="1">IFERROR(__xludf.DUMMYFUNCTION("GOOGLETRANSLATE(B1706,""EN"",""RU"")"),"Морковь")</f>
        <v>Морковь</v>
      </c>
    </row>
    <row r="1707" spans="1:2" ht="15.75" customHeight="1">
      <c r="A1707" s="1" t="str">
        <f ca="1">IFERROR(__xludf.DUMMYFUNCTION("GOOGLETRANSLATE(A1707,""EN"",""RU"")"),"Тажин из баранины")</f>
        <v>Тажин из баранины</v>
      </c>
      <c r="B1707" s="1" t="str">
        <f ca="1">IFERROR(__xludf.DUMMYFUNCTION("GOOGLETRANSLATE(B1707,""EN"",""RU"")"),"Нога ягненка")</f>
        <v>Нога ягненка</v>
      </c>
    </row>
    <row r="1708" spans="1:2" ht="15.75" customHeight="1">
      <c r="A1708" s="1" t="str">
        <f ca="1">IFERROR(__xludf.DUMMYFUNCTION("GOOGLETRANSLATE(A1708,""EN"",""RU"")"),"Тажин из баранины")</f>
        <v>Тажин из баранины</v>
      </c>
      <c r="B1708" s="1" t="str">
        <f ca="1">IFERROR(__xludf.DUMMYFUNCTION("GOOGLETRANSLATE(B1708,""EN"",""RU"")"),"Чеснок")</f>
        <v>Чеснок</v>
      </c>
    </row>
    <row r="1709" spans="1:2" ht="15.75" customHeight="1">
      <c r="A1709" s="1" t="str">
        <f ca="1">IFERROR(__xludf.DUMMYFUNCTION("GOOGLETRANSLATE(A1709,""EN"",""RU"")"),"Тажин из баранины")</f>
        <v>Тажин из баранины</v>
      </c>
      <c r="B1709" s="1" t="str">
        <f ca="1">IFERROR(__xludf.DUMMYFUNCTION("GOOGLETRANSLATE(B1709,""EN"",""RU"")"),"Тмин")</f>
        <v>Тмин</v>
      </c>
    </row>
    <row r="1710" spans="1:2" ht="15.75" customHeight="1">
      <c r="A1710" s="1" t="str">
        <f ca="1">IFERROR(__xludf.DUMMYFUNCTION("GOOGLETRANSLATE(A1710,""EN"",""RU"")"),"Тажин из баранины")</f>
        <v>Тажин из баранины</v>
      </c>
      <c r="B1710" s="1" t="str">
        <f ca="1">IFERROR(__xludf.DUMMYFUNCTION("GOOGLETRANSLATE(B1710,""EN"",""RU"")"),"Имбирь")</f>
        <v>Имбирь</v>
      </c>
    </row>
    <row r="1711" spans="1:2" ht="15.75" customHeight="1">
      <c r="A1711" s="1" t="str">
        <f ca="1">IFERROR(__xludf.DUMMYFUNCTION("GOOGLETRANSLATE(A1711,""EN"",""RU"")"),"Тажин из баранины")</f>
        <v>Тажин из баранины</v>
      </c>
      <c r="B1711" s="1" t="str">
        <f ca="1">IFERROR(__xludf.DUMMYFUNCTION("GOOGLETRANSLATE(B1711,""EN"",""RU"")"),"Шафран")</f>
        <v>Шафран</v>
      </c>
    </row>
    <row r="1712" spans="1:2" ht="15.75" customHeight="1">
      <c r="A1712" s="1" t="str">
        <f ca="1">IFERROR(__xludf.DUMMYFUNCTION("GOOGLETRANSLATE(A1712,""EN"",""RU"")"),"Тажин из баранины")</f>
        <v>Тажин из баранины</v>
      </c>
      <c r="B1712" s="1" t="str">
        <f ca="1">IFERROR(__xludf.DUMMYFUNCTION("GOOGLETRANSLATE(B1712,""EN"",""RU"")"),"Корица")</f>
        <v>Корица</v>
      </c>
    </row>
    <row r="1713" spans="1:2" ht="15.75" customHeight="1">
      <c r="A1713" s="1" t="str">
        <f ca="1">IFERROR(__xludf.DUMMYFUNCTION("GOOGLETRANSLATE(A1713,""EN"",""RU"")"),"Тажин из баранины")</f>
        <v>Тажин из баранины</v>
      </c>
      <c r="B1713" s="1" t="str">
        <f ca="1">IFERROR(__xludf.DUMMYFUNCTION("GOOGLETRANSLATE(B1713,""EN"",""RU"")"),"Мед")</f>
        <v>Мед</v>
      </c>
    </row>
    <row r="1714" spans="1:2" ht="15.75" customHeight="1">
      <c r="A1714" s="1" t="str">
        <f ca="1">IFERROR(__xludf.DUMMYFUNCTION("GOOGLETRANSLATE(A1714,""EN"",""RU"")"),"Тажин из баранины")</f>
        <v>Тажин из баранины</v>
      </c>
      <c r="B1714" s="1" t="str">
        <f ca="1">IFERROR(__xludf.DUMMYFUNCTION("GOOGLETRANSLATE(B1714,""EN"",""RU"")"),"Абрикос")</f>
        <v>Абрикос</v>
      </c>
    </row>
    <row r="1715" spans="1:2" ht="15.75" customHeight="1">
      <c r="A1715" s="1" t="str">
        <f ca="1">IFERROR(__xludf.DUMMYFUNCTION("GOOGLETRANSLATE(A1715,""EN"",""RU"")"),"Тажин из баранины")</f>
        <v>Тажин из баранины</v>
      </c>
      <c r="B1715" s="1" t="str">
        <f ca="1">IFERROR(__xludf.DUMMYFUNCTION("GOOGLETRANSLATE(B1715,""EN"",""RU"")"),"Овощной бульонный кубик")</f>
        <v>Овощной бульонный кубик</v>
      </c>
    </row>
    <row r="1716" spans="1:2" ht="15.75" customHeight="1">
      <c r="A1716" s="1" t="str">
        <f ca="1">IFERROR(__xludf.DUMMYFUNCTION("GOOGLETRANSLATE(A1716,""EN"",""RU"")"),"Тажин из баранины")</f>
        <v>Тажин из баранины</v>
      </c>
      <c r="B1716" s="1" t="str">
        <f ca="1">IFERROR(__xludf.DUMMYFUNCTION("GOOGLETRANSLATE(B1716,""EN"",""RU"")"),"Мускатная тыква")</f>
        <v>Мускатная тыква</v>
      </c>
    </row>
    <row r="1717" spans="1:2" ht="15.75" customHeight="1">
      <c r="A1717" s="1" t="str">
        <f ca="1">IFERROR(__xludf.DUMMYFUNCTION("GOOGLETRANSLATE(A1717,""EN"",""RU"")"),"Тажин из баранины")</f>
        <v>Тажин из баранины</v>
      </c>
      <c r="B1717" s="1" t="str">
        <f ca="1">IFERROR(__xludf.DUMMYFUNCTION("GOOGLETRANSLATE(B1717,""EN"",""RU"")"),"Кускус")</f>
        <v>Кускус</v>
      </c>
    </row>
    <row r="1718" spans="1:2" ht="15.75" customHeight="1">
      <c r="A1718" s="1" t="str">
        <f ca="1">IFERROR(__xludf.DUMMYFUNCTION("GOOGLETRANSLATE(A1718,""EN"",""RU"")"),"Тажин из баранины")</f>
        <v>Тажин из баранины</v>
      </c>
      <c r="B1718" s="1" t="str">
        <f ca="1">IFERROR(__xludf.DUMMYFUNCTION("GOOGLETRANSLATE(B1718,""EN"",""RU"")"),"Петрушка")</f>
        <v>Петрушка</v>
      </c>
    </row>
    <row r="1719" spans="1:2" ht="15.75" customHeight="1">
      <c r="A1719" s="1" t="str">
        <f ca="1">IFERROR(__xludf.DUMMYFUNCTION("GOOGLETRANSLATE(A1719,""EN"",""RU"")"),"лазанья")</f>
        <v>лазанья</v>
      </c>
      <c r="B1719" s="1" t="str">
        <f ca="1">IFERROR(__xludf.DUMMYFUNCTION("GOOGLETRANSLATE(B1719,""EN"",""RU"")"),"Оливковое масло")</f>
        <v>Оливковое масло</v>
      </c>
    </row>
    <row r="1720" spans="1:2" ht="15.75" customHeight="1">
      <c r="A1720" s="1" t="str">
        <f ca="1">IFERROR(__xludf.DUMMYFUNCTION("GOOGLETRANSLATE(A1720,""EN"",""RU"")"),"лазанья")</f>
        <v>лазанья</v>
      </c>
      <c r="B1720" s="1" t="str">
        <f ca="1">IFERROR(__xludf.DUMMYFUNCTION("GOOGLETRANSLATE(B1720,""EN"",""RU"")"),"Бекон")</f>
        <v>Бекон</v>
      </c>
    </row>
    <row r="1721" spans="1:2" ht="15.75" customHeight="1">
      <c r="A1721" s="1" t="str">
        <f ca="1">IFERROR(__xludf.DUMMYFUNCTION("GOOGLETRANSLATE(A1721,""EN"",""RU"")"),"лазанья")</f>
        <v>лазанья</v>
      </c>
      <c r="B1721" s="1" t="str">
        <f ca="1">IFERROR(__xludf.DUMMYFUNCTION("GOOGLETRANSLATE(B1721,""EN"",""RU"")"),"Лук")</f>
        <v>Лук</v>
      </c>
    </row>
    <row r="1722" spans="1:2" ht="15.75" customHeight="1">
      <c r="A1722" s="1" t="str">
        <f ca="1">IFERROR(__xludf.DUMMYFUNCTION("GOOGLETRANSLATE(A1722,""EN"",""RU"")"),"лазанья")</f>
        <v>лазанья</v>
      </c>
      <c r="B1722" s="1" t="str">
        <f ca="1">IFERROR(__xludf.DUMMYFUNCTION("GOOGLETRANSLATE(B1722,""EN"",""RU"")"),"Сельдерей")</f>
        <v>Сельдерей</v>
      </c>
    </row>
    <row r="1723" spans="1:2" ht="15.75" customHeight="1">
      <c r="A1723" s="1" t="str">
        <f ca="1">IFERROR(__xludf.DUMMYFUNCTION("GOOGLETRANSLATE(A1723,""EN"",""RU"")"),"лазанья")</f>
        <v>лазанья</v>
      </c>
      <c r="B1723" s="1" t="str">
        <f ca="1">IFERROR(__xludf.DUMMYFUNCTION("GOOGLETRANSLATE(B1723,""EN"",""RU"")"),"Морковь")</f>
        <v>Морковь</v>
      </c>
    </row>
    <row r="1724" spans="1:2" ht="15.75" customHeight="1">
      <c r="A1724" s="1" t="str">
        <f ca="1">IFERROR(__xludf.DUMMYFUNCTION("GOOGLETRANSLATE(A1724,""EN"",""RU"")"),"лазанья")</f>
        <v>лазанья</v>
      </c>
      <c r="B1724" s="1" t="str">
        <f ca="1">IFERROR(__xludf.DUMMYFUNCTION("GOOGLETRANSLATE(B1724,""EN"",""RU"")"),"Чеснок")</f>
        <v>Чеснок</v>
      </c>
    </row>
    <row r="1725" spans="1:2" ht="15.75" customHeight="1">
      <c r="A1725" s="1" t="str">
        <f ca="1">IFERROR(__xludf.DUMMYFUNCTION("GOOGLETRANSLATE(A1725,""EN"",""RU"")"),"лазанья")</f>
        <v>лазанья</v>
      </c>
      <c r="B1725" s="1" t="str">
        <f ca="1">IFERROR(__xludf.DUMMYFUNCTION("GOOGLETRANSLATE(B1725,""EN"",""RU"")"),"Фарш говяжий")</f>
        <v>Фарш говяжий</v>
      </c>
    </row>
    <row r="1726" spans="1:2" ht="15.75" customHeight="1">
      <c r="A1726" s="1" t="str">
        <f ca="1">IFERROR(__xludf.DUMMYFUNCTION("GOOGLETRANSLATE(A1726,""EN"",""RU"")"),"лазанья")</f>
        <v>лазанья</v>
      </c>
      <c r="B1726" s="1" t="str">
        <f ca="1">IFERROR(__xludf.DUMMYFUNCTION("GOOGLETRANSLATE(B1726,""EN"",""RU"")"),"Томатное пюре")</f>
        <v>Томатное пюре</v>
      </c>
    </row>
    <row r="1727" spans="1:2" ht="15.75" customHeight="1">
      <c r="A1727" s="1" t="str">
        <f ca="1">IFERROR(__xludf.DUMMYFUNCTION("GOOGLETRANSLATE(A1727,""EN"",""RU"")"),"лазанья")</f>
        <v>лазанья</v>
      </c>
      <c r="B1727" s="1" t="str">
        <f ca="1">IFERROR(__xludf.DUMMYFUNCTION("GOOGLETRANSLATE(B1727,""EN"",""RU"")"),"нарезанные помидоры")</f>
        <v>нарезанные помидоры</v>
      </c>
    </row>
    <row r="1728" spans="1:2" ht="15.75" customHeight="1">
      <c r="A1728" s="1" t="str">
        <f ca="1">IFERROR(__xludf.DUMMYFUNCTION("GOOGLETRANSLATE(A1728,""EN"",""RU"")"),"лазанья")</f>
        <v>лазанья</v>
      </c>
      <c r="B1728" s="1" t="str">
        <f ca="1">IFERROR(__xludf.DUMMYFUNCTION("GOOGLETRANSLATE(B1728,""EN"",""RU"")"),"Мед")</f>
        <v>Мед</v>
      </c>
    </row>
    <row r="1729" spans="1:2" ht="15.75" customHeight="1">
      <c r="A1729" s="1" t="str">
        <f ca="1">IFERROR(__xludf.DUMMYFUNCTION("GOOGLETRANSLATE(A1729,""EN"",""RU"")"),"лазанья")</f>
        <v>лазанья</v>
      </c>
      <c r="B1729" s="1" t="str">
        <f ca="1">IFERROR(__xludf.DUMMYFUNCTION("GOOGLETRANSLATE(B1729,""EN"",""RU"")"),"Листы лазаньи")</f>
        <v>Листы лазаньи</v>
      </c>
    </row>
    <row r="1730" spans="1:2" ht="15.75" customHeight="1">
      <c r="A1730" s="1" t="str">
        <f ca="1">IFERROR(__xludf.DUMMYFUNCTION("GOOGLETRANSLATE(A1730,""EN"",""RU"")"),"лазанья")</f>
        <v>лазанья</v>
      </c>
      <c r="B1730" s="1" t="str">
        <f ca="1">IFERROR(__xludf.DUMMYFUNCTION("GOOGLETRANSLATE(B1730,""EN"",""RU"")"),"Сметана")</f>
        <v>Сметана</v>
      </c>
    </row>
    <row r="1731" spans="1:2" ht="15.75" customHeight="1">
      <c r="A1731" s="1" t="str">
        <f ca="1">IFERROR(__xludf.DUMMYFUNCTION("GOOGLETRANSLATE(A1731,""EN"",""RU"")"),"лазанья")</f>
        <v>лазанья</v>
      </c>
      <c r="B1731" s="1" t="str">
        <f ca="1">IFERROR(__xludf.DUMMYFUNCTION("GOOGLETRANSLATE(B1731,""EN"",""RU"")"),"Шарики Моцареллы")</f>
        <v>Шарики Моцареллы</v>
      </c>
    </row>
    <row r="1732" spans="1:2" ht="15.75" customHeight="1">
      <c r="A1732" s="1" t="str">
        <f ca="1">IFERROR(__xludf.DUMMYFUNCTION("GOOGLETRANSLATE(A1732,""EN"",""RU"")"),"лазанья")</f>
        <v>лазанья</v>
      </c>
      <c r="B1732" s="1" t="str">
        <f ca="1">IFERROR(__xludf.DUMMYFUNCTION("GOOGLETRANSLATE(B1732,""EN"",""RU"")"),"Сыр пармезан")</f>
        <v>Сыр пармезан</v>
      </c>
    </row>
    <row r="1733" spans="1:2" ht="15.75" customHeight="1">
      <c r="A1733" s="1" t="str">
        <f ca="1">IFERROR(__xludf.DUMMYFUNCTION("GOOGLETRANSLATE(A1733,""EN"",""RU"")"),"лазанья")</f>
        <v>лазанья</v>
      </c>
      <c r="B1733" s="1" t="str">
        <f ca="1">IFERROR(__xludf.DUMMYFUNCTION("GOOGLETRANSLATE(B1733,""EN"",""RU"")"),"Листья базилика")</f>
        <v>Листья базилика</v>
      </c>
    </row>
    <row r="1734" spans="1:2" ht="15.75" customHeight="1">
      <c r="A1734" s="1" t="str">
        <f ca="1">IFERROR(__xludf.DUMMYFUNCTION("GOOGLETRANSLATE(A1734,""EN"",""RU"")"),"Пирог с бараниной и картофелем")</f>
        <v>Пирог с бараниной и картофелем</v>
      </c>
      <c r="B1734" s="1" t="str">
        <f ca="1">IFERROR(__xludf.DUMMYFUNCTION("GOOGLETRANSLATE(B1734,""EN"",""RU"")"),"Плечо ягненка")</f>
        <v>Плечо ягненка</v>
      </c>
    </row>
    <row r="1735" spans="1:2" ht="15.75" customHeight="1">
      <c r="A1735" s="1" t="str">
        <f ca="1">IFERROR(__xludf.DUMMYFUNCTION("GOOGLETRANSLATE(A1735,""EN"",""RU"")"),"Пирог с бараниной и картофелем")</f>
        <v>Пирог с бараниной и картофелем</v>
      </c>
      <c r="B1735" s="1" t="str">
        <f ca="1">IFERROR(__xludf.DUMMYFUNCTION("GOOGLETRANSLATE(B1735,""EN"",""RU"")"),"Мука")</f>
        <v>Мука</v>
      </c>
    </row>
    <row r="1736" spans="1:2" ht="15.75" customHeight="1">
      <c r="A1736" s="1" t="str">
        <f ca="1">IFERROR(__xludf.DUMMYFUNCTION("GOOGLETRANSLATE(A1736,""EN"",""RU"")"),"Пирог с бараниной и картофелем")</f>
        <v>Пирог с бараниной и картофелем</v>
      </c>
      <c r="B1736" s="1" t="str">
        <f ca="1">IFERROR(__xludf.DUMMYFUNCTION("GOOGLETRANSLATE(B1736,""EN"",""RU"")"),"Растительное масло")</f>
        <v>Растительное масло</v>
      </c>
    </row>
    <row r="1737" spans="1:2" ht="15.75" customHeight="1">
      <c r="A1737" s="1" t="str">
        <f ca="1">IFERROR(__xludf.DUMMYFUNCTION("GOOGLETRANSLATE(A1737,""EN"",""RU"")"),"Пирог с бараниной и картофелем")</f>
        <v>Пирог с бараниной и картофелем</v>
      </c>
      <c r="B1737" s="1" t="str">
        <f ca="1">IFERROR(__xludf.DUMMYFUNCTION("GOOGLETRANSLATE(B1737,""EN"",""RU"")"),"Лук")</f>
        <v>Лук</v>
      </c>
    </row>
    <row r="1738" spans="1:2" ht="15.75" customHeight="1">
      <c r="A1738" s="1" t="str">
        <f ca="1">IFERROR(__xludf.DUMMYFUNCTION("GOOGLETRANSLATE(A1738,""EN"",""RU"")"),"Пирог с бараниной и картофелем")</f>
        <v>Пирог с бараниной и картофелем</v>
      </c>
      <c r="B1738" s="1" t="str">
        <f ca="1">IFERROR(__xludf.DUMMYFUNCTION("GOOGLETRANSLATE(B1738,""EN"",""RU"")"),"Морковь")</f>
        <v>Морковь</v>
      </c>
    </row>
    <row r="1739" spans="1:2" ht="15.75" customHeight="1">
      <c r="A1739" s="1" t="str">
        <f ca="1">IFERROR(__xludf.DUMMYFUNCTION("GOOGLETRANSLATE(A1739,""EN"",""RU"")"),"Пирог с бараниной и картофелем")</f>
        <v>Пирог с бараниной и картофелем</v>
      </c>
      <c r="B1739" s="1" t="str">
        <f ca="1">IFERROR(__xludf.DUMMYFUNCTION("GOOGLETRANSLATE(B1739,""EN"",""RU"")"),"Овощного бульона")</f>
        <v>Овощного бульона</v>
      </c>
    </row>
    <row r="1740" spans="1:2" ht="15.75" customHeight="1">
      <c r="A1740" s="1" t="str">
        <f ca="1">IFERROR(__xludf.DUMMYFUNCTION("GOOGLETRANSLATE(A1740,""EN"",""RU"")"),"Пирог с бараниной и картофелем")</f>
        <v>Пирог с бараниной и картофелем</v>
      </c>
      <c r="B1740" s="1" t="str">
        <f ca="1">IFERROR(__xludf.DUMMYFUNCTION("GOOGLETRANSLATE(B1740,""EN"",""RU"")"),"Картофель")</f>
        <v>Картофель</v>
      </c>
    </row>
    <row r="1741" spans="1:2" ht="15.75" customHeight="1">
      <c r="A1741" s="1" t="str">
        <f ca="1">IFERROR(__xludf.DUMMYFUNCTION("GOOGLETRANSLATE(A1741,""EN"",""RU"")"),"Пирог с бараниной и картофелем")</f>
        <v>Пирог с бараниной и картофелем</v>
      </c>
      <c r="B1741" s="1" t="str">
        <f ca="1">IFERROR(__xludf.DUMMYFUNCTION("GOOGLETRANSLATE(B1741,""EN"",""RU"")"),"Песочное тесто")</f>
        <v>Песочное тесто</v>
      </c>
    </row>
    <row r="1742" spans="1:2" ht="15.75" customHeight="1">
      <c r="A1742" s="1" t="str">
        <f ca="1">IFERROR(__xludf.DUMMYFUNCTION("GOOGLETRANSLATE(A1742,""EN"",""RU"")"),"Пирог с бараниной и картофелем")</f>
        <v>Пирог с бараниной и картофелем</v>
      </c>
      <c r="B1742" s="1" t="str">
        <f ca="1">IFERROR(__xludf.DUMMYFUNCTION("GOOGLETRANSLATE(B1742,""EN"",""RU"")"),"Яйца")</f>
        <v>Яйца</v>
      </c>
    </row>
    <row r="1743" spans="1:2" ht="15.75" customHeight="1">
      <c r="A1743" s="1" t="str">
        <f ca="1">IFERROR(__xludf.DUMMYFUNCTION("GOOGLETRANSLATE(A1743,""EN"",""RU"")"),"Ланкаширское тушеное мясо с овощами")</f>
        <v>Ланкаширское тушеное мясо с овощами</v>
      </c>
      <c r="B1743" s="1" t="str">
        <f ca="1">IFERROR(__xludf.DUMMYFUNCTION("GOOGLETRANSLATE(B1743,""EN"",""RU"")"),"Масло")</f>
        <v>Масло</v>
      </c>
    </row>
    <row r="1744" spans="1:2" ht="15.75" customHeight="1">
      <c r="A1744" s="1" t="str">
        <f ca="1">IFERROR(__xludf.DUMMYFUNCTION("GOOGLETRANSLATE(A1744,""EN"",""RU"")"),"Ланкаширское тушеное мясо с овощами")</f>
        <v>Ланкаширское тушеное мясо с овощами</v>
      </c>
      <c r="B1744" s="1" t="str">
        <f ca="1">IFERROR(__xludf.DUMMYFUNCTION("GOOGLETRANSLATE(B1744,""EN"",""RU"")"),"Ягненок")</f>
        <v>Ягненок</v>
      </c>
    </row>
    <row r="1745" spans="1:2" ht="15.75" customHeight="1">
      <c r="A1745" s="1" t="str">
        <f ca="1">IFERROR(__xludf.DUMMYFUNCTION("GOOGLETRANSLATE(A1745,""EN"",""RU"")"),"Ланкаширское тушеное мясо с овощами")</f>
        <v>Ланкаширское тушеное мясо с овощами</v>
      </c>
      <c r="B1745" s="1" t="str">
        <f ca="1">IFERROR(__xludf.DUMMYFUNCTION("GOOGLETRANSLATE(B1745,""EN"",""RU"")"),"Баранья почка")</f>
        <v>Баранья почка</v>
      </c>
    </row>
    <row r="1746" spans="1:2" ht="15.75" customHeight="1">
      <c r="A1746" s="1" t="str">
        <f ca="1">IFERROR(__xludf.DUMMYFUNCTION("GOOGLETRANSLATE(A1746,""EN"",""RU"")"),"Ланкаширское тушеное мясо с овощами")</f>
        <v>Ланкаширское тушеное мясо с овощами</v>
      </c>
      <c r="B1746" s="1" t="str">
        <f ca="1">IFERROR(__xludf.DUMMYFUNCTION("GOOGLETRANSLATE(B1746,""EN"",""RU"")"),"Лук")</f>
        <v>Лук</v>
      </c>
    </row>
    <row r="1747" spans="1:2" ht="15.75" customHeight="1">
      <c r="A1747" s="1" t="str">
        <f ca="1">IFERROR(__xludf.DUMMYFUNCTION("GOOGLETRANSLATE(A1747,""EN"",""RU"")"),"Ланкаширское тушеное мясо с овощами")</f>
        <v>Ланкаширское тушеное мясо с овощами</v>
      </c>
      <c r="B1747" s="1" t="str">
        <f ca="1">IFERROR(__xludf.DUMMYFUNCTION("GOOGLETRANSLATE(B1747,""EN"",""RU"")"),"Морковь")</f>
        <v>Морковь</v>
      </c>
    </row>
    <row r="1748" spans="1:2" ht="15.75" customHeight="1">
      <c r="A1748" s="1" t="str">
        <f ca="1">IFERROR(__xludf.DUMMYFUNCTION("GOOGLETRANSLATE(A1748,""EN"",""RU"")"),"Ланкаширское тушеное мясо с овощами")</f>
        <v>Ланкаширское тушеное мясо с овощами</v>
      </c>
      <c r="B1748" s="1" t="str">
        <f ca="1">IFERROR(__xludf.DUMMYFUNCTION("GOOGLETRANSLATE(B1748,""EN"",""RU"")"),"Пшеничной муки")</f>
        <v>Пшеничной муки</v>
      </c>
    </row>
    <row r="1749" spans="1:2" ht="15.75" customHeight="1">
      <c r="A1749" s="1" t="str">
        <f ca="1">IFERROR(__xludf.DUMMYFUNCTION("GOOGLETRANSLATE(A1749,""EN"",""RU"")"),"Ланкаширское тушеное мясо с овощами")</f>
        <v>Ланкаширское тушеное мясо с овощами</v>
      </c>
      <c r="B1749" s="1" t="str">
        <f ca="1">IFERROR(__xludf.DUMMYFUNCTION("GOOGLETRANSLATE(B1749,""EN"",""RU"")"),"Вустершир соус")</f>
        <v>Вустершир соус</v>
      </c>
    </row>
    <row r="1750" spans="1:2" ht="15.75" customHeight="1">
      <c r="A1750" s="1" t="str">
        <f ca="1">IFERROR(__xludf.DUMMYFUNCTION("GOOGLETRANSLATE(A1750,""EN"",""RU"")"),"Ланкаширское тушеное мясо с овощами")</f>
        <v>Ланкаширское тушеное мясо с овощами</v>
      </c>
      <c r="B1750" s="1" t="str">
        <f ca="1">IFERROR(__xludf.DUMMYFUNCTION("GOOGLETRANSLATE(B1750,""EN"",""RU"")"),"Куриный бульон")</f>
        <v>Куриный бульон</v>
      </c>
    </row>
    <row r="1751" spans="1:2" ht="15.75" customHeight="1">
      <c r="A1751" s="1" t="str">
        <f ca="1">IFERROR(__xludf.DUMMYFUNCTION("GOOGLETRANSLATE(A1751,""EN"",""RU"")"),"Ланкаширское тушеное мясо с овощами")</f>
        <v>Ланкаширское тушеное мясо с овощами</v>
      </c>
      <c r="B1751" s="1" t="str">
        <f ca="1">IFERROR(__xludf.DUMMYFUNCTION("GOOGLETRANSLATE(B1751,""EN"",""RU"")"),"Лавровый лист")</f>
        <v>Лавровый лист</v>
      </c>
    </row>
    <row r="1752" spans="1:2" ht="15.75" customHeight="1">
      <c r="A1752" s="1" t="str">
        <f ca="1">IFERROR(__xludf.DUMMYFUNCTION("GOOGLETRANSLATE(A1752,""EN"",""RU"")"),"Ланкаширское тушеное мясо с овощами")</f>
        <v>Ланкаширское тушеное мясо с овощами</v>
      </c>
      <c r="B1752" s="1" t="str">
        <f ca="1">IFERROR(__xludf.DUMMYFUNCTION("GOOGLETRANSLATE(B1752,""EN"",""RU"")"),"Картофель")</f>
        <v>Картофель</v>
      </c>
    </row>
    <row r="1753" spans="1:2" ht="15.75" customHeight="1">
      <c r="A1753" s="1" t="str">
        <f ca="1">IFERROR(__xludf.DUMMYFUNCTION("GOOGLETRANSLATE(A1753,""EN"",""RU"")"),"Суп Леблеби")</f>
        <v>Суп Леблеби</v>
      </c>
      <c r="B1753" s="1" t="str">
        <f ca="1">IFERROR(__xludf.DUMMYFUNCTION("GOOGLETRANSLATE(B1753,""EN"",""RU"")"),"Оливковое масло")</f>
        <v>Оливковое масло</v>
      </c>
    </row>
    <row r="1754" spans="1:2" ht="15.75" customHeight="1">
      <c r="A1754" s="1" t="str">
        <f ca="1">IFERROR(__xludf.DUMMYFUNCTION("GOOGLETRANSLATE(A1754,""EN"",""RU"")"),"Суп Леблеби")</f>
        <v>Суп Леблеби</v>
      </c>
      <c r="B1754" s="1" t="str">
        <f ca="1">IFERROR(__xludf.DUMMYFUNCTION("GOOGLETRANSLATE(B1754,""EN"",""RU"")"),"Лук")</f>
        <v>Лук</v>
      </c>
    </row>
    <row r="1755" spans="1:2" ht="15.75" customHeight="1">
      <c r="A1755" s="1" t="str">
        <f ca="1">IFERROR(__xludf.DUMMYFUNCTION("GOOGLETRANSLATE(A1755,""EN"",""RU"")"),"Суп Леблеби")</f>
        <v>Суп Леблеби</v>
      </c>
      <c r="B1755" s="1" t="str">
        <f ca="1">IFERROR(__xludf.DUMMYFUNCTION("GOOGLETRANSLATE(B1755,""EN"",""RU"")"),"Нут")</f>
        <v>Нут</v>
      </c>
    </row>
    <row r="1756" spans="1:2" ht="15.75" customHeight="1">
      <c r="A1756" s="1" t="str">
        <f ca="1">IFERROR(__xludf.DUMMYFUNCTION("GOOGLETRANSLATE(A1756,""EN"",""RU"")"),"Суп Леблеби")</f>
        <v>Суп Леблеби</v>
      </c>
      <c r="B1756" s="1" t="str">
        <f ca="1">IFERROR(__xludf.DUMMYFUNCTION("GOOGLETRANSLATE(B1756,""EN"",""RU"")"),"Овощного бульона")</f>
        <v>Овощного бульона</v>
      </c>
    </row>
    <row r="1757" spans="1:2" ht="15.75" customHeight="1">
      <c r="A1757" s="1" t="str">
        <f ca="1">IFERROR(__xludf.DUMMYFUNCTION("GOOGLETRANSLATE(A1757,""EN"",""RU"")"),"Суп Леблеби")</f>
        <v>Суп Леблеби</v>
      </c>
      <c r="B1757" s="1" t="str">
        <f ca="1">IFERROR(__xludf.DUMMYFUNCTION("GOOGLETRANSLATE(B1757,""EN"",""RU"")"),"Тмин")</f>
        <v>Тмин</v>
      </c>
    </row>
    <row r="1758" spans="1:2" ht="15.75" customHeight="1">
      <c r="A1758" s="1" t="str">
        <f ca="1">IFERROR(__xludf.DUMMYFUNCTION("GOOGLETRANSLATE(A1758,""EN"",""RU"")"),"Суп Леблеби")</f>
        <v>Суп Леблеби</v>
      </c>
      <c r="B1758" s="1" t="str">
        <f ca="1">IFERROR(__xludf.DUMMYFUNCTION("GOOGLETRANSLATE(B1758,""EN"",""RU"")"),"Чеснок")</f>
        <v>Чеснок</v>
      </c>
    </row>
    <row r="1759" spans="1:2" ht="15.75" customHeight="1">
      <c r="A1759" s="1" t="str">
        <f ca="1">IFERROR(__xludf.DUMMYFUNCTION("GOOGLETRANSLATE(A1759,""EN"",""RU"")"),"Суп Леблеби")</f>
        <v>Суп Леблеби</v>
      </c>
      <c r="B1759" s="1" t="str">
        <f ca="1">IFERROR(__xludf.DUMMYFUNCTION("GOOGLETRANSLATE(B1759,""EN"",""RU"")"),"Соль")</f>
        <v>Соль</v>
      </c>
    </row>
    <row r="1760" spans="1:2" ht="15.75" customHeight="1">
      <c r="A1760" s="1" t="str">
        <f ca="1">IFERROR(__xludf.DUMMYFUNCTION("GOOGLETRANSLATE(A1760,""EN"",""RU"")"),"Суп Леблеби")</f>
        <v>Суп Леблеби</v>
      </c>
      <c r="B1760" s="1" t="str">
        <f ca="1">IFERROR(__xludf.DUMMYFUNCTION("GOOGLETRANSLATE(B1760,""EN"",""RU"")"),"Харисса Спайс")</f>
        <v>Харисса Спайс</v>
      </c>
    </row>
    <row r="1761" spans="1:2" ht="15.75" customHeight="1">
      <c r="A1761" s="1" t="str">
        <f ca="1">IFERROR(__xludf.DUMMYFUNCTION("GOOGLETRANSLATE(A1761,""EN"",""RU"")"),"Суп Леблеби")</f>
        <v>Суп Леблеби</v>
      </c>
      <c r="B1761" s="1" t="str">
        <f ca="1">IFERROR(__xludf.DUMMYFUNCTION("GOOGLETRANSLATE(B1761,""EN"",""RU"")"),"Перец")</f>
        <v>Перец</v>
      </c>
    </row>
    <row r="1762" spans="1:2" ht="15.75" customHeight="1">
      <c r="A1762" s="1" t="str">
        <f ca="1">IFERROR(__xludf.DUMMYFUNCTION("GOOGLETRANSLATE(A1762,""EN"",""RU"")"),"Суп Леблеби")</f>
        <v>Суп Леблеби</v>
      </c>
      <c r="B1762" s="1" t="str">
        <f ca="1">IFERROR(__xludf.DUMMYFUNCTION("GOOGLETRANSLATE(B1762,""EN"",""RU"")"),"Лайм")</f>
        <v>Лайм</v>
      </c>
    </row>
    <row r="1763" spans="1:2" ht="15.75" customHeight="1">
      <c r="A1763" s="1" t="str">
        <f ca="1">IFERROR(__xludf.DUMMYFUNCTION("GOOGLETRANSLATE(A1763,""EN"",""RU"")"),"Сэндвичи с лазаньей")</f>
        <v>Сэндвичи с лазаньей</v>
      </c>
      <c r="B1763" s="1" t="str">
        <f ca="1">IFERROR(__xludf.DUMMYFUNCTION("GOOGLETRANSLATE(B1763,""EN"",""RU"")"),"Сметана")</f>
        <v>Сметана</v>
      </c>
    </row>
    <row r="1764" spans="1:2" ht="15.75" customHeight="1">
      <c r="A1764" s="1" t="str">
        <f ca="1">IFERROR(__xludf.DUMMYFUNCTION("GOOGLETRANSLATE(A1764,""EN"",""RU"")"),"Сэндвичи с лазаньей")</f>
        <v>Сэндвичи с лазаньей</v>
      </c>
      <c r="B1764" s="1" t="str">
        <f ca="1">IFERROR(__xludf.DUMMYFUNCTION("GOOGLETRANSLATE(B1764,""EN"",""RU"")"),"Нарезанный лук")</f>
        <v>Нарезанный лук</v>
      </c>
    </row>
    <row r="1765" spans="1:2" ht="15.75" customHeight="1">
      <c r="A1765" s="1" t="str">
        <f ca="1">IFERROR(__xludf.DUMMYFUNCTION("GOOGLETRANSLATE(A1765,""EN"",""RU"")"),"Сэндвичи с лазаньей")</f>
        <v>Сэндвичи с лазаньей</v>
      </c>
      <c r="B1765" s="1" t="str">
        <f ca="1">IFERROR(__xludf.DUMMYFUNCTION("GOOGLETRANSLATE(B1765,""EN"",""RU"")"),"Сушеный орегано")</f>
        <v>Сушеный орегано</v>
      </c>
    </row>
    <row r="1766" spans="1:2" ht="15.75" customHeight="1">
      <c r="A1766" s="1" t="str">
        <f ca="1">IFERROR(__xludf.DUMMYFUNCTION("GOOGLETRANSLATE(A1766,""EN"",""RU"")"),"Сэндвичи с лазаньей")</f>
        <v>Сэндвичи с лазаньей</v>
      </c>
      <c r="B1766" s="1" t="str">
        <f ca="1">IFERROR(__xludf.DUMMYFUNCTION("GOOGLETRANSLATE(B1766,""EN"",""RU"")"),"Соль")</f>
        <v>Соль</v>
      </c>
    </row>
    <row r="1767" spans="1:2" ht="15.75" customHeight="1">
      <c r="A1767" s="1" t="str">
        <f ca="1">IFERROR(__xludf.DUMMYFUNCTION("GOOGLETRANSLATE(A1767,""EN"",""RU"")"),"Сэндвичи с лазаньей")</f>
        <v>Сэндвичи с лазаньей</v>
      </c>
      <c r="B1767" s="1" t="str">
        <f ca="1">IFERROR(__xludf.DUMMYFUNCTION("GOOGLETRANSLATE(B1767,""EN"",""RU"")"),"Хлеб")</f>
        <v>Хлеб</v>
      </c>
    </row>
    <row r="1768" spans="1:2" ht="15.75" customHeight="1">
      <c r="A1768" s="1" t="str">
        <f ca="1">IFERROR(__xludf.DUMMYFUNCTION("GOOGLETRANSLATE(A1768,""EN"",""RU"")"),"Сэндвичи с лазаньей")</f>
        <v>Сэндвичи с лазаньей</v>
      </c>
      <c r="B1768" s="1" t="str">
        <f ca="1">IFERROR(__xludf.DUMMYFUNCTION("GOOGLETRANSLATE(B1768,""EN"",""RU"")"),"Бекон")</f>
        <v>Бекон</v>
      </c>
    </row>
    <row r="1769" spans="1:2" ht="15.75" customHeight="1">
      <c r="A1769" s="1" t="str">
        <f ca="1">IFERROR(__xludf.DUMMYFUNCTION("GOOGLETRANSLATE(A1769,""EN"",""RU"")"),"Сэндвичи с лазаньей")</f>
        <v>Сэндвичи с лазаньей</v>
      </c>
      <c r="B1769" s="1" t="str">
        <f ca="1">IFERROR(__xludf.DUMMYFUNCTION("GOOGLETRANSLATE(B1769,""EN"",""RU"")"),"Помидор")</f>
        <v>Помидор</v>
      </c>
    </row>
    <row r="1770" spans="1:2" ht="15.75" customHeight="1">
      <c r="A1770" s="1" t="str">
        <f ca="1">IFERROR(__xludf.DUMMYFUNCTION("GOOGLETRANSLATE(A1770,""EN"",""RU"")"),"Сэндвичи с лазаньей")</f>
        <v>Сэндвичи с лазаньей</v>
      </c>
      <c r="B1770" s="1" t="str">
        <f ca="1">IFERROR(__xludf.DUMMYFUNCTION("GOOGLETRANSLATE(B1770,""EN"",""RU"")"),"Моцарелла")</f>
        <v>Моцарелла</v>
      </c>
    </row>
    <row r="1771" spans="1:2" ht="15.75" customHeight="1">
      <c r="A1771" s="1" t="str">
        <f ca="1">IFERROR(__xludf.DUMMYFUNCTION("GOOGLETRANSLATE(A1771,""EN"",""RU"")"),"Сэндвичи с лазаньей")</f>
        <v>Сэндвичи с лазаньей</v>
      </c>
      <c r="B1771" s="1" t="str">
        <f ca="1">IFERROR(__xludf.DUMMYFUNCTION("GOOGLETRANSLATE(B1771,""EN"",""RU"")"),"Масло")</f>
        <v>Масло</v>
      </c>
    </row>
    <row r="1772" spans="1:2" ht="15.75" customHeight="1">
      <c r="A1772" s="1" t="str">
        <f ca="1">IFERROR(__xludf.DUMMYFUNCTION("GOOGLETRANSLATE(A1772,""EN"",""RU"")"),"Сувлаки из баранины и лимона")</f>
        <v>Сувлаки из баранины и лимона</v>
      </c>
      <c r="B1772" s="1" t="str">
        <f ca="1">IFERROR(__xludf.DUMMYFUNCTION("GOOGLETRANSLATE(B1772,""EN"",""RU"")"),"Чеснок")</f>
        <v>Чеснок</v>
      </c>
    </row>
    <row r="1773" spans="1:2" ht="15.75" customHeight="1">
      <c r="A1773" s="1" t="str">
        <f ca="1">IFERROR(__xludf.DUMMYFUNCTION("GOOGLETRANSLATE(A1773,""EN"",""RU"")"),"Сувлаки из баранины и лимона")</f>
        <v>Сувлаки из баранины и лимона</v>
      </c>
      <c r="B1773" s="1" t="str">
        <f ca="1">IFERROR(__xludf.DUMMYFUNCTION("GOOGLETRANSLATE(B1773,""EN"",""RU"")"),"Морская соль")</f>
        <v>Морская соль</v>
      </c>
    </row>
    <row r="1774" spans="1:2" ht="15.75" customHeight="1">
      <c r="A1774" s="1" t="str">
        <f ca="1">IFERROR(__xludf.DUMMYFUNCTION("GOOGLETRANSLATE(A1774,""EN"",""RU"")"),"Сувлаки из баранины и лимона")</f>
        <v>Сувлаки из баранины и лимона</v>
      </c>
      <c r="B1774" s="1" t="str">
        <f ca="1">IFERROR(__xludf.DUMMYFUNCTION("GOOGLETRANSLATE(B1774,""EN"",""RU"")"),"Оливковое масло")</f>
        <v>Оливковое масло</v>
      </c>
    </row>
    <row r="1775" spans="1:2" ht="15.75" customHeight="1">
      <c r="A1775" s="1" t="str">
        <f ca="1">IFERROR(__xludf.DUMMYFUNCTION("GOOGLETRANSLATE(A1775,""EN"",""RU"")"),"Сувлаки из баранины и лимона")</f>
        <v>Сувлаки из баранины и лимона</v>
      </c>
      <c r="B1775" s="1" t="str">
        <f ca="1">IFERROR(__xludf.DUMMYFUNCTION("GOOGLETRANSLATE(B1775,""EN"",""RU"")"),"Лимон")</f>
        <v>Лимон</v>
      </c>
    </row>
    <row r="1776" spans="1:2" ht="15.75" customHeight="1">
      <c r="A1776" s="1" t="str">
        <f ca="1">IFERROR(__xludf.DUMMYFUNCTION("GOOGLETRANSLATE(A1776,""EN"",""RU"")"),"Сувлаки из баранины и лимона")</f>
        <v>Сувлаки из баранины и лимона</v>
      </c>
      <c r="B1776" s="1" t="str">
        <f ca="1">IFERROR(__xludf.DUMMYFUNCTION("GOOGLETRANSLATE(B1776,""EN"",""RU"")"),"Укроп")</f>
        <v>Укроп</v>
      </c>
    </row>
    <row r="1777" spans="1:2" ht="15.75" customHeight="1">
      <c r="A1777" s="1" t="str">
        <f ca="1">IFERROR(__xludf.DUMMYFUNCTION("GOOGLETRANSLATE(A1777,""EN"",""RU"")"),"Сувлаки из баранины и лимона")</f>
        <v>Сувлаки из баранины и лимона</v>
      </c>
      <c r="B1777" s="1" t="str">
        <f ca="1">IFERROR(__xludf.DUMMYFUNCTION("GOOGLETRANSLATE(B1777,""EN"",""RU"")"),"Нога ягненка")</f>
        <v>Нога ягненка</v>
      </c>
    </row>
    <row r="1778" spans="1:2" ht="15.75" customHeight="1">
      <c r="A1778" s="1" t="str">
        <f ca="1">IFERROR(__xludf.DUMMYFUNCTION("GOOGLETRANSLATE(A1778,""EN"",""RU"")"),"Сувлаки из баранины и лимона")</f>
        <v>Сувлаки из баранины и лимона</v>
      </c>
      <c r="B1778" s="1" t="str">
        <f ca="1">IFERROR(__xludf.DUMMYFUNCTION("GOOGLETRANSLATE(B1778,""EN"",""RU"")"),"Лаваш")</f>
        <v>Лаваш</v>
      </c>
    </row>
    <row r="1779" spans="1:2" ht="15.75" customHeight="1">
      <c r="A1779" s="1" t="str">
        <f ca="1">IFERROR(__xludf.DUMMYFUNCTION("GOOGLETRANSLATE(A1779,""EN"",""RU"")"),"Цацики из баранины Бургеры")</f>
        <v>Цацики из баранины Бургеры</v>
      </c>
      <c r="B1779" s="1" t="str">
        <f ca="1">IFERROR(__xludf.DUMMYFUNCTION("GOOGLETRANSLATE(B1779,""EN"",""RU"")"),"Булгур Пшеничный")</f>
        <v>Булгур Пшеничный</v>
      </c>
    </row>
    <row r="1780" spans="1:2" ht="15.75" customHeight="1">
      <c r="A1780" s="1" t="str">
        <f ca="1">IFERROR(__xludf.DUMMYFUNCTION("GOOGLETRANSLATE(A1780,""EN"",""RU"")"),"Цацики из баранины Бургеры")</f>
        <v>Цацики из баранины Бургеры</v>
      </c>
      <c r="B1780" s="1" t="str">
        <f ca="1">IFERROR(__xludf.DUMMYFUNCTION("GOOGLETRANSLATE(B1780,""EN"",""RU"")"),"Бараний фарш")</f>
        <v>Бараний фарш</v>
      </c>
    </row>
    <row r="1781" spans="1:2" ht="15.75" customHeight="1">
      <c r="A1781" s="1" t="str">
        <f ca="1">IFERROR(__xludf.DUMMYFUNCTION("GOOGLETRANSLATE(A1781,""EN"",""RU"")"),"Цацики из баранины Бургеры")</f>
        <v>Цацики из баранины Бургеры</v>
      </c>
      <c r="B1781" s="1" t="str">
        <f ca="1">IFERROR(__xludf.DUMMYFUNCTION("GOOGLETRANSLATE(B1781,""EN"",""RU"")"),"Тмин")</f>
        <v>Тмин</v>
      </c>
    </row>
    <row r="1782" spans="1:2" ht="15.75" customHeight="1">
      <c r="A1782" s="1" t="str">
        <f ca="1">IFERROR(__xludf.DUMMYFUNCTION("GOOGLETRANSLATE(A1782,""EN"",""RU"")"),"Цацики из баранины Бургеры")</f>
        <v>Цацики из баранины Бургеры</v>
      </c>
      <c r="B1782" s="1" t="str">
        <f ca="1">IFERROR(__xludf.DUMMYFUNCTION("GOOGLETRANSLATE(B1782,""EN"",""RU"")"),"Кориандр")</f>
        <v>Кориандр</v>
      </c>
    </row>
    <row r="1783" spans="1:2" ht="15.75" customHeight="1">
      <c r="A1783" s="1" t="str">
        <f ca="1">IFERROR(__xludf.DUMMYFUNCTION("GOOGLETRANSLATE(A1783,""EN"",""RU"")"),"Цацики из баранины Бургеры")</f>
        <v>Цацики из баранины Бургеры</v>
      </c>
      <c r="B1783" s="1" t="str">
        <f ca="1">IFERROR(__xludf.DUMMYFUNCTION("GOOGLETRANSLATE(B1783,""EN"",""RU"")"),"Паприка")</f>
        <v>Паприка</v>
      </c>
    </row>
    <row r="1784" spans="1:2" ht="15.75" customHeight="1">
      <c r="A1784" s="1" t="str">
        <f ca="1">IFERROR(__xludf.DUMMYFUNCTION("GOOGLETRANSLATE(A1784,""EN"",""RU"")"),"Цацики из баранины Бургеры")</f>
        <v>Цацики из баранины Бургеры</v>
      </c>
      <c r="B1784" s="1" t="str">
        <f ca="1">IFERROR(__xludf.DUMMYFUNCTION("GOOGLETRANSLATE(B1784,""EN"",""RU"")"),"Чеснок")</f>
        <v>Чеснок</v>
      </c>
    </row>
    <row r="1785" spans="1:2" ht="15.75" customHeight="1">
      <c r="A1785" s="1" t="str">
        <f ca="1">IFERROR(__xludf.DUMMYFUNCTION("GOOGLETRANSLATE(A1785,""EN"",""RU"")"),"Цацики из баранины Бургеры")</f>
        <v>Цацики из баранины Бургеры</v>
      </c>
      <c r="B1785" s="1" t="str">
        <f ca="1">IFERROR(__xludf.DUMMYFUNCTION("GOOGLETRANSLATE(B1785,""EN"",""RU"")"),"Оливковое масло")</f>
        <v>Оливковое масло</v>
      </c>
    </row>
    <row r="1786" spans="1:2" ht="15.75" customHeight="1">
      <c r="A1786" s="1" t="str">
        <f ca="1">IFERROR(__xludf.DUMMYFUNCTION("GOOGLETRANSLATE(A1786,""EN"",""RU"")"),"Цацики из баранины Бургеры")</f>
        <v>Цацики из баранины Бургеры</v>
      </c>
      <c r="B1786" s="1" t="str">
        <f ca="1">IFERROR(__xludf.DUMMYFUNCTION("GOOGLETRANSLATE(B1786,""EN"",""RU"")"),"булочка")</f>
        <v>булочка</v>
      </c>
    </row>
    <row r="1787" spans="1:2" ht="15.75" customHeight="1">
      <c r="A1787" s="1" t="str">
        <f ca="1">IFERROR(__xludf.DUMMYFUNCTION("GOOGLETRANSLATE(A1787,""EN"",""RU"")"),"Цацики из баранины Бургеры")</f>
        <v>Цацики из баранины Бургеры</v>
      </c>
      <c r="B1787" s="1" t="str">
        <f ca="1">IFERROR(__xludf.DUMMYFUNCTION("GOOGLETRANSLATE(B1787,""EN"",""RU"")"),"Огурец")</f>
        <v>Огурец</v>
      </c>
    </row>
    <row r="1788" spans="1:2" ht="15.75" customHeight="1">
      <c r="A1788" s="1" t="str">
        <f ca="1">IFERROR(__xludf.DUMMYFUNCTION("GOOGLETRANSLATE(A1788,""EN"",""RU"")"),"Цацики из баранины Бургеры")</f>
        <v>Цацики из баранины Бургеры</v>
      </c>
      <c r="B1788" s="1" t="str">
        <f ca="1">IFERROR(__xludf.DUMMYFUNCTION("GOOGLETRANSLATE(B1788,""EN"",""RU"")"),"Греческий йогурт")</f>
        <v>Греческий йогурт</v>
      </c>
    </row>
    <row r="1789" spans="1:2" ht="15.75" customHeight="1">
      <c r="A1789" s="1" t="str">
        <f ca="1">IFERROR(__xludf.DUMMYFUNCTION("GOOGLETRANSLATE(A1789,""EN"",""RU"")"),"Цацики из баранины Бургеры")</f>
        <v>Цацики из баранины Бургеры</v>
      </c>
      <c r="B1789" s="1" t="str">
        <f ca="1">IFERROR(__xludf.DUMMYFUNCTION("GOOGLETRANSLATE(B1789,""EN"",""RU"")"),"Мятный")</f>
        <v>Мятный</v>
      </c>
    </row>
    <row r="1790" spans="1:2" ht="15.75" customHeight="1">
      <c r="A1790" s="1" t="str">
        <f ca="1">IFERROR(__xludf.DUMMYFUNCTION("GOOGLETRANSLATE(A1790,""EN"",""RU"")"),"Плов из баранины (Плов)")</f>
        <v>Плов из баранины (Плов)</v>
      </c>
      <c r="B1790" s="1" t="str">
        <f ca="1">IFERROR(__xludf.DUMMYFUNCTION("GOOGLETRANSLATE(B1790,""EN"",""RU"")"),"Ягненок")</f>
        <v>Ягненок</v>
      </c>
    </row>
    <row r="1791" spans="1:2" ht="15.75" customHeight="1">
      <c r="A1791" s="1" t="str">
        <f ca="1">IFERROR(__xludf.DUMMYFUNCTION("GOOGLETRANSLATE(A1791,""EN"",""RU"")"),"Плов из баранины (Плов)")</f>
        <v>Плов из баранины (Плов)</v>
      </c>
      <c r="B1791" s="1" t="str">
        <f ca="1">IFERROR(__xludf.DUMMYFUNCTION("GOOGLETRANSLATE(B1791,""EN"",""RU"")"),"чернослив")</f>
        <v>чернослив</v>
      </c>
    </row>
    <row r="1792" spans="1:2" ht="15.75" customHeight="1">
      <c r="A1792" s="1" t="str">
        <f ca="1">IFERROR(__xludf.DUMMYFUNCTION("GOOGLETRANSLATE(A1792,""EN"",""RU"")"),"Плов из баранины (Плов)")</f>
        <v>Плов из баранины (Плов)</v>
      </c>
      <c r="B1792" s="1" t="str">
        <f ca="1">IFERROR(__xludf.DUMMYFUNCTION("GOOGLETRANSLATE(B1792,""EN"",""RU"")"),"Лимонный сок")</f>
        <v>Лимонный сок</v>
      </c>
    </row>
    <row r="1793" spans="1:2" ht="15.75" customHeight="1">
      <c r="A1793" s="1" t="str">
        <f ca="1">IFERROR(__xludf.DUMMYFUNCTION("GOOGLETRANSLATE(A1793,""EN"",""RU"")"),"Плов из баранины (Плов)")</f>
        <v>Плов из баранины (Плов)</v>
      </c>
      <c r="B1793" s="1" t="str">
        <f ca="1">IFERROR(__xludf.DUMMYFUNCTION("GOOGLETRANSLATE(B1793,""EN"",""RU"")"),"Масло")</f>
        <v>Масло</v>
      </c>
    </row>
    <row r="1794" spans="1:2" ht="15.75" customHeight="1">
      <c r="A1794" s="1" t="str">
        <f ca="1">IFERROR(__xludf.DUMMYFUNCTION("GOOGLETRANSLATE(A1794,""EN"",""RU"")"),"Плов из баранины (Плов)")</f>
        <v>Плов из баранины (Плов)</v>
      </c>
      <c r="B1794" s="1" t="str">
        <f ca="1">IFERROR(__xludf.DUMMYFUNCTION("GOOGLETRANSLATE(B1794,""EN"",""RU"")"),"Лук")</f>
        <v>Лук</v>
      </c>
    </row>
    <row r="1795" spans="1:2" ht="15.75" customHeight="1">
      <c r="A1795" s="1" t="str">
        <f ca="1">IFERROR(__xludf.DUMMYFUNCTION("GOOGLETRANSLATE(A1795,""EN"",""RU"")"),"Плов из баранины (Плов)")</f>
        <v>Плов из баранины (Плов)</v>
      </c>
      <c r="B1795" s="1" t="str">
        <f ca="1">IFERROR(__xludf.DUMMYFUNCTION("GOOGLETRANSLATE(B1795,""EN"",""RU"")"),"Ягненок")</f>
        <v>Ягненок</v>
      </c>
    </row>
    <row r="1796" spans="1:2" ht="15.75" customHeight="1">
      <c r="A1796" s="1" t="str">
        <f ca="1">IFERROR(__xludf.DUMMYFUNCTION("GOOGLETRANSLATE(A1796,""EN"",""RU"")"),"Плов из баранины (Плов)")</f>
        <v>Плов из баранины (Плов)</v>
      </c>
      <c r="B1796" s="1" t="str">
        <f ca="1">IFERROR(__xludf.DUMMYFUNCTION("GOOGLETRANSLATE(B1796,""EN"",""RU"")"),"Чеснок")</f>
        <v>Чеснок</v>
      </c>
    </row>
    <row r="1797" spans="1:2" ht="15.75" customHeight="1">
      <c r="A1797" s="1" t="str">
        <f ca="1">IFERROR(__xludf.DUMMYFUNCTION("GOOGLETRANSLATE(A1797,""EN"",""RU"")"),"Плов из баранины (Плов)")</f>
        <v>Плов из баранины (Плов)</v>
      </c>
      <c r="B1797" s="1" t="str">
        <f ca="1">IFERROR(__xludf.DUMMYFUNCTION("GOOGLETRANSLATE(B1797,""EN"",""RU"")"),"Овощного бульона")</f>
        <v>Овощного бульона</v>
      </c>
    </row>
    <row r="1798" spans="1:2" ht="15.75" customHeight="1">
      <c r="A1798" s="1" t="str">
        <f ca="1">IFERROR(__xludf.DUMMYFUNCTION("GOOGLETRANSLATE(A1798,""EN"",""RU"")"),"Плов из баранины (Плов)")</f>
        <v>Плов из баранины (Плов)</v>
      </c>
      <c r="B1798" s="1" t="str">
        <f ca="1">IFERROR(__xludf.DUMMYFUNCTION("GOOGLETRANSLATE(B1798,""EN"",""RU"")"),"Рис")</f>
        <v>Рис</v>
      </c>
    </row>
    <row r="1799" spans="1:2" ht="15.75" customHeight="1">
      <c r="A1799" s="1" t="str">
        <f ca="1">IFERROR(__xludf.DUMMYFUNCTION("GOOGLETRANSLATE(A1799,""EN"",""RU"")"),"Плов из баранины (Плов)")</f>
        <v>Плов из баранины (Плов)</v>
      </c>
      <c r="B1799" s="1" t="str">
        <f ca="1">IFERROR(__xludf.DUMMYFUNCTION("GOOGLETRANSLATE(B1799,""EN"",""RU"")"),"Шафран")</f>
        <v>Шафран</v>
      </c>
    </row>
    <row r="1800" spans="1:2" ht="15.75" customHeight="1">
      <c r="A1800" s="1" t="str">
        <f ca="1">IFERROR(__xludf.DUMMYFUNCTION("GOOGLETRANSLATE(A1800,""EN"",""RU"")"),"Плов из баранины (Плов)")</f>
        <v>Плов из баранины (Плов)</v>
      </c>
      <c r="B1800" s="1" t="str">
        <f ca="1">IFERROR(__xludf.DUMMYFUNCTION("GOOGLETRANSLATE(B1800,""EN"",""RU"")"),"Петрушка")</f>
        <v>Петрушка</v>
      </c>
    </row>
    <row r="1801" spans="1:2" ht="15.75" customHeight="1">
      <c r="A1801" s="1" t="str">
        <f ca="1">IFERROR(__xludf.DUMMYFUNCTION("GOOGLETRANSLATE(A1801,""EN"",""RU"")"),"Средиземноморский салат с макаронами")</f>
        <v>Средиземноморский салат с макаронами</v>
      </c>
      <c r="B1801" s="1" t="str">
        <f ca="1">IFERROR(__xludf.DUMMYFUNCTION("GOOGLETRANSLATE(B1801,""EN"",""RU"")"),"шарики моцареллы")</f>
        <v>шарики моцареллы</v>
      </c>
    </row>
    <row r="1802" spans="1:2" ht="15.75" customHeight="1">
      <c r="A1802" s="1" t="str">
        <f ca="1">IFERROR(__xludf.DUMMYFUNCTION("GOOGLETRANSLATE(A1802,""EN"",""RU"")"),"Средиземноморский салат с макаронами")</f>
        <v>Средиземноморский салат с макаронами</v>
      </c>
      <c r="B1802" s="1" t="str">
        <f ca="1">IFERROR(__xludf.DUMMYFUNCTION("GOOGLETRANSLATE(B1802,""EN"",""RU"")"),"детские сливовые помидоры")</f>
        <v>детские сливовые помидоры</v>
      </c>
    </row>
    <row r="1803" spans="1:2" ht="15.75" customHeight="1">
      <c r="A1803" s="1" t="str">
        <f ca="1">IFERROR(__xludf.DUMMYFUNCTION("GOOGLETRANSLATE(A1803,""EN"",""RU"")"),"Средиземноморский салат с макаронами")</f>
        <v>Средиземноморский салат с макаронами</v>
      </c>
      <c r="B1803" s="1" t="str">
        <f ca="1">IFERROR(__xludf.DUMMYFUNCTION("GOOGLETRANSLATE(B1803,""EN"",""RU"")"),"свежий базилик")</f>
        <v>свежий базилик</v>
      </c>
    </row>
    <row r="1804" spans="1:2" ht="15.75" customHeight="1">
      <c r="A1804" s="1" t="str">
        <f ca="1">IFERROR(__xludf.DUMMYFUNCTION("GOOGLETRANSLATE(A1804,""EN"",""RU"")"),"Средиземноморский салат с макаронами")</f>
        <v>Средиземноморский салат с макаронами</v>
      </c>
      <c r="B1804" s="1" t="str">
        <f ca="1">IFERROR(__xludf.DUMMYFUNCTION("GOOGLETRANSLATE(B1804,""EN"",""RU"")"),"фарфалле")</f>
        <v>фарфалле</v>
      </c>
    </row>
    <row r="1805" spans="1:2" ht="15.75" customHeight="1">
      <c r="A1805" s="1" t="str">
        <f ca="1">IFERROR(__xludf.DUMMYFUNCTION("GOOGLETRANSLATE(A1805,""EN"",""RU"")"),"Средиземноморский салат с макаронами")</f>
        <v>Средиземноморский салат с макаронами</v>
      </c>
      <c r="B1805" s="1" t="str">
        <f ca="1">IFERROR(__xludf.DUMMYFUNCTION("GOOGLETRANSLATE(B1805,""EN"",""RU"")"),"оливковое масло первого отжима")</f>
        <v>оливковое масло первого отжима</v>
      </c>
    </row>
    <row r="1806" spans="1:2" ht="15.75" customHeight="1">
      <c r="A1806" s="1" t="str">
        <f ca="1">IFERROR(__xludf.DUMMYFUNCTION("GOOGLETRANSLATE(A1806,""EN"",""RU"")"),"Средиземноморский салат с макаронами")</f>
        <v>Средиземноморский салат с макаронами</v>
      </c>
      <c r="B1806" s="1" t="str">
        <f ca="1">IFERROR(__xludf.DUMMYFUNCTION("GOOGLETRANSLATE(B1806,""EN"",""RU"")"),"Оливки")</f>
        <v>Оливки</v>
      </c>
    </row>
    <row r="1807" spans="1:2" ht="15.75" customHeight="1">
      <c r="A1807" s="1" t="str">
        <f ca="1">IFERROR(__xludf.DUMMYFUNCTION("GOOGLETRANSLATE(A1807,""EN"",""RU"")"),"Средиземноморский салат с макаронами")</f>
        <v>Средиземноморский салат с макаронами</v>
      </c>
      <c r="B1807" s="1" t="str">
        <f ca="1">IFERROR(__xludf.DUMMYFUNCTION("GOOGLETRANSLATE(B1807,""EN"",""RU"")"),"тунец")</f>
        <v>тунец</v>
      </c>
    </row>
    <row r="1808" spans="1:2" ht="15.75" customHeight="1">
      <c r="A1808" s="1" t="str">
        <f ca="1">IFERROR(__xludf.DUMMYFUNCTION("GOOGLETRANSLATE(A1808,""EN"",""RU"")"),"Средиземноморский салат с макаронами")</f>
        <v>Средиземноморский салат с макаронами</v>
      </c>
      <c r="B1808" s="1" t="str">
        <f ca="1">IFERROR(__xludf.DUMMYFUNCTION("GOOGLETRANSLATE(B1808,""EN"",""RU"")"),"соль")</f>
        <v>соль</v>
      </c>
    </row>
    <row r="1809" spans="1:2" ht="15.75" customHeight="1">
      <c r="A1809" s="1" t="str">
        <f ca="1">IFERROR(__xludf.DUMMYFUNCTION("GOOGLETRANSLATE(A1809,""EN"",""RU"")"),"Средиземноморский салат с макаронами")</f>
        <v>Средиземноморский салат с макаронами</v>
      </c>
      <c r="B1809" s="1" t="str">
        <f ca="1">IFERROR(__xludf.DUMMYFUNCTION("GOOGLETRANSLATE(B1809,""EN"",""RU"")"),"перец")</f>
        <v>перец</v>
      </c>
    </row>
    <row r="1810" spans="1:2" ht="15.75" customHeight="1">
      <c r="A1810" s="1" t="str">
        <f ca="1">IFERROR(__xludf.DUMMYFUNCTION("GOOGLETRANSLATE(A1810,""EN"",""RU"")"),"Массаман карри из говядины")</f>
        <v>Массаман карри из говядины</v>
      </c>
      <c r="B1810" s="1" t="str">
        <f ca="1">IFERROR(__xludf.DUMMYFUNCTION("GOOGLETRANSLATE(B1810,""EN"",""RU"")"),"Арахис")</f>
        <v>Арахис</v>
      </c>
    </row>
    <row r="1811" spans="1:2" ht="15.75" customHeight="1">
      <c r="A1811" s="1" t="str">
        <f ca="1">IFERROR(__xludf.DUMMYFUNCTION("GOOGLETRANSLATE(A1811,""EN"",""RU"")"),"Массаман карри из говядины")</f>
        <v>Массаман карри из говядины</v>
      </c>
      <c r="B1811" s="1" t="str">
        <f ca="1">IFERROR(__xludf.DUMMYFUNCTION("GOOGLETRANSLATE(B1811,""EN"",""RU"")"),"Кокосовый крем")</f>
        <v>Кокосовый крем</v>
      </c>
    </row>
    <row r="1812" spans="1:2" ht="15.75" customHeight="1">
      <c r="A1812" s="1" t="str">
        <f ca="1">IFERROR(__xludf.DUMMYFUNCTION("GOOGLETRANSLATE(A1812,""EN"",""RU"")"),"Массаман карри из говядины")</f>
        <v>Массаман карри из говядины</v>
      </c>
      <c r="B1812" s="1" t="str">
        <f ca="1">IFERROR(__xludf.DUMMYFUNCTION("GOOGLETRANSLATE(B1812,""EN"",""RU"")"),"Паста карри Массаман")</f>
        <v>Паста карри Массаман</v>
      </c>
    </row>
    <row r="1813" spans="1:2" ht="15.75" customHeight="1">
      <c r="A1813" s="1" t="str">
        <f ca="1">IFERROR(__xludf.DUMMYFUNCTION("GOOGLETRANSLATE(A1813,""EN"",""RU"")"),"Массаман карри из говядины")</f>
        <v>Массаман карри из говядины</v>
      </c>
      <c r="B1813" s="1" t="str">
        <f ca="1">IFERROR(__xludf.DUMMYFUNCTION("GOOGLETRANSLATE(B1813,""EN"",""RU"")"),"Говядина")</f>
        <v>Говядина</v>
      </c>
    </row>
    <row r="1814" spans="1:2" ht="15.75" customHeight="1">
      <c r="A1814" s="1" t="str">
        <f ca="1">IFERROR(__xludf.DUMMYFUNCTION("GOOGLETRANSLATE(A1814,""EN"",""RU"")"),"Массаман карри из говядины")</f>
        <v>Массаман карри из говядины</v>
      </c>
      <c r="B1814" s="1" t="str">
        <f ca="1">IFERROR(__xludf.DUMMYFUNCTION("GOOGLETRANSLATE(B1814,""EN"",""RU"")"),"Картофель")</f>
        <v>Картофель</v>
      </c>
    </row>
    <row r="1815" spans="1:2" ht="15.75" customHeight="1">
      <c r="A1815" s="1" t="str">
        <f ca="1">IFERROR(__xludf.DUMMYFUNCTION("GOOGLETRANSLATE(A1815,""EN"",""RU"")"),"Массаман карри из говядины")</f>
        <v>Массаман карри из говядины</v>
      </c>
      <c r="B1815" s="1" t="str">
        <f ca="1">IFERROR(__xludf.DUMMYFUNCTION("GOOGLETRANSLATE(B1815,""EN"",""RU"")"),"Лук")</f>
        <v>Лук</v>
      </c>
    </row>
    <row r="1816" spans="1:2" ht="15.75" customHeight="1">
      <c r="A1816" s="1" t="str">
        <f ca="1">IFERROR(__xludf.DUMMYFUNCTION("GOOGLETRANSLATE(A1816,""EN"",""RU"")"),"Массаман карри из говядины")</f>
        <v>Массаман карри из говядины</v>
      </c>
      <c r="B1816" s="1" t="str">
        <f ca="1">IFERROR(__xludf.DUMMYFUNCTION("GOOGLETRANSLATE(B1816,""EN"",""RU"")"),"Лайм")</f>
        <v>Лайм</v>
      </c>
    </row>
    <row r="1817" spans="1:2" ht="15.75" customHeight="1">
      <c r="A1817" s="1" t="str">
        <f ca="1">IFERROR(__xludf.DUMMYFUNCTION("GOOGLETRANSLATE(A1817,""EN"",""RU"")"),"Массаман карри из говядины")</f>
        <v>Массаман карри из говядины</v>
      </c>
      <c r="B1817" s="1" t="str">
        <f ca="1">IFERROR(__xludf.DUMMYFUNCTION("GOOGLETRANSLATE(B1817,""EN"",""RU"")"),"Палочка корицы")</f>
        <v>Палочка корицы</v>
      </c>
    </row>
    <row r="1818" spans="1:2" ht="15.75" customHeight="1">
      <c r="A1818" s="1" t="str">
        <f ca="1">IFERROR(__xludf.DUMMYFUNCTION("GOOGLETRANSLATE(A1818,""EN"",""RU"")"),"Массаман карри из говядины")</f>
        <v>Массаман карри из говядины</v>
      </c>
      <c r="B1818" s="1" t="str">
        <f ca="1">IFERROR(__xludf.DUMMYFUNCTION("GOOGLETRANSLATE(B1818,""EN"",""RU"")"),"Тамариндовая паста")</f>
        <v>Тамариндовая паста</v>
      </c>
    </row>
    <row r="1819" spans="1:2" ht="15.75" customHeight="1">
      <c r="A1819" s="1" t="str">
        <f ca="1">IFERROR(__xludf.DUMMYFUNCTION("GOOGLETRANSLATE(A1819,""EN"",""RU"")"),"Массаман карри из говядины")</f>
        <v>Массаман карри из говядины</v>
      </c>
      <c r="B1819" s="1" t="str">
        <f ca="1">IFERROR(__xludf.DUMMYFUNCTION("GOOGLETRANSLATE(B1819,""EN"",""RU"")"),"коричневый сахар")</f>
        <v>коричневый сахар</v>
      </c>
    </row>
    <row r="1820" spans="1:2" ht="15.75" customHeight="1">
      <c r="A1820" s="1" t="str">
        <f ca="1">IFERROR(__xludf.DUMMYFUNCTION("GOOGLETRANSLATE(A1820,""EN"",""RU"")"),"Массаман карри из говядины")</f>
        <v>Массаман карри из говядины</v>
      </c>
      <c r="B1820" s="1" t="str">
        <f ca="1">IFERROR(__xludf.DUMMYFUNCTION("GOOGLETRANSLATE(B1820,""EN"",""RU"")"),"Рыбный соус")</f>
        <v>Рыбный соус</v>
      </c>
    </row>
    <row r="1821" spans="1:2" ht="15.75" customHeight="1">
      <c r="A1821" s="1" t="str">
        <f ca="1">IFERROR(__xludf.DUMMYFUNCTION("GOOGLETRANSLATE(A1821,""EN"",""RU"")"),"Массаман карри из говядины")</f>
        <v>Массаман карри из говядины</v>
      </c>
      <c r="B1821" s="1" t="str">
        <f ca="1">IFERROR(__xludf.DUMMYFUNCTION("GOOGLETRANSLATE(B1821,""EN"",""RU"")"),"перец чили")</f>
        <v>перец чили</v>
      </c>
    </row>
    <row r="1822" spans="1:2" ht="15.75" customHeight="1">
      <c r="A1822" s="1" t="str">
        <f ca="1">IFERROR(__xludf.DUMMYFUNCTION("GOOGLETRANSLATE(A1822,""EN"",""RU"")"),"Массаман карри из говядины")</f>
        <v>Массаман карри из говядины</v>
      </c>
      <c r="B1822" s="1" t="str">
        <f ca="1">IFERROR(__xludf.DUMMYFUNCTION("GOOGLETRANSLATE(B1822,""EN"",""RU"")"),"Жасминовый рис")</f>
        <v>Жасминовый рис</v>
      </c>
    </row>
    <row r="1823" spans="1:2" ht="15.75" customHeight="1">
      <c r="A1823" s="1" t="str">
        <f ca="1">IFERROR(__xludf.DUMMYFUNCTION("GOOGLETRANSLATE(A1823,""EN"",""RU"")"),"Ротоло с грибами и каштанами")</f>
        <v>Ротоло с грибами и каштанами</v>
      </c>
      <c r="B1823" s="1" t="str">
        <f ca="1">IFERROR(__xludf.DUMMYFUNCTION("GOOGLETRANSLATE(B1823,""EN"",""RU"")"),"Грибы")</f>
        <v>Грибы</v>
      </c>
    </row>
    <row r="1824" spans="1:2" ht="15.75" customHeight="1">
      <c r="A1824" s="1" t="str">
        <f ca="1">IFERROR(__xludf.DUMMYFUNCTION("GOOGLETRANSLATE(A1824,""EN"",""RU"")"),"Ротоло с грибами и каштанами")</f>
        <v>Ротоло с грибами и каштанами</v>
      </c>
      <c r="B1824" s="1" t="str">
        <f ca="1">IFERROR(__xludf.DUMMYFUNCTION("GOOGLETRANSLATE(B1824,""EN"",""RU"")"),"Каштаны")</f>
        <v>Каштаны</v>
      </c>
    </row>
    <row r="1825" spans="1:2" ht="15.75" customHeight="1">
      <c r="A1825" s="1" t="str">
        <f ca="1">IFERROR(__xludf.DUMMYFUNCTION("GOOGLETRANSLATE(A1825,""EN"",""RU"")"),"Ротоло с грибами и каштанами")</f>
        <v>Ротоло с грибами и каштанами</v>
      </c>
      <c r="B1825" s="1" t="str">
        <f ca="1">IFERROR(__xludf.DUMMYFUNCTION("GOOGLETRANSLATE(B1825,""EN"",""RU"")"),"Шало")</f>
        <v>Шало</v>
      </c>
    </row>
    <row r="1826" spans="1:2" ht="15.75" customHeight="1">
      <c r="A1826" s="1" t="str">
        <f ca="1">IFERROR(__xludf.DUMMYFUNCTION("GOOGLETRANSLATE(A1826,""EN"",""RU"")"),"Ротоло с грибами и каштанами")</f>
        <v>Ротоло с грибами и каштанами</v>
      </c>
      <c r="B1826" s="1" t="str">
        <f ca="1">IFERROR(__xludf.DUMMYFUNCTION("GOOGLETRANSLATE(B1826,""EN"",""RU"")"),"Чеснок")</f>
        <v>Чеснок</v>
      </c>
    </row>
    <row r="1827" spans="1:2" ht="15.75" customHeight="1">
      <c r="A1827" s="1" t="str">
        <f ca="1">IFERROR(__xludf.DUMMYFUNCTION("GOOGLETRANSLATE(A1827,""EN"",""RU"")"),"Ротоло с грибами и каштанами")</f>
        <v>Ротоло с грибами и каштанами</v>
      </c>
      <c r="B1827" s="1" t="str">
        <f ca="1">IFERROR(__xludf.DUMMYFUNCTION("GOOGLETRANSLATE(B1827,""EN"",""RU"")"),"Розмари")</f>
        <v>Розмари</v>
      </c>
    </row>
    <row r="1828" spans="1:2" ht="15.75" customHeight="1">
      <c r="A1828" s="1" t="str">
        <f ca="1">IFERROR(__xludf.DUMMYFUNCTION("GOOGLETRANSLATE(A1828,""EN"",""RU"")"),"Ротоло с грибами и каштанами")</f>
        <v>Ротоло с грибами и каштанами</v>
      </c>
      <c r="B1828" s="1" t="str">
        <f ca="1">IFERROR(__xludf.DUMMYFUNCTION("GOOGLETRANSLATE(B1828,""EN"",""RU"")"),"Дикие грибы")</f>
        <v>Дикие грибы</v>
      </c>
    </row>
    <row r="1829" spans="1:2" ht="15.75" customHeight="1">
      <c r="A1829" s="1" t="str">
        <f ca="1">IFERROR(__xludf.DUMMYFUNCTION("GOOGLETRANSLATE(A1829,""EN"",""RU"")"),"Ротоло с грибами и каштанами")</f>
        <v>Ротоло с грибами и каштанами</v>
      </c>
      <c r="B1829" s="1" t="str">
        <f ca="1">IFERROR(__xludf.DUMMYFUNCTION("GOOGLETRANSLATE(B1829,""EN"",""RU"")"),"Соевый соус")</f>
        <v>Соевый соус</v>
      </c>
    </row>
    <row r="1830" spans="1:2" ht="15.75" customHeight="1">
      <c r="A1830" s="1" t="str">
        <f ca="1">IFERROR(__xludf.DUMMYFUNCTION("GOOGLETRANSLATE(A1830,""EN"",""RU"")"),"Ротоло с грибами и каштанами")</f>
        <v>Ротоло с грибами и каштанами</v>
      </c>
      <c r="B1830" s="1" t="str">
        <f ca="1">IFERROR(__xludf.DUMMYFUNCTION("GOOGLETRANSLATE(B1830,""EN"",""RU"")"),"Белое вино")</f>
        <v>Белое вино</v>
      </c>
    </row>
    <row r="1831" spans="1:2" ht="15.75" customHeight="1">
      <c r="A1831" s="1" t="str">
        <f ca="1">IFERROR(__xludf.DUMMYFUNCTION("GOOGLETRANSLATE(A1831,""EN"",""RU"")"),"Ротоло с грибами и каштанами")</f>
        <v>Ротоло с грибами и каштанами</v>
      </c>
      <c r="B1831" s="1" t="str">
        <f ca="1">IFERROR(__xludf.DUMMYFUNCTION("GOOGLETRANSLATE(B1831,""EN"",""RU"")"),"Листы лазаньи")</f>
        <v>Листы лазаньи</v>
      </c>
    </row>
    <row r="1832" spans="1:2" ht="15.75" customHeight="1">
      <c r="A1832" s="1" t="str">
        <f ca="1">IFERROR(__xludf.DUMMYFUNCTION("GOOGLETRANSLATE(A1832,""EN"",""RU"")"),"Ротоло с грибами и каштанами")</f>
        <v>Ротоло с грибами и каштанами</v>
      </c>
      <c r="B1832" s="1" t="str">
        <f ca="1">IFERROR(__xludf.DUMMYFUNCTION("GOOGLETRANSLATE(B1832,""EN"",""RU"")"),"Панировочные сухари")</f>
        <v>Панировочные сухари</v>
      </c>
    </row>
    <row r="1833" spans="1:2" ht="15.75" customHeight="1">
      <c r="A1833" s="1" t="str">
        <f ca="1">IFERROR(__xludf.DUMMYFUNCTION("GOOGLETRANSLATE(A1833,""EN"",""RU"")"),"Ротоло с грибами и каштанами")</f>
        <v>Ротоло с грибами и каштанами</v>
      </c>
      <c r="B1833" s="1" t="str">
        <f ca="1">IFERROR(__xludf.DUMMYFUNCTION("GOOGLETRANSLATE(B1833,""EN"",""RU"")"),"Мудрец")</f>
        <v>Мудрец</v>
      </c>
    </row>
    <row r="1834" spans="1:2" ht="15.75" customHeight="1">
      <c r="A1834" s="1" t="str">
        <f ca="1">IFERROR(__xludf.DUMMYFUNCTION("GOOGLETRANSLATE(A1834,""EN"",""RU"")"),"Ротоло с грибами и каштанами")</f>
        <v>Ротоло с грибами и каштанами</v>
      </c>
      <c r="B1834" s="1" t="str">
        <f ca="1">IFERROR(__xludf.DUMMYFUNCTION("GOOGLETRANSLATE(B1834,""EN"",""RU"")"),"Трюфельное масло")</f>
        <v>Трюфельное масло</v>
      </c>
    </row>
    <row r="1835" spans="1:2" ht="15.75" customHeight="1">
      <c r="A1835" s="1" t="str">
        <f ca="1">IFERROR(__xludf.DUMMYFUNCTION("GOOGLETRANSLATE(A1835,""EN"",""RU"")"),"Матар Панир")</f>
        <v>Матар Панир</v>
      </c>
      <c r="B1835" s="1" t="str">
        <f ca="1">IFERROR(__xludf.DUMMYFUNCTION("GOOGLETRANSLATE(B1835,""EN"",""RU"")"),"Подсолнечное масло")</f>
        <v>Подсолнечное масло</v>
      </c>
    </row>
    <row r="1836" spans="1:2" ht="15.75" customHeight="1">
      <c r="A1836" s="1" t="str">
        <f ca="1">IFERROR(__xludf.DUMMYFUNCTION("GOOGLETRANSLATE(A1836,""EN"",""RU"")"),"Матар Панир")</f>
        <v>Матар Панир</v>
      </c>
      <c r="B1836" s="1" t="str">
        <f ca="1">IFERROR(__xludf.DUMMYFUNCTION("GOOGLETRANSLATE(B1836,""EN"",""RU"")"),"Панир")</f>
        <v>Панир</v>
      </c>
    </row>
    <row r="1837" spans="1:2" ht="15.75" customHeight="1">
      <c r="A1837" s="1" t="str">
        <f ca="1">IFERROR(__xludf.DUMMYFUNCTION("GOOGLETRANSLATE(A1837,""EN"",""RU"")"),"Матар Панир")</f>
        <v>Матар Панир</v>
      </c>
      <c r="B1837" s="1" t="str">
        <f ca="1">IFERROR(__xludf.DUMMYFUNCTION("GOOGLETRANSLATE(B1837,""EN"",""RU"")"),"Имбирь")</f>
        <v>Имбирь</v>
      </c>
    </row>
    <row r="1838" spans="1:2" ht="15.75" customHeight="1">
      <c r="A1838" s="1" t="str">
        <f ca="1">IFERROR(__xludf.DUMMYFUNCTION("GOOGLETRANSLATE(A1838,""EN"",""RU"")"),"Матар Панир")</f>
        <v>Матар Панир</v>
      </c>
      <c r="B1838" s="1" t="str">
        <f ca="1">IFERROR(__xludf.DUMMYFUNCTION("GOOGLETRANSLATE(B1838,""EN"",""RU"")"),"Тмин")</f>
        <v>Тмин</v>
      </c>
    </row>
    <row r="1839" spans="1:2" ht="15.75" customHeight="1">
      <c r="A1839" s="1" t="str">
        <f ca="1">IFERROR(__xludf.DUMMYFUNCTION("GOOGLETRANSLATE(A1839,""EN"",""RU"")"),"Матар Панир")</f>
        <v>Матар Панир</v>
      </c>
      <c r="B1839" s="1" t="str">
        <f ca="1">IFERROR(__xludf.DUMMYFUNCTION("GOOGLETRANSLATE(B1839,""EN"",""RU"")"),"Куркума")</f>
        <v>Куркума</v>
      </c>
    </row>
    <row r="1840" spans="1:2" ht="15.75" customHeight="1">
      <c r="A1840" s="1" t="str">
        <f ca="1">IFERROR(__xludf.DUMMYFUNCTION("GOOGLETRANSLATE(A1840,""EN"",""RU"")"),"Матар Панир")</f>
        <v>Матар Панир</v>
      </c>
      <c r="B1840" s="1" t="str">
        <f ca="1">IFERROR(__xludf.DUMMYFUNCTION("GOOGLETRANSLATE(B1840,""EN"",""RU"")"),"Кориандр")</f>
        <v>Кориандр</v>
      </c>
    </row>
    <row r="1841" spans="1:2" ht="15.75" customHeight="1">
      <c r="A1841" s="1" t="str">
        <f ca="1">IFERROR(__xludf.DUMMYFUNCTION("GOOGLETRANSLATE(A1841,""EN"",""RU"")"),"Матар Панир")</f>
        <v>Матар Панир</v>
      </c>
      <c r="B1841" s="1" t="str">
        <f ca="1">IFERROR(__xludf.DUMMYFUNCTION("GOOGLETRANSLATE(B1841,""EN"",""RU"")"),"Зеленый перец чили")</f>
        <v>Зеленый перец чили</v>
      </c>
    </row>
    <row r="1842" spans="1:2" ht="15.75" customHeight="1">
      <c r="A1842" s="1" t="str">
        <f ca="1">IFERROR(__xludf.DUMMYFUNCTION("GOOGLETRANSLATE(A1842,""EN"",""RU"")"),"Матар Панир")</f>
        <v>Матар Панир</v>
      </c>
      <c r="B1842" s="1" t="str">
        <f ca="1">IFERROR(__xludf.DUMMYFUNCTION("GOOGLETRANSLATE(B1842,""EN"",""RU"")"),"Помидор")</f>
        <v>Помидор</v>
      </c>
    </row>
    <row r="1843" spans="1:2" ht="15.75" customHeight="1">
      <c r="A1843" s="1" t="str">
        <f ca="1">IFERROR(__xludf.DUMMYFUNCTION("GOOGLETRANSLATE(A1843,""EN"",""RU"")"),"Матар Панир")</f>
        <v>Матар Панир</v>
      </c>
      <c r="B1843" s="1" t="str">
        <f ca="1">IFERROR(__xludf.DUMMYFUNCTION("GOOGLETRANSLATE(B1843,""EN"",""RU"")"),"Горох")</f>
        <v>Горох</v>
      </c>
    </row>
    <row r="1844" spans="1:2" ht="15.75" customHeight="1">
      <c r="A1844" s="1" t="str">
        <f ca="1">IFERROR(__xludf.DUMMYFUNCTION("GOOGLETRANSLATE(A1844,""EN"",""RU"")"),"Матар Панир")</f>
        <v>Матар Панир</v>
      </c>
      <c r="B1844" s="1" t="str">
        <f ca="1">IFERROR(__xludf.DUMMYFUNCTION("GOOGLETRANSLATE(B1844,""EN"",""RU"")"),"Гарам масала")</f>
        <v>Гарам масала</v>
      </c>
    </row>
    <row r="1845" spans="1:2" ht="15.75" customHeight="1">
      <c r="A1845" s="1" t="str">
        <f ca="1">IFERROR(__xludf.DUMMYFUNCTION("GOOGLETRANSLATE(A1845,""EN"",""RU"")"),"Матар Панир")</f>
        <v>Матар Панир</v>
      </c>
      <c r="B1845" s="1" t="str">
        <f ca="1">IFERROR(__xludf.DUMMYFUNCTION("GOOGLETRANSLATE(B1845,""EN"",""RU"")"),"Кориандр")</f>
        <v>Кориандр</v>
      </c>
    </row>
    <row r="1846" spans="1:2" ht="15.75" customHeight="1">
      <c r="A1846" s="1" t="str">
        <f ca="1">IFERROR(__xludf.DUMMYFUNCTION("GOOGLETRANSLATE(A1846,""EN"",""RU"")"),"Матар Панир")</f>
        <v>Матар Панир</v>
      </c>
      <c r="B1846" s="1" t="str">
        <f ca="1">IFERROR(__xludf.DUMMYFUNCTION("GOOGLETRANSLATE(B1846,""EN"",""RU"")"),"Наан Хлеб")</f>
        <v>Наан Хлеб</v>
      </c>
    </row>
    <row r="1847" spans="1:2" ht="15.75" customHeight="1">
      <c r="A1847" s="1" t="str">
        <f ca="1">IFERROR(__xludf.DUMMYFUNCTION("GOOGLETRANSLATE(A1847,""EN"",""RU"")"),"Пирог с говяжьим фаршем")</f>
        <v>Пирог с говяжьим фаршем</v>
      </c>
      <c r="B1847" s="1" t="str">
        <f ca="1">IFERROR(__xludf.DUMMYFUNCTION("GOOGLETRANSLATE(B1847,""EN"",""RU"")"),"Растительное масло")</f>
        <v>Растительное масло</v>
      </c>
    </row>
    <row r="1848" spans="1:2" ht="15.75" customHeight="1">
      <c r="A1848" s="1" t="str">
        <f ca="1">IFERROR(__xludf.DUMMYFUNCTION("GOOGLETRANSLATE(A1848,""EN"",""RU"")"),"Пирог с говяжьим фаршем")</f>
        <v>Пирог с говяжьим фаршем</v>
      </c>
      <c r="B1848" s="1" t="str">
        <f ca="1">IFERROR(__xludf.DUMMYFUNCTION("GOOGLETRANSLATE(B1848,""EN"",""RU"")"),"Фарш говяжий")</f>
        <v>Фарш говяжий</v>
      </c>
    </row>
    <row r="1849" spans="1:2" ht="15.75" customHeight="1">
      <c r="A1849" s="1" t="str">
        <f ca="1">IFERROR(__xludf.DUMMYFUNCTION("GOOGLETRANSLATE(A1849,""EN"",""RU"")"),"Пирог с говяжьим фаршем")</f>
        <v>Пирог с говяжьим фаршем</v>
      </c>
      <c r="B1849" s="1" t="str">
        <f ca="1">IFERROR(__xludf.DUMMYFUNCTION("GOOGLETRANSLATE(B1849,""EN"",""RU"")"),"Лук")</f>
        <v>Лук</v>
      </c>
    </row>
    <row r="1850" spans="1:2" ht="15.75" customHeight="1">
      <c r="A1850" s="1" t="str">
        <f ca="1">IFERROR(__xludf.DUMMYFUNCTION("GOOGLETRANSLATE(A1850,""EN"",""RU"")"),"Пирог с говяжьим фаршем")</f>
        <v>Пирог с говяжьим фаршем</v>
      </c>
      <c r="B1850" s="1" t="str">
        <f ca="1">IFERROR(__xludf.DUMMYFUNCTION("GOOGLETRANSLATE(B1850,""EN"",""RU"")"),"Томатное пюре")</f>
        <v>Томатное пюре</v>
      </c>
    </row>
    <row r="1851" spans="1:2" ht="15.75" customHeight="1">
      <c r="A1851" s="1" t="str">
        <f ca="1">IFERROR(__xludf.DUMMYFUNCTION("GOOGLETRANSLATE(A1851,""EN"",""RU"")"),"Пирог с говяжьим фаршем")</f>
        <v>Пирог с говяжьим фаршем</v>
      </c>
      <c r="B1851" s="1" t="str">
        <f ca="1">IFERROR(__xludf.DUMMYFUNCTION("GOOGLETRANSLATE(B1851,""EN"",""RU"")"),"Пшеничной муки")</f>
        <v>Пшеничной муки</v>
      </c>
    </row>
    <row r="1852" spans="1:2" ht="15.75" customHeight="1">
      <c r="A1852" s="1" t="str">
        <f ca="1">IFERROR(__xludf.DUMMYFUNCTION("GOOGLETRANSLATE(A1852,""EN"",""RU"")"),"Пирог с говяжьим фаршем")</f>
        <v>Пирог с говяжьим фаршем</v>
      </c>
      <c r="B1852" s="1" t="str">
        <f ca="1">IFERROR(__xludf.DUMMYFUNCTION("GOOGLETRANSLATE(B1852,""EN"",""RU"")"),"Грибы")</f>
        <v>Грибы</v>
      </c>
    </row>
    <row r="1853" spans="1:2" ht="15.75" customHeight="1">
      <c r="A1853" s="1" t="str">
        <f ca="1">IFERROR(__xludf.DUMMYFUNCTION("GOOGLETRANSLATE(A1853,""EN"",""RU"")"),"Пирог с говяжьим фаршем")</f>
        <v>Пирог с говяжьим фаршем</v>
      </c>
      <c r="B1853" s="1" t="str">
        <f ca="1">IFERROR(__xludf.DUMMYFUNCTION("GOOGLETRANSLATE(B1853,""EN"",""RU"")"),"Говяжий бульон")</f>
        <v>Говяжий бульон</v>
      </c>
    </row>
    <row r="1854" spans="1:2" ht="15.75" customHeight="1">
      <c r="A1854" s="1" t="str">
        <f ca="1">IFERROR(__xludf.DUMMYFUNCTION("GOOGLETRANSLATE(A1854,""EN"",""RU"")"),"Пирог с говяжьим фаршем")</f>
        <v>Пирог с говяжьим фаршем</v>
      </c>
      <c r="B1854" s="1" t="str">
        <f ca="1">IFERROR(__xludf.DUMMYFUNCTION("GOOGLETRANSLATE(B1854,""EN"",""RU"")"),"Вустершир соус")</f>
        <v>Вустершир соус</v>
      </c>
    </row>
    <row r="1855" spans="1:2" ht="15.75" customHeight="1">
      <c r="A1855" s="1" t="str">
        <f ca="1">IFERROR(__xludf.DUMMYFUNCTION("GOOGLETRANSLATE(A1855,""EN"",""RU"")"),"Пирог с говяжьим фаршем")</f>
        <v>Пирог с говяжьим фаршем</v>
      </c>
      <c r="B1855" s="1" t="str">
        <f ca="1">IFERROR(__xludf.DUMMYFUNCTION("GOOGLETRANSLATE(B1855,""EN"",""RU"")"),"Песочное тесто")</f>
        <v>Песочное тесто</v>
      </c>
    </row>
    <row r="1856" spans="1:2" ht="15.75" customHeight="1">
      <c r="A1856" s="1" t="str">
        <f ca="1">IFERROR(__xludf.DUMMYFUNCTION("GOOGLETRANSLATE(A1856,""EN"",""RU"")"),"Пирог с говяжьим фаршем")</f>
        <v>Пирог с говяжьим фаршем</v>
      </c>
      <c r="B1856" s="1" t="str">
        <f ca="1">IFERROR(__xludf.DUMMYFUNCTION("GOOGLETRANSLATE(B1856,""EN"",""RU"")"),"Яичные желтки")</f>
        <v>Яичные желтки</v>
      </c>
    </row>
    <row r="1857" spans="1:2" ht="15.75" customHeight="1">
      <c r="A1857" s="1" t="str">
        <f ca="1">IFERROR(__xludf.DUMMYFUNCTION("GOOGLETRANSLATE(A1857,""EN"",""RU"")"),"Шотландский пирог McSinghs")</f>
        <v>Шотландский пирог McSinghs</v>
      </c>
      <c r="B1857" s="1" t="str">
        <f ca="1">IFERROR(__xludf.DUMMYFUNCTION("GOOGLETRANSLATE(B1857,""EN"",""RU"")"),"Тмин")</f>
        <v>Тмин</v>
      </c>
    </row>
    <row r="1858" spans="1:2" ht="15.75" customHeight="1">
      <c r="A1858" s="1" t="str">
        <f ca="1">IFERROR(__xludf.DUMMYFUNCTION("GOOGLETRANSLATE(A1858,""EN"",""RU"")"),"Шотландский пирог McSinghs")</f>
        <v>Шотландский пирог McSinghs</v>
      </c>
      <c r="B1858" s="1" t="str">
        <f ca="1">IFERROR(__xludf.DUMMYFUNCTION("GOOGLETRANSLATE(B1858,""EN"",""RU"")"),"Рапсовое масло")</f>
        <v>Рапсовое масло</v>
      </c>
    </row>
    <row r="1859" spans="1:2" ht="15.75" customHeight="1">
      <c r="A1859" s="1" t="str">
        <f ca="1">IFERROR(__xludf.DUMMYFUNCTION("GOOGLETRANSLATE(A1859,""EN"",""RU"")"),"Шотландский пирог McSinghs")</f>
        <v>Шотландский пирог McSinghs</v>
      </c>
      <c r="B1859" s="1" t="str">
        <f ca="1">IFERROR(__xludf.DUMMYFUNCTION("GOOGLETRANSLATE(B1859,""EN"",""RU"")"),"Красный лук")</f>
        <v>Красный лук</v>
      </c>
    </row>
    <row r="1860" spans="1:2" ht="15.75" customHeight="1">
      <c r="A1860" s="1" t="str">
        <f ca="1">IFERROR(__xludf.DUMMYFUNCTION("GOOGLETRANSLATE(A1860,""EN"",""RU"")"),"Шотландский пирог McSinghs")</f>
        <v>Шотландский пирог McSinghs</v>
      </c>
      <c r="B1860" s="1" t="str">
        <f ca="1">IFERROR(__xludf.DUMMYFUNCTION("GOOGLETRANSLATE(B1860,""EN"",""RU"")"),"Зубчик чеснока")</f>
        <v>Зубчик чеснока</v>
      </c>
    </row>
    <row r="1861" spans="1:2" ht="15.75" customHeight="1">
      <c r="A1861" s="1" t="str">
        <f ca="1">IFERROR(__xludf.DUMMYFUNCTION("GOOGLETRANSLATE(A1861,""EN"",""RU"")"),"Шотландский пирог McSinghs")</f>
        <v>Шотландский пирог McSinghs</v>
      </c>
      <c r="B1861" s="1" t="str">
        <f ca="1">IFERROR(__xludf.DUMMYFUNCTION("GOOGLETRANSLATE(B1861,""EN"",""RU"")"),"Зеленый перец чили")</f>
        <v>Зеленый перец чили</v>
      </c>
    </row>
    <row r="1862" spans="1:2" ht="15.75" customHeight="1">
      <c r="A1862" s="1" t="str">
        <f ca="1">IFERROR(__xludf.DUMMYFUNCTION("GOOGLETRANSLATE(A1862,""EN"",""RU"")"),"Шотландский пирог McSinghs")</f>
        <v>Шотландский пирог McSinghs</v>
      </c>
      <c r="B1862" s="1" t="str">
        <f ca="1">IFERROR(__xludf.DUMMYFUNCTION("GOOGLETRANSLATE(B1862,""EN"",""RU"")"),"Красный перец")</f>
        <v>Красный перец</v>
      </c>
    </row>
    <row r="1863" spans="1:2" ht="15.75" customHeight="1">
      <c r="A1863" s="1" t="str">
        <f ca="1">IFERROR(__xludf.DUMMYFUNCTION("GOOGLETRANSLATE(A1863,""EN"",""RU"")"),"Шотландский пирог McSinghs")</f>
        <v>Шотландский пирог McSinghs</v>
      </c>
      <c r="B1863" s="1" t="str">
        <f ca="1">IFERROR(__xludf.DUMMYFUNCTION("GOOGLETRANSLATE(B1863,""EN"",""RU"")"),"Мускатный орех")</f>
        <v>Мускатный орех</v>
      </c>
    </row>
    <row r="1864" spans="1:2" ht="15.75" customHeight="1">
      <c r="A1864" s="1" t="str">
        <f ca="1">IFERROR(__xludf.DUMMYFUNCTION("GOOGLETRANSLATE(A1864,""EN"",""RU"")"),"Шотландский пирог McSinghs")</f>
        <v>Шотландский пирог McSinghs</v>
      </c>
      <c r="B1864" s="1" t="str">
        <f ca="1">IFERROR(__xludf.DUMMYFUNCTION("GOOGLETRANSLATE(B1864,""EN"",""RU"")"),"Кориандр")</f>
        <v>Кориандр</v>
      </c>
    </row>
    <row r="1865" spans="1:2" ht="15.75" customHeight="1">
      <c r="A1865" s="1" t="str">
        <f ca="1">IFERROR(__xludf.DUMMYFUNCTION("GOOGLETRANSLATE(A1865,""EN"",""RU"")"),"Шотландский пирог McSinghs")</f>
        <v>Шотландский пирог McSinghs</v>
      </c>
      <c r="B1865" s="1" t="str">
        <f ca="1">IFERROR(__xludf.DUMMYFUNCTION("GOOGLETRANSLATE(B1865,""EN"",""RU"")"),"Бараний фарш")</f>
        <v>Бараний фарш</v>
      </c>
    </row>
    <row r="1866" spans="1:2" ht="15.75" customHeight="1">
      <c r="A1866" s="1" t="str">
        <f ca="1">IFERROR(__xludf.DUMMYFUNCTION("GOOGLETRANSLATE(A1866,""EN"",""RU"")"),"Шотландский пирог McSinghs")</f>
        <v>Шотландский пирог McSinghs</v>
      </c>
      <c r="B1866" s="1" t="str">
        <f ca="1">IFERROR(__xludf.DUMMYFUNCTION("GOOGLETRANSLATE(B1866,""EN"",""RU"")"),"Перец")</f>
        <v>Перец</v>
      </c>
    </row>
    <row r="1867" spans="1:2" ht="15.75" customHeight="1">
      <c r="A1867" s="1" t="str">
        <f ca="1">IFERROR(__xludf.DUMMYFUNCTION("GOOGLETRANSLATE(A1867,""EN"",""RU"")"),"Шотландский пирог McSinghs")</f>
        <v>Шотландский пирог McSinghs</v>
      </c>
      <c r="B1867" s="1" t="str">
        <f ca="1">IFERROR(__xludf.DUMMYFUNCTION("GOOGLETRANSLATE(B1867,""EN"",""RU"")"),"Кориандр")</f>
        <v>Кориандр</v>
      </c>
    </row>
    <row r="1868" spans="1:2" ht="15.75" customHeight="1">
      <c r="A1868" s="1" t="str">
        <f ca="1">IFERROR(__xludf.DUMMYFUNCTION("GOOGLETRANSLATE(A1868,""EN"",""RU"")"),"Шотландский пирог McSinghs")</f>
        <v>Шотландский пирог McSinghs</v>
      </c>
      <c r="B1868" s="1" t="str">
        <f ca="1">IFERROR(__xludf.DUMMYFUNCTION("GOOGLETRANSLATE(B1868,""EN"",""RU"")"),"Пшеничной муки")</f>
        <v>Пшеничной муки</v>
      </c>
    </row>
    <row r="1869" spans="1:2" ht="15.75" customHeight="1">
      <c r="A1869" s="1" t="str">
        <f ca="1">IFERROR(__xludf.DUMMYFUNCTION("GOOGLETRANSLATE(A1869,""EN"",""RU"")"),"Шотландский пирог McSinghs")</f>
        <v>Шотландский пирог McSinghs</v>
      </c>
      <c r="B1869" s="1" t="str">
        <f ca="1">IFERROR(__xludf.DUMMYFUNCTION("GOOGLETRANSLATE(B1869,""EN"",""RU"")"),"Соль")</f>
        <v>Соль</v>
      </c>
    </row>
    <row r="1870" spans="1:2" ht="15.75" customHeight="1">
      <c r="A1870" s="1" t="str">
        <f ca="1">IFERROR(__xludf.DUMMYFUNCTION("GOOGLETRANSLATE(A1870,""EN"",""RU"")"),"Шотландский пирог McSinghs")</f>
        <v>Шотландский пирог McSinghs</v>
      </c>
      <c r="B1870" s="1" t="str">
        <f ca="1">IFERROR(__xludf.DUMMYFUNCTION("GOOGLETRANSLATE(B1870,""EN"",""RU"")"),"Молоко")</f>
        <v>Молоко</v>
      </c>
    </row>
    <row r="1871" spans="1:2" ht="15.75" customHeight="1">
      <c r="A1871" s="1" t="str">
        <f ca="1">IFERROR(__xludf.DUMMYFUNCTION("GOOGLETRANSLATE(A1871,""EN"",""RU"")"),"Шотландский пирог McSinghs")</f>
        <v>Шотландский пирог McSinghs</v>
      </c>
      <c r="B1871" s="1" t="str">
        <f ca="1">IFERROR(__xludf.DUMMYFUNCTION("GOOGLETRANSLATE(B1871,""EN"",""RU"")"),"Сало")</f>
        <v>Сало</v>
      </c>
    </row>
    <row r="1872" spans="1:2" ht="15.75" customHeight="1">
      <c r="A1872" s="1" t="str">
        <f ca="1">IFERROR(__xludf.DUMMYFUNCTION("GOOGLETRANSLATE(A1872,""EN"",""RU"")"),"Шотландский пирог McSinghs")</f>
        <v>Шотландский пирог McSinghs</v>
      </c>
      <c r="B1872" s="1" t="str">
        <f ca="1">IFERROR(__xludf.DUMMYFUNCTION("GOOGLETRANSLATE(B1872,""EN"",""RU"")"),"Яичные желтки")</f>
        <v>Яичные желтки</v>
      </c>
    </row>
    <row r="1873" spans="1:2" ht="15.75" customHeight="1">
      <c r="A1873" s="1" t="str">
        <f ca="1">IFERROR(__xludf.DUMMYFUNCTION("GOOGLETRANSLATE(A1873,""EN"",""RU"")"),"Торт Мадейра")</f>
        <v>Торт Мадейра</v>
      </c>
      <c r="B1873" s="1" t="str">
        <f ca="1">IFERROR(__xludf.DUMMYFUNCTION("GOOGLETRANSLATE(B1873,""EN"",""RU"")"),"Масло")</f>
        <v>Масло</v>
      </c>
    </row>
    <row r="1874" spans="1:2" ht="15.75" customHeight="1">
      <c r="A1874" s="1" t="str">
        <f ca="1">IFERROR(__xludf.DUMMYFUNCTION("GOOGLETRANSLATE(A1874,""EN"",""RU"")"),"Торт Мадейра")</f>
        <v>Торт Мадейра</v>
      </c>
      <c r="B1874" s="1" t="str">
        <f ca="1">IFERROR(__xludf.DUMMYFUNCTION("GOOGLETRANSLATE(B1874,""EN"",""RU"")"),"Кастеровый сахар")</f>
        <v>Кастеровый сахар</v>
      </c>
    </row>
    <row r="1875" spans="1:2" ht="15.75" customHeight="1">
      <c r="A1875" s="1" t="str">
        <f ca="1">IFERROR(__xludf.DUMMYFUNCTION("GOOGLETRANSLATE(A1875,""EN"",""RU"")"),"Торт Мадейра")</f>
        <v>Торт Мадейра</v>
      </c>
      <c r="B1875" s="1" t="str">
        <f ca="1">IFERROR(__xludf.DUMMYFUNCTION("GOOGLETRANSLATE(B1875,""EN"",""RU"")"),"Яйца")</f>
        <v>Яйца</v>
      </c>
    </row>
    <row r="1876" spans="1:2" ht="15.75" customHeight="1">
      <c r="A1876" s="1" t="str">
        <f ca="1">IFERROR(__xludf.DUMMYFUNCTION("GOOGLETRANSLATE(A1876,""EN"",""RU"")"),"Торт Мадейра")</f>
        <v>Торт Мадейра</v>
      </c>
      <c r="B1876" s="1" t="str">
        <f ca="1">IFERROR(__xludf.DUMMYFUNCTION("GOOGLETRANSLATE(B1876,""EN"",""RU"")"),"Самоподнимающаяся Мука")</f>
        <v>Самоподнимающаяся Мука</v>
      </c>
    </row>
    <row r="1877" spans="1:2" ht="15.75" customHeight="1">
      <c r="A1877" s="1" t="str">
        <f ca="1">IFERROR(__xludf.DUMMYFUNCTION("GOOGLETRANSLATE(A1877,""EN"",""RU"")"),"Торт Мадейра")</f>
        <v>Торт Мадейра</v>
      </c>
      <c r="B1877" s="1" t="str">
        <f ca="1">IFERROR(__xludf.DUMMYFUNCTION("GOOGLETRANSLATE(B1877,""EN"",""RU"")"),"Молоко")</f>
        <v>Молоко</v>
      </c>
    </row>
    <row r="1878" spans="1:2" ht="15.75" customHeight="1">
      <c r="A1878" s="1" t="str">
        <f ca="1">IFERROR(__xludf.DUMMYFUNCTION("GOOGLETRANSLATE(A1878,""EN"",""RU"")"),"Торт Мадейра")</f>
        <v>Торт Мадейра</v>
      </c>
      <c r="B1878" s="1" t="str">
        <f ca="1">IFERROR(__xludf.DUMMYFUNCTION("GOOGLETRANSLATE(B1878,""EN"",""RU"")"),"Лимон")</f>
        <v>Лимон</v>
      </c>
    </row>
    <row r="1879" spans="1:2" ht="15.75" customHeight="1">
      <c r="A1879" s="1" t="str">
        <f ca="1">IFERROR(__xludf.DUMMYFUNCTION("GOOGLETRANSLATE(A1879,""EN"",""RU"")"),"Торт Мадейра")</f>
        <v>Торт Мадейра</v>
      </c>
      <c r="B1879" s="1" t="str">
        <f ca="1">IFERROR(__xludf.DUMMYFUNCTION("GOOGLETRANSLATE(B1879,""EN"",""RU"")"),"Смешанный пилинг")</f>
        <v>Смешанный пилинг</v>
      </c>
    </row>
    <row r="1880" spans="1:2" ht="15.75" customHeight="1">
      <c r="A1880" s="1" t="str">
        <f ca="1">IFERROR(__xludf.DUMMYFUNCTION("GOOGLETRANSLATE(A1880,""EN"",""RU"")"),"Монреальское копченое мясо")</f>
        <v>Монреальское копченое мясо</v>
      </c>
      <c r="B1880" s="1" t="str">
        <f ca="1">IFERROR(__xludf.DUMMYFUNCTION("GOOGLETRANSLATE(B1880,""EN"",""RU"")"),"Говяжья грудинка")</f>
        <v>Говяжья грудинка</v>
      </c>
    </row>
    <row r="1881" spans="1:2" ht="15.75" customHeight="1">
      <c r="A1881" s="1" t="str">
        <f ca="1">IFERROR(__xludf.DUMMYFUNCTION("GOOGLETRANSLATE(A1881,""EN"",""RU"")"),"Монреальское копченое мясо")</f>
        <v>Монреальское копченое мясо</v>
      </c>
      <c r="B1881" s="1" t="str">
        <f ca="1">IFERROR(__xludf.DUMMYFUNCTION("GOOGLETRANSLATE(B1881,""EN"",""RU"")"),"Соль")</f>
        <v>Соль</v>
      </c>
    </row>
    <row r="1882" spans="1:2" ht="15.75" customHeight="1">
      <c r="A1882" s="1" t="str">
        <f ca="1">IFERROR(__xludf.DUMMYFUNCTION("GOOGLETRANSLATE(A1882,""EN"",""RU"")"),"Монреальское копченое мясо")</f>
        <v>Монреальское копченое мясо</v>
      </c>
      <c r="B1882" s="1" t="str">
        <f ca="1">IFERROR(__xludf.DUMMYFUNCTION("GOOGLETRANSLATE(B1882,""EN"",""RU"")"),"Черный перец")</f>
        <v>Черный перец</v>
      </c>
    </row>
    <row r="1883" spans="1:2" ht="15.75" customHeight="1">
      <c r="A1883" s="1" t="str">
        <f ca="1">IFERROR(__xludf.DUMMYFUNCTION("GOOGLETRANSLATE(A1883,""EN"",""RU"")"),"Монреальское копченое мясо")</f>
        <v>Монреальское копченое мясо</v>
      </c>
      <c r="B1883" s="1" t="str">
        <f ca="1">IFERROR(__xludf.DUMMYFUNCTION("GOOGLETRANSLATE(B1883,""EN"",""RU"")"),"Кориандр")</f>
        <v>Кориандр</v>
      </c>
    </row>
    <row r="1884" spans="1:2" ht="15.75" customHeight="1">
      <c r="A1884" s="1" t="str">
        <f ca="1">IFERROR(__xludf.DUMMYFUNCTION("GOOGLETRANSLATE(A1884,""EN"",""RU"")"),"Монреальское копченое мясо")</f>
        <v>Монреальское копченое мясо</v>
      </c>
      <c r="B1884" s="1" t="str">
        <f ca="1">IFERROR(__xludf.DUMMYFUNCTION("GOOGLETRANSLATE(B1884,""EN"",""RU"")"),"Сахар")</f>
        <v>Сахар</v>
      </c>
    </row>
    <row r="1885" spans="1:2" ht="15.75" customHeight="1">
      <c r="A1885" s="1" t="str">
        <f ca="1">IFERROR(__xludf.DUMMYFUNCTION("GOOGLETRANSLATE(A1885,""EN"",""RU"")"),"Монреальское копченое мясо")</f>
        <v>Монреальское копченое мясо</v>
      </c>
      <c r="B1885" s="1" t="str">
        <f ca="1">IFERROR(__xludf.DUMMYFUNCTION("GOOGLETRANSLATE(B1885,""EN"",""RU"")"),"Лавровый лист")</f>
        <v>Лавровый лист</v>
      </c>
    </row>
    <row r="1886" spans="1:2" ht="15.75" customHeight="1">
      <c r="A1886" s="1" t="str">
        <f ca="1">IFERROR(__xludf.DUMMYFUNCTION("GOOGLETRANSLATE(A1886,""EN"",""RU"")"),"Монреальское копченое мясо")</f>
        <v>Монреальское копченое мясо</v>
      </c>
      <c r="B1886" s="1" t="str">
        <f ca="1">IFERROR(__xludf.DUMMYFUNCTION("GOOGLETRANSLATE(B1886,""EN"",""RU"")"),"Гвоздика")</f>
        <v>Гвоздика</v>
      </c>
    </row>
    <row r="1887" spans="1:2" ht="15.75" customHeight="1">
      <c r="A1887" s="1" t="str">
        <f ca="1">IFERROR(__xludf.DUMMYFUNCTION("GOOGLETRANSLATE(A1887,""EN"",""RU"")"),"Монреальское копченое мясо")</f>
        <v>Монреальское копченое мясо</v>
      </c>
      <c r="B1887" s="1" t="str">
        <f ca="1">IFERROR(__xludf.DUMMYFUNCTION("GOOGLETRANSLATE(B1887,""EN"",""RU"")"),"Черный перец")</f>
        <v>Черный перец</v>
      </c>
    </row>
    <row r="1888" spans="1:2" ht="15.75" customHeight="1">
      <c r="A1888" s="1" t="str">
        <f ca="1">IFERROR(__xludf.DUMMYFUNCTION("GOOGLETRANSLATE(A1888,""EN"",""RU"")"),"Монреальское копченое мясо")</f>
        <v>Монреальское копченое мясо</v>
      </c>
      <c r="B1888" s="1" t="str">
        <f ca="1">IFERROR(__xludf.DUMMYFUNCTION("GOOGLETRANSLATE(B1888,""EN"",""RU"")"),"Кориандр")</f>
        <v>Кориандр</v>
      </c>
    </row>
    <row r="1889" spans="1:2" ht="15.75" customHeight="1">
      <c r="A1889" s="1" t="str">
        <f ca="1">IFERROR(__xludf.DUMMYFUNCTION("GOOGLETRANSLATE(A1889,""EN"",""RU"")"),"Монреальское копченое мясо")</f>
        <v>Монреальское копченое мясо</v>
      </c>
      <c r="B1889" s="1" t="str">
        <f ca="1">IFERROR(__xludf.DUMMYFUNCTION("GOOGLETRANSLATE(B1889,""EN"",""RU"")"),"Паприка")</f>
        <v>Паприка</v>
      </c>
    </row>
    <row r="1890" spans="1:2" ht="15.75" customHeight="1">
      <c r="A1890" s="1" t="str">
        <f ca="1">IFERROR(__xludf.DUMMYFUNCTION("GOOGLETRANSLATE(A1890,""EN"",""RU"")"),"Монреальское копченое мясо")</f>
        <v>Монреальское копченое мясо</v>
      </c>
      <c r="B1890" s="1" t="str">
        <f ca="1">IFERROR(__xludf.DUMMYFUNCTION("GOOGLETRANSLATE(B1890,""EN"",""RU"")"),"Чеснок")</f>
        <v>Чеснок</v>
      </c>
    </row>
    <row r="1891" spans="1:2" ht="15.75" customHeight="1">
      <c r="A1891" s="1" t="str">
        <f ca="1">IFERROR(__xludf.DUMMYFUNCTION("GOOGLETRANSLATE(A1891,""EN"",""RU"")"),"Монреальское копченое мясо")</f>
        <v>Монреальское копченое мясо</v>
      </c>
      <c r="B1891" s="1" t="str">
        <f ca="1">IFERROR(__xludf.DUMMYFUNCTION("GOOGLETRANSLATE(B1891,""EN"",""RU"")"),"Лук")</f>
        <v>Лук</v>
      </c>
    </row>
    <row r="1892" spans="1:2" ht="15.75" customHeight="1">
      <c r="A1892" s="1" t="str">
        <f ca="1">IFERROR(__xludf.DUMMYFUNCTION("GOOGLETRANSLATE(A1892,""EN"",""RU"")"),"Монреальское копченое мясо")</f>
        <v>Монреальское копченое мясо</v>
      </c>
      <c r="B1892" s="1" t="str">
        <f ca="1">IFERROR(__xludf.DUMMYFUNCTION("GOOGLETRANSLATE(B1892,""EN"",""RU"")"),"Укроп")</f>
        <v>Укроп</v>
      </c>
    </row>
    <row r="1893" spans="1:2" ht="15.75" customHeight="1">
      <c r="A1893" s="1" t="str">
        <f ca="1">IFERROR(__xludf.DUMMYFUNCTION("GOOGLETRANSLATE(A1893,""EN"",""RU"")"),"Монреальское копченое мясо")</f>
        <v>Монреальское копченое мясо</v>
      </c>
      <c r="B1893" s="1" t="str">
        <f ca="1">IFERROR(__xludf.DUMMYFUNCTION("GOOGLETRANSLATE(B1893,""EN"",""RU"")"),"Английская горчица")</f>
        <v>Английская горчица</v>
      </c>
    </row>
    <row r="1894" spans="1:2" ht="15.75" customHeight="1">
      <c r="A1894" s="1" t="str">
        <f ca="1">IFERROR(__xludf.DUMMYFUNCTION("GOOGLETRANSLATE(A1894,""EN"",""RU"")"),"Монреальское копченое мясо")</f>
        <v>Монреальское копченое мясо</v>
      </c>
      <c r="B1894" s="1" t="str">
        <f ca="1">IFERROR(__xludf.DUMMYFUNCTION("GOOGLETRANSLATE(B1894,""EN"",""RU"")"),"Сельдерейная соль")</f>
        <v>Сельдерейная соль</v>
      </c>
    </row>
    <row r="1895" spans="1:2" ht="15.75" customHeight="1">
      <c r="A1895" s="1" t="str">
        <f ca="1">IFERROR(__xludf.DUMMYFUNCTION("GOOGLETRANSLATE(A1895,""EN"",""RU"")"),"Монреальское копченое мясо")</f>
        <v>Монреальское копченое мясо</v>
      </c>
      <c r="B1895" s="1" t="str">
        <f ca="1">IFERROR(__xludf.DUMMYFUNCTION("GOOGLETRANSLATE(B1895,""EN"",""RU"")"),"Хлопья красного перца")</f>
        <v>Хлопья красного перца</v>
      </c>
    </row>
    <row r="1896" spans="1:2" ht="15.75" customHeight="1">
      <c r="A1896" s="1" t="str">
        <f ca="1">IFERROR(__xludf.DUMMYFUNCTION("GOOGLETRANSLATE(A1896,""EN"",""RU"")"),"Ма По Тофу")</f>
        <v>Ма По Тофу</v>
      </c>
      <c r="B1896" s="1" t="str">
        <f ca="1">IFERROR(__xludf.DUMMYFUNCTION("GOOGLETRANSLATE(B1896,""EN"",""RU"")"),"Тофу")</f>
        <v>Тофу</v>
      </c>
    </row>
    <row r="1897" spans="1:2" ht="15.75" customHeight="1">
      <c r="A1897" s="1" t="str">
        <f ca="1">IFERROR(__xludf.DUMMYFUNCTION("GOOGLETRANSLATE(A1897,""EN"",""RU"")"),"Ма По Тофу")</f>
        <v>Ма По Тофу</v>
      </c>
      <c r="B1897" s="1" t="str">
        <f ca="1">IFERROR(__xludf.DUMMYFUNCTION("GOOGLETRANSLATE(B1897,""EN"",""RU"")"),"Фарш говяжий")</f>
        <v>Фарш говяжий</v>
      </c>
    </row>
    <row r="1898" spans="1:2" ht="15.75" customHeight="1">
      <c r="A1898" s="1" t="str">
        <f ca="1">IFERROR(__xludf.DUMMYFUNCTION("GOOGLETRANSLATE(A1898,""EN"",""RU"")"),"Ма По Тофу")</f>
        <v>Ма По Тофу</v>
      </c>
      <c r="B1898" s="1" t="str">
        <f ca="1">IFERROR(__xludf.DUMMYFUNCTION("GOOGLETRANSLATE(B1898,""EN"",""RU"")"),"Кунжутное масло")</f>
        <v>Кунжутное масло</v>
      </c>
    </row>
    <row r="1899" spans="1:2" ht="15.75" customHeight="1">
      <c r="A1899" s="1" t="str">
        <f ca="1">IFERROR(__xludf.DUMMYFUNCTION("GOOGLETRANSLATE(A1899,""EN"",""RU"")"),"Ма По Тофу")</f>
        <v>Ма По Тофу</v>
      </c>
      <c r="B1899" s="1" t="str">
        <f ca="1">IFERROR(__xludf.DUMMYFUNCTION("GOOGLETRANSLATE(B1899,""EN"",""RU"")"),"Дубаньцзян")</f>
        <v>Дубаньцзян</v>
      </c>
    </row>
    <row r="1900" spans="1:2" ht="15.75" customHeight="1">
      <c r="A1900" s="1" t="str">
        <f ca="1">IFERROR(__xludf.DUMMYFUNCTION("GOOGLETRANSLATE(A1900,""EN"",""RU"")"),"Ма По Тофу")</f>
        <v>Ма По Тофу</v>
      </c>
      <c r="B1900" s="1" t="str">
        <f ca="1">IFERROR(__xludf.DUMMYFUNCTION("GOOGLETRANSLATE(B1900,""EN"",""RU"")"),"Ферментированные черные бобы")</f>
        <v>Ферментированные черные бобы</v>
      </c>
    </row>
    <row r="1901" spans="1:2" ht="15.75" customHeight="1">
      <c r="A1901" s="1" t="str">
        <f ca="1">IFERROR(__xludf.DUMMYFUNCTION("GOOGLETRANSLATE(A1901,""EN"",""RU"")"),"Ма По Тофу")</f>
        <v>Ма По Тофу</v>
      </c>
      <c r="B1901" s="1" t="str">
        <f ca="1">IFERROR(__xludf.DUMMYFUNCTION("GOOGLETRANSLATE(B1901,""EN"",""RU"")"),"Перец")</f>
        <v>Перец</v>
      </c>
    </row>
    <row r="1902" spans="1:2" ht="15.75" customHeight="1">
      <c r="A1902" s="1" t="str">
        <f ca="1">IFERROR(__xludf.DUMMYFUNCTION("GOOGLETRANSLATE(A1902,""EN"",""RU"")"),"Ма По Тофу")</f>
        <v>Ма По Тофу</v>
      </c>
      <c r="B1902" s="1" t="str">
        <f ca="1">IFERROR(__xludf.DUMMYFUNCTION("GOOGLETRANSLATE(B1902,""EN"",""RU"")"),"Соль")</f>
        <v>Соль</v>
      </c>
    </row>
    <row r="1903" spans="1:2" ht="15.75" customHeight="1">
      <c r="A1903" s="1" t="str">
        <f ca="1">IFERROR(__xludf.DUMMYFUNCTION("GOOGLETRANSLATE(A1903,""EN"",""RU"")"),"Ма По Тофу")</f>
        <v>Ма По Тофу</v>
      </c>
      <c r="B1903" s="1" t="str">
        <f ca="1">IFERROR(__xludf.DUMMYFUNCTION("GOOGLETRANSLATE(B1903,""EN"",""RU"")"),"Сычуаньский перец")</f>
        <v>Сычуаньский перец</v>
      </c>
    </row>
    <row r="1904" spans="1:2" ht="15.75" customHeight="1">
      <c r="A1904" s="1" t="str">
        <f ca="1">IFERROR(__xludf.DUMMYFUNCTION("GOOGLETRANSLATE(A1904,""EN"",""RU"")"),"Ма По Тофу")</f>
        <v>Ма По Тофу</v>
      </c>
      <c r="B1904" s="1" t="str">
        <f ca="1">IFERROR(__xludf.DUMMYFUNCTION("GOOGLETRANSLATE(B1904,""EN"",""RU"")"),"Соевый соус")</f>
        <v>Соевый соус</v>
      </c>
    </row>
    <row r="1905" spans="1:2" ht="15.75" customHeight="1">
      <c r="A1905" s="1" t="str">
        <f ca="1">IFERROR(__xludf.DUMMYFUNCTION("GOOGLETRANSLATE(A1905,""EN"",""RU"")"),"Ма По Тофу")</f>
        <v>Ма По Тофу</v>
      </c>
      <c r="B1905" s="1" t="str">
        <f ca="1">IFERROR(__xludf.DUMMYFUNCTION("GOOGLETRANSLATE(B1905,""EN"",""RU"")"),"Вода")</f>
        <v>Вода</v>
      </c>
    </row>
    <row r="1906" spans="1:2" ht="15.75" customHeight="1">
      <c r="A1906" s="1" t="str">
        <f ca="1">IFERROR(__xludf.DUMMYFUNCTION("GOOGLETRANSLATE(A1906,""EN"",""RU"")"),"Ма По Тофу")</f>
        <v>Ма По Тофу</v>
      </c>
      <c r="B1906" s="1" t="str">
        <f ca="1">IFERROR(__xludf.DUMMYFUNCTION("GOOGLETRANSLATE(B1906,""EN"",""RU"")"),"Оливковое масло")</f>
        <v>Оливковое масло</v>
      </c>
    </row>
    <row r="1907" spans="1:2" ht="15.75" customHeight="1">
      <c r="A1907" s="1" t="str">
        <f ca="1">IFERROR(__xludf.DUMMYFUNCTION("GOOGLETRANSLATE(A1907,""EN"",""RU"")"),"Ма По Тофу")</f>
        <v>Ма По Тофу</v>
      </c>
      <c r="B1907" s="1" t="str">
        <f ca="1">IFERROR(__xludf.DUMMYFUNCTION("GOOGLETRANSLATE(B1907,""EN"",""RU"")"),"зеленый лук")</f>
        <v>зеленый лук</v>
      </c>
    </row>
    <row r="1908" spans="1:2" ht="15.75" customHeight="1">
      <c r="A1908" s="1" t="str">
        <f ca="1">IFERROR(__xludf.DUMMYFUNCTION("GOOGLETRANSLATE(A1908,""EN"",""RU"")"),"Ма По Тофу")</f>
        <v>Ма По Тофу</v>
      </c>
      <c r="B1908" s="1" t="str">
        <f ca="1">IFERROR(__xludf.DUMMYFUNCTION("GOOGLETRANSLATE(B1908,""EN"",""RU"")"),"Лук")</f>
        <v>Лук</v>
      </c>
    </row>
    <row r="1909" spans="1:2" ht="15.75" customHeight="1">
      <c r="A1909" s="1" t="str">
        <f ca="1">IFERROR(__xludf.DUMMYFUNCTION("GOOGLETRANSLATE(A1909,""EN"",""RU"")"),"Ма По Тофу")</f>
        <v>Ма По Тофу</v>
      </c>
      <c r="B1909" s="1" t="str">
        <f ca="1">IFERROR(__xludf.DUMMYFUNCTION("GOOGLETRANSLATE(B1909,""EN"",""RU"")"),"Чеснок")</f>
        <v>Чеснок</v>
      </c>
    </row>
    <row r="1910" spans="1:2" ht="15.75" customHeight="1">
      <c r="A1910" s="1" t="str">
        <f ca="1">IFERROR(__xludf.DUMMYFUNCTION("GOOGLETRANSLATE(A1910,""EN"",""RU"")"),"Ма По Тофу")</f>
        <v>Ма По Тофу</v>
      </c>
      <c r="B1910" s="1" t="str">
        <f ca="1">IFERROR(__xludf.DUMMYFUNCTION("GOOGLETRANSLATE(B1910,""EN"",""RU"")"),"Имбирь")</f>
        <v>Имбирь</v>
      </c>
    </row>
    <row r="1911" spans="1:2" ht="15.75" customHeight="1">
      <c r="A1911" s="1" t="str">
        <f ca="1">IFERROR(__xludf.DUMMYFUNCTION("GOOGLETRANSLATE(A1911,""EN"",""RU"")"),"Ма По Тофу")</f>
        <v>Ма По Тофу</v>
      </c>
      <c r="B1911" s="1" t="str">
        <f ca="1">IFERROR(__xludf.DUMMYFUNCTION("GOOGLETRANSLATE(B1911,""EN"",""RU"")"),"Вода")</f>
        <v>Вода</v>
      </c>
    </row>
    <row r="1912" spans="1:2" ht="15.75" customHeight="1">
      <c r="A1912" s="1" t="str">
        <f ca="1">IFERROR(__xludf.DUMMYFUNCTION("GOOGLETRANSLATE(A1912,""EN"",""RU"")"),"Ма По Тофу")</f>
        <v>Ма По Тофу</v>
      </c>
      <c r="B1912" s="1" t="str">
        <f ca="1">IFERROR(__xludf.DUMMYFUNCTION("GOOGLETRANSLATE(B1912,""EN"",""RU"")"),"Кукурузный крахмал")</f>
        <v>Кукурузный крахмал</v>
      </c>
    </row>
    <row r="1913" spans="1:2" ht="15.75" customHeight="1">
      <c r="A1913" s="1" t="str">
        <f ca="1">IFERROR(__xludf.DUMMYFUNCTION("GOOGLETRANSLATE(A1913,""EN"",""RU"")"),"Мбузи Чома (Жареная коза)")</f>
        <v>Мбузи Чома (Жареная коза)</v>
      </c>
      <c r="B1913" s="1" t="str">
        <f ca="1">IFERROR(__xludf.DUMMYFUNCTION("GOOGLETRANSLATE(B1913,""EN"",""RU"")"),"Козье мясо")</f>
        <v>Козье мясо</v>
      </c>
    </row>
    <row r="1914" spans="1:2" ht="15.75" customHeight="1">
      <c r="A1914" s="1" t="str">
        <f ca="1">IFERROR(__xludf.DUMMYFUNCTION("GOOGLETRANSLATE(A1914,""EN"",""RU"")"),"Мбузи Чома (Жареная коза)")</f>
        <v>Мбузи Чома (Жареная коза)</v>
      </c>
      <c r="B1914" s="1" t="str">
        <f ca="1">IFERROR(__xludf.DUMMYFUNCTION("GOOGLETRANSLATE(B1914,""EN"",""RU"")"),"Кукурузная мука")</f>
        <v>Кукурузная мука</v>
      </c>
    </row>
    <row r="1915" spans="1:2" ht="15.75" customHeight="1">
      <c r="A1915" s="1" t="str">
        <f ca="1">IFERROR(__xludf.DUMMYFUNCTION("GOOGLETRANSLATE(A1915,""EN"",""RU"")"),"Мбузи Чома (Жареная коза)")</f>
        <v>Мбузи Чома (Жареная коза)</v>
      </c>
      <c r="B1915" s="1" t="str">
        <f ca="1">IFERROR(__xludf.DUMMYFUNCTION("GOOGLETRANSLATE(B1915,""EN"",""RU"")"),"Помидоры")</f>
        <v>Помидоры</v>
      </c>
    </row>
    <row r="1916" spans="1:2" ht="15.75" customHeight="1">
      <c r="A1916" s="1" t="str">
        <f ca="1">IFERROR(__xludf.DUMMYFUNCTION("GOOGLETRANSLATE(A1916,""EN"",""RU"")"),"Мбузи Чома (Жареная коза)")</f>
        <v>Мбузи Чома (Жареная коза)</v>
      </c>
      <c r="B1916" s="1" t="str">
        <f ca="1">IFERROR(__xludf.DUMMYFUNCTION("GOOGLETRANSLATE(B1916,""EN"",""RU"")"),"Соль")</f>
        <v>Соль</v>
      </c>
    </row>
    <row r="1917" spans="1:2" ht="15.75" customHeight="1">
      <c r="A1917" s="1" t="str">
        <f ca="1">IFERROR(__xludf.DUMMYFUNCTION("GOOGLETRANSLATE(A1917,""EN"",""RU"")"),"Мбузи Чома (Жареная коза)")</f>
        <v>Мбузи Чома (Жареная коза)</v>
      </c>
      <c r="B1917" s="1" t="str">
        <f ca="1">IFERROR(__xludf.DUMMYFUNCTION("GOOGLETRANSLATE(B1917,""EN"",""RU"")"),"Лук")</f>
        <v>Лук</v>
      </c>
    </row>
    <row r="1918" spans="1:2" ht="15.75" customHeight="1">
      <c r="A1918" s="1" t="str">
        <f ca="1">IFERROR(__xludf.DUMMYFUNCTION("GOOGLETRANSLATE(A1918,""EN"",""RU"")"),"Мбузи Чома (Жареная коза)")</f>
        <v>Мбузи Чома (Жареная коза)</v>
      </c>
      <c r="B1918" s="1" t="str">
        <f ca="1">IFERROR(__xludf.DUMMYFUNCTION("GOOGLETRANSLATE(B1918,""EN"",""RU"")"),"Зеленый перец чили")</f>
        <v>Зеленый перец чили</v>
      </c>
    </row>
    <row r="1919" spans="1:2" ht="15.75" customHeight="1">
      <c r="A1919" s="1" t="str">
        <f ca="1">IFERROR(__xludf.DUMMYFUNCTION("GOOGLETRANSLATE(A1919,""EN"",""RU"")"),"Мбузи Чома (Жареная коза)")</f>
        <v>Мбузи Чома (Жареная коза)</v>
      </c>
      <c r="B1919" s="1" t="str">
        <f ca="1">IFERROR(__xludf.DUMMYFUNCTION("GOOGLETRANSLATE(B1919,""EN"",""RU"")"),"Листья кориандра")</f>
        <v>Листья кориандра</v>
      </c>
    </row>
    <row r="1920" spans="1:2" ht="15.75" customHeight="1">
      <c r="A1920" s="1" t="str">
        <f ca="1">IFERROR(__xludf.DUMMYFUNCTION("GOOGLETRANSLATE(A1920,""EN"",""RU"")"),"Пироги")</f>
        <v>Пироги</v>
      </c>
      <c r="B1920" s="1" t="str">
        <f ca="1">IFERROR(__xludf.DUMMYFUNCTION("GOOGLETRANSLATE(B1920,""EN"",""RU"")"),"Масло")</f>
        <v>Масло</v>
      </c>
    </row>
    <row r="1921" spans="1:2" ht="15.75" customHeight="1">
      <c r="A1921" s="1" t="str">
        <f ca="1">IFERROR(__xludf.DUMMYFUNCTION("GOOGLETRANSLATE(A1921,""EN"",""RU"")"),"Пироги")</f>
        <v>Пироги</v>
      </c>
      <c r="B1921" s="1" t="str">
        <f ca="1">IFERROR(__xludf.DUMMYFUNCTION("GOOGLETRANSLATE(B1921,""EN"",""RU"")"),"Пшеничной муки")</f>
        <v>Пшеничной муки</v>
      </c>
    </row>
    <row r="1922" spans="1:2" ht="15.75" customHeight="1">
      <c r="A1922" s="1" t="str">
        <f ca="1">IFERROR(__xludf.DUMMYFUNCTION("GOOGLETRANSLATE(A1922,""EN"",""RU"")"),"Пироги")</f>
        <v>Пироги</v>
      </c>
      <c r="B1922" s="1" t="str">
        <f ca="1">IFERROR(__xludf.DUMMYFUNCTION("GOOGLETRANSLATE(B1922,""EN"",""RU"")"),"Кастеровый сахар")</f>
        <v>Кастеровый сахар</v>
      </c>
    </row>
    <row r="1923" spans="1:2" ht="15.75" customHeight="1">
      <c r="A1923" s="1" t="str">
        <f ca="1">IFERROR(__xludf.DUMMYFUNCTION("GOOGLETRANSLATE(A1923,""EN"",""RU"")"),"Пироги")</f>
        <v>Пироги</v>
      </c>
      <c r="B1923" s="1" t="str">
        <f ca="1">IFERROR(__xludf.DUMMYFUNCTION("GOOGLETRANSLATE(B1923,""EN"",""RU"")"),"фарш")</f>
        <v>фарш</v>
      </c>
    </row>
    <row r="1924" spans="1:2" ht="15.75" customHeight="1">
      <c r="A1924" s="1" t="str">
        <f ca="1">IFERROR(__xludf.DUMMYFUNCTION("GOOGLETRANSLATE(A1924,""EN"",""RU"")"),"Пироги")</f>
        <v>Пироги</v>
      </c>
      <c r="B1924" s="1" t="str">
        <f ca="1">IFERROR(__xludf.DUMMYFUNCTION("GOOGLETRANSLATE(B1924,""EN"",""RU"")"),"Яйцо")</f>
        <v>Яйцо</v>
      </c>
    </row>
    <row r="1925" spans="1:2" ht="15.75" customHeight="1">
      <c r="A1925" s="1" t="str">
        <f ca="1">IFERROR(__xludf.DUMMYFUNCTION("GOOGLETRANSLATE(A1925,""EN"",""RU"")"),"Пироги")</f>
        <v>Пироги</v>
      </c>
      <c r="B1925" s="1" t="str">
        <f ca="1">IFERROR(__xludf.DUMMYFUNCTION("GOOGLETRANSLATE(B1925,""EN"",""RU"")"),"Сахарная пудра")</f>
        <v>Сахарная пудра</v>
      </c>
    </row>
    <row r="1926" spans="1:2" ht="15.75" customHeight="1">
      <c r="A1926" s="1" t="str">
        <f ca="1">IFERROR(__xludf.DUMMYFUNCTION("GOOGLETRANSLATE(A1926,""EN"",""RU"")"),"Мусака")</f>
        <v>Мусака</v>
      </c>
      <c r="B1926" s="1" t="str">
        <f ca="1">IFERROR(__xludf.DUMMYFUNCTION("GOOGLETRANSLATE(B1926,""EN"",""RU"")"),"Говядина")</f>
        <v>Говядина</v>
      </c>
    </row>
    <row r="1927" spans="1:2" ht="15.75" customHeight="1">
      <c r="A1927" s="1" t="str">
        <f ca="1">IFERROR(__xludf.DUMMYFUNCTION("GOOGLETRANSLATE(A1927,""EN"",""RU"")"),"Мусака")</f>
        <v>Мусака</v>
      </c>
      <c r="B1927" s="1" t="str">
        <f ca="1">IFERROR(__xludf.DUMMYFUNCTION("GOOGLETRANSLATE(B1927,""EN"",""RU"")"),"баклажаны")</f>
        <v>баклажаны</v>
      </c>
    </row>
    <row r="1928" spans="1:2" ht="15.75" customHeight="1">
      <c r="A1928" s="1" t="str">
        <f ca="1">IFERROR(__xludf.DUMMYFUNCTION("GOOGLETRANSLATE(A1928,""EN"",""RU"")"),"Мусака")</f>
        <v>Мусака</v>
      </c>
      <c r="B1928" s="1" t="str">
        <f ca="1">IFERROR(__xludf.DUMMYFUNCTION("GOOGLETRANSLATE(B1928,""EN"",""RU"")"),"Греческий йогурт")</f>
        <v>Греческий йогурт</v>
      </c>
    </row>
    <row r="1929" spans="1:2" ht="15.75" customHeight="1">
      <c r="A1929" s="1" t="str">
        <f ca="1">IFERROR(__xludf.DUMMYFUNCTION("GOOGLETRANSLATE(A1929,""EN"",""RU"")"),"Мусака")</f>
        <v>Мусака</v>
      </c>
      <c r="B1929" s="1" t="str">
        <f ca="1">IFERROR(__xludf.DUMMYFUNCTION("GOOGLETRANSLATE(B1929,""EN"",""RU"")"),"Яйцо")</f>
        <v>Яйцо</v>
      </c>
    </row>
    <row r="1930" spans="1:2" ht="15.75" customHeight="1">
      <c r="A1930" s="1" t="str">
        <f ca="1">IFERROR(__xludf.DUMMYFUNCTION("GOOGLETRANSLATE(A1930,""EN"",""RU"")"),"Мусака")</f>
        <v>Мусака</v>
      </c>
      <c r="B1930" s="1" t="str">
        <f ca="1">IFERROR(__xludf.DUMMYFUNCTION("GOOGLETRANSLATE(B1930,""EN"",""RU"")"),"пармезан")</f>
        <v>пармезан</v>
      </c>
    </row>
    <row r="1931" spans="1:2" ht="15.75" customHeight="1">
      <c r="A1931" s="1" t="str">
        <f ca="1">IFERROR(__xludf.DUMMYFUNCTION("GOOGLETRANSLATE(A1931,""EN"",""RU"")"),"Мусака")</f>
        <v>Мусака</v>
      </c>
      <c r="B1931" s="1" t="str">
        <f ca="1">IFERROR(__xludf.DUMMYFUNCTION("GOOGLETRANSLATE(B1931,""EN"",""RU"")"),"Помидор")</f>
        <v>Помидор</v>
      </c>
    </row>
    <row r="1932" spans="1:2" ht="15.75" customHeight="1">
      <c r="A1932" s="1" t="str">
        <f ca="1">IFERROR(__xludf.DUMMYFUNCTION("GOOGLETRANSLATE(A1932,""EN"",""RU"")"),"Мусака")</f>
        <v>Мусака</v>
      </c>
      <c r="B1932" s="1" t="str">
        <f ca="1">IFERROR(__xludf.DUMMYFUNCTION("GOOGLETRANSLATE(B1932,""EN"",""RU"")"),"Томатное пюре")</f>
        <v>Томатное пюре</v>
      </c>
    </row>
    <row r="1933" spans="1:2" ht="15.75" customHeight="1">
      <c r="A1933" s="1" t="str">
        <f ca="1">IFERROR(__xludf.DUMMYFUNCTION("GOOGLETRANSLATE(A1933,""EN"",""RU"")"),"Мусака")</f>
        <v>Мусака</v>
      </c>
      <c r="B1933" s="1" t="str">
        <f ca="1">IFERROR(__xludf.DUMMYFUNCTION("GOOGLETRANSLATE(B1933,""EN"",""RU"")"),"Картофель")</f>
        <v>Картофель</v>
      </c>
    </row>
    <row r="1934" spans="1:2" ht="15.75" customHeight="1">
      <c r="A1934" s="1" t="str">
        <f ca="1">IFERROR(__xludf.DUMMYFUNCTION("GOOGLETRANSLATE(A1934,""EN"",""RU"")"),"Мулухия")</f>
        <v>Мулухия</v>
      </c>
      <c r="B1934" s="1" t="str">
        <f ca="1">IFERROR(__xludf.DUMMYFUNCTION("GOOGLETRANSLATE(B1934,""EN"",""RU"")"),"Мулухия")</f>
        <v>Мулухия</v>
      </c>
    </row>
    <row r="1935" spans="1:2" ht="15.75" customHeight="1">
      <c r="A1935" s="1" t="str">
        <f ca="1">IFERROR(__xludf.DUMMYFUNCTION("GOOGLETRANSLATE(A1935,""EN"",""RU"")"),"Мулухия")</f>
        <v>Мулухия</v>
      </c>
      <c r="B1935" s="1" t="str">
        <f ca="1">IFERROR(__xludf.DUMMYFUNCTION("GOOGLETRANSLATE(B1935,""EN"",""RU"")"),"Лук")</f>
        <v>Лук</v>
      </c>
    </row>
    <row r="1936" spans="1:2" ht="15.75" customHeight="1">
      <c r="A1936" s="1" t="str">
        <f ca="1">IFERROR(__xludf.DUMMYFUNCTION("GOOGLETRANSLATE(A1936,""EN"",""RU"")"),"Мулухия")</f>
        <v>Мулухия</v>
      </c>
      <c r="B1936" s="1" t="str">
        <f ca="1">IFERROR(__xludf.DUMMYFUNCTION("GOOGLETRANSLATE(B1936,""EN"",""RU"")"),"Говядина")</f>
        <v>Говядина</v>
      </c>
    </row>
    <row r="1937" spans="1:2" ht="15.75" customHeight="1">
      <c r="A1937" s="1" t="str">
        <f ca="1">IFERROR(__xludf.DUMMYFUNCTION("GOOGLETRANSLATE(A1937,""EN"",""RU"")"),"Мулухия")</f>
        <v>Мулухия</v>
      </c>
      <c r="B1937" s="1" t="str">
        <f ca="1">IFERROR(__xludf.DUMMYFUNCTION("GOOGLETRANSLATE(B1937,""EN"",""RU"")"),"Соль")</f>
        <v>Соль</v>
      </c>
    </row>
    <row r="1938" spans="1:2" ht="15.75" customHeight="1">
      <c r="A1938" s="1" t="str">
        <f ca="1">IFERROR(__xludf.DUMMYFUNCTION("GOOGLETRANSLATE(A1938,""EN"",""RU"")"),"Мулухия")</f>
        <v>Мулухия</v>
      </c>
      <c r="B1938" s="1" t="str">
        <f ca="1">IFERROR(__xludf.DUMMYFUNCTION("GOOGLETRANSLATE(B1938,""EN"",""RU"")"),"Вода")</f>
        <v>Вода</v>
      </c>
    </row>
    <row r="1939" spans="1:2" ht="15.75" customHeight="1">
      <c r="A1939" s="1" t="str">
        <f ca="1">IFERROR(__xludf.DUMMYFUNCTION("GOOGLETRANSLATE(A1939,""EN"",""RU"")"),"Мулухия")</f>
        <v>Мулухия</v>
      </c>
      <c r="B1939" s="1" t="str">
        <f ca="1">IFERROR(__xludf.DUMMYFUNCTION("GOOGLETRANSLATE(B1939,""EN"",""RU"")"),"Зубчик чеснока")</f>
        <v>Зубчик чеснока</v>
      </c>
    </row>
    <row r="1940" spans="1:2" ht="15.75" customHeight="1">
      <c r="A1940" s="1" t="str">
        <f ca="1">IFERROR(__xludf.DUMMYFUNCTION("GOOGLETRANSLATE(A1940,""EN"",""RU"")"),"Мулухия")</f>
        <v>Мулухия</v>
      </c>
      <c r="B1940" s="1" t="str">
        <f ca="1">IFERROR(__xludf.DUMMYFUNCTION("GOOGLETRANSLATE(B1940,""EN"",""RU"")"),"Оливковое масло")</f>
        <v>Оливковое масло</v>
      </c>
    </row>
    <row r="1941" spans="1:2" ht="15.75" customHeight="1">
      <c r="A1941" s="1" t="str">
        <f ca="1">IFERROR(__xludf.DUMMYFUNCTION("GOOGLETRANSLATE(A1941,""EN"",""RU"")"),"Горчичный чемпион")</f>
        <v>Горчичный чемпион</v>
      </c>
      <c r="B1941" s="1" t="str">
        <f ca="1">IFERROR(__xludf.DUMMYFUNCTION("GOOGLETRANSLATE(B1941,""EN"",""RU"")"),"Картофель")</f>
        <v>Картофель</v>
      </c>
    </row>
    <row r="1942" spans="1:2" ht="15.75" customHeight="1">
      <c r="A1942" s="1" t="str">
        <f ca="1">IFERROR(__xludf.DUMMYFUNCTION("GOOGLETRANSLATE(A1942,""EN"",""RU"")"),"Горчичный чемпион")</f>
        <v>Горчичный чемпион</v>
      </c>
      <c r="B1942" s="1" t="str">
        <f ca="1">IFERROR(__xludf.DUMMYFUNCTION("GOOGLETRANSLATE(B1942,""EN"",""RU"")"),"Молоко")</f>
        <v>Молоко</v>
      </c>
    </row>
    <row r="1943" spans="1:2" ht="15.75" customHeight="1">
      <c r="A1943" s="1" t="str">
        <f ca="1">IFERROR(__xludf.DUMMYFUNCTION("GOOGLETRANSLATE(A1943,""EN"",""RU"")"),"Горчичный чемпион")</f>
        <v>Горчичный чемпион</v>
      </c>
      <c r="B1943" s="1" t="str">
        <f ca="1">IFERROR(__xludf.DUMMYFUNCTION("GOOGLETRANSLATE(B1943,""EN"",""RU"")"),"Масло")</f>
        <v>Масло</v>
      </c>
    </row>
    <row r="1944" spans="1:2" ht="15.75" customHeight="1">
      <c r="A1944" s="1" t="str">
        <f ca="1">IFERROR(__xludf.DUMMYFUNCTION("GOOGLETRANSLATE(A1944,""EN"",""RU"")"),"Горчичный чемпион")</f>
        <v>Горчичный чемпион</v>
      </c>
      <c r="B1944" s="1" t="str">
        <f ca="1">IFERROR(__xludf.DUMMYFUNCTION("GOOGLETRANSLATE(B1944,""EN"",""RU"")"),"Горчица")</f>
        <v>Горчица</v>
      </c>
    </row>
    <row r="1945" spans="1:2" ht="15.75" customHeight="1">
      <c r="A1945" s="1" t="str">
        <f ca="1">IFERROR(__xludf.DUMMYFUNCTION("GOOGLETRANSLATE(A1945,""EN"",""RU"")"),"Горчичный чемпион")</f>
        <v>Горчичный чемпион</v>
      </c>
      <c r="B1945" s="1" t="str">
        <f ca="1">IFERROR(__xludf.DUMMYFUNCTION("GOOGLETRANSLATE(B1945,""EN"",""RU"")"),"Лук")</f>
        <v>Лук</v>
      </c>
    </row>
    <row r="1946" spans="1:2" ht="15.75" customHeight="1">
      <c r="A1946" s="1" t="str">
        <f ca="1">IFERROR(__xludf.DUMMYFUNCTION("GOOGLETRANSLATE(A1946,""EN"",""RU"")"),"Горчичный чемпион")</f>
        <v>Горчичный чемпион</v>
      </c>
      <c r="B1946" s="1" t="str">
        <f ca="1">IFERROR(__xludf.DUMMYFUNCTION("GOOGLETRANSLATE(B1946,""EN"",""RU"")"),"Лук")</f>
        <v>Лук</v>
      </c>
    </row>
    <row r="1947" spans="1:2" ht="15.75" customHeight="1">
      <c r="A1947" s="1" t="str">
        <f ca="1">IFERROR(__xludf.DUMMYFUNCTION("GOOGLETRANSLATE(A1947,""EN"",""RU"")"),"Марокканский морковный суп")</f>
        <v>Марокканский морковный суп</v>
      </c>
      <c r="B1947" s="1" t="str">
        <f ca="1">IFERROR(__xludf.DUMMYFUNCTION("GOOGLETRANSLATE(B1947,""EN"",""RU"")"),"Морковь")</f>
        <v>Морковь</v>
      </c>
    </row>
    <row r="1948" spans="1:2" ht="15.75" customHeight="1">
      <c r="A1948" s="1" t="str">
        <f ca="1">IFERROR(__xludf.DUMMYFUNCTION("GOOGLETRANSLATE(A1948,""EN"",""RU"")"),"Марокканский морковный суп")</f>
        <v>Марокканский морковный суп</v>
      </c>
      <c r="B1948" s="1" t="str">
        <f ca="1">IFERROR(__xludf.DUMMYFUNCTION("GOOGLETRANSLATE(B1948,""EN"",""RU"")"),"Лук")</f>
        <v>Лук</v>
      </c>
    </row>
    <row r="1949" spans="1:2" ht="15.75" customHeight="1">
      <c r="A1949" s="1" t="str">
        <f ca="1">IFERROR(__xludf.DUMMYFUNCTION("GOOGLETRANSLATE(A1949,""EN"",""RU"")"),"Марокканский морковный суп")</f>
        <v>Марокканский морковный суп</v>
      </c>
      <c r="B1949" s="1" t="str">
        <f ca="1">IFERROR(__xludf.DUMMYFUNCTION("GOOGLETRANSLATE(B1949,""EN"",""RU"")"),"Зубчик чеснока")</f>
        <v>Зубчик чеснока</v>
      </c>
    </row>
    <row r="1950" spans="1:2" ht="15.75" customHeight="1">
      <c r="A1950" s="1" t="str">
        <f ca="1">IFERROR(__xludf.DUMMYFUNCTION("GOOGLETRANSLATE(A1950,""EN"",""RU"")"),"Марокканский морковный суп")</f>
        <v>Марокканский морковный суп</v>
      </c>
      <c r="B1950" s="1" t="str">
        <f ca="1">IFERROR(__xludf.DUMMYFUNCTION("GOOGLETRANSLATE(B1950,""EN"",""RU"")"),"Тмин")</f>
        <v>Тмин</v>
      </c>
    </row>
    <row r="1951" spans="1:2" ht="15.75" customHeight="1">
      <c r="A1951" s="1" t="str">
        <f ca="1">IFERROR(__xludf.DUMMYFUNCTION("GOOGLETRANSLATE(A1951,""EN"",""RU"")"),"Марокканский морковный суп")</f>
        <v>Марокканский морковный суп</v>
      </c>
      <c r="B1951" s="1" t="str">
        <f ca="1">IFERROR(__xludf.DUMMYFUNCTION("GOOGLETRANSLATE(B1951,""EN"",""RU"")"),"Кориандр")</f>
        <v>Кориандр</v>
      </c>
    </row>
    <row r="1952" spans="1:2" ht="15.75" customHeight="1">
      <c r="A1952" s="1" t="str">
        <f ca="1">IFERROR(__xludf.DUMMYFUNCTION("GOOGLETRANSLATE(A1952,""EN"",""RU"")"),"Марокканский морковный суп")</f>
        <v>Марокканский морковный суп</v>
      </c>
      <c r="B1952" s="1" t="str">
        <f ca="1">IFERROR(__xludf.DUMMYFUNCTION("GOOGLETRANSLATE(B1952,""EN"",""RU"")"),"Оливковое масло")</f>
        <v>Оливковое масло</v>
      </c>
    </row>
    <row r="1953" spans="1:2" ht="15.75" customHeight="1">
      <c r="A1953" s="1" t="str">
        <f ca="1">IFERROR(__xludf.DUMMYFUNCTION("GOOGLETRANSLATE(A1953,""EN"",""RU"")"),"Марокканский морковный суп")</f>
        <v>Марокканский морковный суп</v>
      </c>
      <c r="B1953" s="1" t="str">
        <f ca="1">IFERROR(__xludf.DUMMYFUNCTION("GOOGLETRANSLATE(B1953,""EN"",""RU"")"),"Гарам масала")</f>
        <v>Гарам масала</v>
      </c>
    </row>
    <row r="1954" spans="1:2" ht="15.75" customHeight="1">
      <c r="A1954" s="1" t="str">
        <f ca="1">IFERROR(__xludf.DUMMYFUNCTION("GOOGLETRANSLATE(A1954,""EN"",""RU"")"),"Марокканский морковный суп")</f>
        <v>Марокканский морковный суп</v>
      </c>
      <c r="B1954" s="1" t="str">
        <f ca="1">IFERROR(__xludf.DUMMYFUNCTION("GOOGLETRANSLATE(B1954,""EN"",""RU"")"),"Лимонный сок")</f>
        <v>Лимонный сок</v>
      </c>
    </row>
    <row r="1955" spans="1:2" ht="15.75" customHeight="1">
      <c r="A1955" s="1" t="str">
        <f ca="1">IFERROR(__xludf.DUMMYFUNCTION("GOOGLETRANSLATE(A1955,""EN"",""RU"")"),"Ми горенг мамак")</f>
        <v>Ми горенг мамак</v>
      </c>
      <c r="B1955" s="1" t="str">
        <f ca="1">IFERROR(__xludf.DUMMYFUNCTION("GOOGLETRANSLATE(B1955,""EN"",""RU"")"),"Арахис")</f>
        <v>Арахис</v>
      </c>
    </row>
    <row r="1956" spans="1:2" ht="15.75" customHeight="1">
      <c r="A1956" s="1" t="str">
        <f ca="1">IFERROR(__xludf.DUMMYFUNCTION("GOOGLETRANSLATE(A1956,""EN"",""RU"")"),"Ми горенг мамак")</f>
        <v>Ми горенг мамак</v>
      </c>
      <c r="B1956" s="1" t="str">
        <f ca="1">IFERROR(__xludf.DUMMYFUNCTION("GOOGLETRANSLATE(B1956,""EN"",""RU"")"),"Перец чили")</f>
        <v>Перец чили</v>
      </c>
    </row>
    <row r="1957" spans="1:2" ht="15.75" customHeight="1">
      <c r="A1957" s="1" t="str">
        <f ca="1">IFERROR(__xludf.DUMMYFUNCTION("GOOGLETRANSLATE(A1957,""EN"",""RU"")"),"Ми горенг мамак")</f>
        <v>Ми горенг мамак</v>
      </c>
      <c r="B1957" s="1" t="str">
        <f ca="1">IFERROR(__xludf.DUMMYFUNCTION("GOOGLETRANSLATE(B1957,""EN"",""RU"")"),"Креветки")</f>
        <v>Креветки</v>
      </c>
    </row>
    <row r="1958" spans="1:2" ht="15.75" customHeight="1">
      <c r="A1958" s="1" t="str">
        <f ca="1">IFERROR(__xludf.DUMMYFUNCTION("GOOGLETRANSLATE(A1958,""EN"",""RU"")"),"Ми горенг мамак")</f>
        <v>Ми горенг мамак</v>
      </c>
      <c r="B1958" s="1" t="str">
        <f ca="1">IFERROR(__xludf.DUMMYFUNCTION("GOOGLETRANSLATE(B1958,""EN"",""RU"")"),"Масло")</f>
        <v>Масло</v>
      </c>
    </row>
    <row r="1959" spans="1:2" ht="15.75" customHeight="1">
      <c r="A1959" s="1" t="str">
        <f ca="1">IFERROR(__xludf.DUMMYFUNCTION("GOOGLETRANSLATE(A1959,""EN"",""RU"")"),"Ми горенг мамак")</f>
        <v>Ми горенг мамак</v>
      </c>
      <c r="B1959" s="1" t="str">
        <f ca="1">IFERROR(__xludf.DUMMYFUNCTION("GOOGLETRANSLATE(B1959,""EN"",""RU"")"),"Вода")</f>
        <v>Вода</v>
      </c>
    </row>
    <row r="1960" spans="1:2" ht="15.75" customHeight="1">
      <c r="A1960" s="1" t="str">
        <f ca="1">IFERROR(__xludf.DUMMYFUNCTION("GOOGLETRANSLATE(A1960,""EN"",""RU"")"),"Ми горенг мамак")</f>
        <v>Ми горенг мамак</v>
      </c>
      <c r="B1960" s="1" t="str">
        <f ca="1">IFERROR(__xludf.DUMMYFUNCTION("GOOGLETRANSLATE(B1960,""EN"",""RU"")"),"Тамариндовая паста")</f>
        <v>Тамариндовая паста</v>
      </c>
    </row>
    <row r="1961" spans="1:2" ht="15.75" customHeight="1">
      <c r="A1961" s="1" t="str">
        <f ca="1">IFERROR(__xludf.DUMMYFUNCTION("GOOGLETRANSLATE(A1961,""EN"",""RU"")"),"Ми горенг мамак")</f>
        <v>Ми горенг мамак</v>
      </c>
      <c r="B1961" s="1" t="str">
        <f ca="1">IFERROR(__xludf.DUMMYFUNCTION("GOOGLETRANSLATE(B1961,""EN"",""RU"")"),"Картофель")</f>
        <v>Картофель</v>
      </c>
    </row>
    <row r="1962" spans="1:2" ht="15.75" customHeight="1">
      <c r="A1962" s="1" t="str">
        <f ca="1">IFERROR(__xludf.DUMMYFUNCTION("GOOGLETRANSLATE(A1962,""EN"",""RU"")"),"Ми горенг мамак")</f>
        <v>Ми горенг мамак</v>
      </c>
      <c r="B1962" s="1" t="str">
        <f ca="1">IFERROR(__xludf.DUMMYFUNCTION("GOOGLETRANSLATE(B1962,""EN"",""RU"")"),"Красный лук")</f>
        <v>Красный лук</v>
      </c>
    </row>
    <row r="1963" spans="1:2" ht="15.75" customHeight="1">
      <c r="A1963" s="1" t="str">
        <f ca="1">IFERROR(__xludf.DUMMYFUNCTION("GOOGLETRANSLATE(A1963,""EN"",""RU"")"),"Ми горенг мамак")</f>
        <v>Ми горенг мамак</v>
      </c>
      <c r="B1963" s="1" t="str">
        <f ca="1">IFERROR(__xludf.DUMMYFUNCTION("GOOGLETRANSLATE(B1963,""EN"",""RU"")"),"Зубчик чеснока")</f>
        <v>Зубчик чеснока</v>
      </c>
    </row>
    <row r="1964" spans="1:2" ht="15.75" customHeight="1">
      <c r="A1964" s="1" t="str">
        <f ca="1">IFERROR(__xludf.DUMMYFUNCTION("GOOGLETRANSLATE(A1964,""EN"",""RU"")"),"Ми горенг мамак")</f>
        <v>Ми горенг мамак</v>
      </c>
      <c r="B1964" s="1" t="str">
        <f ca="1">IFERROR(__xludf.DUMMYFUNCTION("GOOGLETRANSLATE(B1964,""EN"",""RU"")"),"Капуста")</f>
        <v>Капуста</v>
      </c>
    </row>
    <row r="1965" spans="1:2" ht="15.75" customHeight="1">
      <c r="A1965" s="1" t="str">
        <f ca="1">IFERROR(__xludf.DUMMYFUNCTION("GOOGLETRANSLATE(A1965,""EN"",""RU"")"),"Ми горенг мамак")</f>
        <v>Ми горенг мамак</v>
      </c>
      <c r="B1965" s="1" t="str">
        <f ca="1">IFERROR(__xludf.DUMMYFUNCTION("GOOGLETRANSLATE(B1965,""EN"",""RU"")"),"Китайская брокколи")</f>
        <v>Китайская брокколи</v>
      </c>
    </row>
    <row r="1966" spans="1:2" ht="15.75" customHeight="1">
      <c r="A1966" s="1" t="str">
        <f ca="1">IFERROR(__xludf.DUMMYFUNCTION("GOOGLETRANSLATE(A1966,""EN"",""RU"")"),"Ми горенг мамак")</f>
        <v>Ми горенг мамак</v>
      </c>
      <c r="B1966" s="1" t="str">
        <f ca="1">IFERROR(__xludf.DUMMYFUNCTION("GOOGLETRANSLATE(B1966,""EN"",""RU"")"),"Тофу")</f>
        <v>Тофу</v>
      </c>
    </row>
    <row r="1967" spans="1:2" ht="15.75" customHeight="1">
      <c r="A1967" s="1" t="str">
        <f ca="1">IFERROR(__xludf.DUMMYFUNCTION("GOOGLETRANSLATE(A1967,""EN"",""RU"")"),"Ми горенг мамак")</f>
        <v>Ми горенг мамак</v>
      </c>
      <c r="B1967" s="1" t="str">
        <f ca="1">IFERROR(__xludf.DUMMYFUNCTION("GOOGLETRANSLATE(B1967,""EN"",""RU"")"),"Соевый соус")</f>
        <v>Соевый соус</v>
      </c>
    </row>
    <row r="1968" spans="1:2" ht="15.75" customHeight="1">
      <c r="A1968" s="1" t="str">
        <f ca="1">IFERROR(__xludf.DUMMYFUNCTION("GOOGLETRANSLATE(A1968,""EN"",""RU"")"),"Ми горенг мамак")</f>
        <v>Ми горенг мамак</v>
      </c>
      <c r="B1968" s="1" t="str">
        <f ca="1">IFERROR(__xludf.DUMMYFUNCTION("GOOGLETRANSLATE(B1968,""EN"",""RU"")"),"Лапша")</f>
        <v>Лапша</v>
      </c>
    </row>
    <row r="1969" spans="1:2" ht="15.75" customHeight="1">
      <c r="A1969" s="1" t="str">
        <f ca="1">IFERROR(__xludf.DUMMYFUNCTION("GOOGLETRANSLATE(A1969,""EN"",""RU"")"),"Ми горенг мамак")</f>
        <v>Ми горенг мамак</v>
      </c>
      <c r="B1969" s="1" t="str">
        <f ca="1">IFERROR(__xludf.DUMMYFUNCTION("GOOGLETRANSLATE(B1969,""EN"",""RU"")"),"Яйцо")</f>
        <v>Яйцо</v>
      </c>
    </row>
    <row r="1970" spans="1:2" ht="15.75" customHeight="1">
      <c r="A1970" s="1" t="str">
        <f ca="1">IFERROR(__xludf.DUMMYFUNCTION("GOOGLETRANSLATE(A1970,""EN"",""RU"")"),"Грибной суп с гречкой")</f>
        <v>Грибной суп с гречкой</v>
      </c>
      <c r="B1970" s="1" t="str">
        <f ca="1">IFERROR(__xludf.DUMMYFUNCTION("GOOGLETRANSLATE(B1970,""EN"",""RU"")"),"Грибы")</f>
        <v>Грибы</v>
      </c>
    </row>
    <row r="1971" spans="1:2" ht="15.75" customHeight="1">
      <c r="A1971" s="1" t="str">
        <f ca="1">IFERROR(__xludf.DUMMYFUNCTION("GOOGLETRANSLATE(A1971,""EN"",""RU"")"),"Грибной суп с гречкой")</f>
        <v>Грибной суп с гречкой</v>
      </c>
      <c r="B1971" s="1" t="str">
        <f ca="1">IFERROR(__xludf.DUMMYFUNCTION("GOOGLETRANSLATE(B1971,""EN"",""RU"")"),"Гречиха")</f>
        <v>Гречиха</v>
      </c>
    </row>
    <row r="1972" spans="1:2" ht="15.75" customHeight="1">
      <c r="A1972" s="1" t="str">
        <f ca="1">IFERROR(__xludf.DUMMYFUNCTION("GOOGLETRANSLATE(A1972,""EN"",""RU"")"),"Грибной суп с гречкой")</f>
        <v>Грибной суп с гречкой</v>
      </c>
      <c r="B1972" s="1" t="str">
        <f ca="1">IFERROR(__xludf.DUMMYFUNCTION("GOOGLETRANSLATE(B1972,""EN"",""RU"")"),"Растительное масло")</f>
        <v>Растительное масло</v>
      </c>
    </row>
    <row r="1973" spans="1:2" ht="15.75" customHeight="1">
      <c r="A1973" s="1" t="str">
        <f ca="1">IFERROR(__xludf.DUMMYFUNCTION("GOOGLETRANSLATE(A1973,""EN"",""RU"")"),"Грибной суп с гречкой")</f>
        <v>Грибной суп с гречкой</v>
      </c>
      <c r="B1973" s="1" t="str">
        <f ca="1">IFERROR(__xludf.DUMMYFUNCTION("GOOGLETRANSLATE(B1973,""EN"",""RU"")"),"Лук")</f>
        <v>Лук</v>
      </c>
    </row>
    <row r="1974" spans="1:2" ht="15.75" customHeight="1">
      <c r="A1974" s="1" t="str">
        <f ca="1">IFERROR(__xludf.DUMMYFUNCTION("GOOGLETRANSLATE(A1974,""EN"",""RU"")"),"Грибной суп с гречкой")</f>
        <v>Грибной суп с гречкой</v>
      </c>
      <c r="B1974" s="1" t="str">
        <f ca="1">IFERROR(__xludf.DUMMYFUNCTION("GOOGLETRANSLATE(B1974,""EN"",""RU"")"),"Чеснок")</f>
        <v>Чеснок</v>
      </c>
    </row>
    <row r="1975" spans="1:2" ht="15.75" customHeight="1">
      <c r="A1975" s="1" t="str">
        <f ca="1">IFERROR(__xludf.DUMMYFUNCTION("GOOGLETRANSLATE(A1975,""EN"",""RU"")"),"Грибной суп с гречкой")</f>
        <v>Грибной суп с гречкой</v>
      </c>
      <c r="B1975" s="1" t="str">
        <f ca="1">IFERROR(__xludf.DUMMYFUNCTION("GOOGLETRANSLATE(B1975,""EN"",""RU"")"),"Лавровый лист")</f>
        <v>Лавровый лист</v>
      </c>
    </row>
    <row r="1976" spans="1:2" ht="15.75" customHeight="1">
      <c r="A1976" s="1" t="str">
        <f ca="1">IFERROR(__xludf.DUMMYFUNCTION("GOOGLETRANSLATE(A1976,""EN"",""RU"")"),"Грибной суп с гречкой")</f>
        <v>Грибной суп с гречкой</v>
      </c>
      <c r="B1976" s="1" t="str">
        <f ca="1">IFERROR(__xludf.DUMMYFUNCTION("GOOGLETRANSLATE(B1976,""EN"",""RU"")"),"Овощной бульонный кубик")</f>
        <v>Овощной бульонный кубик</v>
      </c>
    </row>
    <row r="1977" spans="1:2" ht="15.75" customHeight="1">
      <c r="A1977" s="1" t="str">
        <f ca="1">IFERROR(__xludf.DUMMYFUNCTION("GOOGLETRANSLATE(A1977,""EN"",""RU"")"),"Грибной суп с гречкой")</f>
        <v>Грибной суп с гречкой</v>
      </c>
      <c r="B1977" s="1" t="str">
        <f ca="1">IFERROR(__xludf.DUMMYFUNCTION("GOOGLETRANSLATE(B1977,""EN"",""RU"")"),"Сметана")</f>
        <v>Сметана</v>
      </c>
    </row>
    <row r="1978" spans="1:2" ht="15.75" customHeight="1">
      <c r="A1978" s="1" t="str">
        <f ca="1">IFERROR(__xludf.DUMMYFUNCTION("GOOGLETRANSLATE(A1978,""EN"",""RU"")"),"Грибной суп с гречкой")</f>
        <v>Грибной суп с гречкой</v>
      </c>
      <c r="B1978" s="1" t="str">
        <f ca="1">IFERROR(__xludf.DUMMYFUNCTION("GOOGLETRANSLATE(B1978,""EN"",""RU"")"),"Белый винный уксус")</f>
        <v>Белый винный уксус</v>
      </c>
    </row>
    <row r="1979" spans="1:2" ht="15.75" customHeight="1">
      <c r="A1979" s="1" t="str">
        <f ca="1">IFERROR(__xludf.DUMMYFUNCTION("GOOGLETRANSLATE(A1979,""EN"",""RU"")"),"Грибной суп с гречкой")</f>
        <v>Грибной суп с гречкой</v>
      </c>
      <c r="B1979" s="1" t="str">
        <f ca="1">IFERROR(__xludf.DUMMYFUNCTION("GOOGLETRANSLATE(B1979,""EN"",""RU"")"),"Петрушка")</f>
        <v>Петрушка</v>
      </c>
    </row>
    <row r="1980" spans="1:2" ht="15.75" customHeight="1">
      <c r="A1980" s="1" t="str">
        <f ca="1">IFERROR(__xludf.DUMMYFUNCTION("GOOGLETRANSLATE(A1980,""EN"",""RU"")"),"Ореховый куриный карри")</f>
        <v>Ореховый куриный карри</v>
      </c>
      <c r="B1980" s="1" t="str">
        <f ca="1">IFERROR(__xludf.DUMMYFUNCTION("GOOGLETRANSLATE(B1980,""EN"",""RU"")"),"Красный чили")</f>
        <v>Красный чили</v>
      </c>
    </row>
    <row r="1981" spans="1:2" ht="15.75" customHeight="1">
      <c r="A1981" s="1" t="str">
        <f ca="1">IFERROR(__xludf.DUMMYFUNCTION("GOOGLETRANSLATE(A1981,""EN"",""RU"")"),"Ореховый куриный карри")</f>
        <v>Ореховый куриный карри</v>
      </c>
      <c r="B1981" s="1" t="str">
        <f ca="1">IFERROR(__xludf.DUMMYFUNCTION("GOOGLETRANSLATE(B1981,""EN"",""RU"")"),"Имбирь")</f>
        <v>Имбирь</v>
      </c>
    </row>
    <row r="1982" spans="1:2" ht="15.75" customHeight="1">
      <c r="A1982" s="1" t="str">
        <f ca="1">IFERROR(__xludf.DUMMYFUNCTION("GOOGLETRANSLATE(A1982,""EN"",""RU"")"),"Ореховый куриный карри")</f>
        <v>Ореховый куриный карри</v>
      </c>
      <c r="B1982" s="1" t="str">
        <f ca="1">IFERROR(__xludf.DUMMYFUNCTION("GOOGLETRANSLATE(B1982,""EN"",""RU"")"),"Чеснок")</f>
        <v>Чеснок</v>
      </c>
    </row>
    <row r="1983" spans="1:2" ht="15.75" customHeight="1">
      <c r="A1983" s="1" t="str">
        <f ca="1">IFERROR(__xludf.DUMMYFUNCTION("GOOGLETRANSLATE(A1983,""EN"",""RU"")"),"Ореховый куриный карри")</f>
        <v>Ореховый куриный карри</v>
      </c>
      <c r="B1983" s="1" t="str">
        <f ca="1">IFERROR(__xludf.DUMMYFUNCTION("GOOGLETRANSLATE(B1983,""EN"",""RU"")"),"Кориандр")</f>
        <v>Кориандр</v>
      </c>
    </row>
    <row r="1984" spans="1:2" ht="15.75" customHeight="1">
      <c r="A1984" s="1" t="str">
        <f ca="1">IFERROR(__xludf.DUMMYFUNCTION("GOOGLETRANSLATE(A1984,""EN"",""RU"")"),"Ореховый куриный карри")</f>
        <v>Ореховый куриный карри</v>
      </c>
      <c r="B1984" s="1" t="str">
        <f ca="1">IFERROR(__xludf.DUMMYFUNCTION("GOOGLETRANSLATE(B1984,""EN"",""RU"")"),"Подсолнечное масло")</f>
        <v>Подсолнечное масло</v>
      </c>
    </row>
    <row r="1985" spans="1:2" ht="15.75" customHeight="1">
      <c r="A1985" s="1" t="str">
        <f ca="1">IFERROR(__xludf.DUMMYFUNCTION("GOOGLETRANSLATE(A1985,""EN"",""RU"")"),"Ореховый куриный карри")</f>
        <v>Ореховый куриный карри</v>
      </c>
      <c r="B1985" s="1" t="str">
        <f ca="1">IFERROR(__xludf.DUMMYFUNCTION("GOOGLETRANSLATE(B1985,""EN"",""RU"")"),"Куриная грудка")</f>
        <v>Куриная грудка</v>
      </c>
    </row>
    <row r="1986" spans="1:2" ht="15.75" customHeight="1">
      <c r="A1986" s="1" t="str">
        <f ca="1">IFERROR(__xludf.DUMMYFUNCTION("GOOGLETRANSLATE(A1986,""EN"",""RU"")"),"Ореховый куриный карри")</f>
        <v>Ореховый куриный карри</v>
      </c>
      <c r="B1986" s="1" t="str">
        <f ca="1">IFERROR(__xludf.DUMMYFUNCTION("GOOGLETRANSLATE(B1986,""EN"",""RU"")"),"Арахисовое масло")</f>
        <v>Арахисовое масло</v>
      </c>
    </row>
    <row r="1987" spans="1:2" ht="15.75" customHeight="1">
      <c r="A1987" s="1" t="str">
        <f ca="1">IFERROR(__xludf.DUMMYFUNCTION("GOOGLETRANSLATE(A1987,""EN"",""RU"")"),"Ореховый куриный карри")</f>
        <v>Ореховый куриный карри</v>
      </c>
      <c r="B1987" s="1" t="str">
        <f ca="1">IFERROR(__xludf.DUMMYFUNCTION("GOOGLETRANSLATE(B1987,""EN"",""RU"")"),"Куриный бульон")</f>
        <v>Куриный бульон</v>
      </c>
    </row>
    <row r="1988" spans="1:2" ht="15.75" customHeight="1">
      <c r="A1988" s="1" t="str">
        <f ca="1">IFERROR(__xludf.DUMMYFUNCTION("GOOGLETRANSLATE(A1988,""EN"",""RU"")"),"Ореховый куриный карри")</f>
        <v>Ореховый куриный карри</v>
      </c>
      <c r="B1988" s="1" t="str">
        <f ca="1">IFERROR(__xludf.DUMMYFUNCTION("GOOGLETRANSLATE(B1988,""EN"",""RU"")"),"Греческий йогурт")</f>
        <v>Греческий йогурт</v>
      </c>
    </row>
    <row r="1989" spans="1:2" ht="15.75" customHeight="1">
      <c r="A1989" s="1" t="str">
        <f ca="1">IFERROR(__xludf.DUMMYFUNCTION("GOOGLETRANSLATE(A1989,""EN"",""RU"")"),"Нью-йоркский чизкейк")</f>
        <v>Нью-йоркский чизкейк</v>
      </c>
      <c r="B1989" s="1" t="str">
        <f ca="1">IFERROR(__xludf.DUMMYFUNCTION("GOOGLETRANSLATE(B1989,""EN"",""RU"")"),"Масло")</f>
        <v>Масло</v>
      </c>
    </row>
    <row r="1990" spans="1:2" ht="15.75" customHeight="1">
      <c r="A1990" s="1" t="str">
        <f ca="1">IFERROR(__xludf.DUMMYFUNCTION("GOOGLETRANSLATE(A1990,""EN"",""RU"")"),"Нью-йоркский чизкейк")</f>
        <v>Нью-йоркский чизкейк</v>
      </c>
      <c r="B1990" s="1" t="str">
        <f ca="1">IFERROR(__xludf.DUMMYFUNCTION("GOOGLETRANSLATE(B1990,""EN"",""RU"")"),"Сметана")</f>
        <v>Сметана</v>
      </c>
    </row>
    <row r="1991" spans="1:2" ht="15.75" customHeight="1">
      <c r="A1991" s="1" t="str">
        <f ca="1">IFERROR(__xludf.DUMMYFUNCTION("GOOGLETRANSLATE(A1991,""EN"",""RU"")"),"Нью-йоркский чизкейк")</f>
        <v>Нью-йоркский чизкейк</v>
      </c>
      <c r="B1991" s="1" t="str">
        <f ca="1">IFERROR(__xludf.DUMMYFUNCTION("GOOGLETRANSLATE(B1991,""EN"",""RU"")"),"Сахар")</f>
        <v>Сахар</v>
      </c>
    </row>
    <row r="1992" spans="1:2" ht="15.75" customHeight="1">
      <c r="A1992" s="1" t="str">
        <f ca="1">IFERROR(__xludf.DUMMYFUNCTION("GOOGLETRANSLATE(A1992,""EN"",""RU"")"),"Нью-йоркский чизкейк")</f>
        <v>Нью-йоркский чизкейк</v>
      </c>
      <c r="B1992" s="1" t="str">
        <f ca="1">IFERROR(__xludf.DUMMYFUNCTION("GOOGLETRANSLATE(B1992,""EN"",""RU"")"),"Сливочный сыр")</f>
        <v>Сливочный сыр</v>
      </c>
    </row>
    <row r="1993" spans="1:2" ht="15.75" customHeight="1">
      <c r="A1993" s="1" t="str">
        <f ca="1">IFERROR(__xludf.DUMMYFUNCTION("GOOGLETRANSLATE(A1993,""EN"",""RU"")"),"Нью-йоркский чизкейк")</f>
        <v>Нью-йоркский чизкейк</v>
      </c>
      <c r="B1993" s="1" t="str">
        <f ca="1">IFERROR(__xludf.DUMMYFUNCTION("GOOGLETRANSLATE(B1993,""EN"",""RU"")"),"Кастеровый сахар")</f>
        <v>Кастеровый сахар</v>
      </c>
    </row>
    <row r="1994" spans="1:2" ht="15.75" customHeight="1">
      <c r="A1994" s="1" t="str">
        <f ca="1">IFERROR(__xludf.DUMMYFUNCTION("GOOGLETRANSLATE(A1994,""EN"",""RU"")"),"Нью-йоркский чизкейк")</f>
        <v>Нью-йоркский чизкейк</v>
      </c>
      <c r="B1994" s="1" t="str">
        <f ca="1">IFERROR(__xludf.DUMMYFUNCTION("GOOGLETRANSLATE(B1994,""EN"",""RU"")"),"Пшеничной муки")</f>
        <v>Пшеничной муки</v>
      </c>
    </row>
    <row r="1995" spans="1:2" ht="15.75" customHeight="1">
      <c r="A1995" s="1" t="str">
        <f ca="1">IFERROR(__xludf.DUMMYFUNCTION("GOOGLETRANSLATE(A1995,""EN"",""RU"")"),"Нью-йоркский чизкейк")</f>
        <v>Нью-йоркский чизкейк</v>
      </c>
      <c r="B1995" s="1" t="str">
        <f ca="1">IFERROR(__xludf.DUMMYFUNCTION("GOOGLETRANSLATE(B1995,""EN"",""RU"")"),"Лимонный сок")</f>
        <v>Лимонный сок</v>
      </c>
    </row>
    <row r="1996" spans="1:2" ht="15.75" customHeight="1">
      <c r="A1996" s="1" t="str">
        <f ca="1">IFERROR(__xludf.DUMMYFUNCTION("GOOGLETRANSLATE(A1996,""EN"",""RU"")"),"Нью-йоркский чизкейк")</f>
        <v>Нью-йоркский чизкейк</v>
      </c>
      <c r="B1996" s="1" t="str">
        <f ca="1">IFERROR(__xludf.DUMMYFUNCTION("GOOGLETRANSLATE(B1996,""EN"",""RU"")"),"Яйца")</f>
        <v>Яйца</v>
      </c>
    </row>
    <row r="1997" spans="1:2" ht="15.75" customHeight="1">
      <c r="A1997" s="1" t="str">
        <f ca="1">IFERROR(__xludf.DUMMYFUNCTION("GOOGLETRANSLATE(A1997,""EN"",""RU"")"),"Нью-йоркский чизкейк")</f>
        <v>Нью-йоркский чизкейк</v>
      </c>
      <c r="B1997" s="1" t="str">
        <f ca="1">IFERROR(__xludf.DUMMYFUNCTION("GOOGLETRANSLATE(B1997,""EN"",""RU"")"),"Сметана")</f>
        <v>Сметана</v>
      </c>
    </row>
    <row r="1998" spans="1:2" ht="15.75" customHeight="1">
      <c r="A1998" s="1" t="str">
        <f ca="1">IFERROR(__xludf.DUMMYFUNCTION("GOOGLETRANSLATE(A1998,""EN"",""RU"")"),"Нью-йоркский чизкейк")</f>
        <v>Нью-йоркский чизкейк</v>
      </c>
      <c r="B1998" s="1" t="str">
        <f ca="1">IFERROR(__xludf.DUMMYFUNCTION("GOOGLETRANSLATE(B1998,""EN"",""RU"")"),"Сметана")</f>
        <v>Сметана</v>
      </c>
    </row>
    <row r="1999" spans="1:2" ht="15.75" customHeight="1">
      <c r="A1999" s="1" t="str">
        <f ca="1">IFERROR(__xludf.DUMMYFUNCTION("GOOGLETRANSLATE(A1999,""EN"",""RU"")"),"Нью-йоркский чизкейк")</f>
        <v>Нью-йоркский чизкейк</v>
      </c>
      <c r="B1999" s="1" t="str">
        <f ca="1">IFERROR(__xludf.DUMMYFUNCTION("GOOGLETRANSLATE(B1999,""EN"",""RU"")"),"Кастеровый сахар")</f>
        <v>Кастеровый сахар</v>
      </c>
    </row>
    <row r="2000" spans="1:2" ht="15.75" customHeight="1">
      <c r="A2000" s="1" t="str">
        <f ca="1">IFERROR(__xludf.DUMMYFUNCTION("GOOGLETRANSLATE(A2000,""EN"",""RU"")"),"Нью-йоркский чизкейк")</f>
        <v>Нью-йоркский чизкейк</v>
      </c>
      <c r="B2000" s="1" t="str">
        <f ca="1">IFERROR(__xludf.DUMMYFUNCTION("GOOGLETRANSLATE(B2000,""EN"",""RU"")"),"Лимонный сок")</f>
        <v>Лимонный сок</v>
      </c>
    </row>
    <row r="2001" spans="1:2" ht="15.75" customHeight="1">
      <c r="A2001" s="1" t="str">
        <f ca="1">IFERROR(__xludf.DUMMYFUNCTION("GOOGLETRANSLATE(A2001,""EN"",""RU"")"),"Нанаймо Бары")</f>
        <v>Нанаймо Бары</v>
      </c>
      <c r="B2001" s="1" t="str">
        <f ca="1">IFERROR(__xludf.DUMMYFUNCTION("GOOGLETRANSLATE(B2001,""EN"",""RU"")"),"Заварной крем")</f>
        <v>Заварной крем</v>
      </c>
    </row>
    <row r="2002" spans="1:2" ht="15.75" customHeight="1">
      <c r="A2002" s="1" t="str">
        <f ca="1">IFERROR(__xludf.DUMMYFUNCTION("GOOGLETRANSLATE(A2002,""EN"",""RU"")"),"Нанаймо Бары")</f>
        <v>Нанаймо Бары</v>
      </c>
      <c r="B2002" s="1" t="str">
        <f ca="1">IFERROR(__xludf.DUMMYFUNCTION("GOOGLETRANSLATE(B2002,""EN"",""RU"")"),"Кастеровый сахар")</f>
        <v>Кастеровый сахар</v>
      </c>
    </row>
    <row r="2003" spans="1:2" ht="15.75" customHeight="1">
      <c r="A2003" s="1" t="str">
        <f ca="1">IFERROR(__xludf.DUMMYFUNCTION("GOOGLETRANSLATE(A2003,""EN"",""RU"")"),"Нанаймо Бары")</f>
        <v>Нанаймо Бары</v>
      </c>
      <c r="B2003" s="1" t="str">
        <f ca="1">IFERROR(__xludf.DUMMYFUNCTION("GOOGLETRANSLATE(B2003,""EN"",""RU"")"),"Какао")</f>
        <v>Какао</v>
      </c>
    </row>
    <row r="2004" spans="1:2" ht="15.75" customHeight="1">
      <c r="A2004" s="1" t="str">
        <f ca="1">IFERROR(__xludf.DUMMYFUNCTION("GOOGLETRANSLATE(A2004,""EN"",""RU"")"),"Нанаймо Бары")</f>
        <v>Нанаймо Бары</v>
      </c>
      <c r="B2004" s="1" t="str">
        <f ca="1">IFERROR(__xludf.DUMMYFUNCTION("GOOGLETRANSLATE(B2004,""EN"",""RU"")"),"Яйцо")</f>
        <v>Яйцо</v>
      </c>
    </row>
    <row r="2005" spans="1:2" ht="15.75" customHeight="1">
      <c r="A2005" s="1" t="str">
        <f ca="1">IFERROR(__xludf.DUMMYFUNCTION("GOOGLETRANSLATE(A2005,""EN"",""RU"")"),"Нанаймо Бары")</f>
        <v>Нанаймо Бары</v>
      </c>
      <c r="B2005" s="1" t="str">
        <f ca="1">IFERROR(__xludf.DUMMYFUNCTION("GOOGLETRANSLATE(B2005,""EN"",""RU"")"),"Пищеварительное печенье")</f>
        <v>Пищеварительное печенье</v>
      </c>
    </row>
    <row r="2006" spans="1:2" ht="15.75" customHeight="1">
      <c r="A2006" s="1" t="str">
        <f ca="1">IFERROR(__xludf.DUMMYFUNCTION("GOOGLETRANSLATE(A2006,""EN"",""RU"")"),"Нанаймо Бары")</f>
        <v>Нанаймо Бары</v>
      </c>
      <c r="B2006" s="1" t="str">
        <f ca="1">IFERROR(__xludf.DUMMYFUNCTION("GOOGLETRANSLATE(B2006,""EN"",""RU"")"),"Сушеный кокос")</f>
        <v>Сушеный кокос</v>
      </c>
    </row>
    <row r="2007" spans="1:2" ht="15.75" customHeight="1">
      <c r="A2007" s="1" t="str">
        <f ca="1">IFERROR(__xludf.DUMMYFUNCTION("GOOGLETRANSLATE(A2007,""EN"",""RU"")"),"Нанаймо Бары")</f>
        <v>Нанаймо Бары</v>
      </c>
      <c r="B2007" s="1" t="str">
        <f ca="1">IFERROR(__xludf.DUMMYFUNCTION("GOOGLETRANSLATE(B2007,""EN"",""RU"")"),"Миндаль")</f>
        <v>Миндаль</v>
      </c>
    </row>
    <row r="2008" spans="1:2" ht="15.75" customHeight="1">
      <c r="A2008" s="1" t="str">
        <f ca="1">IFERROR(__xludf.DUMMYFUNCTION("GOOGLETRANSLATE(A2008,""EN"",""RU"")"),"Нанаймо Бары")</f>
        <v>Нанаймо Бары</v>
      </c>
      <c r="B2008" s="1" t="str">
        <f ca="1">IFERROR(__xludf.DUMMYFUNCTION("GOOGLETRANSLATE(B2008,""EN"",""RU"")"),"Масло")</f>
        <v>Масло</v>
      </c>
    </row>
    <row r="2009" spans="1:2" ht="15.75" customHeight="1">
      <c r="A2009" s="1" t="str">
        <f ca="1">IFERROR(__xludf.DUMMYFUNCTION("GOOGLETRANSLATE(A2009,""EN"",""RU"")"),"Нанаймо Бары")</f>
        <v>Нанаймо Бары</v>
      </c>
      <c r="B2009" s="1" t="str">
        <f ca="1">IFERROR(__xludf.DUMMYFUNCTION("GOOGLETRANSLATE(B2009,""EN"",""RU"")"),"Двойной крем")</f>
        <v>Двойной крем</v>
      </c>
    </row>
    <row r="2010" spans="1:2" ht="15.75" customHeight="1">
      <c r="A2010" s="1" t="str">
        <f ca="1">IFERROR(__xludf.DUMMYFUNCTION("GOOGLETRANSLATE(A2010,""EN"",""RU"")"),"Нанаймо Бары")</f>
        <v>Нанаймо Бары</v>
      </c>
      <c r="B2010" s="1" t="str">
        <f ca="1">IFERROR(__xludf.DUMMYFUNCTION("GOOGLETRANSLATE(B2010,""EN"",""RU"")"),"Заварной порошок")</f>
        <v>Заварной порошок</v>
      </c>
    </row>
    <row r="2011" spans="1:2" ht="15.75" customHeight="1">
      <c r="A2011" s="1" t="str">
        <f ca="1">IFERROR(__xludf.DUMMYFUNCTION("GOOGLETRANSLATE(A2011,""EN"",""RU"")"),"Нанаймо Бары")</f>
        <v>Нанаймо Бары</v>
      </c>
      <c r="B2011" s="1" t="str">
        <f ca="1">IFERROR(__xludf.DUMMYFUNCTION("GOOGLETRANSLATE(B2011,""EN"",""RU"")"),"Сахарная пудра")</f>
        <v>Сахарная пудра</v>
      </c>
    </row>
    <row r="2012" spans="1:2" ht="15.75" customHeight="1">
      <c r="A2012" s="1" t="str">
        <f ca="1">IFERROR(__xludf.DUMMYFUNCTION("GOOGLETRANSLATE(A2012,""EN"",""RU"")"),"Нанаймо Бары")</f>
        <v>Нанаймо Бары</v>
      </c>
      <c r="B2012" s="1" t="str">
        <f ca="1">IFERROR(__xludf.DUMMYFUNCTION("GOOGLETRANSLATE(B2012,""EN"",""RU"")"),"Темный шоколад")</f>
        <v>Темный шоколад</v>
      </c>
    </row>
    <row r="2013" spans="1:2" ht="15.75" customHeight="1">
      <c r="A2013" s="1" t="str">
        <f ca="1">IFERROR(__xludf.DUMMYFUNCTION("GOOGLETRANSLATE(A2013,""EN"",""RU"")"),"Нанаймо Бары")</f>
        <v>Нанаймо Бары</v>
      </c>
      <c r="B2013" s="1" t="str">
        <f ca="1">IFERROR(__xludf.DUMMYFUNCTION("GOOGLETRANSLATE(B2013,""EN"",""RU"")"),"Масло")</f>
        <v>Масло</v>
      </c>
    </row>
    <row r="2014" spans="1:2" ht="15.75" customHeight="1">
      <c r="A2014" s="1" t="str">
        <f ca="1">IFERROR(__xludf.DUMMYFUNCTION("GOOGLETRANSLATE(A2014,""EN"",""RU"")"),"Наси лемак")</f>
        <v>Наси лемак</v>
      </c>
      <c r="B2014" s="1" t="str">
        <f ca="1">IFERROR(__xludf.DUMMYFUNCTION("GOOGLETRANSLATE(B2014,""EN"",""RU"")"),"Кокосовое молоко")</f>
        <v>Кокосовое молоко</v>
      </c>
    </row>
    <row r="2015" spans="1:2" ht="15.75" customHeight="1">
      <c r="A2015" s="1" t="str">
        <f ca="1">IFERROR(__xludf.DUMMYFUNCTION("GOOGLETRANSLATE(A2015,""EN"",""RU"")"),"Наси лемак")</f>
        <v>Наси лемак</v>
      </c>
      <c r="B2015" s="1" t="str">
        <f ca="1">IFERROR(__xludf.DUMMYFUNCTION("GOOGLETRANSLATE(B2015,""EN"",""RU"")"),"Вода")</f>
        <v>Вода</v>
      </c>
    </row>
    <row r="2016" spans="1:2" ht="15.75" customHeight="1">
      <c r="A2016" s="1" t="str">
        <f ca="1">IFERROR(__xludf.DUMMYFUNCTION("GOOGLETRANSLATE(A2016,""EN"",""RU"")"),"Наси лемак")</f>
        <v>Наси лемак</v>
      </c>
      <c r="B2016" s="1" t="str">
        <f ca="1">IFERROR(__xludf.DUMMYFUNCTION("GOOGLETRANSLATE(B2016,""EN"",""RU"")"),"Имбирная паста")</f>
        <v>Имбирная паста</v>
      </c>
    </row>
    <row r="2017" spans="1:2" ht="15.75" customHeight="1">
      <c r="A2017" s="1" t="str">
        <f ca="1">IFERROR(__xludf.DUMMYFUNCTION("GOOGLETRANSLATE(A2017,""EN"",""RU"")"),"Наси лемак")</f>
        <v>Наси лемак</v>
      </c>
      <c r="B2017" s="1" t="str">
        <f ca="1">IFERROR(__xludf.DUMMYFUNCTION("GOOGLETRANSLATE(B2017,""EN"",""RU"")"),"Имбирь")</f>
        <v>Имбирь</v>
      </c>
    </row>
    <row r="2018" spans="1:2" ht="15.75" customHeight="1">
      <c r="A2018" s="1" t="str">
        <f ca="1">IFERROR(__xludf.DUMMYFUNCTION("GOOGLETRANSLATE(A2018,""EN"",""RU"")"),"Наси лемак")</f>
        <v>Наси лемак</v>
      </c>
      <c r="B2018" s="1" t="str">
        <f ca="1">IFERROR(__xludf.DUMMYFUNCTION("GOOGLETRANSLATE(B2018,""EN"",""RU"")"),"Лавровый лист")</f>
        <v>Лавровый лист</v>
      </c>
    </row>
    <row r="2019" spans="1:2" ht="15.75" customHeight="1">
      <c r="A2019" s="1" t="str">
        <f ca="1">IFERROR(__xludf.DUMMYFUNCTION("GOOGLETRANSLATE(A2019,""EN"",""RU"")"),"Наси лемак")</f>
        <v>Наси лемак</v>
      </c>
      <c r="B2019" s="1" t="str">
        <f ca="1">IFERROR(__xludf.DUMMYFUNCTION("GOOGLETRANSLATE(B2019,""EN"",""RU"")"),"Рис")</f>
        <v>Рис</v>
      </c>
    </row>
    <row r="2020" spans="1:2" ht="15.75" customHeight="1">
      <c r="A2020" s="1" t="str">
        <f ca="1">IFERROR(__xludf.DUMMYFUNCTION("GOOGLETRANSLATE(A2020,""EN"",""RU"")"),"Наси лемак")</f>
        <v>Наси лемак</v>
      </c>
      <c r="B2020" s="1" t="str">
        <f ca="1">IFERROR(__xludf.DUMMYFUNCTION("GOOGLETRANSLATE(B2020,""EN"",""RU"")"),"Яйца")</f>
        <v>Яйца</v>
      </c>
    </row>
    <row r="2021" spans="1:2" ht="15.75" customHeight="1">
      <c r="A2021" s="1" t="str">
        <f ca="1">IFERROR(__xludf.DUMMYFUNCTION("GOOGLETRANSLATE(A2021,""EN"",""RU"")"),"Наси лемак")</f>
        <v>Наси лемак</v>
      </c>
      <c r="B2021" s="1" t="str">
        <f ca="1">IFERROR(__xludf.DUMMYFUNCTION("GOOGLETRANSLATE(B2021,""EN"",""RU"")"),"Огурец")</f>
        <v>Огурец</v>
      </c>
    </row>
    <row r="2022" spans="1:2" ht="15.75" customHeight="1">
      <c r="A2022" s="1" t="str">
        <f ca="1">IFERROR(__xludf.DUMMYFUNCTION("GOOGLETRANSLATE(A2022,""EN"",""RU"")"),"Наси лемак")</f>
        <v>Наси лемак</v>
      </c>
      <c r="B2022" s="1" t="str">
        <f ca="1">IFERROR(__xludf.DUMMYFUNCTION("GOOGLETRANSLATE(B2022,""EN"",""RU"")"),"Арахис")</f>
        <v>Арахис</v>
      </c>
    </row>
    <row r="2023" spans="1:2" ht="15.75" customHeight="1">
      <c r="A2023" s="1" t="str">
        <f ca="1">IFERROR(__xludf.DUMMYFUNCTION("GOOGLETRANSLATE(A2023,""EN"",""RU"")"),"Наси лемак")</f>
        <v>Наси лемак</v>
      </c>
      <c r="B2023" s="1" t="str">
        <f ca="1">IFERROR(__xludf.DUMMYFUNCTION("GOOGLETRANSLATE(B2023,""EN"",""RU"")"),"Филе анчоусов")</f>
        <v>Филе анчоусов</v>
      </c>
    </row>
    <row r="2024" spans="1:2" ht="15.75" customHeight="1">
      <c r="A2024" s="1" t="str">
        <f ca="1">IFERROR(__xludf.DUMMYFUNCTION("GOOGLETRANSLATE(A2024,""EN"",""RU"")"),"Наси лемак")</f>
        <v>Наси лемак</v>
      </c>
      <c r="B2024" s="1" t="str">
        <f ca="1">IFERROR(__xludf.DUMMYFUNCTION("GOOGLETRANSLATE(B2024,""EN"",""RU"")"),"Растительное масло")</f>
        <v>Растительное масло</v>
      </c>
    </row>
    <row r="2025" spans="1:2" ht="15.75" customHeight="1">
      <c r="A2025" s="1" t="str">
        <f ca="1">IFERROR(__xludf.DUMMYFUNCTION("GOOGLETRANSLATE(A2025,""EN"",""RU"")"),"Наси лемак")</f>
        <v>Наси лемак</v>
      </c>
      <c r="B2025" s="1" t="str">
        <f ca="1">IFERROR(__xludf.DUMMYFUNCTION("GOOGLETRANSLATE(B2025,""EN"",""RU"")"),"Лук")</f>
        <v>Лук</v>
      </c>
    </row>
    <row r="2026" spans="1:2" ht="15.75" customHeight="1">
      <c r="A2026" s="1" t="str">
        <f ca="1">IFERROR(__xludf.DUMMYFUNCTION("GOOGLETRANSLATE(A2026,""EN"",""RU"")"),"Наси лемак")</f>
        <v>Наси лемак</v>
      </c>
      <c r="B2026" s="1" t="str">
        <f ca="1">IFERROR(__xludf.DUMMYFUNCTION("GOOGLETRANSLATE(B2026,""EN"",""RU"")"),"Чеснок")</f>
        <v>Чеснок</v>
      </c>
    </row>
    <row r="2027" spans="1:2" ht="15.75" customHeight="1">
      <c r="A2027" s="1" t="str">
        <f ca="1">IFERROR(__xludf.DUMMYFUNCTION("GOOGLETRANSLATE(A2027,""EN"",""RU"")"),"Наси лемак")</f>
        <v>Наси лемак</v>
      </c>
      <c r="B2027" s="1" t="str">
        <f ca="1">IFERROR(__xludf.DUMMYFUNCTION("GOOGLETRANSLATE(B2027,""EN"",""RU"")"),"Шалот")</f>
        <v>Шалот</v>
      </c>
    </row>
    <row r="2028" spans="1:2" ht="15.75" customHeight="1">
      <c r="A2028" s="1" t="str">
        <f ca="1">IFERROR(__xludf.DUMMYFUNCTION("GOOGLETRANSLATE(A2028,""EN"",""RU"")"),"Наси лемак")</f>
        <v>Наси лемак</v>
      </c>
      <c r="B2028" s="1" t="str">
        <f ca="1">IFERROR(__xludf.DUMMYFUNCTION("GOOGLETRANSLATE(B2028,""EN"",""RU"")"),"Чили порошок")</f>
        <v>Чили порошок</v>
      </c>
    </row>
    <row r="2029" spans="1:2" ht="15.75" customHeight="1">
      <c r="A2029" s="1" t="str">
        <f ca="1">IFERROR(__xludf.DUMMYFUNCTION("GOOGLETRANSLATE(A2029,""EN"",""RU"")"),"Наси лемак")</f>
        <v>Наси лемак</v>
      </c>
      <c r="B2029" s="1" t="str">
        <f ca="1">IFERROR(__xludf.DUMMYFUNCTION("GOOGLETRANSLATE(B2029,""EN"",""RU"")"),"Филе анчоусов")</f>
        <v>Филе анчоусов</v>
      </c>
    </row>
    <row r="2030" spans="1:2" ht="15.75" customHeight="1">
      <c r="A2030" s="1" t="str">
        <f ca="1">IFERROR(__xludf.DUMMYFUNCTION("GOOGLETRANSLATE(A2030,""EN"",""RU"")"),"Наси лемак")</f>
        <v>Наси лемак</v>
      </c>
      <c r="B2030" s="1" t="str">
        <f ca="1">IFERROR(__xludf.DUMMYFUNCTION("GOOGLETRANSLATE(B2030,""EN"",""RU"")"),"Сахар")</f>
        <v>Сахар</v>
      </c>
    </row>
    <row r="2031" spans="1:2" ht="15.75" customHeight="1">
      <c r="A2031" s="1" t="str">
        <f ca="1">IFERROR(__xludf.DUMMYFUNCTION("GOOGLETRANSLATE(A2031,""EN"",""RU"")"),"Наси лемак")</f>
        <v>Наси лемак</v>
      </c>
      <c r="B2031" s="1" t="str">
        <f ca="1">IFERROR(__xludf.DUMMYFUNCTION("GOOGLETRANSLATE(B2031,""EN"",""RU"")"),"Тамариндовая паста")</f>
        <v>Тамариндовая паста</v>
      </c>
    </row>
    <row r="2032" spans="1:2" ht="15.75" customHeight="1">
      <c r="A2032" s="1" t="str">
        <f ca="1">IFERROR(__xludf.DUMMYFUNCTION("GOOGLETRANSLATE(A2032,""EN"",""RU"")"),"Оссо Буко алла Миланезе")</f>
        <v>Оссо Буко алла Миланезе</v>
      </c>
      <c r="B2032" s="1" t="str">
        <f ca="1">IFERROR(__xludf.DUMMYFUNCTION("GOOGLETRANSLATE(B2032,""EN"",""RU"")"),"Телятина")</f>
        <v>Телятина</v>
      </c>
    </row>
    <row r="2033" spans="1:2" ht="15.75" customHeight="1">
      <c r="A2033" s="1" t="str">
        <f ca="1">IFERROR(__xludf.DUMMYFUNCTION("GOOGLETRANSLATE(A2033,""EN"",""RU"")"),"Оссо Буко алла Миланезе")</f>
        <v>Оссо Буко алла Миланезе</v>
      </c>
      <c r="B2033" s="1" t="str">
        <f ca="1">IFERROR(__xludf.DUMMYFUNCTION("GOOGLETRANSLATE(B2033,""EN"",""RU"")"),"Мука")</f>
        <v>Мука</v>
      </c>
    </row>
    <row r="2034" spans="1:2" ht="15.75" customHeight="1">
      <c r="A2034" s="1" t="str">
        <f ca="1">IFERROR(__xludf.DUMMYFUNCTION("GOOGLETRANSLATE(A2034,""EN"",""RU"")"),"Оссо Буко алла Миланезе")</f>
        <v>Оссо Буко алла Миланезе</v>
      </c>
      <c r="B2034" s="1" t="str">
        <f ca="1">IFERROR(__xludf.DUMMYFUNCTION("GOOGLETRANSLATE(B2034,""EN"",""RU"")"),"Оливковое масло")</f>
        <v>Оливковое масло</v>
      </c>
    </row>
    <row r="2035" spans="1:2" ht="15.75" customHeight="1">
      <c r="A2035" s="1" t="str">
        <f ca="1">IFERROR(__xludf.DUMMYFUNCTION("GOOGLETRANSLATE(A2035,""EN"",""RU"")"),"Оссо Буко алла Миланезе")</f>
        <v>Оссо Буко алла Миланезе</v>
      </c>
      <c r="B2035" s="1" t="str">
        <f ca="1">IFERROR(__xludf.DUMMYFUNCTION("GOOGLETRANSLATE(B2035,""EN"",""RU"")"),"Масло")</f>
        <v>Масло</v>
      </c>
    </row>
    <row r="2036" spans="1:2" ht="15.75" customHeight="1">
      <c r="A2036" s="1" t="str">
        <f ca="1">IFERROR(__xludf.DUMMYFUNCTION("GOOGLETRANSLATE(A2036,""EN"",""RU"")"),"Оссо Буко алла Миланезе")</f>
        <v>Оссо Буко алла Миланезе</v>
      </c>
      <c r="B2036" s="1" t="str">
        <f ca="1">IFERROR(__xludf.DUMMYFUNCTION("GOOGLETRANSLATE(B2036,""EN"",""RU"")"),"Лук")</f>
        <v>Лук</v>
      </c>
    </row>
    <row r="2037" spans="1:2" ht="15.75" customHeight="1">
      <c r="A2037" s="1" t="str">
        <f ca="1">IFERROR(__xludf.DUMMYFUNCTION("GOOGLETRANSLATE(A2037,""EN"",""RU"")"),"Оссо Буко алла Миланезе")</f>
        <v>Оссо Буко алла Миланезе</v>
      </c>
      <c r="B2037" s="1" t="str">
        <f ca="1">IFERROR(__xludf.DUMMYFUNCTION("GOOGLETRANSLATE(B2037,""EN"",""RU"")"),"Морковь")</f>
        <v>Морковь</v>
      </c>
    </row>
    <row r="2038" spans="1:2" ht="15.75" customHeight="1">
      <c r="A2038" s="1" t="str">
        <f ca="1">IFERROR(__xludf.DUMMYFUNCTION("GOOGLETRANSLATE(A2038,""EN"",""RU"")"),"Оссо Буко алла Миланезе")</f>
        <v>Оссо Буко алла Миланезе</v>
      </c>
      <c r="B2038" s="1" t="str">
        <f ca="1">IFERROR(__xludf.DUMMYFUNCTION("GOOGLETRANSLATE(B2038,""EN"",""RU"")"),"Сельдерей")</f>
        <v>Сельдерей</v>
      </c>
    </row>
    <row r="2039" spans="1:2" ht="15.75" customHeight="1">
      <c r="A2039" s="1" t="str">
        <f ca="1">IFERROR(__xludf.DUMMYFUNCTION("GOOGLETRANSLATE(A2039,""EN"",""RU"")"),"Оссо Буко алла Миланезе")</f>
        <v>Оссо Буко алла Миланезе</v>
      </c>
      <c r="B2039" s="1" t="str">
        <f ca="1">IFERROR(__xludf.DUMMYFUNCTION("GOOGLETRANSLATE(B2039,""EN"",""RU"")"),"Фенхель")</f>
        <v>Фенхель</v>
      </c>
    </row>
    <row r="2040" spans="1:2" ht="15.75" customHeight="1">
      <c r="A2040" s="1" t="str">
        <f ca="1">IFERROR(__xludf.DUMMYFUNCTION("GOOGLETRANSLATE(A2040,""EN"",""RU"")"),"Оссо Буко алла Миланезе")</f>
        <v>Оссо Буко алла Миланезе</v>
      </c>
      <c r="B2040" s="1" t="str">
        <f ca="1">IFERROR(__xludf.DUMMYFUNCTION("GOOGLETRANSLATE(B2040,""EN"",""RU"")"),"Чеснок")</f>
        <v>Чеснок</v>
      </c>
    </row>
    <row r="2041" spans="1:2" ht="15.75" customHeight="1">
      <c r="A2041" s="1" t="str">
        <f ca="1">IFERROR(__xludf.DUMMYFUNCTION("GOOGLETRANSLATE(A2041,""EN"",""RU"")"),"Оссо Буко алла Миланезе")</f>
        <v>Оссо Буко алла Миланезе</v>
      </c>
      <c r="B2041" s="1" t="str">
        <f ca="1">IFERROR(__xludf.DUMMYFUNCTION("GOOGLETRANSLATE(B2041,""EN"",""RU"")"),"Апельсиновой цедры")</f>
        <v>Апельсиновой цедры</v>
      </c>
    </row>
    <row r="2042" spans="1:2" ht="15.75" customHeight="1">
      <c r="A2042" s="1" t="str">
        <f ca="1">IFERROR(__xludf.DUMMYFUNCTION("GOOGLETRANSLATE(A2042,""EN"",""RU"")"),"Оссо Буко алла Миланезе")</f>
        <v>Оссо Буко алла Миланезе</v>
      </c>
      <c r="B2042" s="1" t="str">
        <f ca="1">IFERROR(__xludf.DUMMYFUNCTION("GOOGLETRANSLATE(B2042,""EN"",""RU"")"),"Майоран")</f>
        <v>Майоран</v>
      </c>
    </row>
    <row r="2043" spans="1:2" ht="15.75" customHeight="1">
      <c r="A2043" s="1" t="str">
        <f ca="1">IFERROR(__xludf.DUMMYFUNCTION("GOOGLETRANSLATE(A2043,""EN"",""RU"")"),"Оссо Буко алла Миланезе")</f>
        <v>Оссо Буко алла Миланезе</v>
      </c>
      <c r="B2043" s="1" t="str">
        <f ca="1">IFERROR(__xludf.DUMMYFUNCTION("GOOGLETRANSLATE(B2043,""EN"",""RU"")"),"Лавровый лист")</f>
        <v>Лавровый лист</v>
      </c>
    </row>
    <row r="2044" spans="1:2" ht="15.75" customHeight="1">
      <c r="A2044" s="1" t="str">
        <f ca="1">IFERROR(__xludf.DUMMYFUNCTION("GOOGLETRANSLATE(A2044,""EN"",""RU"")"),"Оссо Буко алла Миланезе")</f>
        <v>Оссо Буко алла Миланезе</v>
      </c>
      <c r="B2044" s="1" t="str">
        <f ca="1">IFERROR(__xludf.DUMMYFUNCTION("GOOGLETRANSLATE(B2044,""EN"",""RU"")"),"Белое сухое вино")</f>
        <v>Белое сухое вино</v>
      </c>
    </row>
    <row r="2045" spans="1:2" ht="15.75" customHeight="1">
      <c r="A2045" s="1" t="str">
        <f ca="1">IFERROR(__xludf.DUMMYFUNCTION("GOOGLETRANSLATE(A2045,""EN"",""RU"")"),"Оссо Буко алла Миланезе")</f>
        <v>Оссо Буко алла Миланезе</v>
      </c>
      <c r="B2045" s="1" t="str">
        <f ca="1">IFERROR(__xludf.DUMMYFUNCTION("GOOGLETRANSLATE(B2045,""EN"",""RU"")"),"Куриный бульон")</f>
        <v>Куриный бульон</v>
      </c>
    </row>
    <row r="2046" spans="1:2" ht="15.75" customHeight="1">
      <c r="A2046" s="1" t="str">
        <f ca="1">IFERROR(__xludf.DUMMYFUNCTION("GOOGLETRANSLATE(A2046,""EN"",""RU"")"),"Оссо Буко алла Миланезе")</f>
        <v>Оссо Буко алла Миланезе</v>
      </c>
      <c r="B2046" s="1" t="str">
        <f ca="1">IFERROR(__xludf.DUMMYFUNCTION("GOOGLETRANSLATE(B2046,""EN"",""RU"")"),"Помидоры")</f>
        <v>Помидоры</v>
      </c>
    </row>
    <row r="2047" spans="1:2" ht="15.75" customHeight="1">
      <c r="A2047" s="1" t="str">
        <f ca="1">IFERROR(__xludf.DUMMYFUNCTION("GOOGLETRANSLATE(A2047,""EN"",""RU"")"),"Оссо Буко алла Миланезе")</f>
        <v>Оссо Буко алла Миланезе</v>
      </c>
      <c r="B2047" s="1" t="str">
        <f ca="1">IFERROR(__xludf.DUMMYFUNCTION("GOOGLETRANSLATE(B2047,""EN"",""RU"")"),"Петрушка")</f>
        <v>Петрушка</v>
      </c>
    </row>
    <row r="2048" spans="1:2" ht="15.75" customHeight="1">
      <c r="A2048" s="1" t="str">
        <f ca="1">IFERROR(__xludf.DUMMYFUNCTION("GOOGLETRANSLATE(A2048,""EN"",""RU"")"),"Оссо Буко алла Миланезе")</f>
        <v>Оссо Буко алла Миланезе</v>
      </c>
      <c r="B2048" s="1" t="str">
        <f ca="1">IFERROR(__xludf.DUMMYFUNCTION("GOOGLETRANSLATE(B2048,""EN"",""RU"")"),"Чеснок")</f>
        <v>Чеснок</v>
      </c>
    </row>
    <row r="2049" spans="1:2" ht="15.75" customHeight="1">
      <c r="A2049" s="1" t="str">
        <f ca="1">IFERROR(__xludf.DUMMYFUNCTION("GOOGLETRANSLATE(A2049,""EN"",""RU"")"),"Оссо Буко алла Миланезе")</f>
        <v>Оссо Буко алла Миланезе</v>
      </c>
      <c r="B2049" s="1" t="str">
        <f ca="1">IFERROR(__xludf.DUMMYFUNCTION("GOOGLETRANSLATE(B2049,""EN"",""RU"")"),"Лимонная цедра")</f>
        <v>Лимонная цедра</v>
      </c>
    </row>
    <row r="2050" spans="1:2" ht="15.75" customHeight="1">
      <c r="A2050" s="1" t="str">
        <f ca="1">IFERROR(__xludf.DUMMYFUNCTION("GOOGLETRANSLATE(A2050,""EN"",""RU"")"),"Бычий хвост с бобами")</f>
        <v>Бычий хвост с бобами</v>
      </c>
      <c r="B2050" s="1" t="str">
        <f ca="1">IFERROR(__xludf.DUMMYFUNCTION("GOOGLETRANSLATE(B2050,""EN"",""RU"")"),"Бычий хвост")</f>
        <v>Бычий хвост</v>
      </c>
    </row>
    <row r="2051" spans="1:2" ht="15.75" customHeight="1">
      <c r="A2051" s="1" t="str">
        <f ca="1">IFERROR(__xludf.DUMMYFUNCTION("GOOGLETRANSLATE(A2051,""EN"",""RU"")"),"Бычий хвост с бобами")</f>
        <v>Бычий хвост с бобами</v>
      </c>
      <c r="B2051" s="1" t="str">
        <f ca="1">IFERROR(__xludf.DUMMYFUNCTION("GOOGLETRANSLATE(B2051,""EN"",""RU"")"),"Лук")</f>
        <v>Лук</v>
      </c>
    </row>
    <row r="2052" spans="1:2" ht="15.75" customHeight="1">
      <c r="A2052" s="1" t="str">
        <f ca="1">IFERROR(__xludf.DUMMYFUNCTION("GOOGLETRANSLATE(A2052,""EN"",""RU"")"),"Бычий хвост с бобами")</f>
        <v>Бычий хвост с бобами</v>
      </c>
      <c r="B2052" s="1" t="str">
        <f ca="1">IFERROR(__xludf.DUMMYFUNCTION("GOOGLETRANSLATE(B2052,""EN"",""RU"")"),"Лук")</f>
        <v>Лук</v>
      </c>
    </row>
    <row r="2053" spans="1:2" ht="15.75" customHeight="1">
      <c r="A2053" s="1" t="str">
        <f ca="1">IFERROR(__xludf.DUMMYFUNCTION("GOOGLETRANSLATE(A2053,""EN"",""RU"")"),"Бычий хвост с бобами")</f>
        <v>Бычий хвост с бобами</v>
      </c>
      <c r="B2053" s="1" t="str">
        <f ca="1">IFERROR(__xludf.DUMMYFUNCTION("GOOGLETRANSLATE(B2053,""EN"",""RU"")"),"Чеснок")</f>
        <v>Чеснок</v>
      </c>
    </row>
    <row r="2054" spans="1:2" ht="15.75" customHeight="1">
      <c r="A2054" s="1" t="str">
        <f ca="1">IFERROR(__xludf.DUMMYFUNCTION("GOOGLETRANSLATE(A2054,""EN"",""RU"")"),"Бычий хвост с бобами")</f>
        <v>Бычий хвост с бобами</v>
      </c>
      <c r="B2054" s="1" t="str">
        <f ca="1">IFERROR(__xludf.DUMMYFUNCTION("GOOGLETRANSLATE(B2054,""EN"",""RU"")"),"Имбирь")</f>
        <v>Имбирь</v>
      </c>
    </row>
    <row r="2055" spans="1:2" ht="15.75" customHeight="1">
      <c r="A2055" s="1" t="str">
        <f ca="1">IFERROR(__xludf.DUMMYFUNCTION("GOOGLETRANSLATE(A2055,""EN"",""RU"")"),"Бычий хвост с бобами")</f>
        <v>Бычий хвост с бобами</v>
      </c>
      <c r="B2055" s="1" t="str">
        <f ca="1">IFERROR(__xludf.DUMMYFUNCTION("GOOGLETRANSLATE(B2055,""EN"",""RU"")"),"Скотч-капот")</f>
        <v>Скотч-капот</v>
      </c>
    </row>
    <row r="2056" spans="1:2" ht="15.75" customHeight="1">
      <c r="A2056" s="1" t="str">
        <f ca="1">IFERROR(__xludf.DUMMYFUNCTION("GOOGLETRANSLATE(A2056,""EN"",""RU"")"),"Бычий хвост с бобами")</f>
        <v>Бычий хвост с бобами</v>
      </c>
      <c r="B2056" s="1" t="str">
        <f ca="1">IFERROR(__xludf.DUMMYFUNCTION("GOOGLETRANSLATE(B2056,""EN"",""RU"")"),"Соевый соус")</f>
        <v>Соевый соус</v>
      </c>
    </row>
    <row r="2057" spans="1:2" ht="15.75" customHeight="1">
      <c r="A2057" s="1" t="str">
        <f ca="1">IFERROR(__xludf.DUMMYFUNCTION("GOOGLETRANSLATE(A2057,""EN"",""RU"")"),"Бычий хвост с бобами")</f>
        <v>Бычий хвост с бобами</v>
      </c>
      <c r="B2057" s="1" t="str">
        <f ca="1">IFERROR(__xludf.DUMMYFUNCTION("GOOGLETRANSLATE(B2057,""EN"",""RU"")"),"Свежий тимьян")</f>
        <v>Свежий тимьян</v>
      </c>
    </row>
    <row r="2058" spans="1:2" ht="15.75" customHeight="1">
      <c r="A2058" s="1" t="str">
        <f ca="1">IFERROR(__xludf.DUMMYFUNCTION("GOOGLETRANSLATE(A2058,""EN"",""RU"")"),"Бычий хвост с бобами")</f>
        <v>Бычий хвост с бобами</v>
      </c>
      <c r="B2058" s="1" t="str">
        <f ca="1">IFERROR(__xludf.DUMMYFUNCTION("GOOGLETRANSLATE(B2058,""EN"",""RU"")"),"Растительное масло")</f>
        <v>Растительное масло</v>
      </c>
    </row>
    <row r="2059" spans="1:2" ht="15.75" customHeight="1">
      <c r="A2059" s="1" t="str">
        <f ca="1">IFERROR(__xludf.DUMMYFUNCTION("GOOGLETRANSLATE(A2059,""EN"",""RU"")"),"Бычий хвост с бобами")</f>
        <v>Бычий хвост с бобами</v>
      </c>
      <c r="B2059" s="1" t="str">
        <f ca="1">IFERROR(__xludf.DUMMYFUNCTION("GOOGLETRANSLATE(B2059,""EN"",""RU"")"),"Вода")</f>
        <v>Вода</v>
      </c>
    </row>
    <row r="2060" spans="1:2" ht="15.75" customHeight="1">
      <c r="A2060" s="1" t="str">
        <f ca="1">IFERROR(__xludf.DUMMYFUNCTION("GOOGLETRANSLATE(A2060,""EN"",""RU"")"),"Бычий хвост с бобами")</f>
        <v>Бычий хвост с бобами</v>
      </c>
      <c r="B2060" s="1" t="str">
        <f ca="1">IFERROR(__xludf.DUMMYFUNCTION("GOOGLETRANSLATE(B2060,""EN"",""RU"")"),"Бобы")</f>
        <v>Бобы</v>
      </c>
    </row>
    <row r="2061" spans="1:2" ht="15.75" customHeight="1">
      <c r="A2061" s="1" t="str">
        <f ca="1">IFERROR(__xludf.DUMMYFUNCTION("GOOGLETRANSLATE(A2061,""EN"",""RU"")"),"Бычий хвост с бобами")</f>
        <v>Бычий хвост с бобами</v>
      </c>
      <c r="B2061" s="1" t="str">
        <f ca="1">IFERROR(__xludf.DUMMYFUNCTION("GOOGLETRANSLATE(B2061,""EN"",""RU"")"),"Кукурузная мука")</f>
        <v>Кукурузная мука</v>
      </c>
    </row>
    <row r="2062" spans="1:2" ht="15.75" customHeight="1">
      <c r="A2062" s="1" t="str">
        <f ca="1">IFERROR(__xludf.DUMMYFUNCTION("GOOGLETRANSLATE(A2062,""EN"",""RU"")"),"Бычий хвост с бобами")</f>
        <v>Бычий хвост с бобами</v>
      </c>
      <c r="B2062" s="1" t="str">
        <f ca="1">IFERROR(__xludf.DUMMYFUNCTION("GOOGLETRANSLATE(B2062,""EN"",""RU"")"),"Вода")</f>
        <v>Вода</v>
      </c>
    </row>
    <row r="2063" spans="1:2" ht="15.75" customHeight="1">
      <c r="A2063" s="1" t="str">
        <f ca="1">IFERROR(__xludf.DUMMYFUNCTION("GOOGLETRANSLATE(A2063,""EN"",""RU"")"),"Pad See Ew")</f>
        <v>Pad See Ew</v>
      </c>
      <c r="B2063" s="1" t="str">
        <f ca="1">IFERROR(__xludf.DUMMYFUNCTION("GOOGLETRANSLATE(B2063,""EN"",""RU"")"),"рисовая лапша")</f>
        <v>рисовая лапша</v>
      </c>
    </row>
    <row r="2064" spans="1:2" ht="15.75" customHeight="1">
      <c r="A2064" s="1" t="str">
        <f ca="1">IFERROR(__xludf.DUMMYFUNCTION("GOOGLETRANSLATE(A2064,""EN"",""RU"")"),"Pad See Ew")</f>
        <v>Pad See Ew</v>
      </c>
      <c r="B2064" s="1" t="str">
        <f ca="1">IFERROR(__xludf.DUMMYFUNCTION("GOOGLETRANSLATE(B2064,""EN"",""RU"")"),"темный соевый соус")</f>
        <v>темный соевый соус</v>
      </c>
    </row>
    <row r="2065" spans="1:2" ht="15.75" customHeight="1">
      <c r="A2065" s="1" t="str">
        <f ca="1">IFERROR(__xludf.DUMMYFUNCTION("GOOGLETRANSLATE(A2065,""EN"",""RU"")"),"Pad See Ew")</f>
        <v>Pad See Ew</v>
      </c>
      <c r="B2065" s="1" t="str">
        <f ca="1">IFERROR(__xludf.DUMMYFUNCTION("GOOGLETRANSLATE(B2065,""EN"",""RU"")"),"устричный соус")</f>
        <v>устричный соус</v>
      </c>
    </row>
    <row r="2066" spans="1:2" ht="15.75" customHeight="1">
      <c r="A2066" s="1" t="str">
        <f ca="1">IFERROR(__xludf.DUMMYFUNCTION("GOOGLETRANSLATE(A2066,""EN"",""RU"")"),"Pad See Ew")</f>
        <v>Pad See Ew</v>
      </c>
      <c r="B2066" s="1" t="str">
        <f ca="1">IFERROR(__xludf.DUMMYFUNCTION("GOOGLETRANSLATE(B2066,""EN"",""RU"")"),"соевый соус")</f>
        <v>соевый соус</v>
      </c>
    </row>
    <row r="2067" spans="1:2" ht="15.75" customHeight="1">
      <c r="A2067" s="1" t="str">
        <f ca="1">IFERROR(__xludf.DUMMYFUNCTION("GOOGLETRANSLATE(A2067,""EN"",""RU"")"),"Pad See Ew")</f>
        <v>Pad See Ew</v>
      </c>
      <c r="B2067" s="1" t="str">
        <f ca="1">IFERROR(__xludf.DUMMYFUNCTION("GOOGLETRANSLATE(B2067,""EN"",""RU"")"),"белый уксус")</f>
        <v>белый уксус</v>
      </c>
    </row>
    <row r="2068" spans="1:2" ht="15.75" customHeight="1">
      <c r="A2068" s="1" t="str">
        <f ca="1">IFERROR(__xludf.DUMMYFUNCTION("GOOGLETRANSLATE(A2068,""EN"",""RU"")"),"Pad See Ew")</f>
        <v>Pad See Ew</v>
      </c>
      <c r="B2068" s="1" t="str">
        <f ca="1">IFERROR(__xludf.DUMMYFUNCTION("GOOGLETRANSLATE(B2068,""EN"",""RU"")"),"сахар")</f>
        <v>сахар</v>
      </c>
    </row>
    <row r="2069" spans="1:2" ht="15.75" customHeight="1">
      <c r="A2069" s="1" t="str">
        <f ca="1">IFERROR(__xludf.DUMMYFUNCTION("GOOGLETRANSLATE(A2069,""EN"",""RU"")"),"Pad See Ew")</f>
        <v>Pad See Ew</v>
      </c>
      <c r="B2069" s="1" t="str">
        <f ca="1">IFERROR(__xludf.DUMMYFUNCTION("GOOGLETRANSLATE(B2069,""EN"",""RU"")"),"вода")</f>
        <v>вода</v>
      </c>
    </row>
    <row r="2070" spans="1:2" ht="15.75" customHeight="1">
      <c r="A2070" s="1" t="str">
        <f ca="1">IFERROR(__xludf.DUMMYFUNCTION("GOOGLETRANSLATE(A2070,""EN"",""RU"")"),"Pad See Ew")</f>
        <v>Pad See Ew</v>
      </c>
      <c r="B2070" s="1" t="str">
        <f ca="1">IFERROR(__xludf.DUMMYFUNCTION("GOOGLETRANSLATE(B2070,""EN"",""RU"")"),"арахисовое масло")</f>
        <v>арахисовое масло</v>
      </c>
    </row>
    <row r="2071" spans="1:2" ht="15.75" customHeight="1">
      <c r="A2071" s="1" t="str">
        <f ca="1">IFERROR(__xludf.DUMMYFUNCTION("GOOGLETRANSLATE(A2071,""EN"",""RU"")"),"Pad See Ew")</f>
        <v>Pad See Ew</v>
      </c>
      <c r="B2071" s="1" t="str">
        <f ca="1">IFERROR(__xludf.DUMMYFUNCTION("GOOGLETRANSLATE(B2071,""EN"",""RU"")"),"чеснок")</f>
        <v>чеснок</v>
      </c>
    </row>
    <row r="2072" spans="1:2" ht="15.75" customHeight="1">
      <c r="A2072" s="1" t="str">
        <f ca="1">IFERROR(__xludf.DUMMYFUNCTION("GOOGLETRANSLATE(A2072,""EN"",""RU"")"),"Pad See Ew")</f>
        <v>Pad See Ew</v>
      </c>
      <c r="B2072" s="1" t="str">
        <f ca="1">IFERROR(__xludf.DUMMYFUNCTION("GOOGLETRANSLATE(B2072,""EN"",""RU"")"),"Курица")</f>
        <v>Курица</v>
      </c>
    </row>
    <row r="2073" spans="1:2" ht="15.75" customHeight="1">
      <c r="A2073" s="1" t="str">
        <f ca="1">IFERROR(__xludf.DUMMYFUNCTION("GOOGLETRANSLATE(A2073,""EN"",""RU"")"),"Pad See Ew")</f>
        <v>Pad See Ew</v>
      </c>
      <c r="B2073" s="1" t="str">
        <f ca="1">IFERROR(__xludf.DUMMYFUNCTION("GOOGLETRANSLATE(B2073,""EN"",""RU"")"),"Яйцо")</f>
        <v>Яйцо</v>
      </c>
    </row>
    <row r="2074" spans="1:2" ht="15.75" customHeight="1">
      <c r="A2074" s="1" t="str">
        <f ca="1">IFERROR(__xludf.DUMMYFUNCTION("GOOGLETRANSLATE(A2074,""EN"",""RU"")"),"Pad See Ew")</f>
        <v>Pad See Ew</v>
      </c>
      <c r="B2074" s="1" t="str">
        <f ca="1">IFERROR(__xludf.DUMMYFUNCTION("GOOGLETRANSLATE(B2074,""EN"",""RU"")"),"Китайская брокколи")</f>
        <v>Китайская брокколи</v>
      </c>
    </row>
    <row r="2075" spans="1:2" ht="15.75" customHeight="1">
      <c r="A2075" s="1" t="str">
        <f ca="1">IFERROR(__xludf.DUMMYFUNCTION("GOOGLETRANSLATE(A2075,""EN"",""RU"")"),"Картофельный гратен с курицей")</f>
        <v>Картофельный гратен с курицей</v>
      </c>
      <c r="B2075" s="1" t="str">
        <f ca="1">IFERROR(__xludf.DUMMYFUNCTION("GOOGLETRANSLATE(B2075,""EN"",""RU"")"),"Картофель")</f>
        <v>Картофель</v>
      </c>
    </row>
    <row r="2076" spans="1:2" ht="15.75" customHeight="1">
      <c r="A2076" s="1" t="str">
        <f ca="1">IFERROR(__xludf.DUMMYFUNCTION("GOOGLETRANSLATE(A2076,""EN"",""RU"")"),"Картофельный гратен с курицей")</f>
        <v>Картофельный гратен с курицей</v>
      </c>
      <c r="B2076" s="1" t="str">
        <f ca="1">IFERROR(__xludf.DUMMYFUNCTION("GOOGLETRANSLATE(B2076,""EN"",""RU"")"),"Лук")</f>
        <v>Лук</v>
      </c>
    </row>
    <row r="2077" spans="1:2" ht="15.75" customHeight="1">
      <c r="A2077" s="1" t="str">
        <f ca="1">IFERROR(__xludf.DUMMYFUNCTION("GOOGLETRANSLATE(A2077,""EN"",""RU"")"),"Картофельный гратен с курицей")</f>
        <v>Картофельный гратен с курицей</v>
      </c>
      <c r="B2077" s="1" t="str">
        <f ca="1">IFERROR(__xludf.DUMMYFUNCTION("GOOGLETRANSLATE(B2077,""EN"",""RU"")"),"Оливковое масло")</f>
        <v>Оливковое масло</v>
      </c>
    </row>
    <row r="2078" spans="1:2" ht="15.75" customHeight="1">
      <c r="A2078" s="1" t="str">
        <f ca="1">IFERROR(__xludf.DUMMYFUNCTION("GOOGLETRANSLATE(A2078,""EN"",""RU"")"),"Картофельный гратен с курицей")</f>
        <v>Картофельный гратен с курицей</v>
      </c>
      <c r="B2078" s="1" t="str">
        <f ca="1">IFERROR(__xludf.DUMMYFUNCTION("GOOGLETRANSLATE(B2078,""EN"",""RU"")"),"Куриный бульон")</f>
        <v>Куриный бульон</v>
      </c>
    </row>
    <row r="2079" spans="1:2" ht="15.75" customHeight="1">
      <c r="A2079" s="1" t="str">
        <f ca="1">IFERROR(__xludf.DUMMYFUNCTION("GOOGLETRANSLATE(A2079,""EN"",""RU"")"),"Картофельный гратен с курицей")</f>
        <v>Картофельный гратен с курицей</v>
      </c>
      <c r="B2079" s="1" t="str">
        <f ca="1">IFERROR(__xludf.DUMMYFUNCTION("GOOGLETRANSLATE(B2079,""EN"",""RU"")"),"Сметана")</f>
        <v>Сметана</v>
      </c>
    </row>
    <row r="2080" spans="1:2" ht="15.75" customHeight="1">
      <c r="A2080" s="1" t="str">
        <f ca="1">IFERROR(__xludf.DUMMYFUNCTION("GOOGLETRANSLATE(A2080,""EN"",""RU"")"),"Картофельный гратен с курицей")</f>
        <v>Картофельный гратен с курицей</v>
      </c>
      <c r="B2080" s="1" t="str">
        <f ca="1">IFERROR(__xludf.DUMMYFUNCTION("GOOGLETRANSLATE(B2080,""EN"",""RU"")"),"пармезан")</f>
        <v>пармезан</v>
      </c>
    </row>
    <row r="2081" spans="1:2" ht="15.75" customHeight="1">
      <c r="A2081" s="1" t="str">
        <f ca="1">IFERROR(__xludf.DUMMYFUNCTION("GOOGLETRANSLATE(A2081,""EN"",""RU"")"),"Картофельный гратен с курицей")</f>
        <v>Картофельный гратен с курицей</v>
      </c>
      <c r="B2081" s="1" t="str">
        <f ca="1">IFERROR(__xludf.DUMMYFUNCTION("GOOGLETRANSLATE(B2081,""EN"",""RU"")"),"Куриная грудка")</f>
        <v>Куриная грудка</v>
      </c>
    </row>
    <row r="2082" spans="1:2" ht="15.75" customHeight="1">
      <c r="A2082" s="1" t="str">
        <f ca="1">IFERROR(__xludf.DUMMYFUNCTION("GOOGLETRANSLATE(A2082,""EN"",""RU"")"),"Картофельный гратен с курицей")</f>
        <v>Картофельный гратен с курицей</v>
      </c>
      <c r="B2082" s="1" t="str">
        <f ca="1">IFERROR(__xludf.DUMMYFUNCTION("GOOGLETRANSLATE(B2082,""EN"",""RU"")"),"Бекон")</f>
        <v>Бекон</v>
      </c>
    </row>
    <row r="2083" spans="1:2" ht="15.75" customHeight="1">
      <c r="A2083" s="1" t="str">
        <f ca="1">IFERROR(__xludf.DUMMYFUNCTION("GOOGLETRANSLATE(A2083,""EN"",""RU"")"),"Картофельный гратен с курицей")</f>
        <v>Картофельный гратен с курицей</v>
      </c>
      <c r="B2083" s="1" t="str">
        <f ca="1">IFERROR(__xludf.DUMMYFUNCTION("GOOGLETRANSLATE(B2083,""EN"",""RU"")"),"Шпинат")</f>
        <v>Шпинат</v>
      </c>
    </row>
    <row r="2084" spans="1:2" ht="15.75" customHeight="1">
      <c r="A2084" s="1" t="str">
        <f ca="1">IFERROR(__xludf.DUMMYFUNCTION("GOOGLETRANSLATE(A2084,""EN"",""RU"")"),"Картофельный гратен с курицей")</f>
        <v>Картофельный гратен с курицей</v>
      </c>
      <c r="B2084" s="1" t="str">
        <f ca="1">IFERROR(__xludf.DUMMYFUNCTION("GOOGLETRANSLATE(B2084,""EN"",""RU"")"),"Горох")</f>
        <v>Горох</v>
      </c>
    </row>
    <row r="2085" spans="1:2" ht="15.75" customHeight="1">
      <c r="A2085" s="1" t="str">
        <f ca="1">IFERROR(__xludf.DUMMYFUNCTION("GOOGLETRANSLATE(A2085,""EN"",""RU"")"),"Путин")</f>
        <v>Путин</v>
      </c>
      <c r="B2085" s="1" t="str">
        <f ca="1">IFERROR(__xludf.DUMMYFUNCTION("GOOGLETRANSLATE(B2085,""EN"",""RU"")"),"Растительное масло")</f>
        <v>Растительное масло</v>
      </c>
    </row>
    <row r="2086" spans="1:2" ht="15.75" customHeight="1">
      <c r="A2086" s="1" t="str">
        <f ca="1">IFERROR(__xludf.DUMMYFUNCTION("GOOGLETRANSLATE(A2086,""EN"",""RU"")"),"Путин")</f>
        <v>Путин</v>
      </c>
      <c r="B2086" s="1" t="str">
        <f ca="1">IFERROR(__xludf.DUMMYFUNCTION("GOOGLETRANSLATE(B2086,""EN"",""RU"")"),"Говяжий соус")</f>
        <v>Говяжий соус</v>
      </c>
    </row>
    <row r="2087" spans="1:2" ht="15.75" customHeight="1">
      <c r="A2087" s="1" t="str">
        <f ca="1">IFERROR(__xludf.DUMMYFUNCTION("GOOGLETRANSLATE(A2087,""EN"",""RU"")"),"Путин")</f>
        <v>Путин</v>
      </c>
      <c r="B2087" s="1" t="str">
        <f ca="1">IFERROR(__xludf.DUMMYFUNCTION("GOOGLETRANSLATE(B2087,""EN"",""RU"")"),"Картофель")</f>
        <v>Картофель</v>
      </c>
    </row>
    <row r="2088" spans="1:2" ht="15.75" customHeight="1">
      <c r="A2088" s="1" t="str">
        <f ca="1">IFERROR(__xludf.DUMMYFUNCTION("GOOGLETRANSLATE(A2088,""EN"",""RU"")"),"Путин")</f>
        <v>Путин</v>
      </c>
      <c r="B2088" s="1" t="str">
        <f ca="1">IFERROR(__xludf.DUMMYFUNCTION("GOOGLETRANSLATE(B2088,""EN"",""RU"")"),"Сырки")</f>
        <v>Сырки</v>
      </c>
    </row>
    <row r="2089" spans="1:2" ht="15.75" customHeight="1">
      <c r="A2089" s="1" t="str">
        <f ca="1">IFERROR(__xludf.DUMMYFUNCTION("GOOGLETRANSLATE(A2089,""EN"",""RU"")"),"Пилчард путанеска")</f>
        <v>Пилчард путанеска</v>
      </c>
      <c r="B2089" s="1" t="str">
        <f ca="1">IFERROR(__xludf.DUMMYFUNCTION("GOOGLETRANSLATE(B2089,""EN"",""RU"")"),"Спагетти")</f>
        <v>Спагетти</v>
      </c>
    </row>
    <row r="2090" spans="1:2" ht="15.75" customHeight="1">
      <c r="A2090" s="1" t="str">
        <f ca="1">IFERROR(__xludf.DUMMYFUNCTION("GOOGLETRANSLATE(A2090,""EN"",""RU"")"),"Пилчард путанеска")</f>
        <v>Пилчард путанеска</v>
      </c>
      <c r="B2090" s="1" t="str">
        <f ca="1">IFERROR(__xludf.DUMMYFUNCTION("GOOGLETRANSLATE(B2090,""EN"",""RU"")"),"Оливковое масло")</f>
        <v>Оливковое масло</v>
      </c>
    </row>
    <row r="2091" spans="1:2" ht="15.75" customHeight="1">
      <c r="A2091" s="1" t="str">
        <f ca="1">IFERROR(__xludf.DUMMYFUNCTION("GOOGLETRANSLATE(A2091,""EN"",""RU"")"),"Пилчард путанеска")</f>
        <v>Пилчард путанеска</v>
      </c>
      <c r="B2091" s="1" t="str">
        <f ca="1">IFERROR(__xludf.DUMMYFUNCTION("GOOGLETRANSLATE(B2091,""EN"",""RU"")"),"Лук")</f>
        <v>Лук</v>
      </c>
    </row>
    <row r="2092" spans="1:2" ht="15.75" customHeight="1">
      <c r="A2092" s="1" t="str">
        <f ca="1">IFERROR(__xludf.DUMMYFUNCTION("GOOGLETRANSLATE(A2092,""EN"",""RU"")"),"Пилчард путанеска")</f>
        <v>Пилчард путанеска</v>
      </c>
      <c r="B2092" s="1" t="str">
        <f ca="1">IFERROR(__xludf.DUMMYFUNCTION("GOOGLETRANSLATE(B2092,""EN"",""RU"")"),"Чеснок")</f>
        <v>Чеснок</v>
      </c>
    </row>
    <row r="2093" spans="1:2" ht="15.75" customHeight="1">
      <c r="A2093" s="1" t="str">
        <f ca="1">IFERROR(__xludf.DUMMYFUNCTION("GOOGLETRANSLATE(A2093,""EN"",""RU"")"),"Пилчард путанеска")</f>
        <v>Пилчард путанеска</v>
      </c>
      <c r="B2093" s="1" t="str">
        <f ca="1">IFERROR(__xludf.DUMMYFUNCTION("GOOGLETRANSLATE(B2093,""EN"",""RU"")"),"Красный чили")</f>
        <v>Красный чили</v>
      </c>
    </row>
    <row r="2094" spans="1:2" ht="15.75" customHeight="1">
      <c r="A2094" s="1" t="str">
        <f ca="1">IFERROR(__xludf.DUMMYFUNCTION("GOOGLETRANSLATE(A2094,""EN"",""RU"")"),"Пилчард путанеска")</f>
        <v>Пилчард путанеска</v>
      </c>
      <c r="B2094" s="1" t="str">
        <f ca="1">IFERROR(__xludf.DUMMYFUNCTION("GOOGLETRANSLATE(B2094,""EN"",""RU"")"),"Томатное пюре")</f>
        <v>Томатное пюре</v>
      </c>
    </row>
    <row r="2095" spans="1:2" ht="15.75" customHeight="1">
      <c r="A2095" s="1" t="str">
        <f ca="1">IFERROR(__xludf.DUMMYFUNCTION("GOOGLETRANSLATE(A2095,""EN"",""RU"")"),"Пилчард путанеска")</f>
        <v>Пилчард путанеска</v>
      </c>
      <c r="B2095" s="1" t="str">
        <f ca="1">IFERROR(__xludf.DUMMYFUNCTION("GOOGLETRANSLATE(B2095,""EN"",""RU"")"),"Сардины")</f>
        <v>Сардины</v>
      </c>
    </row>
    <row r="2096" spans="1:2" ht="15.75" customHeight="1">
      <c r="A2096" s="1" t="str">
        <f ca="1">IFERROR(__xludf.DUMMYFUNCTION("GOOGLETRANSLATE(A2096,""EN"",""RU"")"),"Пилчард путанеска")</f>
        <v>Пилчард путанеска</v>
      </c>
      <c r="B2096" s="1" t="str">
        <f ca="1">IFERROR(__xludf.DUMMYFUNCTION("GOOGLETRANSLATE(B2096,""EN"",""RU"")"),"Маслины")</f>
        <v>Маслины</v>
      </c>
    </row>
    <row r="2097" spans="1:2" ht="15.75" customHeight="1">
      <c r="A2097" s="1" t="str">
        <f ca="1">IFERROR(__xludf.DUMMYFUNCTION("GOOGLETRANSLATE(A2097,""EN"",""RU"")"),"Пилчард путанеска")</f>
        <v>Пилчард путанеска</v>
      </c>
      <c r="B2097" s="1" t="str">
        <f ca="1">IFERROR(__xludf.DUMMYFUNCTION("GOOGLETRANSLATE(B2097,""EN"",""RU"")"),"пармезан")</f>
        <v>пармезан</v>
      </c>
    </row>
    <row r="2098" spans="1:2" ht="15.75" customHeight="1">
      <c r="A2098" s="1" t="str">
        <f ca="1">IFERROR(__xludf.DUMMYFUNCTION("GOOGLETRANSLATE(A2098,""EN"",""RU"")"),"Кассуле из свинины")</f>
        <v>Кассуле из свинины</v>
      </c>
      <c r="B2098" s="1" t="str">
        <f ca="1">IFERROR(__xludf.DUMMYFUNCTION("GOOGLETRANSLATE(B2098,""EN"",""RU"")"),"Гусиный жир")</f>
        <v>Гусиный жир</v>
      </c>
    </row>
    <row r="2099" spans="1:2" ht="15.75" customHeight="1">
      <c r="A2099" s="1" t="str">
        <f ca="1">IFERROR(__xludf.DUMMYFUNCTION("GOOGLETRANSLATE(A2099,""EN"",""RU"")"),"Кассуле из свинины")</f>
        <v>Кассуле из свинины</v>
      </c>
      <c r="B2099" s="1" t="str">
        <f ca="1">IFERROR(__xludf.DUMMYFUNCTION("GOOGLETRANSLATE(B2099,""EN"",""RU"")"),"Свинина")</f>
        <v>Свинина</v>
      </c>
    </row>
    <row r="2100" spans="1:2" ht="15.75" customHeight="1">
      <c r="A2100" s="1" t="str">
        <f ca="1">IFERROR(__xludf.DUMMYFUNCTION("GOOGLETRANSLATE(A2100,""EN"",""RU"")"),"Кассуле из свинины")</f>
        <v>Кассуле из свинины</v>
      </c>
      <c r="B2100" s="1" t="str">
        <f ca="1">IFERROR(__xludf.DUMMYFUNCTION("GOOGLETRANSLATE(B2100,""EN"",""RU"")"),"Лук")</f>
        <v>Лук</v>
      </c>
    </row>
    <row r="2101" spans="1:2" ht="15.75" customHeight="1">
      <c r="A2101" s="1" t="str">
        <f ca="1">IFERROR(__xludf.DUMMYFUNCTION("GOOGLETRANSLATE(A2101,""EN"",""RU"")"),"Кассуле из свинины")</f>
        <v>Кассуле из свинины</v>
      </c>
      <c r="B2101" s="1" t="str">
        <f ca="1">IFERROR(__xludf.DUMMYFUNCTION("GOOGLETRANSLATE(B2101,""EN"",""RU"")"),"Чеснок")</f>
        <v>Чеснок</v>
      </c>
    </row>
    <row r="2102" spans="1:2" ht="15.75" customHeight="1">
      <c r="A2102" s="1" t="str">
        <f ca="1">IFERROR(__xludf.DUMMYFUNCTION("GOOGLETRANSLATE(A2102,""EN"",""RU"")"),"Кассуле из свинины")</f>
        <v>Кассуле из свинины</v>
      </c>
      <c r="B2102" s="1" t="str">
        <f ca="1">IFERROR(__xludf.DUMMYFUNCTION("GOOGLETRANSLATE(B2102,""EN"",""RU"")"),"Морковь")</f>
        <v>Морковь</v>
      </c>
    </row>
    <row r="2103" spans="1:2" ht="15.75" customHeight="1">
      <c r="A2103" s="1" t="str">
        <f ca="1">IFERROR(__xludf.DUMMYFUNCTION("GOOGLETRANSLATE(A2103,""EN"",""RU"")"),"Кассуле из свинины")</f>
        <v>Кассуле из свинины</v>
      </c>
      <c r="B2103" s="1" t="str">
        <f ca="1">IFERROR(__xludf.DUMMYFUNCTION("GOOGLETRANSLATE(B2103,""EN"",""RU"")"),"Семена укропа")</f>
        <v>Семена укропа</v>
      </c>
    </row>
    <row r="2104" spans="1:2" ht="15.75" customHeight="1">
      <c r="A2104" s="1" t="str">
        <f ca="1">IFERROR(__xludf.DUMMYFUNCTION("GOOGLETRANSLATE(A2104,""EN"",""RU"")"),"Кассуле из свинины")</f>
        <v>Кассуле из свинины</v>
      </c>
      <c r="B2104" s="1" t="str">
        <f ca="1">IFERROR(__xludf.DUMMYFUNCTION("GOOGLETRANSLATE(B2104,""EN"",""RU"")"),"Красный винный уксус")</f>
        <v>Красный винный уксус</v>
      </c>
    </row>
    <row r="2105" spans="1:2" ht="15.75" customHeight="1">
      <c r="A2105" s="1" t="str">
        <f ca="1">IFERROR(__xludf.DUMMYFUNCTION("GOOGLETRANSLATE(A2105,""EN"",""RU"")"),"Кассуле из свинины")</f>
        <v>Кассуле из свинины</v>
      </c>
      <c r="B2105" s="1" t="str">
        <f ca="1">IFERROR(__xludf.DUMMYFUNCTION("GOOGLETRANSLATE(B2105,""EN"",""RU"")"),"Овощного бульона")</f>
        <v>Овощного бульона</v>
      </c>
    </row>
    <row r="2106" spans="1:2" ht="15.75" customHeight="1">
      <c r="A2106" s="1" t="str">
        <f ca="1">IFERROR(__xludf.DUMMYFUNCTION("GOOGLETRANSLATE(A2106,""EN"",""RU"")"),"Кассуле из свинины")</f>
        <v>Кассуле из свинины</v>
      </c>
      <c r="B2106" s="1" t="str">
        <f ca="1">IFERROR(__xludf.DUMMYFUNCTION("GOOGLETRANSLATE(B2106,""EN"",""RU"")"),"Томатное пюре")</f>
        <v>Томатное пюре</v>
      </c>
    </row>
    <row r="2107" spans="1:2" ht="15.75" customHeight="1">
      <c r="A2107" s="1" t="str">
        <f ca="1">IFERROR(__xludf.DUMMYFUNCTION("GOOGLETRANSLATE(A2107,""EN"",""RU"")"),"Кассуле из свинины")</f>
        <v>Кассуле из свинины</v>
      </c>
      <c r="B2107" s="1" t="str">
        <f ca="1">IFERROR(__xludf.DUMMYFUNCTION("GOOGLETRANSLATE(B2107,""EN"",""RU"")"),"Розмари")</f>
        <v>Розмари</v>
      </c>
    </row>
    <row r="2108" spans="1:2" ht="15.75" customHeight="1">
      <c r="A2108" s="1" t="str">
        <f ca="1">IFERROR(__xludf.DUMMYFUNCTION("GOOGLETRANSLATE(A2108,""EN"",""RU"")"),"Кассуле из свинины")</f>
        <v>Кассуле из свинины</v>
      </c>
      <c r="B2108" s="1" t="str">
        <f ca="1">IFERROR(__xludf.DUMMYFUNCTION("GOOGLETRANSLATE(B2108,""EN"",""RU"")"),"Петрушка")</f>
        <v>Петрушка</v>
      </c>
    </row>
    <row r="2109" spans="1:2" ht="15.75" customHeight="1">
      <c r="A2109" s="1" t="str">
        <f ca="1">IFERROR(__xludf.DUMMYFUNCTION("GOOGLETRANSLATE(A2109,""EN"",""RU"")"),"Кассуле из свинины")</f>
        <v>Кассуле из свинины</v>
      </c>
      <c r="B2109" s="1" t="str">
        <f ca="1">IFERROR(__xludf.DUMMYFUNCTION("GOOGLETRANSLATE(B2109,""EN"",""RU"")"),"Фасоль Фасоль")</f>
        <v>Фасоль Фасоль</v>
      </c>
    </row>
    <row r="2110" spans="1:2" ht="15.75" customHeight="1">
      <c r="A2110" s="1" t="str">
        <f ca="1">IFERROR(__xludf.DUMMYFUNCTION("GOOGLETRANSLATE(A2110,""EN"",""RU"")"),"Кассуле из свинины")</f>
        <v>Кассуле из свинины</v>
      </c>
      <c r="B2110" s="1" t="str">
        <f ca="1">IFERROR(__xludf.DUMMYFUNCTION("GOOGLETRANSLATE(B2110,""EN"",""RU"")"),"Панировочные сухари")</f>
        <v>Панировочные сухари</v>
      </c>
    </row>
    <row r="2111" spans="1:2" ht="15.75" customHeight="1">
      <c r="A2111" s="1" t="str">
        <f ca="1">IFERROR(__xludf.DUMMYFUNCTION("GOOGLETRANSLATE(A2111,""EN"",""RU"")"),"Кассуле из свинины")</f>
        <v>Кассуле из свинины</v>
      </c>
      <c r="B2111" s="1" t="str">
        <f ca="1">IFERROR(__xludf.DUMMYFUNCTION("GOOGLETRANSLATE(B2111,""EN"",""RU"")"),"Масло")</f>
        <v>Масло</v>
      </c>
    </row>
    <row r="2112" spans="1:2" ht="15.75" customHeight="1">
      <c r="A2112" s="1" t="str">
        <f ca="1">IFERROR(__xludf.DUMMYFUNCTION("GOOGLETRANSLATE(A2112,""EN"",""RU"")"),"Кассуле из свинины")</f>
        <v>Кассуле из свинины</v>
      </c>
      <c r="B2112" s="1" t="str">
        <f ca="1">IFERROR(__xludf.DUMMYFUNCTION("GOOGLETRANSLATE(B2112,""EN"",""RU"")"),"Хлеб")</f>
        <v>Хлеб</v>
      </c>
    </row>
    <row r="2113" spans="1:2" ht="15.75" customHeight="1">
      <c r="A2113" s="1" t="str">
        <f ca="1">IFERROR(__xludf.DUMMYFUNCTION("GOOGLETRANSLATE(A2113,""EN"",""RU"")"),"Кассуле из свинины")</f>
        <v>Кассуле из свинины</v>
      </c>
      <c r="B2113" s="1" t="str">
        <f ca="1">IFERROR(__xludf.DUMMYFUNCTION("GOOGLETRANSLATE(B2113,""EN"",""RU"")"),"Брокколи")</f>
        <v>Брокколи</v>
      </c>
    </row>
    <row r="2114" spans="1:2" ht="15.75" customHeight="1">
      <c r="A2114" s="1" t="str">
        <f ca="1">IFERROR(__xludf.DUMMYFUNCTION("GOOGLETRANSLATE(A2114,""EN"",""RU"")"),"Блины")</f>
        <v>Блины</v>
      </c>
      <c r="B2114" s="1" t="str">
        <f ca="1">IFERROR(__xludf.DUMMYFUNCTION("GOOGLETRANSLATE(B2114,""EN"",""RU"")"),"Мука")</f>
        <v>Мука</v>
      </c>
    </row>
    <row r="2115" spans="1:2" ht="15.75" customHeight="1">
      <c r="A2115" s="1" t="str">
        <f ca="1">IFERROR(__xludf.DUMMYFUNCTION("GOOGLETRANSLATE(A2115,""EN"",""RU"")"),"Блины")</f>
        <v>Блины</v>
      </c>
      <c r="B2115" s="1" t="str">
        <f ca="1">IFERROR(__xludf.DUMMYFUNCTION("GOOGLETRANSLATE(B2115,""EN"",""RU"")"),"Яйца")</f>
        <v>Яйца</v>
      </c>
    </row>
    <row r="2116" spans="1:2" ht="15.75" customHeight="1">
      <c r="A2116" s="1" t="str">
        <f ca="1">IFERROR(__xludf.DUMMYFUNCTION("GOOGLETRANSLATE(A2116,""EN"",""RU"")"),"Блины")</f>
        <v>Блины</v>
      </c>
      <c r="B2116" s="1" t="str">
        <f ca="1">IFERROR(__xludf.DUMMYFUNCTION("GOOGLETRANSLATE(B2116,""EN"",""RU"")"),"Молоко")</f>
        <v>Молоко</v>
      </c>
    </row>
    <row r="2117" spans="1:2" ht="15.75" customHeight="1">
      <c r="A2117" s="1" t="str">
        <f ca="1">IFERROR(__xludf.DUMMYFUNCTION("GOOGLETRANSLATE(A2117,""EN"",""RU"")"),"Блины")</f>
        <v>Блины</v>
      </c>
      <c r="B2117" s="1" t="str">
        <f ca="1">IFERROR(__xludf.DUMMYFUNCTION("GOOGLETRANSLATE(B2117,""EN"",""RU"")"),"Подсолнечное масло")</f>
        <v>Подсолнечное масло</v>
      </c>
    </row>
    <row r="2118" spans="1:2" ht="15.75" customHeight="1">
      <c r="A2118" s="1" t="str">
        <f ca="1">IFERROR(__xludf.DUMMYFUNCTION("GOOGLETRANSLATE(A2118,""EN"",""RU"")"),"Блины")</f>
        <v>Блины</v>
      </c>
      <c r="B2118" s="1" t="str">
        <f ca="1">IFERROR(__xludf.DUMMYFUNCTION("GOOGLETRANSLATE(B2118,""EN"",""RU"")"),"Сахар")</f>
        <v>Сахар</v>
      </c>
    </row>
    <row r="2119" spans="1:2" ht="15.75" customHeight="1">
      <c r="A2119" s="1" t="str">
        <f ca="1">IFERROR(__xludf.DUMMYFUNCTION("GOOGLETRANSLATE(A2119,""EN"",""RU"")"),"Блины")</f>
        <v>Блины</v>
      </c>
      <c r="B2119" s="1" t="str">
        <f ca="1">IFERROR(__xludf.DUMMYFUNCTION("GOOGLETRANSLATE(B2119,""EN"",""RU"")"),"Малина")</f>
        <v>Малина</v>
      </c>
    </row>
    <row r="2120" spans="1:2" ht="15.75" customHeight="1">
      <c r="A2120" s="1" t="str">
        <f ca="1">IFERROR(__xludf.DUMMYFUNCTION("GOOGLETRANSLATE(A2120,""EN"",""RU"")"),"Блины")</f>
        <v>Блины</v>
      </c>
      <c r="B2120" s="1" t="str">
        <f ca="1">IFERROR(__xludf.DUMMYFUNCTION("GOOGLETRANSLATE(B2120,""EN"",""RU"")"),"Черника")</f>
        <v>Черника</v>
      </c>
    </row>
    <row r="2121" spans="1:2" ht="15.75" customHeight="1">
      <c r="A2121" s="1" t="str">
        <f ca="1">IFERROR(__xludf.DUMMYFUNCTION("GOOGLETRANSLATE(A2121,""EN"",""RU"")"),"Тыквенный пирог")</f>
        <v>Тыквенный пирог</v>
      </c>
      <c r="B2121" s="1" t="str">
        <f ca="1">IFERROR(__xludf.DUMMYFUNCTION("GOOGLETRANSLATE(B2121,""EN"",""RU"")"),"Тыква")</f>
        <v>Тыква</v>
      </c>
    </row>
    <row r="2122" spans="1:2" ht="15.75" customHeight="1">
      <c r="A2122" s="1" t="str">
        <f ca="1">IFERROR(__xludf.DUMMYFUNCTION("GOOGLETRANSLATE(A2122,""EN"",""RU"")"),"Тыквенный пирог")</f>
        <v>Тыквенный пирог</v>
      </c>
      <c r="B2122" s="1" t="str">
        <f ca="1">IFERROR(__xludf.DUMMYFUNCTION("GOOGLETRANSLATE(B2122,""EN"",""RU"")"),"Песочное тесто")</f>
        <v>Песочное тесто</v>
      </c>
    </row>
    <row r="2123" spans="1:2" ht="15.75" customHeight="1">
      <c r="A2123" s="1" t="str">
        <f ca="1">IFERROR(__xludf.DUMMYFUNCTION("GOOGLETRANSLATE(A2123,""EN"",""RU"")"),"Тыквенный пирог")</f>
        <v>Тыквенный пирог</v>
      </c>
      <c r="B2123" s="1" t="str">
        <f ca="1">IFERROR(__xludf.DUMMYFUNCTION("GOOGLETRANSLATE(B2123,""EN"",""RU"")"),"Пшеничной муки")</f>
        <v>Пшеничной муки</v>
      </c>
    </row>
    <row r="2124" spans="1:2" ht="15.75" customHeight="1">
      <c r="A2124" s="1" t="str">
        <f ca="1">IFERROR(__xludf.DUMMYFUNCTION("GOOGLETRANSLATE(A2124,""EN"",""RU"")"),"Тыквенный пирог")</f>
        <v>Тыквенный пирог</v>
      </c>
      <c r="B2124" s="1" t="str">
        <f ca="1">IFERROR(__xludf.DUMMYFUNCTION("GOOGLETRANSLATE(B2124,""EN"",""RU"")"),"Кастеровый сахар")</f>
        <v>Кастеровый сахар</v>
      </c>
    </row>
    <row r="2125" spans="1:2" ht="15.75" customHeight="1">
      <c r="A2125" s="1" t="str">
        <f ca="1">IFERROR(__xludf.DUMMYFUNCTION("GOOGLETRANSLATE(A2125,""EN"",""RU"")"),"Тыквенный пирог")</f>
        <v>Тыквенный пирог</v>
      </c>
      <c r="B2125" s="1" t="str">
        <f ca="1">IFERROR(__xludf.DUMMYFUNCTION("GOOGLETRANSLATE(B2125,""EN"",""RU"")"),"Соль")</f>
        <v>Соль</v>
      </c>
    </row>
    <row r="2126" spans="1:2" ht="15.75" customHeight="1">
      <c r="A2126" s="1" t="str">
        <f ca="1">IFERROR(__xludf.DUMMYFUNCTION("GOOGLETRANSLATE(A2126,""EN"",""RU"")"),"Тыквенный пирог")</f>
        <v>Тыквенный пирог</v>
      </c>
      <c r="B2126" s="1" t="str">
        <f ca="1">IFERROR(__xludf.DUMMYFUNCTION("GOOGLETRANSLATE(B2126,""EN"",""RU"")"),"Мускатный орех")</f>
        <v>Мускатный орех</v>
      </c>
    </row>
    <row r="2127" spans="1:2" ht="15.75" customHeight="1">
      <c r="A2127" s="1" t="str">
        <f ca="1">IFERROR(__xludf.DUMMYFUNCTION("GOOGLETRANSLATE(A2127,""EN"",""RU"")"),"Тыквенный пирог")</f>
        <v>Тыквенный пирог</v>
      </c>
      <c r="B2127" s="1" t="str">
        <f ca="1">IFERROR(__xludf.DUMMYFUNCTION("GOOGLETRANSLATE(B2127,""EN"",""RU"")"),"Корица")</f>
        <v>Корица</v>
      </c>
    </row>
    <row r="2128" spans="1:2" ht="15.75" customHeight="1">
      <c r="A2128" s="1" t="str">
        <f ca="1">IFERROR(__xludf.DUMMYFUNCTION("GOOGLETRANSLATE(A2128,""EN"",""RU"")"),"Тыквенный пирог")</f>
        <v>Тыквенный пирог</v>
      </c>
      <c r="B2128" s="1" t="str">
        <f ca="1">IFERROR(__xludf.DUMMYFUNCTION("GOOGLETRANSLATE(B2128,""EN"",""RU"")"),"Яйца")</f>
        <v>Яйца</v>
      </c>
    </row>
    <row r="2129" spans="1:2" ht="15.75" customHeight="1">
      <c r="A2129" s="1" t="str">
        <f ca="1">IFERROR(__xludf.DUMMYFUNCTION("GOOGLETRANSLATE(A2129,""EN"",""RU"")"),"Тыквенный пирог")</f>
        <v>Тыквенный пирог</v>
      </c>
      <c r="B2129" s="1" t="str">
        <f ca="1">IFERROR(__xludf.DUMMYFUNCTION("GOOGLETRANSLATE(B2129,""EN"",""RU"")"),"Масло")</f>
        <v>Масло</v>
      </c>
    </row>
    <row r="2130" spans="1:2" ht="15.75" customHeight="1">
      <c r="A2130" s="1" t="str">
        <f ca="1">IFERROR(__xludf.DUMMYFUNCTION("GOOGLETRANSLATE(A2130,""EN"",""RU"")"),"Тыквенный пирог")</f>
        <v>Тыквенный пирог</v>
      </c>
      <c r="B2130" s="1" t="str">
        <f ca="1">IFERROR(__xludf.DUMMYFUNCTION("GOOGLETRANSLATE(B2130,""EN"",""RU"")"),"Молоко")</f>
        <v>Молоко</v>
      </c>
    </row>
    <row r="2131" spans="1:2" ht="15.75" customHeight="1">
      <c r="A2131" s="1" t="str">
        <f ca="1">IFERROR(__xludf.DUMMYFUNCTION("GOOGLETRANSLATE(A2131,""EN"",""RU"")"),"Тыквенный пирог")</f>
        <v>Тыквенный пирог</v>
      </c>
      <c r="B2131" s="1" t="str">
        <f ca="1">IFERROR(__xludf.DUMMYFUNCTION("GOOGLETRANSLATE(B2131,""EN"",""RU"")"),"Сахарная пудра")</f>
        <v>Сахарная пудра</v>
      </c>
    </row>
    <row r="2132" spans="1:2" ht="15.75" customHeight="1">
      <c r="A2132" s="1" t="str">
        <f ca="1">IFERROR(__xludf.DUMMYFUNCTION("GOOGLETRANSLATE(A2132,""EN"",""RU"")"),"Чизкейк с арахисовым маслом")</f>
        <v>Чизкейк с арахисовым маслом</v>
      </c>
      <c r="B2132" s="1" t="str">
        <f ca="1">IFERROR(__xludf.DUMMYFUNCTION("GOOGLETRANSLATE(B2132,""EN"",""RU"")"),"Масло")</f>
        <v>Масло</v>
      </c>
    </row>
    <row r="2133" spans="1:2" ht="15.75" customHeight="1">
      <c r="A2133" s="1" t="str">
        <f ca="1">IFERROR(__xludf.DUMMYFUNCTION("GOOGLETRANSLATE(A2133,""EN"",""RU"")"),"Чизкейк с арахисовым маслом")</f>
        <v>Чизкейк с арахисовым маслом</v>
      </c>
      <c r="B2133" s="1" t="str">
        <f ca="1">IFERROR(__xludf.DUMMYFUNCTION("GOOGLETRANSLATE(B2133,""EN"",""RU"")"),"Арахисовое печенье")</f>
        <v>Арахисовое печенье</v>
      </c>
    </row>
    <row r="2134" spans="1:2" ht="15.75" customHeight="1">
      <c r="A2134" s="1" t="str">
        <f ca="1">IFERROR(__xludf.DUMMYFUNCTION("GOOGLETRANSLATE(A2134,""EN"",""RU"")"),"Чизкейк с арахисовым маслом")</f>
        <v>Чизкейк с арахисовым маслом</v>
      </c>
      <c r="B2134" s="1" t="str">
        <f ca="1">IFERROR(__xludf.DUMMYFUNCTION("GOOGLETRANSLATE(B2134,""EN"",""RU"")"),"Желатиновые листья")</f>
        <v>Желатиновые листья</v>
      </c>
    </row>
    <row r="2135" spans="1:2" ht="15.75" customHeight="1">
      <c r="A2135" s="1" t="str">
        <f ca="1">IFERROR(__xludf.DUMMYFUNCTION("GOOGLETRANSLATE(A2135,""EN"",""RU"")"),"Чизкейк с арахисовым маслом")</f>
        <v>Чизкейк с арахисовым маслом</v>
      </c>
      <c r="B2135" s="1" t="str">
        <f ca="1">IFERROR(__xludf.DUMMYFUNCTION("GOOGLETRANSLATE(B2135,""EN"",""RU"")"),"Рикотта")</f>
        <v>Рикотта</v>
      </c>
    </row>
    <row r="2136" spans="1:2" ht="15.75" customHeight="1">
      <c r="A2136" s="1" t="str">
        <f ca="1">IFERROR(__xludf.DUMMYFUNCTION("GOOGLETRANSLATE(A2136,""EN"",""RU"")"),"Чизкейк с арахисовым маслом")</f>
        <v>Чизкейк с арахисовым маслом</v>
      </c>
      <c r="B2136" s="1" t="str">
        <f ca="1">IFERROR(__xludf.DUMMYFUNCTION("GOOGLETRANSLATE(B2136,""EN"",""RU"")"),"Арахисовое масло")</f>
        <v>Арахисовое масло</v>
      </c>
    </row>
    <row r="2137" spans="1:2" ht="15.75" customHeight="1">
      <c r="A2137" s="1" t="str">
        <f ca="1">IFERROR(__xludf.DUMMYFUNCTION("GOOGLETRANSLATE(A2137,""EN"",""RU"")"),"Чизкейк с арахисовым маслом")</f>
        <v>Чизкейк с арахисовым маслом</v>
      </c>
      <c r="B2137" s="1" t="str">
        <f ca="1">IFERROR(__xludf.DUMMYFUNCTION("GOOGLETRANSLATE(B2137,""EN"",""RU"")"),"Золотой сироп")</f>
        <v>Золотой сироп</v>
      </c>
    </row>
    <row r="2138" spans="1:2" ht="15.75" customHeight="1">
      <c r="A2138" s="1" t="str">
        <f ca="1">IFERROR(__xludf.DUMMYFUNCTION("GOOGLETRANSLATE(A2138,""EN"",""RU"")"),"Чизкейк с арахисовым маслом")</f>
        <v>Чизкейк с арахисовым маслом</v>
      </c>
      <c r="B2138" s="1" t="str">
        <f ca="1">IFERROR(__xludf.DUMMYFUNCTION("GOOGLETRANSLATE(B2138,""EN"",""RU"")"),"Молоко")</f>
        <v>Молоко</v>
      </c>
    </row>
    <row r="2139" spans="1:2" ht="15.75" customHeight="1">
      <c r="A2139" s="1" t="str">
        <f ca="1">IFERROR(__xludf.DUMMYFUNCTION("GOOGLETRANSLATE(A2139,""EN"",""RU"")"),"Чизкейк с арахисовым маслом")</f>
        <v>Чизкейк с арахисовым маслом</v>
      </c>
      <c r="B2139" s="1" t="str">
        <f ca="1">IFERROR(__xludf.DUMMYFUNCTION("GOOGLETRANSLATE(B2139,""EN"",""RU"")"),"Двойной крем")</f>
        <v>Двойной крем</v>
      </c>
    </row>
    <row r="2140" spans="1:2" ht="15.75" customHeight="1">
      <c r="A2140" s="1" t="str">
        <f ca="1">IFERROR(__xludf.DUMMYFUNCTION("GOOGLETRANSLATE(A2140,""EN"",""RU"")"),"Чизкейк с арахисовым маслом")</f>
        <v>Чизкейк с арахисовым маслом</v>
      </c>
      <c r="B2140" s="1" t="str">
        <f ca="1">IFERROR(__xludf.DUMMYFUNCTION("GOOGLETRANSLATE(B2140,""EN"",""RU"")"),"Светло-коричневый мягкий сахар")</f>
        <v>Светло-коричневый мягкий сахар</v>
      </c>
    </row>
    <row r="2141" spans="1:2" ht="15.75" customHeight="1">
      <c r="A2141" s="1" t="str">
        <f ca="1">IFERROR(__xludf.DUMMYFUNCTION("GOOGLETRANSLATE(A2141,""EN"",""RU"")"),"Чизкейк с арахисовым маслом")</f>
        <v>Чизкейк с арахисовым маслом</v>
      </c>
      <c r="B2141" s="1" t="str">
        <f ca="1">IFERROR(__xludf.DUMMYFUNCTION("GOOGLETRANSLATE(B2141,""EN"",""RU"")"),"Арахис хрупкий")</f>
        <v>Арахис хрупкий</v>
      </c>
    </row>
    <row r="2142" spans="1:2" ht="15.75" customHeight="1">
      <c r="A2142" s="1" t="str">
        <f ca="1">IFERROR(__xludf.DUMMYFUNCTION("GOOGLETRANSLATE(A2142,""EN"",""RU"")"),"Персик и черника Грант")</f>
        <v>Персик и черника Грант</v>
      </c>
      <c r="B2142" s="1" t="str">
        <f ca="1">IFERROR(__xludf.DUMMYFUNCTION("GOOGLETRANSLATE(B2142,""EN"",""RU"")"),"Кукурузная мука")</f>
        <v>Кукурузная мука</v>
      </c>
    </row>
    <row r="2143" spans="1:2" ht="15.75" customHeight="1">
      <c r="A2143" s="1" t="str">
        <f ca="1">IFERROR(__xludf.DUMMYFUNCTION("GOOGLETRANSLATE(A2143,""EN"",""RU"")"),"Персик и черника Грант")</f>
        <v>Персик и черника Грант</v>
      </c>
      <c r="B2143" s="1" t="str">
        <f ca="1">IFERROR(__xludf.DUMMYFUNCTION("GOOGLETRANSLATE(B2143,""EN"",""RU"")"),"Апельсин")</f>
        <v>Апельсин</v>
      </c>
    </row>
    <row r="2144" spans="1:2" ht="15.75" customHeight="1">
      <c r="A2144" s="1" t="str">
        <f ca="1">IFERROR(__xludf.DUMMYFUNCTION("GOOGLETRANSLATE(A2144,""EN"",""RU"")"),"Персик и черника Грант")</f>
        <v>Персик и черника Грант</v>
      </c>
      <c r="B2144" s="1" t="str">
        <f ca="1">IFERROR(__xludf.DUMMYFUNCTION("GOOGLETRANSLATE(B2144,""EN"",""RU"")"),"Апельсин")</f>
        <v>Апельсин</v>
      </c>
    </row>
    <row r="2145" spans="1:2" ht="15.75" customHeight="1">
      <c r="A2145" s="1" t="str">
        <f ca="1">IFERROR(__xludf.DUMMYFUNCTION("GOOGLETRANSLATE(A2145,""EN"",""RU"")"),"Персик и черника Грант")</f>
        <v>Персик и черника Грант</v>
      </c>
      <c r="B2145" s="1" t="str">
        <f ca="1">IFERROR(__xludf.DUMMYFUNCTION("GOOGLETRANSLATE(B2145,""EN"",""RU"")"),"Кастеровый сахар")</f>
        <v>Кастеровый сахар</v>
      </c>
    </row>
    <row r="2146" spans="1:2" ht="15.75" customHeight="1">
      <c r="A2146" s="1" t="str">
        <f ca="1">IFERROR(__xludf.DUMMYFUNCTION("GOOGLETRANSLATE(A2146,""EN"",""RU"")"),"Персик и черника Грант")</f>
        <v>Персик и черника Грант</v>
      </c>
      <c r="B2146" s="1" t="str">
        <f ca="1">IFERROR(__xludf.DUMMYFUNCTION("GOOGLETRANSLATE(B2146,""EN"",""RU"")"),"Персики")</f>
        <v>Персики</v>
      </c>
    </row>
    <row r="2147" spans="1:2" ht="15.75" customHeight="1">
      <c r="A2147" s="1" t="str">
        <f ca="1">IFERROR(__xludf.DUMMYFUNCTION("GOOGLETRANSLATE(A2147,""EN"",""RU"")"),"Персик и черника Грант")</f>
        <v>Персик и черника Грант</v>
      </c>
      <c r="B2147" s="1" t="str">
        <f ca="1">IFERROR(__xludf.DUMMYFUNCTION("GOOGLETRANSLATE(B2147,""EN"",""RU"")"),"Черника")</f>
        <v>Черника</v>
      </c>
    </row>
    <row r="2148" spans="1:2" ht="15.75" customHeight="1">
      <c r="A2148" s="1" t="str">
        <f ca="1">IFERROR(__xludf.DUMMYFUNCTION("GOOGLETRANSLATE(A2148,""EN"",""RU"")"),"Персик и черника Грант")</f>
        <v>Персик и черника Грант</v>
      </c>
      <c r="B2148" s="1" t="str">
        <f ca="1">IFERROR(__xludf.DUMMYFUNCTION("GOOGLETRANSLATE(B2148,""EN"",""RU"")"),"Самоподнимающаяся Мука")</f>
        <v>Самоподнимающаяся Мука</v>
      </c>
    </row>
    <row r="2149" spans="1:2" ht="15.75" customHeight="1">
      <c r="A2149" s="1" t="str">
        <f ca="1">IFERROR(__xludf.DUMMYFUNCTION("GOOGLETRANSLATE(A2149,""EN"",""RU"")"),"Персик и черника Грант")</f>
        <v>Персик и черника Грант</v>
      </c>
      <c r="B2149" s="1" t="str">
        <f ca="1">IFERROR(__xludf.DUMMYFUNCTION("GOOGLETRANSLATE(B2149,""EN"",""RU"")"),"Масло")</f>
        <v>Масло</v>
      </c>
    </row>
    <row r="2150" spans="1:2" ht="15.75" customHeight="1">
      <c r="A2150" s="1" t="str">
        <f ca="1">IFERROR(__xludf.DUMMYFUNCTION("GOOGLETRANSLATE(A2150,""EN"",""RU"")"),"Персик и черника Грант")</f>
        <v>Персик и черника Грант</v>
      </c>
      <c r="B2150" s="1" t="str">
        <f ca="1">IFERROR(__xludf.DUMMYFUNCTION("GOOGLETRANSLATE(B2150,""EN"",""RU"")"),"Мусковадо Сахар")</f>
        <v>Мусковадо Сахар</v>
      </c>
    </row>
    <row r="2151" spans="1:2" ht="15.75" customHeight="1">
      <c r="A2151" s="1" t="str">
        <f ca="1">IFERROR(__xludf.DUMMYFUNCTION("GOOGLETRANSLATE(A2151,""EN"",""RU"")"),"Персик и черника Грант")</f>
        <v>Персик и черника Грант</v>
      </c>
      <c r="B2151" s="1" t="str">
        <f ca="1">IFERROR(__xludf.DUMMYFUNCTION("GOOGLETRANSLATE(B2151,""EN"",""RU"")"),"Корица")</f>
        <v>Корица</v>
      </c>
    </row>
    <row r="2152" spans="1:2" ht="15.75" customHeight="1">
      <c r="A2152" s="1" t="str">
        <f ca="1">IFERROR(__xludf.DUMMYFUNCTION("GOOGLETRANSLATE(A2152,""EN"",""RU"")"),"Персик и черника Грант")</f>
        <v>Персик и черника Грант</v>
      </c>
      <c r="B2152" s="1" t="str">
        <f ca="1">IFERROR(__xludf.DUMMYFUNCTION("GOOGLETRANSLATE(B2152,""EN"",""RU"")"),"Молоко")</f>
        <v>Молоко</v>
      </c>
    </row>
    <row r="2153" spans="1:2" ht="15.75" customHeight="1">
      <c r="A2153" s="1" t="str">
        <f ca="1">IFERROR(__xludf.DUMMYFUNCTION("GOOGLETRANSLATE(A2153,""EN"",""RU"")"),"Торт Паркин")</f>
        <v>Торт Паркин</v>
      </c>
      <c r="B2153" s="1" t="str">
        <f ca="1">IFERROR(__xludf.DUMMYFUNCTION("GOOGLETRANSLATE(B2153,""EN"",""RU"")"),"Масло")</f>
        <v>Масло</v>
      </c>
    </row>
    <row r="2154" spans="1:2" ht="15.75" customHeight="1">
      <c r="A2154" s="1" t="str">
        <f ca="1">IFERROR(__xludf.DUMMYFUNCTION("GOOGLETRANSLATE(A2154,""EN"",""RU"")"),"Торт Паркин")</f>
        <v>Торт Паркин</v>
      </c>
      <c r="B2154" s="1" t="str">
        <f ca="1">IFERROR(__xludf.DUMMYFUNCTION("GOOGLETRANSLATE(B2154,""EN"",""RU"")"),"Яйцо")</f>
        <v>Яйцо</v>
      </c>
    </row>
    <row r="2155" spans="1:2" ht="15.75" customHeight="1">
      <c r="A2155" s="1" t="str">
        <f ca="1">IFERROR(__xludf.DUMMYFUNCTION("GOOGLETRANSLATE(A2155,""EN"",""RU"")"),"Торт Паркин")</f>
        <v>Торт Паркин</v>
      </c>
      <c r="B2155" s="1" t="str">
        <f ca="1">IFERROR(__xludf.DUMMYFUNCTION("GOOGLETRANSLATE(B2155,""EN"",""RU"")"),"Молоко")</f>
        <v>Молоко</v>
      </c>
    </row>
    <row r="2156" spans="1:2" ht="15.75" customHeight="1">
      <c r="A2156" s="1" t="str">
        <f ca="1">IFERROR(__xludf.DUMMYFUNCTION("GOOGLETRANSLATE(A2156,""EN"",""RU"")"),"Торт Паркин")</f>
        <v>Торт Паркин</v>
      </c>
      <c r="B2156" s="1" t="str">
        <f ca="1">IFERROR(__xludf.DUMMYFUNCTION("GOOGLETRANSLATE(B2156,""EN"",""RU"")"),"Золотой сироп")</f>
        <v>Золотой сироп</v>
      </c>
    </row>
    <row r="2157" spans="1:2" ht="15.75" customHeight="1">
      <c r="A2157" s="1" t="str">
        <f ca="1">IFERROR(__xludf.DUMMYFUNCTION("GOOGLETRANSLATE(A2157,""EN"",""RU"")"),"Торт Паркин")</f>
        <v>Торт Паркин</v>
      </c>
      <c r="B2157" s="1" t="str">
        <f ca="1">IFERROR(__xludf.DUMMYFUNCTION("GOOGLETRANSLATE(B2157,""EN"",""RU"")"),"Черная патока")</f>
        <v>Черная патока</v>
      </c>
    </row>
    <row r="2158" spans="1:2" ht="15.75" customHeight="1">
      <c r="A2158" s="1" t="str">
        <f ca="1">IFERROR(__xludf.DUMMYFUNCTION("GOOGLETRANSLATE(A2158,""EN"",""RU"")"),"Торт Паркин")</f>
        <v>Торт Паркин</v>
      </c>
      <c r="B2158" s="1" t="str">
        <f ca="1">IFERROR(__xludf.DUMMYFUNCTION("GOOGLETRANSLATE(B2158,""EN"",""RU"")"),"Коричневый сахар")</f>
        <v>Коричневый сахар</v>
      </c>
    </row>
    <row r="2159" spans="1:2" ht="15.75" customHeight="1">
      <c r="A2159" s="1" t="str">
        <f ca="1">IFERROR(__xludf.DUMMYFUNCTION("GOOGLETRANSLATE(A2159,""EN"",""RU"")"),"Торт Паркин")</f>
        <v>Торт Паркин</v>
      </c>
      <c r="B2159" s="1" t="str">
        <f ca="1">IFERROR(__xludf.DUMMYFUNCTION("GOOGLETRANSLATE(B2159,""EN"",""RU"")"),"Овсяная каша")</f>
        <v>Овсяная каша</v>
      </c>
    </row>
    <row r="2160" spans="1:2" ht="15.75" customHeight="1">
      <c r="A2160" s="1" t="str">
        <f ca="1">IFERROR(__xludf.DUMMYFUNCTION("GOOGLETRANSLATE(A2160,""EN"",""RU"")"),"Торт Паркин")</f>
        <v>Торт Паркин</v>
      </c>
      <c r="B2160" s="1" t="str">
        <f ca="1">IFERROR(__xludf.DUMMYFUNCTION("GOOGLETRANSLATE(B2160,""EN"",""RU"")"),"Самоподнимающаяся Мука")</f>
        <v>Самоподнимающаяся Мука</v>
      </c>
    </row>
    <row r="2161" spans="1:2" ht="15.75" customHeight="1">
      <c r="A2161" s="1" t="str">
        <f ca="1">IFERROR(__xludf.DUMMYFUNCTION("GOOGLETRANSLATE(A2161,""EN"",""RU"")"),"Торт Паркин")</f>
        <v>Торт Паркин</v>
      </c>
      <c r="B2161" s="1" t="str">
        <f ca="1">IFERROR(__xludf.DUMMYFUNCTION("GOOGLETRANSLATE(B2161,""EN"",""RU"")"),"Молотый имбирь")</f>
        <v>Молотый имбирь</v>
      </c>
    </row>
    <row r="2162" spans="1:2" ht="15.75" customHeight="1">
      <c r="A2162" s="1" t="str">
        <f ca="1">IFERROR(__xludf.DUMMYFUNCTION("GOOGLETRANSLATE(A2162,""EN"",""RU"")"),"Грушевый Тарт Татен")</f>
        <v>Грушевый Тарт Татен</v>
      </c>
      <c r="B2162" s="1" t="str">
        <f ca="1">IFERROR(__xludf.DUMMYFUNCTION("GOOGLETRANSLATE(B2162,""EN"",""RU"")"),"Груши")</f>
        <v>Груши</v>
      </c>
    </row>
    <row r="2163" spans="1:2" ht="15.75" customHeight="1">
      <c r="A2163" s="1" t="str">
        <f ca="1">IFERROR(__xludf.DUMMYFUNCTION("GOOGLETRANSLATE(A2163,""EN"",""RU"")"),"Грушевый Тарт Татен")</f>
        <v>Грушевый Тарт Татен</v>
      </c>
      <c r="B2163" s="1" t="str">
        <f ca="1">IFERROR(__xludf.DUMMYFUNCTION("GOOGLETRANSLATE(B2163,""EN"",""RU"")"),"Кастеровый сахар")</f>
        <v>Кастеровый сахар</v>
      </c>
    </row>
    <row r="2164" spans="1:2" ht="15.75" customHeight="1">
      <c r="A2164" s="1" t="str">
        <f ca="1">IFERROR(__xludf.DUMMYFUNCTION("GOOGLETRANSLATE(A2164,""EN"",""RU"")"),"Грушевый Тарт Татен")</f>
        <v>Грушевый Тарт Татен</v>
      </c>
      <c r="B2164" s="1" t="str">
        <f ca="1">IFERROR(__xludf.DUMMYFUNCTION("GOOGLETRANSLATE(B2164,""EN"",""RU"")"),"Масло")</f>
        <v>Масло</v>
      </c>
    </row>
    <row r="2165" spans="1:2" ht="15.75" customHeight="1">
      <c r="A2165" s="1" t="str">
        <f ca="1">IFERROR(__xludf.DUMMYFUNCTION("GOOGLETRANSLATE(A2165,""EN"",""RU"")"),"Грушевый Тарт Татен")</f>
        <v>Грушевый Тарт Татен</v>
      </c>
      <c r="B2165" s="1" t="str">
        <f ca="1">IFERROR(__xludf.DUMMYFUNCTION("GOOGLETRANSLATE(B2165,""EN"",""RU"")"),"Звездчатый анис")</f>
        <v>Звездчатый анис</v>
      </c>
    </row>
    <row r="2166" spans="1:2" ht="15.75" customHeight="1">
      <c r="A2166" s="1" t="str">
        <f ca="1">IFERROR(__xludf.DUMMYFUNCTION("GOOGLETRANSLATE(A2166,""EN"",""RU"")"),"Грушевый Тарт Татен")</f>
        <v>Грушевый Тарт Татен</v>
      </c>
      <c r="B2166" s="1" t="str">
        <f ca="1">IFERROR(__xludf.DUMMYFUNCTION("GOOGLETRANSLATE(B2166,""EN"",""RU"")"),"Кардамон")</f>
        <v>Кардамон</v>
      </c>
    </row>
    <row r="2167" spans="1:2" ht="15.75" customHeight="1">
      <c r="A2167" s="1" t="str">
        <f ca="1">IFERROR(__xludf.DUMMYFUNCTION("GOOGLETRANSLATE(A2167,""EN"",""RU"")"),"Грушевый Тарт Татен")</f>
        <v>Грушевый Тарт Татен</v>
      </c>
      <c r="B2167" s="1" t="str">
        <f ca="1">IFERROR(__xludf.DUMMYFUNCTION("GOOGLETRANSLATE(B2167,""EN"",""RU"")"),"Корица")</f>
        <v>Корица</v>
      </c>
    </row>
    <row r="2168" spans="1:2" ht="15.75" customHeight="1">
      <c r="A2168" s="1" t="str">
        <f ca="1">IFERROR(__xludf.DUMMYFUNCTION("GOOGLETRANSLATE(A2168,""EN"",""RU"")"),"Грушевый Тарт Татен")</f>
        <v>Грушевый Тарт Татен</v>
      </c>
      <c r="B2168" s="1" t="str">
        <f ca="1">IFERROR(__xludf.DUMMYFUNCTION("GOOGLETRANSLATE(B2168,""EN"",""RU"")"),"бренди")</f>
        <v>бренди</v>
      </c>
    </row>
    <row r="2169" spans="1:2" ht="15.75" customHeight="1">
      <c r="A2169" s="1" t="str">
        <f ca="1">IFERROR(__xludf.DUMMYFUNCTION("GOOGLETRANSLATE(A2169,""EN"",""RU"")"),"Грушевый Тарт Татен")</f>
        <v>Грушевый Тарт Татен</v>
      </c>
      <c r="B2169" s="1" t="str">
        <f ca="1">IFERROR(__xludf.DUMMYFUNCTION("GOOGLETRANSLATE(B2169,""EN"",""RU"")"),"Слоеное тесто")</f>
        <v>Слоеное тесто</v>
      </c>
    </row>
    <row r="2170" spans="1:2" ht="15.75" customHeight="1">
      <c r="A2170" s="1" t="str">
        <f ca="1">IFERROR(__xludf.DUMMYFUNCTION("GOOGLETRANSLATE(A2170,""EN"",""RU"")"),"Провансальский омлетный торт")</f>
        <v>Провансальский омлетный торт</v>
      </c>
      <c r="B2170" s="1" t="str">
        <f ca="1">IFERROR(__xludf.DUMMYFUNCTION("GOOGLETRANSLATE(B2170,""EN"",""RU"")"),"Яйца")</f>
        <v>Яйца</v>
      </c>
    </row>
    <row r="2171" spans="1:2" ht="15.75" customHeight="1">
      <c r="A2171" s="1" t="str">
        <f ca="1">IFERROR(__xludf.DUMMYFUNCTION("GOOGLETRANSLATE(A2171,""EN"",""RU"")"),"Провансальский омлетный торт")</f>
        <v>Провансальский омлетный торт</v>
      </c>
      <c r="B2171" s="1" t="str">
        <f ca="1">IFERROR(__xludf.DUMMYFUNCTION("GOOGLETRANSLATE(B2171,""EN"",""RU"")"),"Оливковое масло")</f>
        <v>Оливковое масло</v>
      </c>
    </row>
    <row r="2172" spans="1:2" ht="15.75" customHeight="1">
      <c r="A2172" s="1" t="str">
        <f ca="1">IFERROR(__xludf.DUMMYFUNCTION("GOOGLETRANSLATE(A2172,""EN"",""RU"")"),"Провансальский омлетный торт")</f>
        <v>Провансальский омлетный торт</v>
      </c>
      <c r="B2172" s="1" t="str">
        <f ca="1">IFERROR(__xludf.DUMMYFUNCTION("GOOGLETRANSLATE(B2172,""EN"",""RU"")"),"Кабачки")</f>
        <v>Кабачки</v>
      </c>
    </row>
    <row r="2173" spans="1:2" ht="15.75" customHeight="1">
      <c r="A2173" s="1" t="str">
        <f ca="1">IFERROR(__xludf.DUMMYFUNCTION("GOOGLETRANSLATE(A2173,""EN"",""RU"")"),"Провансальский омлетный торт")</f>
        <v>Провансальский омлетный торт</v>
      </c>
      <c r="B2173" s="1" t="str">
        <f ca="1">IFERROR(__xludf.DUMMYFUNCTION("GOOGLETRANSLATE(B2173,""EN"",""RU"")"),"Лук")</f>
        <v>Лук</v>
      </c>
    </row>
    <row r="2174" spans="1:2" ht="15.75" customHeight="1">
      <c r="A2174" s="1" t="str">
        <f ca="1">IFERROR(__xludf.DUMMYFUNCTION("GOOGLETRANSLATE(A2174,""EN"",""RU"")"),"Провансальский омлетный торт")</f>
        <v>Провансальский омлетный торт</v>
      </c>
      <c r="B2174" s="1" t="str">
        <f ca="1">IFERROR(__xludf.DUMMYFUNCTION("GOOGLETRANSLATE(B2174,""EN"",""RU"")"),"Красный перец")</f>
        <v>Красный перец</v>
      </c>
    </row>
    <row r="2175" spans="1:2" ht="15.75" customHeight="1">
      <c r="A2175" s="1" t="str">
        <f ca="1">IFERROR(__xludf.DUMMYFUNCTION("GOOGLETRANSLATE(A2175,""EN"",""RU"")"),"Провансальский омлетный торт")</f>
        <v>Провансальский омлетный торт</v>
      </c>
      <c r="B2175" s="1" t="str">
        <f ca="1">IFERROR(__xludf.DUMMYFUNCTION("GOOGLETRANSLATE(B2175,""EN"",""RU"")"),"Зубчик чеснока")</f>
        <v>Зубчик чеснока</v>
      </c>
    </row>
    <row r="2176" spans="1:2" ht="15.75" customHeight="1">
      <c r="A2176" s="1" t="str">
        <f ca="1">IFERROR(__xludf.DUMMYFUNCTION("GOOGLETRANSLATE(A2176,""EN"",""RU"")"),"Провансальский омлетный торт")</f>
        <v>Провансальский омлетный торт</v>
      </c>
      <c r="B2176" s="1" t="str">
        <f ca="1">IFERROR(__xludf.DUMMYFUNCTION("GOOGLETRANSLATE(B2176,""EN"",""RU"")"),"Красный чили")</f>
        <v>Красный чили</v>
      </c>
    </row>
    <row r="2177" spans="1:2" ht="15.75" customHeight="1">
      <c r="A2177" s="1" t="str">
        <f ca="1">IFERROR(__xludf.DUMMYFUNCTION("GOOGLETRANSLATE(A2177,""EN"",""RU"")"),"Провансальский омлетный торт")</f>
        <v>Провансальский омлетный торт</v>
      </c>
      <c r="B2177" s="1" t="str">
        <f ca="1">IFERROR(__xludf.DUMMYFUNCTION("GOOGLETRANSLATE(B2177,""EN"",""RU"")"),"Сливочный сыр")</f>
        <v>Сливочный сыр</v>
      </c>
    </row>
    <row r="2178" spans="1:2" ht="15.75" customHeight="1">
      <c r="A2178" s="1" t="str">
        <f ca="1">IFERROR(__xludf.DUMMYFUNCTION("GOOGLETRANSLATE(A2178,""EN"",""RU"")"),"Провансальский омлетный торт")</f>
        <v>Провансальский омлетный торт</v>
      </c>
      <c r="B2178" s="1" t="str">
        <f ca="1">IFERROR(__xludf.DUMMYFUNCTION("GOOGLETRANSLATE(B2178,""EN"",""RU"")"),"Молоко")</f>
        <v>Молоко</v>
      </c>
    </row>
    <row r="2179" spans="1:2" ht="15.75" customHeight="1">
      <c r="A2179" s="1" t="str">
        <f ca="1">IFERROR(__xludf.DUMMYFUNCTION("GOOGLETRANSLATE(A2179,""EN"",""RU"")"),"Провансальский омлетный торт")</f>
        <v>Провансальский омлетный торт</v>
      </c>
      <c r="B2179" s="1" t="str">
        <f ca="1">IFERROR(__xludf.DUMMYFUNCTION("GOOGLETRANSLATE(B2179,""EN"",""RU"")"),"Шнитт-лук")</f>
        <v>Шнитт-лук</v>
      </c>
    </row>
    <row r="2180" spans="1:2" ht="15.75" customHeight="1">
      <c r="A2180" s="1" t="str">
        <f ca="1">IFERROR(__xludf.DUMMYFUNCTION("GOOGLETRANSLATE(A2180,""EN"",""RU"")"),"Провансальский омлетный торт")</f>
        <v>Провансальский омлетный торт</v>
      </c>
      <c r="B2180" s="1" t="str">
        <f ca="1">IFERROR(__xludf.DUMMYFUNCTION("GOOGLETRANSLATE(B2180,""EN"",""RU"")"),"Бэзил")</f>
        <v>Бэзил</v>
      </c>
    </row>
    <row r="2181" spans="1:2" ht="15.75" customHeight="1">
      <c r="A2181" s="1" t="str">
        <f ca="1">IFERROR(__xludf.DUMMYFUNCTION("GOOGLETRANSLATE(A2181,""EN"",""RU"")"),"Провансальский омлетный торт")</f>
        <v>Провансальский омлетный торт</v>
      </c>
      <c r="B2181" s="1" t="str">
        <f ca="1">IFERROR(__xludf.DUMMYFUNCTION("GOOGLETRANSLATE(B2181,""EN"",""RU"")"),"Ракета")</f>
        <v>Ракета</v>
      </c>
    </row>
    <row r="2182" spans="1:2" ht="15.75" customHeight="1">
      <c r="A2182" s="1" t="str">
        <f ca="1">IFERROR(__xludf.DUMMYFUNCTION("GOOGLETRANSLATE(A2182,""EN"",""RU"")"),"Провансальский омлетный торт")</f>
        <v>Провансальский омлетный торт</v>
      </c>
      <c r="B2182" s="1" t="str">
        <f ca="1">IFERROR(__xludf.DUMMYFUNCTION("GOOGLETRANSLATE(B2182,""EN"",""RU"")"),"пармезан")</f>
        <v>пармезан</v>
      </c>
    </row>
    <row r="2183" spans="1:2" ht="15.75" customHeight="1">
      <c r="A2183" s="1" t="str">
        <f ca="1">IFERROR(__xludf.DUMMYFUNCTION("GOOGLETRANSLATE(A2183,""EN"",""RU"")"),"Биск из креветок и фенхеля")</f>
        <v>Биск из креветок и фенхеля</v>
      </c>
      <c r="B2183" s="1" t="str">
        <f ca="1">IFERROR(__xludf.DUMMYFUNCTION("GOOGLETRANSLATE(B2183,""EN"",""RU"")"),"Тигровые креветки")</f>
        <v>Тигровые креветки</v>
      </c>
    </row>
    <row r="2184" spans="1:2" ht="15.75" customHeight="1">
      <c r="A2184" s="1" t="str">
        <f ca="1">IFERROR(__xludf.DUMMYFUNCTION("GOOGLETRANSLATE(A2184,""EN"",""RU"")"),"Биск из креветок и фенхеля")</f>
        <v>Биск из креветок и фенхеля</v>
      </c>
      <c r="B2184" s="1" t="str">
        <f ca="1">IFERROR(__xludf.DUMMYFUNCTION("GOOGLETRANSLATE(B2184,""EN"",""RU"")"),"Оливковое масло")</f>
        <v>Оливковое масло</v>
      </c>
    </row>
    <row r="2185" spans="1:2" ht="15.75" customHeight="1">
      <c r="A2185" s="1" t="str">
        <f ca="1">IFERROR(__xludf.DUMMYFUNCTION("GOOGLETRANSLATE(A2185,""EN"",""RU"")"),"Биск из креветок и фенхеля")</f>
        <v>Биск из креветок и фенхеля</v>
      </c>
      <c r="B2185" s="1" t="str">
        <f ca="1">IFERROR(__xludf.DUMMYFUNCTION("GOOGLETRANSLATE(B2185,""EN"",""RU"")"),"Лук")</f>
        <v>Лук</v>
      </c>
    </row>
    <row r="2186" spans="1:2" ht="15.75" customHeight="1">
      <c r="A2186" s="1" t="str">
        <f ca="1">IFERROR(__xludf.DUMMYFUNCTION("GOOGLETRANSLATE(A2186,""EN"",""RU"")"),"Биск из креветок и фенхеля")</f>
        <v>Биск из креветок и фенхеля</v>
      </c>
      <c r="B2186" s="1" t="str">
        <f ca="1">IFERROR(__xludf.DUMMYFUNCTION("GOOGLETRANSLATE(B2186,""EN"",""RU"")"),"Фенхель")</f>
        <v>Фенхель</v>
      </c>
    </row>
    <row r="2187" spans="1:2" ht="15.75" customHeight="1">
      <c r="A2187" s="1" t="str">
        <f ca="1">IFERROR(__xludf.DUMMYFUNCTION("GOOGLETRANSLATE(A2187,""EN"",""RU"")"),"Биск из креветок и фенхеля")</f>
        <v>Биск из креветок и фенхеля</v>
      </c>
      <c r="B2187" s="1" t="str">
        <f ca="1">IFERROR(__xludf.DUMMYFUNCTION("GOOGLETRANSLATE(B2187,""EN"",""RU"")"),"Морковь")</f>
        <v>Морковь</v>
      </c>
    </row>
    <row r="2188" spans="1:2" ht="15.75" customHeight="1">
      <c r="A2188" s="1" t="str">
        <f ca="1">IFERROR(__xludf.DUMMYFUNCTION("GOOGLETRANSLATE(A2188,""EN"",""RU"")"),"Биск из креветок и фенхеля")</f>
        <v>Биск из креветок и фенхеля</v>
      </c>
      <c r="B2188" s="1" t="str">
        <f ca="1">IFERROR(__xludf.DUMMYFUNCTION("GOOGLETRANSLATE(B2188,""EN"",""RU"")"),"Белое сухое вино")</f>
        <v>Белое сухое вино</v>
      </c>
    </row>
    <row r="2189" spans="1:2" ht="15.75" customHeight="1">
      <c r="A2189" s="1" t="str">
        <f ca="1">IFERROR(__xludf.DUMMYFUNCTION("GOOGLETRANSLATE(A2189,""EN"",""RU"")"),"Биск из креветок и фенхеля")</f>
        <v>Биск из креветок и фенхеля</v>
      </c>
      <c r="B2189" s="1" t="str">
        <f ca="1">IFERROR(__xludf.DUMMYFUNCTION("GOOGLETRANSLATE(B2189,""EN"",""RU"")"),"бренди")</f>
        <v>бренди</v>
      </c>
    </row>
    <row r="2190" spans="1:2" ht="15.75" customHeight="1">
      <c r="A2190" s="1" t="str">
        <f ca="1">IFERROR(__xludf.DUMMYFUNCTION("GOOGLETRANSLATE(A2190,""EN"",""RU"")"),"Биск из креветок и фенхеля")</f>
        <v>Биск из креветок и фенхеля</v>
      </c>
      <c r="B2190" s="1" t="str">
        <f ca="1">IFERROR(__xludf.DUMMYFUNCTION("GOOGLETRANSLATE(B2190,""EN"",""RU"")"),"нарезанные помидоры")</f>
        <v>нарезанные помидоры</v>
      </c>
    </row>
    <row r="2191" spans="1:2" ht="15.75" customHeight="1">
      <c r="A2191" s="1" t="str">
        <f ca="1">IFERROR(__xludf.DUMMYFUNCTION("GOOGLETRANSLATE(A2191,""EN"",""RU"")"),"Биск из креветок и фенхеля")</f>
        <v>Биск из креветок и фенхеля</v>
      </c>
      <c r="B2191" s="1" t="str">
        <f ca="1">IFERROR(__xludf.DUMMYFUNCTION("GOOGLETRANSLATE(B2191,""EN"",""RU"")"),"Рыбный бульон")</f>
        <v>Рыбный бульон</v>
      </c>
    </row>
    <row r="2192" spans="1:2" ht="15.75" customHeight="1">
      <c r="A2192" s="1" t="str">
        <f ca="1">IFERROR(__xludf.DUMMYFUNCTION("GOOGLETRANSLATE(A2192,""EN"",""RU"")"),"Биск из креветок и фенхеля")</f>
        <v>Биск из креветок и фенхеля</v>
      </c>
      <c r="B2192" s="1" t="str">
        <f ca="1">IFERROR(__xludf.DUMMYFUNCTION("GOOGLETRANSLATE(B2192,""EN"",""RU"")"),"Паприка")</f>
        <v>Паприка</v>
      </c>
    </row>
    <row r="2193" spans="1:2" ht="15.75" customHeight="1">
      <c r="A2193" s="1" t="str">
        <f ca="1">IFERROR(__xludf.DUMMYFUNCTION("GOOGLETRANSLATE(A2193,""EN"",""RU"")"),"Биск из креветок и фенхеля")</f>
        <v>Биск из креветок и фенхеля</v>
      </c>
      <c r="B2193" s="1" t="str">
        <f ca="1">IFERROR(__xludf.DUMMYFUNCTION("GOOGLETRANSLATE(B2193,""EN"",""RU"")"),"Двойной крем")</f>
        <v>Двойной крем</v>
      </c>
    </row>
    <row r="2194" spans="1:2" ht="15.75" customHeight="1">
      <c r="A2194" s="1" t="str">
        <f ca="1">IFERROR(__xludf.DUMMYFUNCTION("GOOGLETRANSLATE(A2194,""EN"",""RU"")"),"Биск из креветок и фенхеля")</f>
        <v>Биск из креветок и фенхеля</v>
      </c>
      <c r="B2194" s="1" t="str">
        <f ca="1">IFERROR(__xludf.DUMMYFUNCTION("GOOGLETRANSLATE(B2194,""EN"",""RU"")"),"Креветки")</f>
        <v>Креветки</v>
      </c>
    </row>
    <row r="2195" spans="1:2" ht="15.75" customHeight="1">
      <c r="A2195" s="1" t="str">
        <f ca="1">IFERROR(__xludf.DUMMYFUNCTION("GOOGLETRANSLATE(A2195,""EN"",""RU"")"),"Паштет китайский")</f>
        <v>Паштет китайский</v>
      </c>
      <c r="B2195" s="1" t="str">
        <f ca="1">IFERROR(__xludf.DUMMYFUNCTION("GOOGLETRANSLATE(B2195,""EN"",""RU"")"),"Картофель")</f>
        <v>Картофель</v>
      </c>
    </row>
    <row r="2196" spans="1:2" ht="15.75" customHeight="1">
      <c r="A2196" s="1" t="str">
        <f ca="1">IFERROR(__xludf.DUMMYFUNCTION("GOOGLETRANSLATE(A2196,""EN"",""RU"")"),"Паштет китайский")</f>
        <v>Паштет китайский</v>
      </c>
      <c r="B2196" s="1" t="str">
        <f ca="1">IFERROR(__xludf.DUMMYFUNCTION("GOOGLETRANSLATE(B2196,""EN"",""RU"")"),"Масло")</f>
        <v>Масло</v>
      </c>
    </row>
    <row r="2197" spans="1:2" ht="15.75" customHeight="1">
      <c r="A2197" s="1" t="str">
        <f ca="1">IFERROR(__xludf.DUMMYFUNCTION("GOOGLETRANSLATE(A2197,""EN"",""RU"")"),"Паштет китайский")</f>
        <v>Паштет китайский</v>
      </c>
      <c r="B2197" s="1" t="str">
        <f ca="1">IFERROR(__xludf.DUMMYFUNCTION("GOOGLETRANSLATE(B2197,""EN"",""RU"")"),"Молоко")</f>
        <v>Молоко</v>
      </c>
    </row>
    <row r="2198" spans="1:2" ht="15.75" customHeight="1">
      <c r="A2198" s="1" t="str">
        <f ca="1">IFERROR(__xludf.DUMMYFUNCTION("GOOGLETRANSLATE(A2198,""EN"",""RU"")"),"Паштет китайский")</f>
        <v>Паштет китайский</v>
      </c>
      <c r="B2198" s="1" t="str">
        <f ca="1">IFERROR(__xludf.DUMMYFUNCTION("GOOGLETRANSLATE(B2198,""EN"",""RU"")"),"Фарш говяжий")</f>
        <v>Фарш говяжий</v>
      </c>
    </row>
    <row r="2199" spans="1:2" ht="15.75" customHeight="1">
      <c r="A2199" s="1" t="str">
        <f ca="1">IFERROR(__xludf.DUMMYFUNCTION("GOOGLETRANSLATE(A2199,""EN"",""RU"")"),"Паштет китайский")</f>
        <v>Паштет китайский</v>
      </c>
      <c r="B2199" s="1" t="str">
        <f ca="1">IFERROR(__xludf.DUMMYFUNCTION("GOOGLETRANSLATE(B2199,""EN"",""RU"")"),"Лук")</f>
        <v>Лук</v>
      </c>
    </row>
    <row r="2200" spans="1:2" ht="15.75" customHeight="1">
      <c r="A2200" s="1" t="str">
        <f ca="1">IFERROR(__xludf.DUMMYFUNCTION("GOOGLETRANSLATE(A2200,""EN"",""RU"")"),"Паштет китайский")</f>
        <v>Паштет китайский</v>
      </c>
      <c r="B2200" s="1" t="str">
        <f ca="1">IFERROR(__xludf.DUMMYFUNCTION("GOOGLETRANSLATE(B2200,""EN"",""RU"")"),"Кремовая кукуруза")</f>
        <v>Кремовая кукуруза</v>
      </c>
    </row>
    <row r="2201" spans="1:2" ht="15.75" customHeight="1">
      <c r="A2201" s="1" t="str">
        <f ca="1">IFERROR(__xludf.DUMMYFUNCTION("GOOGLETRANSLATE(A2201,""EN"",""RU"")"),"Паштет китайский")</f>
        <v>Паштет китайский</v>
      </c>
      <c r="B2201" s="1" t="str">
        <f ca="1">IFERROR(__xludf.DUMMYFUNCTION("GOOGLETRANSLATE(B2201,""EN"",""RU"")"),"Паприка")</f>
        <v>Паприка</v>
      </c>
    </row>
    <row r="2202" spans="1:2" ht="15.75" customHeight="1">
      <c r="A2202" s="1" t="str">
        <f ca="1">IFERROR(__xludf.DUMMYFUNCTION("GOOGLETRANSLATE(A2202,""EN"",""RU"")"),"Паштет китайский")</f>
        <v>Паштет китайский</v>
      </c>
      <c r="B2202" s="1" t="str">
        <f ca="1">IFERROR(__xludf.DUMMYFUNCTION("GOOGLETRANSLATE(B2202,""EN"",""RU"")"),"Петрушка")</f>
        <v>Петрушка</v>
      </c>
    </row>
    <row r="2203" spans="1:2" ht="15.75" customHeight="1">
      <c r="A2203" s="1" t="str">
        <f ca="1">IFERROR(__xludf.DUMMYFUNCTION("GOOGLETRANSLATE(A2203,""EN"",""RU"")"),"Паштет китайский")</f>
        <v>Паштет китайский</v>
      </c>
      <c r="B2203" s="1" t="str">
        <f ca="1">IFERROR(__xludf.DUMMYFUNCTION("GOOGLETRANSLATE(B2203,""EN"",""RU"")"),"Соль")</f>
        <v>Соль</v>
      </c>
    </row>
    <row r="2204" spans="1:2" ht="15.75" customHeight="1">
      <c r="A2204" s="1" t="str">
        <f ca="1">IFERROR(__xludf.DUMMYFUNCTION("GOOGLETRANSLATE(A2204,""EN"",""RU"")"),"Паштет китайский")</f>
        <v>Паштет китайский</v>
      </c>
      <c r="B2204" s="1" t="str">
        <f ca="1">IFERROR(__xludf.DUMMYFUNCTION("GOOGLETRANSLATE(B2204,""EN"",""RU"")"),"Перец")</f>
        <v>Перец</v>
      </c>
    </row>
    <row r="2205" spans="1:2" ht="15.75" customHeight="1">
      <c r="A2205" s="1" t="str">
        <f ca="1">IFERROR(__xludf.DUMMYFUNCTION("GOOGLETRANSLATE(A2205,""EN"",""RU"")"),"Пудинг хомер")</f>
        <v>Пудинг хомер</v>
      </c>
      <c r="B2205" s="1" t="str">
        <f ca="1">IFERROR(__xludf.DUMMYFUNCTION("GOOGLETRANSLATE(B2205,""EN"",""RU"")"),"Масло")</f>
        <v>Масло</v>
      </c>
    </row>
    <row r="2206" spans="1:2" ht="15.75" customHeight="1">
      <c r="A2206" s="1" t="str">
        <f ca="1">IFERROR(__xludf.DUMMYFUNCTION("GOOGLETRANSLATE(A2206,""EN"",""RU"")"),"Пудинг хомер")</f>
        <v>Пудинг хомер</v>
      </c>
      <c r="B2206" s="1" t="str">
        <f ca="1">IFERROR(__xludf.DUMMYFUNCTION("GOOGLETRANSLATE(B2206,""EN"",""RU"")"),"Сахар")</f>
        <v>Сахар</v>
      </c>
    </row>
    <row r="2207" spans="1:2" ht="15.75" customHeight="1">
      <c r="A2207" s="1" t="str">
        <f ca="1">IFERROR(__xludf.DUMMYFUNCTION("GOOGLETRANSLATE(A2207,""EN"",""RU"")"),"Пудинг хомер")</f>
        <v>Пудинг хомер</v>
      </c>
      <c r="B2207" s="1" t="str">
        <f ca="1">IFERROR(__xludf.DUMMYFUNCTION("GOOGLETRANSLATE(B2207,""EN"",""RU"")"),"Яйца")</f>
        <v>Яйца</v>
      </c>
    </row>
    <row r="2208" spans="1:2" ht="15.75" customHeight="1">
      <c r="A2208" s="1" t="str">
        <f ca="1">IFERROR(__xludf.DUMMYFUNCTION("GOOGLETRANSLATE(A2208,""EN"",""RU"")"),"Пудинг хомер")</f>
        <v>Пудинг хомер</v>
      </c>
      <c r="B2208" s="1" t="str">
        <f ca="1">IFERROR(__xludf.DUMMYFUNCTION("GOOGLETRANSLATE(B2208,""EN"",""RU"")"),"Экстракт ванили")</f>
        <v>Экстракт ванили</v>
      </c>
    </row>
    <row r="2209" spans="1:2" ht="15.75" customHeight="1">
      <c r="A2209" s="1" t="str">
        <f ca="1">IFERROR(__xludf.DUMMYFUNCTION("GOOGLETRANSLATE(A2209,""EN"",""RU"")"),"Пудинг хомер")</f>
        <v>Пудинг хомер</v>
      </c>
      <c r="B2209" s="1" t="str">
        <f ca="1">IFERROR(__xludf.DUMMYFUNCTION("GOOGLETRANSLATE(B2209,""EN"",""RU"")"),"Мука")</f>
        <v>Мука</v>
      </c>
    </row>
    <row r="2210" spans="1:2" ht="15.75" customHeight="1">
      <c r="A2210" s="1" t="str">
        <f ca="1">IFERROR(__xludf.DUMMYFUNCTION("GOOGLETRANSLATE(A2210,""EN"",""RU"")"),"Пудинг хомер")</f>
        <v>Пудинг хомер</v>
      </c>
      <c r="B2210" s="1" t="str">
        <f ca="1">IFERROR(__xludf.DUMMYFUNCTION("GOOGLETRANSLATE(B2210,""EN"",""RU"")"),"Порошок для выпечки")</f>
        <v>Порошок для выпечки</v>
      </c>
    </row>
    <row r="2211" spans="1:2" ht="15.75" customHeight="1">
      <c r="A2211" s="1" t="str">
        <f ca="1">IFERROR(__xludf.DUMMYFUNCTION("GOOGLETRANSLATE(A2211,""EN"",""RU"")"),"Пудинг хомер")</f>
        <v>Пудинг хомер</v>
      </c>
      <c r="B2211" s="1" t="str">
        <f ca="1">IFERROR(__xludf.DUMMYFUNCTION("GOOGLETRANSLATE(B2211,""EN"",""RU"")"),"Молоко")</f>
        <v>Молоко</v>
      </c>
    </row>
    <row r="2212" spans="1:2" ht="15.75" customHeight="1">
      <c r="A2212" s="1" t="str">
        <f ca="1">IFERROR(__xludf.DUMMYFUNCTION("GOOGLETRANSLATE(A2212,""EN"",""RU"")"),"Пудинг хомер")</f>
        <v>Пудинг хомер</v>
      </c>
      <c r="B2212" s="1" t="str">
        <f ca="1">IFERROR(__xludf.DUMMYFUNCTION("GOOGLETRANSLATE(B2212,""EN"",""RU"")"),"Кленовый сироп")</f>
        <v>Кленовый сироп</v>
      </c>
    </row>
    <row r="2213" spans="1:2" ht="15.75" customHeight="1">
      <c r="A2213" s="1" t="str">
        <f ca="1">IFERROR(__xludf.DUMMYFUNCTION("GOOGLETRANSLATE(A2213,""EN"",""RU"")"),"Пудинг хомер")</f>
        <v>Пудинг хомер</v>
      </c>
      <c r="B2213" s="1" t="str">
        <f ca="1">IFERROR(__xludf.DUMMYFUNCTION("GOOGLETRANSLATE(B2213,""EN"",""RU"")"),"Коричневый сахар")</f>
        <v>Коричневый сахар</v>
      </c>
    </row>
    <row r="2214" spans="1:2" ht="15.75" customHeight="1">
      <c r="A2214" s="1" t="str">
        <f ca="1">IFERROR(__xludf.DUMMYFUNCTION("GOOGLETRANSLATE(A2214,""EN"",""RU"")"),"Пудинг хомер")</f>
        <v>Пудинг хомер</v>
      </c>
      <c r="B2214" s="1" t="str">
        <f ca="1">IFERROR(__xludf.DUMMYFUNCTION("GOOGLETRANSLATE(B2214,""EN"",""RU"")"),"Одни сливки")</f>
        <v>Одни сливки</v>
      </c>
    </row>
    <row r="2215" spans="1:2" ht="15.75" customHeight="1">
      <c r="A2215" s="1" t="str">
        <f ca="1">IFERROR(__xludf.DUMMYFUNCTION("GOOGLETRANSLATE(A2215,""EN"",""RU"")"),"Пудинг хомер")</f>
        <v>Пудинг хомер</v>
      </c>
      <c r="B2215" s="1" t="str">
        <f ca="1">IFERROR(__xludf.DUMMYFUNCTION("GOOGLETRANSLATE(B2215,""EN"",""RU"")"),"Масло")</f>
        <v>Масло</v>
      </c>
    </row>
    <row r="2216" spans="1:2" ht="15.75" customHeight="1">
      <c r="A2216" s="1" t="str">
        <f ca="1">IFERROR(__xludf.DUMMYFUNCTION("GOOGLETRANSLATE(A2216,""EN"",""RU"")"),"Печенье с арахисовым маслом")</f>
        <v>Печенье с арахисовым маслом</v>
      </c>
      <c r="B2216" s="1" t="str">
        <f ca="1">IFERROR(__xludf.DUMMYFUNCTION("GOOGLETRANSLATE(B2216,""EN"",""RU"")"),"Арахисовое масло")</f>
        <v>Арахисовое масло</v>
      </c>
    </row>
    <row r="2217" spans="1:2" ht="15.75" customHeight="1">
      <c r="A2217" s="1" t="str">
        <f ca="1">IFERROR(__xludf.DUMMYFUNCTION("GOOGLETRANSLATE(A2217,""EN"",""RU"")"),"Печенье с арахисовым маслом")</f>
        <v>Печенье с арахисовым маслом</v>
      </c>
      <c r="B2217" s="1" t="str">
        <f ca="1">IFERROR(__xludf.DUMMYFUNCTION("GOOGLETRANSLATE(B2217,""EN"",""RU"")"),"Сахар")</f>
        <v>Сахар</v>
      </c>
    </row>
    <row r="2218" spans="1:2" ht="15.75" customHeight="1">
      <c r="A2218" s="1" t="str">
        <f ca="1">IFERROR(__xludf.DUMMYFUNCTION("GOOGLETRANSLATE(A2218,""EN"",""RU"")"),"Печенье с арахисовым маслом")</f>
        <v>Печенье с арахисовым маслом</v>
      </c>
      <c r="B2218" s="1" t="str">
        <f ca="1">IFERROR(__xludf.DUMMYFUNCTION("GOOGLETRANSLATE(B2218,""EN"",""RU"")"),"Яйцо")</f>
        <v>Яйцо</v>
      </c>
    </row>
    <row r="2219" spans="1:2" ht="15.75" customHeight="1">
      <c r="A2219" s="1" t="str">
        <f ca="1">IFERROR(__xludf.DUMMYFUNCTION("GOOGLETRANSLATE(A2219,""EN"",""RU"")"),"Пицца Экспресс Маргарита")</f>
        <v>Пицца Экспресс Маргарита</v>
      </c>
      <c r="B2219" s="1" t="str">
        <f ca="1">IFERROR(__xludf.DUMMYFUNCTION("GOOGLETRANSLATE(B2219,""EN"",""RU"")"),"Вода")</f>
        <v>Вода</v>
      </c>
    </row>
    <row r="2220" spans="1:2" ht="15.75" customHeight="1">
      <c r="A2220" s="1" t="str">
        <f ca="1">IFERROR(__xludf.DUMMYFUNCTION("GOOGLETRANSLATE(A2220,""EN"",""RU"")"),"Пицца Экспресс Маргарита")</f>
        <v>Пицца Экспресс Маргарита</v>
      </c>
      <c r="B2220" s="1" t="str">
        <f ca="1">IFERROR(__xludf.DUMMYFUNCTION("GOOGLETRANSLATE(B2220,""EN"",""RU"")"),"Сахар")</f>
        <v>Сахар</v>
      </c>
    </row>
    <row r="2221" spans="1:2" ht="15.75" customHeight="1">
      <c r="A2221" s="1" t="str">
        <f ca="1">IFERROR(__xludf.DUMMYFUNCTION("GOOGLETRANSLATE(A2221,""EN"",""RU"")"),"Пицца Экспресс Маргарита")</f>
        <v>Пицца Экспресс Маргарита</v>
      </c>
      <c r="B2221" s="1" t="str">
        <f ca="1">IFERROR(__xludf.DUMMYFUNCTION("GOOGLETRANSLATE(B2221,""EN"",""RU"")"),"Дрожжи")</f>
        <v>Дрожжи</v>
      </c>
    </row>
    <row r="2222" spans="1:2" ht="15.75" customHeight="1">
      <c r="A2222" s="1" t="str">
        <f ca="1">IFERROR(__xludf.DUMMYFUNCTION("GOOGLETRANSLATE(A2222,""EN"",""RU"")"),"Пицца Экспресс Маргарита")</f>
        <v>Пицца Экспресс Маргарита</v>
      </c>
      <c r="B2222" s="1" t="str">
        <f ca="1">IFERROR(__xludf.DUMMYFUNCTION("GOOGLETRANSLATE(B2222,""EN"",""RU"")"),"Пшеничной муки")</f>
        <v>Пшеничной муки</v>
      </c>
    </row>
    <row r="2223" spans="1:2" ht="15.75" customHeight="1">
      <c r="A2223" s="1" t="str">
        <f ca="1">IFERROR(__xludf.DUMMYFUNCTION("GOOGLETRANSLATE(A2223,""EN"",""RU"")"),"Пицца Экспресс Маргарита")</f>
        <v>Пицца Экспресс Маргарита</v>
      </c>
      <c r="B2223" s="1" t="str">
        <f ca="1">IFERROR(__xludf.DUMMYFUNCTION("GOOGLETRANSLATE(B2223,""EN"",""RU"")"),"Соль")</f>
        <v>Соль</v>
      </c>
    </row>
    <row r="2224" spans="1:2" ht="15.75" customHeight="1">
      <c r="A2224" s="1" t="str">
        <f ca="1">IFERROR(__xludf.DUMMYFUNCTION("GOOGLETRANSLATE(A2224,""EN"",""RU"")"),"Пицца Экспресс Маргарита")</f>
        <v>Пицца Экспресс Маргарита</v>
      </c>
      <c r="B2224" s="1" t="str">
        <f ca="1">IFERROR(__xludf.DUMMYFUNCTION("GOOGLETRANSLATE(B2224,""EN"",""RU"")"),"Оливковое масло")</f>
        <v>Оливковое масло</v>
      </c>
    </row>
    <row r="2225" spans="1:2" ht="15.75" customHeight="1">
      <c r="A2225" s="1" t="str">
        <f ca="1">IFERROR(__xludf.DUMMYFUNCTION("GOOGLETRANSLATE(A2225,""EN"",""RU"")"),"Пицца Экспресс Маргарита")</f>
        <v>Пицца Экспресс Маргарита</v>
      </c>
      <c r="B2225" s="1" t="str">
        <f ca="1">IFERROR(__xludf.DUMMYFUNCTION("GOOGLETRANSLATE(B2225,""EN"",""RU"")"),"Пассата")</f>
        <v>Пассата</v>
      </c>
    </row>
    <row r="2226" spans="1:2" ht="15.75" customHeight="1">
      <c r="A2226" s="1" t="str">
        <f ca="1">IFERROR(__xludf.DUMMYFUNCTION("GOOGLETRANSLATE(A2226,""EN"",""RU"")"),"Пицца Экспресс Маргарита")</f>
        <v>Пицца Экспресс Маргарита</v>
      </c>
      <c r="B2226" s="1" t="str">
        <f ca="1">IFERROR(__xludf.DUMMYFUNCTION("GOOGLETRANSLATE(B2226,""EN"",""RU"")"),"Моцарелла")</f>
        <v>Моцарелла</v>
      </c>
    </row>
    <row r="2227" spans="1:2" ht="15.75" customHeight="1">
      <c r="A2227" s="1" t="str">
        <f ca="1">IFERROR(__xludf.DUMMYFUNCTION("GOOGLETRANSLATE(A2227,""EN"",""RU"")"),"Пицца Экспресс Маргарита")</f>
        <v>Пицца Экспресс Маргарита</v>
      </c>
      <c r="B2227" s="1" t="str">
        <f ca="1">IFERROR(__xludf.DUMMYFUNCTION("GOOGLETRANSLATE(B2227,""EN"",""RU"")"),"Орегано")</f>
        <v>Орегано</v>
      </c>
    </row>
    <row r="2228" spans="1:2" ht="15.75" customHeight="1">
      <c r="A2228" s="1" t="str">
        <f ca="1">IFERROR(__xludf.DUMMYFUNCTION("GOOGLETRANSLATE(A2228,""EN"",""RU"")"),"Пицца Экспресс Маргарита")</f>
        <v>Пицца Экспресс Маргарита</v>
      </c>
      <c r="B2228" s="1" t="str">
        <f ca="1">IFERROR(__xludf.DUMMYFUNCTION("GOOGLETRANSLATE(B2228,""EN"",""RU"")"),"Бэзил")</f>
        <v>Бэзил</v>
      </c>
    </row>
    <row r="2229" spans="1:2" ht="15.75" customHeight="1">
      <c r="A2229" s="1" t="str">
        <f ca="1">IFERROR(__xludf.DUMMYFUNCTION("GOOGLETRANSLATE(A2229,""EN"",""RU"")"),"Пицца Экспресс Маргарита")</f>
        <v>Пицца Экспресс Маргарита</v>
      </c>
      <c r="B2229" s="1" t="str">
        <f ca="1">IFERROR(__xludf.DUMMYFUNCTION("GOOGLETRANSLATE(B2229,""EN"",""RU"")"),"Черный перец")</f>
        <v>Черный перец</v>
      </c>
    </row>
    <row r="2230" spans="1:2" ht="15.75" customHeight="1">
      <c r="A2230" s="1" t="str">
        <f ca="1">IFERROR(__xludf.DUMMYFUNCTION("GOOGLETRANSLATE(A2230,""EN"",""RU"")"),"Паштечики (польские пирожки)")</f>
        <v>Паштечики (польские пирожки)</v>
      </c>
      <c r="B2230" s="1" t="str">
        <f ca="1">IFERROR(__xludf.DUMMYFUNCTION("GOOGLETRANSLATE(B2230,""EN"",""RU"")"),"Мука")</f>
        <v>Мука</v>
      </c>
    </row>
    <row r="2231" spans="1:2" ht="15.75" customHeight="1">
      <c r="A2231" s="1" t="str">
        <f ca="1">IFERROR(__xludf.DUMMYFUNCTION("GOOGLETRANSLATE(A2231,""EN"",""RU"")"),"Паштечики (польские пирожки)")</f>
        <v>Паштечики (польские пирожки)</v>
      </c>
      <c r="B2231" s="1" t="str">
        <f ca="1">IFERROR(__xludf.DUMMYFUNCTION("GOOGLETRANSLATE(B2231,""EN"",""RU"")"),"Соль")</f>
        <v>Соль</v>
      </c>
    </row>
    <row r="2232" spans="1:2" ht="15.75" customHeight="1">
      <c r="A2232" s="1" t="str">
        <f ca="1">IFERROR(__xludf.DUMMYFUNCTION("GOOGLETRANSLATE(A2232,""EN"",""RU"")"),"Паштечики (польские пирожки)")</f>
        <v>Паштечики (польские пирожки)</v>
      </c>
      <c r="B2232" s="1" t="str">
        <f ca="1">IFERROR(__xludf.DUMMYFUNCTION("GOOGLETRANSLATE(B2232,""EN"",""RU"")"),"Яйцо")</f>
        <v>Яйцо</v>
      </c>
    </row>
    <row r="2233" spans="1:2" ht="15.75" customHeight="1">
      <c r="A2233" s="1" t="str">
        <f ca="1">IFERROR(__xludf.DUMMYFUNCTION("GOOGLETRANSLATE(A2233,""EN"",""RU"")"),"Паштечики (польские пирожки)")</f>
        <v>Паштечики (польские пирожки)</v>
      </c>
      <c r="B2233" s="1" t="str">
        <f ca="1">IFERROR(__xludf.DUMMYFUNCTION("GOOGLETRANSLATE(B2233,""EN"",""RU"")"),"Яйцо")</f>
        <v>Яйцо</v>
      </c>
    </row>
    <row r="2234" spans="1:2" ht="15.75" customHeight="1">
      <c r="A2234" s="1" t="str">
        <f ca="1">IFERROR(__xludf.DUMMYFUNCTION("GOOGLETRANSLATE(A2234,""EN"",""RU"")"),"Паштечики (польские пирожки)")</f>
        <v>Паштечики (польские пирожки)</v>
      </c>
      <c r="B2234" s="1" t="str">
        <f ca="1">IFERROR(__xludf.DUMMYFUNCTION("GOOGLETRANSLATE(B2234,""EN"",""RU"")"),"Масло")</f>
        <v>Масло</v>
      </c>
    </row>
    <row r="2235" spans="1:2" ht="15.75" customHeight="1">
      <c r="A2235" s="1" t="str">
        <f ca="1">IFERROR(__xludf.DUMMYFUNCTION("GOOGLETRANSLATE(A2235,""EN"",""RU"")"),"Паштечики (польские пирожки)")</f>
        <v>Паштечики (польские пирожки)</v>
      </c>
      <c r="B2235" s="1" t="str">
        <f ca="1">IFERROR(__xludf.DUMMYFUNCTION("GOOGLETRANSLATE(B2235,""EN"",""RU"")"),"Масло")</f>
        <v>Масло</v>
      </c>
    </row>
    <row r="2236" spans="1:2" ht="15.75" customHeight="1">
      <c r="A2236" s="1" t="str">
        <f ca="1">IFERROR(__xludf.DUMMYFUNCTION("GOOGLETRANSLATE(A2236,""EN"",""RU"")"),"Паштечики (польские пирожки)")</f>
        <v>Паштечики (польские пирожки)</v>
      </c>
      <c r="B2236" s="1" t="str">
        <f ca="1">IFERROR(__xludf.DUMMYFUNCTION("GOOGLETRANSLATE(B2236,""EN"",""RU"")"),"Лук")</f>
        <v>Лук</v>
      </c>
    </row>
    <row r="2237" spans="1:2" ht="15.75" customHeight="1">
      <c r="A2237" s="1" t="str">
        <f ca="1">IFERROR(__xludf.DUMMYFUNCTION("GOOGLETRANSLATE(A2237,""EN"",""RU"")"),"Паштечики (польские пирожки)")</f>
        <v>Паштечики (польские пирожки)</v>
      </c>
      <c r="B2237" s="1" t="str">
        <f ca="1">IFERROR(__xludf.DUMMYFUNCTION("GOOGLETRANSLATE(B2237,""EN"",""RU"")"),"швед")</f>
        <v>швед</v>
      </c>
    </row>
    <row r="2238" spans="1:2" ht="15.75" customHeight="1">
      <c r="A2238" s="1" t="str">
        <f ca="1">IFERROR(__xludf.DUMMYFUNCTION("GOOGLETRANSLATE(A2238,""EN"",""RU"")"),"Паштечики (польские пирожки)")</f>
        <v>Паштечики (польские пирожки)</v>
      </c>
      <c r="B2238" s="1" t="str">
        <f ca="1">IFERROR(__xludf.DUMMYFUNCTION("GOOGLETRANSLATE(B2238,""EN"",""RU"")"),"Говяжья грудинка")</f>
        <v>Говяжья грудинка</v>
      </c>
    </row>
    <row r="2239" spans="1:2" ht="15.75" customHeight="1">
      <c r="A2239" s="1" t="str">
        <f ca="1">IFERROR(__xludf.DUMMYFUNCTION("GOOGLETRANSLATE(A2239,""EN"",""RU"")"),"Паштечики (польские пирожки)")</f>
        <v>Паштечики (польские пирожки)</v>
      </c>
      <c r="B2239" s="1" t="str">
        <f ca="1">IFERROR(__xludf.DUMMYFUNCTION("GOOGLETRANSLATE(B2239,""EN"",""RU"")"),"Яйца")</f>
        <v>Яйца</v>
      </c>
    </row>
    <row r="2240" spans="1:2" ht="15.75" customHeight="1">
      <c r="A2240" s="1" t="str">
        <f ca="1">IFERROR(__xludf.DUMMYFUNCTION("GOOGLETRANSLATE(A2240,""EN"",""RU"")"),"Паштечики (польские пирожки)")</f>
        <v>Паштечики (польские пирожки)</v>
      </c>
      <c r="B2240" s="1" t="str">
        <f ca="1">IFERROR(__xludf.DUMMYFUNCTION("GOOGLETRANSLATE(B2240,""EN"",""RU"")"),"Соль")</f>
        <v>Соль</v>
      </c>
    </row>
    <row r="2241" spans="1:2" ht="15.75" customHeight="1">
      <c r="A2241" s="1" t="str">
        <f ca="1">IFERROR(__xludf.DUMMYFUNCTION("GOOGLETRANSLATE(A2241,""EN"",""RU"")"),"Паштечики (польские пирожки)")</f>
        <v>Паштечики (польские пирожки)</v>
      </c>
      <c r="B2241" s="1" t="str">
        <f ca="1">IFERROR(__xludf.DUMMYFUNCTION("GOOGLETRANSLATE(B2241,""EN"",""RU"")"),"Перец")</f>
        <v>Перец</v>
      </c>
    </row>
    <row r="2242" spans="1:2" ht="15.75" customHeight="1">
      <c r="A2242" s="1" t="str">
        <f ca="1">IFERROR(__xludf.DUMMYFUNCTION("GOOGLETRANSLATE(A2242,""EN"",""RU"")"),"Пироги (польские пельмени)")</f>
        <v>Пироги (польские пельмени)</v>
      </c>
      <c r="B2242" s="1" t="str">
        <f ca="1">IFERROR(__xludf.DUMMYFUNCTION("GOOGLETRANSLATE(B2242,""EN"",""RU"")"),"Масло")</f>
        <v>Масло</v>
      </c>
    </row>
    <row r="2243" spans="1:2" ht="15.75" customHeight="1">
      <c r="A2243" s="1" t="str">
        <f ca="1">IFERROR(__xludf.DUMMYFUNCTION("GOOGLETRANSLATE(A2243,""EN"",""RU"")"),"Пироги (польские пельмени)")</f>
        <v>Пироги (польские пельмени)</v>
      </c>
      <c r="B2243" s="1" t="str">
        <f ca="1">IFERROR(__xludf.DUMMYFUNCTION("GOOGLETRANSLATE(B2243,""EN"",""RU"")"),"Нарезанный лук")</f>
        <v>Нарезанный лук</v>
      </c>
    </row>
    <row r="2244" spans="1:2" ht="15.75" customHeight="1">
      <c r="A2244" s="1" t="str">
        <f ca="1">IFERROR(__xludf.DUMMYFUNCTION("GOOGLETRANSLATE(A2244,""EN"",""RU"")"),"Пироги (польские пельмени)")</f>
        <v>Пироги (польские пельмени)</v>
      </c>
      <c r="B2244" s="1" t="str">
        <f ca="1">IFERROR(__xludf.DUMMYFUNCTION("GOOGLETRANSLATE(B2244,""EN"",""RU"")"),"Квашеная капуста")</f>
        <v>Квашеная капуста</v>
      </c>
    </row>
    <row r="2245" spans="1:2" ht="15.75" customHeight="1">
      <c r="A2245" s="1" t="str">
        <f ca="1">IFERROR(__xludf.DUMMYFUNCTION("GOOGLETRANSLATE(A2245,""EN"",""RU"")"),"Пироги (польские пельмени)")</f>
        <v>Пироги (польские пельмени)</v>
      </c>
      <c r="B2245" s="1" t="str">
        <f ca="1">IFERROR(__xludf.DUMMYFUNCTION("GOOGLETRANSLATE(B2245,""EN"",""RU"")"),"Масло")</f>
        <v>Масло</v>
      </c>
    </row>
    <row r="2246" spans="1:2" ht="15.75" customHeight="1">
      <c r="A2246" s="1" t="str">
        <f ca="1">IFERROR(__xludf.DUMMYFUNCTION("GOOGLETRANSLATE(A2246,""EN"",""RU"")"),"Пироги (польские пельмени)")</f>
        <v>Пироги (польские пельмени)</v>
      </c>
      <c r="B2246" s="1" t="str">
        <f ca="1">IFERROR(__xludf.DUMMYFUNCTION("GOOGLETRANSLATE(B2246,""EN"",""RU"")"),"Нарезанный лук")</f>
        <v>Нарезанный лук</v>
      </c>
    </row>
    <row r="2247" spans="1:2" ht="15.75" customHeight="1">
      <c r="A2247" s="1" t="str">
        <f ca="1">IFERROR(__xludf.DUMMYFUNCTION("GOOGLETRANSLATE(A2247,""EN"",""RU"")"),"Пироги (польские пельмени)")</f>
        <v>Пироги (польские пельмени)</v>
      </c>
      <c r="B2247" s="1" t="str">
        <f ca="1">IFERROR(__xludf.DUMMYFUNCTION("GOOGLETRANSLATE(B2247,""EN"",""RU"")"),"Картофель")</f>
        <v>Картофель</v>
      </c>
    </row>
    <row r="2248" spans="1:2" ht="15.75" customHeight="1">
      <c r="A2248" s="1" t="str">
        <f ca="1">IFERROR(__xludf.DUMMYFUNCTION("GOOGLETRANSLATE(A2248,""EN"",""RU"")"),"Пироги (польские пельмени)")</f>
        <v>Пироги (польские пельмени)</v>
      </c>
      <c r="B2248" s="1" t="str">
        <f ca="1">IFERROR(__xludf.DUMMYFUNCTION("GOOGLETRANSLATE(B2248,""EN"",""RU"")"),"Яйца")</f>
        <v>Яйца</v>
      </c>
    </row>
    <row r="2249" spans="1:2" ht="15.75" customHeight="1">
      <c r="A2249" s="1" t="str">
        <f ca="1">IFERROR(__xludf.DUMMYFUNCTION("GOOGLETRANSLATE(A2249,""EN"",""RU"")"),"Пироги (польские пельмени)")</f>
        <v>Пироги (польские пельмени)</v>
      </c>
      <c r="B2249" s="1" t="str">
        <f ca="1">IFERROR(__xludf.DUMMYFUNCTION("GOOGLETRANSLATE(B2249,""EN"",""RU"")"),"Сметана")</f>
        <v>Сметана</v>
      </c>
    </row>
    <row r="2250" spans="1:2" ht="15.75" customHeight="1">
      <c r="A2250" s="1" t="str">
        <f ca="1">IFERROR(__xludf.DUMMYFUNCTION("GOOGLETRANSLATE(A2250,""EN"",""RU"")"),"Пироги (польские пельмени)")</f>
        <v>Пироги (польские пельмени)</v>
      </c>
      <c r="B2250" s="1" t="str">
        <f ca="1">IFERROR(__xludf.DUMMYFUNCTION("GOOGLETRANSLATE(B2250,""EN"",""RU"")"),"Мука")</f>
        <v>Мука</v>
      </c>
    </row>
    <row r="2251" spans="1:2" ht="15.75" customHeight="1">
      <c r="A2251" s="1" t="str">
        <f ca="1">IFERROR(__xludf.DUMMYFUNCTION("GOOGLETRANSLATE(A2251,""EN"",""RU"")"),"Пироги (польские пельмени)")</f>
        <v>Пироги (польские пельмени)</v>
      </c>
      <c r="B2251" s="1" t="str">
        <f ca="1">IFERROR(__xludf.DUMMYFUNCTION("GOOGLETRANSLATE(B2251,""EN"",""RU"")"),"Соль")</f>
        <v>Соль</v>
      </c>
    </row>
    <row r="2252" spans="1:2" ht="15.75" customHeight="1">
      <c r="A2252" s="1" t="str">
        <f ca="1">IFERROR(__xludf.DUMMYFUNCTION("GOOGLETRANSLATE(A2252,""EN"",""RU"")"),"Пироги (польские пельмени)")</f>
        <v>Пироги (польские пельмени)</v>
      </c>
      <c r="B2252" s="1" t="str">
        <f ca="1">IFERROR(__xludf.DUMMYFUNCTION("GOOGLETRANSLATE(B2252,""EN"",""RU"")"),"Порошок для выпечки")</f>
        <v>Порошок для выпечки</v>
      </c>
    </row>
    <row r="2253" spans="1:2" ht="15.75" customHeight="1">
      <c r="A2253" s="1" t="str">
        <f ca="1">IFERROR(__xludf.DUMMYFUNCTION("GOOGLETRANSLATE(A2253,""EN"",""RU"")"),"Polskie Naleśniki (Польские блины)")</f>
        <v>Polskie Naleśniki (Польские блины)</v>
      </c>
      <c r="B2253" s="1" t="str">
        <f ca="1">IFERROR(__xludf.DUMMYFUNCTION("GOOGLETRANSLATE(B2253,""EN"",""RU"")"),"Мука")</f>
        <v>Мука</v>
      </c>
    </row>
    <row r="2254" spans="1:2" ht="15.75" customHeight="1">
      <c r="A2254" s="1" t="str">
        <f ca="1">IFERROR(__xludf.DUMMYFUNCTION("GOOGLETRANSLATE(A2254,""EN"",""RU"")"),"Polskie Naleśniki (Польские блины)")</f>
        <v>Polskie Naleśniki (Польские блины)</v>
      </c>
      <c r="B2254" s="1" t="str">
        <f ca="1">IFERROR(__xludf.DUMMYFUNCTION("GOOGLETRANSLATE(B2254,""EN"",""RU"")"),"Яйца")</f>
        <v>Яйца</v>
      </c>
    </row>
    <row r="2255" spans="1:2" ht="15.75" customHeight="1">
      <c r="A2255" s="1" t="str">
        <f ca="1">IFERROR(__xludf.DUMMYFUNCTION("GOOGLETRANSLATE(A2255,""EN"",""RU"")"),"Polskie Naleśniki (Польские блины)")</f>
        <v>Polskie Naleśniki (Польские блины)</v>
      </c>
      <c r="B2255" s="1" t="str">
        <f ca="1">IFERROR(__xludf.DUMMYFUNCTION("GOOGLETRANSLATE(B2255,""EN"",""RU"")"),"Молоко")</f>
        <v>Молоко</v>
      </c>
    </row>
    <row r="2256" spans="1:2" ht="15.75" customHeight="1">
      <c r="A2256" s="1" t="str">
        <f ca="1">IFERROR(__xludf.DUMMYFUNCTION("GOOGLETRANSLATE(A2256,""EN"",""RU"")"),"Polskie Naleśniki (Польские блины)")</f>
        <v>Polskie Naleśniki (Польские блины)</v>
      </c>
      <c r="B2256" s="1" t="str">
        <f ca="1">IFERROR(__xludf.DUMMYFUNCTION("GOOGLETRANSLATE(B2256,""EN"",""RU"")"),"Вода")</f>
        <v>Вода</v>
      </c>
    </row>
    <row r="2257" spans="1:2" ht="15.75" customHeight="1">
      <c r="A2257" s="1" t="str">
        <f ca="1">IFERROR(__xludf.DUMMYFUNCTION("GOOGLETRANSLATE(A2257,""EN"",""RU"")"),"Polskie Naleśniki (Польские блины)")</f>
        <v>Polskie Naleśniki (Польские блины)</v>
      </c>
      <c r="B2257" s="1" t="str">
        <f ca="1">IFERROR(__xludf.DUMMYFUNCTION("GOOGLETRANSLATE(B2257,""EN"",""RU"")"),"Соль")</f>
        <v>Соль</v>
      </c>
    </row>
    <row r="2258" spans="1:2" ht="15.75" customHeight="1">
      <c r="A2258" s="1" t="str">
        <f ca="1">IFERROR(__xludf.DUMMYFUNCTION("GOOGLETRANSLATE(A2258,""EN"",""RU"")"),"Polskie Naleśniki (Польские блины)")</f>
        <v>Polskie Naleśniki (Польские блины)</v>
      </c>
      <c r="B2258" s="1" t="str">
        <f ca="1">IFERROR(__xludf.DUMMYFUNCTION("GOOGLETRANSLATE(B2258,""EN"",""RU"")"),"Сахар")</f>
        <v>Сахар</v>
      </c>
    </row>
    <row r="2259" spans="1:2" ht="15.75" customHeight="1">
      <c r="A2259" s="1" t="str">
        <f ca="1">IFERROR(__xludf.DUMMYFUNCTION("GOOGLETRANSLATE(A2259,""EN"",""RU"")"),"Polskie Naleśniki (Польские блины)")</f>
        <v>Polskie Naleśniki (Польские блины)</v>
      </c>
      <c r="B2259" s="1" t="str">
        <f ca="1">IFERROR(__xludf.DUMMYFUNCTION("GOOGLETRANSLATE(B2259,""EN"",""RU"")"),"Масло")</f>
        <v>Масло</v>
      </c>
    </row>
    <row r="2260" spans="1:2" ht="15.75" customHeight="1">
      <c r="A2260" s="1" t="str">
        <f ca="1">IFERROR(__xludf.DUMMYFUNCTION("GOOGLETRANSLATE(A2260,""EN"",""RU"")"),"Пири-пири с курицей и салатом")</f>
        <v>Пири-пири с курицей и салатом</v>
      </c>
      <c r="B2260" s="1" t="str">
        <f ca="1">IFERROR(__xludf.DUMMYFUNCTION("GOOGLETRANSLATE(B2260,""EN"",""RU"")"),"Курица")</f>
        <v>Курица</v>
      </c>
    </row>
    <row r="2261" spans="1:2" ht="15.75" customHeight="1">
      <c r="A2261" s="1" t="str">
        <f ca="1">IFERROR(__xludf.DUMMYFUNCTION("GOOGLETRANSLATE(A2261,""EN"",""RU"")"),"Пири-пири с курицей и салатом")</f>
        <v>Пири-пири с курицей и салатом</v>
      </c>
      <c r="B2261" s="1" t="str">
        <f ca="1">IFERROR(__xludf.DUMMYFUNCTION("GOOGLETRANSLATE(B2261,""EN"",""RU"")"),"Красный чили")</f>
        <v>Красный чили</v>
      </c>
    </row>
    <row r="2262" spans="1:2" ht="15.75" customHeight="1">
      <c r="A2262" s="1" t="str">
        <f ca="1">IFERROR(__xludf.DUMMYFUNCTION("GOOGLETRANSLATE(A2262,""EN"",""RU"")"),"Пири-пири с курицей и салатом")</f>
        <v>Пири-пири с курицей и салатом</v>
      </c>
      <c r="B2262" s="1" t="str">
        <f ca="1">IFERROR(__xludf.DUMMYFUNCTION("GOOGLETRANSLATE(B2262,""EN"",""RU"")"),"Чеснок")</f>
        <v>Чеснок</v>
      </c>
    </row>
    <row r="2263" spans="1:2" ht="15.75" customHeight="1">
      <c r="A2263" s="1" t="str">
        <f ca="1">IFERROR(__xludf.DUMMYFUNCTION("GOOGLETRANSLATE(A2263,""EN"",""RU"")"),"Пири-пири с курицей и салатом")</f>
        <v>Пири-пири с курицей и салатом</v>
      </c>
      <c r="B2263" s="1" t="str">
        <f ca="1">IFERROR(__xludf.DUMMYFUNCTION("GOOGLETRANSLATE(B2263,""EN"",""RU"")"),"Имбирь")</f>
        <v>Имбирь</v>
      </c>
    </row>
    <row r="2264" spans="1:2" ht="15.75" customHeight="1">
      <c r="A2264" s="1" t="str">
        <f ca="1">IFERROR(__xludf.DUMMYFUNCTION("GOOGLETRANSLATE(A2264,""EN"",""RU"")"),"Пири-пири с курицей и салатом")</f>
        <v>Пири-пири с курицей и салатом</v>
      </c>
      <c r="B2264" s="1" t="str">
        <f ca="1">IFERROR(__xludf.DUMMYFUNCTION("GOOGLETRANSLATE(B2264,""EN"",""RU"")"),"Сушеный орегано")</f>
        <v>Сушеный орегано</v>
      </c>
    </row>
    <row r="2265" spans="1:2" ht="15.75" customHeight="1">
      <c r="A2265" s="1" t="str">
        <f ca="1">IFERROR(__xludf.DUMMYFUNCTION("GOOGLETRANSLATE(A2265,""EN"",""RU"")"),"Пири-пири с курицей и салатом")</f>
        <v>Пири-пири с курицей и салатом</v>
      </c>
      <c r="B2265" s="1" t="str">
        <f ca="1">IFERROR(__xludf.DUMMYFUNCTION("GOOGLETRANSLATE(B2265,""EN"",""RU"")"),"Кориандр")</f>
        <v>Кориандр</v>
      </c>
    </row>
    <row r="2266" spans="1:2" ht="15.75" customHeight="1">
      <c r="A2266" s="1" t="str">
        <f ca="1">IFERROR(__xludf.DUMMYFUNCTION("GOOGLETRANSLATE(A2266,""EN"",""RU"")"),"Пири-пири с курицей и салатом")</f>
        <v>Пири-пири с курицей и салатом</v>
      </c>
      <c r="B2266" s="1" t="str">
        <f ca="1">IFERROR(__xludf.DUMMYFUNCTION("GOOGLETRANSLATE(B2266,""EN"",""RU"")"),"Паприка")</f>
        <v>Паприка</v>
      </c>
    </row>
    <row r="2267" spans="1:2" ht="15.75" customHeight="1">
      <c r="A2267" s="1" t="str">
        <f ca="1">IFERROR(__xludf.DUMMYFUNCTION("GOOGLETRANSLATE(A2267,""EN"",""RU"")"),"Пири-пири с курицей и салатом")</f>
        <v>Пири-пири с курицей и салатом</v>
      </c>
      <c r="B2267" s="1" t="str">
        <f ca="1">IFERROR(__xludf.DUMMYFUNCTION("GOOGLETRANSLATE(B2267,""EN"",""RU"")"),"Красный винный уксус")</f>
        <v>Красный винный уксус</v>
      </c>
    </row>
    <row r="2268" spans="1:2" ht="15.75" customHeight="1">
      <c r="A2268" s="1" t="str">
        <f ca="1">IFERROR(__xludf.DUMMYFUNCTION("GOOGLETRANSLATE(A2268,""EN"",""RU"")"),"Пири-пири с курицей и салатом")</f>
        <v>Пири-пири с курицей и салатом</v>
      </c>
      <c r="B2268" s="1" t="str">
        <f ca="1">IFERROR(__xludf.DUMMYFUNCTION("GOOGLETRANSLATE(B2268,""EN"",""RU"")"),"Масло")</f>
        <v>Масло</v>
      </c>
    </row>
    <row r="2269" spans="1:2" ht="15.75" customHeight="1">
      <c r="A2269" s="1" t="str">
        <f ca="1">IFERROR(__xludf.DUMMYFUNCTION("GOOGLETRANSLATE(A2269,""EN"",""RU"")"),"Пири-пири с курицей и салатом")</f>
        <v>Пири-пири с курицей и салатом</v>
      </c>
      <c r="B2269" s="1" t="str">
        <f ca="1">IFERROR(__xludf.DUMMYFUNCTION("GOOGLETRANSLATE(B2269,""EN"",""RU"")"),"Красный лук")</f>
        <v>Красный лук</v>
      </c>
    </row>
    <row r="2270" spans="1:2" ht="15.75" customHeight="1">
      <c r="A2270" s="1" t="str">
        <f ca="1">IFERROR(__xludf.DUMMYFUNCTION("GOOGLETRANSLATE(A2270,""EN"",""RU"")"),"Пири-пири с курицей и салатом")</f>
        <v>Пири-пири с курицей и салатом</v>
      </c>
      <c r="B2270" s="1" t="str">
        <f ca="1">IFERROR(__xludf.DUMMYFUNCTION("GOOGLETRANSLATE(B2270,""EN"",""RU"")"),"Морковь")</f>
        <v>Морковь</v>
      </c>
    </row>
    <row r="2271" spans="1:2" ht="15.75" customHeight="1">
      <c r="A2271" s="1" t="str">
        <f ca="1">IFERROR(__xludf.DUMMYFUNCTION("GOOGLETRANSLATE(A2271,""EN"",""RU"")"),"Пири-пири с курицей и салатом")</f>
        <v>Пири-пири с курицей и салатом</v>
      </c>
      <c r="B2271" s="1" t="str">
        <f ca="1">IFERROR(__xludf.DUMMYFUNCTION("GOOGLETRANSLATE(B2271,""EN"",""RU"")"),"Свекла")</f>
        <v>Свекла</v>
      </c>
    </row>
    <row r="2272" spans="1:2" ht="15.75" customHeight="1">
      <c r="A2272" s="1" t="str">
        <f ca="1">IFERROR(__xludf.DUMMYFUNCTION("GOOGLETRANSLATE(A2272,""EN"",""RU"")"),"Пири-пири с курицей и салатом")</f>
        <v>Пири-пири с курицей и салатом</v>
      </c>
      <c r="B2272" s="1" t="str">
        <f ca="1">IFERROR(__xludf.DUMMYFUNCTION("GOOGLETRANSLATE(B2272,""EN"",""RU"")"),"Капуста")</f>
        <v>Капуста</v>
      </c>
    </row>
    <row r="2273" spans="1:2" ht="15.75" customHeight="1">
      <c r="A2273" s="1" t="str">
        <f ca="1">IFERROR(__xludf.DUMMYFUNCTION("GOOGLETRANSLATE(A2273,""EN"",""RU"")"),"Пири-пири с курицей и салатом")</f>
        <v>Пири-пири с курицей и салатом</v>
      </c>
      <c r="B2273" s="1" t="str">
        <f ca="1">IFERROR(__xludf.DUMMYFUNCTION("GOOGLETRANSLATE(B2273,""EN"",""RU"")"),"Майонез")</f>
        <v>Майонез</v>
      </c>
    </row>
    <row r="2274" spans="1:2" ht="15.75" customHeight="1">
      <c r="A2274" s="1" t="str">
        <f ca="1">IFERROR(__xludf.DUMMYFUNCTION("GOOGLETRANSLATE(A2274,""EN"",""RU"")"),"Пири-пири с курицей и салатом")</f>
        <v>Пири-пири с курицей и салатом</v>
      </c>
      <c r="B2274" s="1" t="str">
        <f ca="1">IFERROR(__xludf.DUMMYFUNCTION("GOOGLETRANSLATE(B2274,""EN"",""RU"")"),"Греческий йогурт")</f>
        <v>Греческий йогурт</v>
      </c>
    </row>
    <row r="2275" spans="1:2" ht="15.75" customHeight="1">
      <c r="A2275" s="1" t="str">
        <f ca="1">IFERROR(__xludf.DUMMYFUNCTION("GOOGLETRANSLATE(A2275,""EN"",""RU"")"),"Пири-пири с курицей и салатом")</f>
        <v>Пири-пири с курицей и салатом</v>
      </c>
      <c r="B2275" s="1" t="str">
        <f ca="1">IFERROR(__xludf.DUMMYFUNCTION("GOOGLETRANSLATE(B2275,""EN"",""RU"")"),"Красный винный уксус")</f>
        <v>Красный винный уксус</v>
      </c>
    </row>
    <row r="2276" spans="1:2" ht="15.75" customHeight="1">
      <c r="A2276" s="1" t="str">
        <f ca="1">IFERROR(__xludf.DUMMYFUNCTION("GOOGLETRANSLATE(A2276,""EN"",""RU"")"),"Пири-пири с курицей и салатом")</f>
        <v>Пири-пири с курицей и салатом</v>
      </c>
      <c r="B2276" s="1" t="str">
        <f ca="1">IFERROR(__xludf.DUMMYFUNCTION("GOOGLETRANSLATE(B2276,""EN"",""RU"")"),"Семена тмина")</f>
        <v>Семена тмина</v>
      </c>
    </row>
    <row r="2277" spans="1:2" ht="15.75" customHeight="1">
      <c r="A2277" s="1" t="str">
        <f ca="1">IFERROR(__xludf.DUMMYFUNCTION("GOOGLETRANSLATE(A2277,""EN"",""RU"")"),"Португальское прего с зеленым пири-пири")</f>
        <v>Португальское прего с зеленым пири-пири</v>
      </c>
      <c r="B2277" s="1" t="str">
        <f ca="1">IFERROR(__xludf.DUMMYFUNCTION("GOOGLETRANSLATE(B2277,""EN"",""RU"")"),"Чеснок")</f>
        <v>Чеснок</v>
      </c>
    </row>
    <row r="2278" spans="1:2" ht="15.75" customHeight="1">
      <c r="A2278" s="1" t="str">
        <f ca="1">IFERROR(__xludf.DUMMYFUNCTION("GOOGLETRANSLATE(A2278,""EN"",""RU"")"),"Португальское прего с зеленым пири-пири")</f>
        <v>Португальское прего с зеленым пири-пири</v>
      </c>
      <c r="B2278" s="1" t="str">
        <f ca="1">IFERROR(__xludf.DUMMYFUNCTION("GOOGLETRANSLATE(B2278,""EN"",""RU"")"),"Филе говядины")</f>
        <v>Филе говядины</v>
      </c>
    </row>
    <row r="2279" spans="1:2" ht="15.75" customHeight="1">
      <c r="A2279" s="1" t="str">
        <f ca="1">IFERROR(__xludf.DUMMYFUNCTION("GOOGLETRANSLATE(A2279,""EN"",""RU"")"),"Португальское прего с зеленым пири-пири")</f>
        <v>Португальское прего с зеленым пири-пири</v>
      </c>
      <c r="B2279" s="1" t="str">
        <f ca="1">IFERROR(__xludf.DUMMYFUNCTION("GOOGLETRANSLATE(B2279,""EN"",""RU"")"),"Оливковое масло")</f>
        <v>Оливковое масло</v>
      </c>
    </row>
    <row r="2280" spans="1:2" ht="15.75" customHeight="1">
      <c r="A2280" s="1" t="str">
        <f ca="1">IFERROR(__xludf.DUMMYFUNCTION("GOOGLETRANSLATE(A2280,""EN"",""RU"")"),"Португальское прего с зеленым пири-пири")</f>
        <v>Португальское прего с зеленым пири-пири</v>
      </c>
      <c r="B2280" s="1" t="str">
        <f ca="1">IFERROR(__xludf.DUMMYFUNCTION("GOOGLETRANSLATE(B2280,""EN"",""RU"")"),"Уксус")</f>
        <v>Уксус</v>
      </c>
    </row>
    <row r="2281" spans="1:2" ht="15.75" customHeight="1">
      <c r="A2281" s="1" t="str">
        <f ca="1">IFERROR(__xludf.DUMMYFUNCTION("GOOGLETRANSLATE(A2281,""EN"",""RU"")"),"Португальское прего с зеленым пири-пири")</f>
        <v>Португальское прего с зеленым пири-пири</v>
      </c>
      <c r="B2281" s="1" t="str">
        <f ca="1">IFERROR(__xludf.DUMMYFUNCTION("GOOGLETRANSLATE(B2281,""EN"",""RU"")"),"Петрушка")</f>
        <v>Петрушка</v>
      </c>
    </row>
    <row r="2282" spans="1:2" ht="15.75" customHeight="1">
      <c r="A2282" s="1" t="str">
        <f ca="1">IFERROR(__xludf.DUMMYFUNCTION("GOOGLETRANSLATE(A2282,""EN"",""RU"")"),"Португальское прего с зеленым пири-пири")</f>
        <v>Португальское прего с зеленым пири-пири</v>
      </c>
      <c r="B2282" s="1" t="str">
        <f ca="1">IFERROR(__xludf.DUMMYFUNCTION("GOOGLETRANSLATE(B2282,""EN"",""RU"")"),"Чиабатта")</f>
        <v>Чиабатта</v>
      </c>
    </row>
    <row r="2283" spans="1:2" ht="15.75" customHeight="1">
      <c r="A2283" s="1" t="str">
        <f ca="1">IFERROR(__xludf.DUMMYFUNCTION("GOOGLETRANSLATE(A2283,""EN"",""RU"")"),"Португальское прего с зеленым пири-пири")</f>
        <v>Португальское прего с зеленым пири-пири</v>
      </c>
      <c r="B2283" s="1" t="str">
        <f ca="1">IFERROR(__xludf.DUMMYFUNCTION("GOOGLETRANSLATE(B2283,""EN"",""RU"")"),"Ракета")</f>
        <v>Ракета</v>
      </c>
    </row>
    <row r="2284" spans="1:2" ht="15.75" customHeight="1">
      <c r="A2284" s="1" t="str">
        <f ca="1">IFERROR(__xludf.DUMMYFUNCTION("GOOGLETRANSLATE(A2284,""EN"",""RU"")"),"Португальское прего с зеленым пири-пири")</f>
        <v>Португальское прего с зеленым пири-пири</v>
      </c>
      <c r="B2284" s="1" t="str">
        <f ca="1">IFERROR(__xludf.DUMMYFUNCTION("GOOGLETRANSLATE(B2284,""EN"",""RU"")"),"Листья базилика")</f>
        <v>Листья базилика</v>
      </c>
    </row>
    <row r="2285" spans="1:2" ht="15.75" customHeight="1">
      <c r="A2285" s="1" t="str">
        <f ca="1">IFERROR(__xludf.DUMMYFUNCTION("GOOGLETRANSLATE(A2285,""EN"",""RU"")"),"Португальское прего с зеленым пири-пири")</f>
        <v>Португальское прего с зеленым пири-пири</v>
      </c>
      <c r="B2285" s="1" t="str">
        <f ca="1">IFERROR(__xludf.DUMMYFUNCTION("GOOGLETRANSLATE(B2285,""EN"",""RU"")"),"Петрушка")</f>
        <v>Петрушка</v>
      </c>
    </row>
    <row r="2286" spans="1:2" ht="15.75" customHeight="1">
      <c r="A2286" s="1" t="str">
        <f ca="1">IFERROR(__xludf.DUMMYFUNCTION("GOOGLETRANSLATE(A2286,""EN"",""RU"")"),"Португальское прего с зеленым пири-пири")</f>
        <v>Португальское прего с зеленым пири-пири</v>
      </c>
      <c r="B2286" s="1" t="str">
        <f ca="1">IFERROR(__xludf.DUMMYFUNCTION("GOOGLETRANSLATE(B2286,""EN"",""RU"")"),"Халапеньо")</f>
        <v>Халапеньо</v>
      </c>
    </row>
    <row r="2287" spans="1:2" ht="15.75" customHeight="1">
      <c r="A2287" s="1" t="str">
        <f ca="1">IFERROR(__xludf.DUMMYFUNCTION("GOOGLETRANSLATE(A2287,""EN"",""RU"")"),"Португальское прего с зеленым пири-пири")</f>
        <v>Португальское прего с зеленым пири-пири</v>
      </c>
      <c r="B2287" s="1" t="str">
        <f ca="1">IFERROR(__xludf.DUMMYFUNCTION("GOOGLETRANSLATE(B2287,""EN"",""RU"")"),"Уксус")</f>
        <v>Уксус</v>
      </c>
    </row>
    <row r="2288" spans="1:2" ht="15.75" customHeight="1">
      <c r="A2288" s="1" t="str">
        <f ca="1">IFERROR(__xludf.DUMMYFUNCTION("GOOGLETRANSLATE(A2288,""EN"",""RU"")"),"Португальское прего с зеленым пири-пири")</f>
        <v>Португальское прего с зеленым пири-пири</v>
      </c>
      <c r="B2288" s="1" t="str">
        <f ca="1">IFERROR(__xludf.DUMMYFUNCTION("GOOGLETRANSLATE(B2288,""EN"",""RU"")"),"Лук")</f>
        <v>Лук</v>
      </c>
    </row>
    <row r="2289" spans="1:2" ht="15.75" customHeight="1">
      <c r="A2289" s="1" t="str">
        <f ca="1">IFERROR(__xludf.DUMMYFUNCTION("GOOGLETRANSLATE(A2289,""EN"",""RU"")"),"Португальское прего с зеленым пири-пири")</f>
        <v>Португальское прего с зеленым пири-пири</v>
      </c>
      <c r="B2289" s="1" t="str">
        <f ca="1">IFERROR(__xludf.DUMMYFUNCTION("GOOGLETRANSLATE(B2289,""EN"",""RU"")"),"Чеснок")</f>
        <v>Чеснок</v>
      </c>
    </row>
    <row r="2290" spans="1:2" ht="15.75" customHeight="1">
      <c r="A2290" s="1" t="str">
        <f ca="1">IFERROR(__xludf.DUMMYFUNCTION("GOOGLETRANSLATE(A2290,""EN"",""RU"")"),"Португальское прего с зеленым пири-пири")</f>
        <v>Португальское прего с зеленым пири-пири</v>
      </c>
      <c r="B2290" s="1" t="str">
        <f ca="1">IFERROR(__xludf.DUMMYFUNCTION("GOOGLETRANSLATE(B2290,""EN"",""RU"")"),"Кастеровый сахар")</f>
        <v>Кастеровый сахар</v>
      </c>
    </row>
    <row r="2291" spans="1:2" ht="15.75" customHeight="1">
      <c r="A2291" s="1" t="str">
        <f ca="1">IFERROR(__xludf.DUMMYFUNCTION("GOOGLETRANSLATE(A2291,""EN"",""RU"")"),"Жареная на гриле свинина по-португальски (Febras assadas)")</f>
        <v>Жареная на гриле свинина по-португальски (Febras assadas)</v>
      </c>
      <c r="B2291" s="1" t="str">
        <f ca="1">IFERROR(__xludf.DUMMYFUNCTION("GOOGLETRANSLATE(B2291,""EN"",""RU"")"),"Свинина")</f>
        <v>Свинина</v>
      </c>
    </row>
    <row r="2292" spans="1:2" ht="15.75" customHeight="1">
      <c r="A2292" s="1" t="str">
        <f ca="1">IFERROR(__xludf.DUMMYFUNCTION("GOOGLETRANSLATE(A2292,""EN"",""RU"")"),"Жареная на гриле свинина по-португальски (Febras assadas)")</f>
        <v>Жареная на гриле свинина по-португальски (Febras assadas)</v>
      </c>
      <c r="B2292" s="1" t="str">
        <f ca="1">IFERROR(__xludf.DUMMYFUNCTION("GOOGLETRANSLATE(B2292,""EN"",""RU"")"),"Белое вино")</f>
        <v>Белое вино</v>
      </c>
    </row>
    <row r="2293" spans="1:2" ht="15.75" customHeight="1">
      <c r="A2293" s="1" t="str">
        <f ca="1">IFERROR(__xludf.DUMMYFUNCTION("GOOGLETRANSLATE(A2293,""EN"",""RU"")"),"Жареная на гриле свинина по-португальски (Febras assadas)")</f>
        <v>Жареная на гриле свинина по-португальски (Febras assadas)</v>
      </c>
      <c r="B2293" s="1" t="str">
        <f ca="1">IFERROR(__xludf.DUMMYFUNCTION("GOOGLETRANSLATE(B2293,""EN"",""RU"")"),"Паприка")</f>
        <v>Паприка</v>
      </c>
    </row>
    <row r="2294" spans="1:2" ht="15.75" customHeight="1">
      <c r="A2294" s="1" t="str">
        <f ca="1">IFERROR(__xludf.DUMMYFUNCTION("GOOGLETRANSLATE(A2294,""EN"",""RU"")"),"Жареная на гриле свинина по-португальски (Febras assadas)")</f>
        <v>Жареная на гриле свинина по-португальски (Febras assadas)</v>
      </c>
      <c r="B2294" s="1" t="str">
        <f ca="1">IFERROR(__xludf.DUMMYFUNCTION("GOOGLETRANSLATE(B2294,""EN"",""RU"")"),"Лимон")</f>
        <v>Лимон</v>
      </c>
    </row>
    <row r="2295" spans="1:2" ht="15.75" customHeight="1">
      <c r="A2295" s="1" t="str">
        <f ca="1">IFERROR(__xludf.DUMMYFUNCTION("GOOGLETRANSLATE(A2295,""EN"",""RU"")"),"Жареная на гриле свинина по-португальски (Febras assadas)")</f>
        <v>Жареная на гриле свинина по-португальски (Febras assadas)</v>
      </c>
      <c r="B2295" s="1" t="str">
        <f ca="1">IFERROR(__xludf.DUMMYFUNCTION("GOOGLETRANSLATE(B2295,""EN"",""RU"")"),"Лимонный сок")</f>
        <v>Лимонный сок</v>
      </c>
    </row>
    <row r="2296" spans="1:2" ht="15.75" customHeight="1">
      <c r="A2296" s="1" t="str">
        <f ca="1">IFERROR(__xludf.DUMMYFUNCTION("GOOGLETRANSLATE(A2296,""EN"",""RU"")"),"Жареная на гриле свинина по-португальски (Febras assadas)")</f>
        <v>Жареная на гриле свинина по-португальски (Febras assadas)</v>
      </c>
      <c r="B2296" s="1" t="str">
        <f ca="1">IFERROR(__xludf.DUMMYFUNCTION("GOOGLETRANSLATE(B2296,""EN"",""RU"")"),"Оливковое масло")</f>
        <v>Оливковое масло</v>
      </c>
    </row>
    <row r="2297" spans="1:2" ht="15.75" customHeight="1">
      <c r="A2297" s="1" t="str">
        <f ca="1">IFERROR(__xludf.DUMMYFUNCTION("GOOGLETRANSLATE(A2297,""EN"",""RU"")"),"Жареная на гриле свинина по-португальски (Febras assadas)")</f>
        <v>Жареная на гриле свинина по-португальски (Febras assadas)</v>
      </c>
      <c r="B2297" s="1" t="str">
        <f ca="1">IFERROR(__xludf.DUMMYFUNCTION("GOOGLETRANSLATE(B2297,""EN"",""RU"")"),"Майонез")</f>
        <v>Майонез</v>
      </c>
    </row>
    <row r="2298" spans="1:2" ht="15.75" customHeight="1">
      <c r="A2298" s="1" t="str">
        <f ca="1">IFERROR(__xludf.DUMMYFUNCTION("GOOGLETRANSLATE(A2298,""EN"",""RU"")"),"Жареная на гриле свинина по-португальски (Febras assadas)")</f>
        <v>Жареная на гриле свинина по-португальски (Febras assadas)</v>
      </c>
      <c r="B2298" s="1" t="str">
        <f ca="1">IFERROR(__xludf.DUMMYFUNCTION("GOOGLETRANSLATE(B2298,""EN"",""RU"")"),"Картофель")</f>
        <v>Картофель</v>
      </c>
    </row>
    <row r="2299" spans="1:2" ht="15.75" customHeight="1">
      <c r="A2299" s="1" t="str">
        <f ca="1">IFERROR(__xludf.DUMMYFUNCTION("GOOGLETRANSLATE(A2299,""EN"",""RU"")"),"Жареная на гриле свинина по-португальски (Febras assadas)")</f>
        <v>Жареная на гриле свинина по-португальски (Febras assadas)</v>
      </c>
      <c r="B2299" s="1" t="str">
        <f ca="1">IFERROR(__xludf.DUMMYFUNCTION("GOOGLETRANSLATE(B2299,""EN"",""RU"")"),"Растительное масло")</f>
        <v>Растительное масло</v>
      </c>
    </row>
    <row r="2300" spans="1:2" ht="15.75" customHeight="1">
      <c r="A2300" s="1" t="str">
        <f ca="1">IFERROR(__xludf.DUMMYFUNCTION("GOOGLETRANSLATE(A2300,""EN"",""RU"")"),"Португальское рыбное рагу (Caldeirada de peixe)")</f>
        <v>Португальское рыбное рагу (Caldeirada de peixe)</v>
      </c>
      <c r="B2300" s="1" t="str">
        <f ca="1">IFERROR(__xludf.DUMMYFUNCTION("GOOGLETRANSLATE(B2300,""EN"",""RU"")"),"Лук")</f>
        <v>Лук</v>
      </c>
    </row>
    <row r="2301" spans="1:2" ht="15.75" customHeight="1">
      <c r="A2301" s="1" t="str">
        <f ca="1">IFERROR(__xludf.DUMMYFUNCTION("GOOGLETRANSLATE(A2301,""EN"",""RU"")"),"Португальское рыбное рагу (Caldeirada de peixe)")</f>
        <v>Португальское рыбное рагу (Caldeirada de peixe)</v>
      </c>
      <c r="B2301" s="1" t="str">
        <f ca="1">IFERROR(__xludf.DUMMYFUNCTION("GOOGLETRANSLATE(B2301,""EN"",""RU"")"),"Красный перец")</f>
        <v>Красный перец</v>
      </c>
    </row>
    <row r="2302" spans="1:2" ht="15.75" customHeight="1">
      <c r="A2302" s="1" t="str">
        <f ca="1">IFERROR(__xludf.DUMMYFUNCTION("GOOGLETRANSLATE(A2302,""EN"",""RU"")"),"Португальское рыбное рагу (Caldeirada de peixe)")</f>
        <v>Португальское рыбное рагу (Caldeirada de peixe)</v>
      </c>
      <c r="B2302" s="1" t="str">
        <f ca="1">IFERROR(__xludf.DUMMYFUNCTION("GOOGLETRANSLATE(B2302,""EN"",""RU"")"),"Кориандр")</f>
        <v>Кориандр</v>
      </c>
    </row>
    <row r="2303" spans="1:2" ht="15.75" customHeight="1">
      <c r="A2303" s="1" t="str">
        <f ca="1">IFERROR(__xludf.DUMMYFUNCTION("GOOGLETRANSLATE(A2303,""EN"",""RU"")"),"Португальское рыбное рагу (Caldeirada de peixe)")</f>
        <v>Португальское рыбное рагу (Caldeirada de peixe)</v>
      </c>
      <c r="B2303" s="1" t="str">
        <f ca="1">IFERROR(__xludf.DUMMYFUNCTION("GOOGLETRANSLATE(B2303,""EN"",""RU"")"),"Красный чили")</f>
        <v>Красный чили</v>
      </c>
    </row>
    <row r="2304" spans="1:2" ht="15.75" customHeight="1">
      <c r="A2304" s="1" t="str">
        <f ca="1">IFERROR(__xludf.DUMMYFUNCTION("GOOGLETRANSLATE(A2304,""EN"",""RU"")"),"Португальское рыбное рагу (Caldeirada de peixe)")</f>
        <v>Португальское рыбное рагу (Caldeirada de peixe)</v>
      </c>
      <c r="B2304" s="1" t="str">
        <f ca="1">IFERROR(__xludf.DUMMYFUNCTION("GOOGLETRANSLATE(B2304,""EN"",""RU"")"),"Чеснок")</f>
        <v>Чеснок</v>
      </c>
    </row>
    <row r="2305" spans="1:2" ht="15.75" customHeight="1">
      <c r="A2305" s="1" t="str">
        <f ca="1">IFERROR(__xludf.DUMMYFUNCTION("GOOGLETRANSLATE(A2305,""EN"",""RU"")"),"Португальское рыбное рагу (Caldeirada de peixe)")</f>
        <v>Португальское рыбное рагу (Caldeirada de peixe)</v>
      </c>
      <c r="B2305" s="1" t="str">
        <f ca="1">IFERROR(__xludf.DUMMYFUNCTION("GOOGLETRANSLATE(B2305,""EN"",""RU"")"),"Белое сухое вино")</f>
        <v>Белое сухое вино</v>
      </c>
    </row>
    <row r="2306" spans="1:2" ht="15.75" customHeight="1">
      <c r="A2306" s="1" t="str">
        <f ca="1">IFERROR(__xludf.DUMMYFUNCTION("GOOGLETRANSLATE(A2306,""EN"",""RU"")"),"Португальское рыбное рагу (Caldeirada de peixe)")</f>
        <v>Португальское рыбное рагу (Caldeirada de peixe)</v>
      </c>
      <c r="B2306" s="1" t="str">
        <f ca="1">IFERROR(__xludf.DUMMYFUNCTION("GOOGLETRANSLATE(B2306,""EN"",""RU"")"),"Шафран")</f>
        <v>Шафран</v>
      </c>
    </row>
    <row r="2307" spans="1:2" ht="15.75" customHeight="1">
      <c r="A2307" s="1" t="str">
        <f ca="1">IFERROR(__xludf.DUMMYFUNCTION("GOOGLETRANSLATE(A2307,""EN"",""RU"")"),"Португальское рыбное рагу (Caldeirada de peixe)")</f>
        <v>Португальское рыбное рагу (Caldeirada de peixe)</v>
      </c>
      <c r="B2307" s="1" t="str">
        <f ca="1">IFERROR(__xludf.DUMMYFUNCTION("GOOGLETRANSLATE(B2307,""EN"",""RU"")"),"Лавровый лист")</f>
        <v>Лавровый лист</v>
      </c>
    </row>
    <row r="2308" spans="1:2" ht="15.75" customHeight="1">
      <c r="A2308" s="1" t="str">
        <f ca="1">IFERROR(__xludf.DUMMYFUNCTION("GOOGLETRANSLATE(A2308,""EN"",""RU"")"),"Португальское рыбное рагу (Caldeirada de peixe)")</f>
        <v>Португальское рыбное рагу (Caldeirada de peixe)</v>
      </c>
      <c r="B2308" s="1" t="str">
        <f ca="1">IFERROR(__xludf.DUMMYFUNCTION("GOOGLETRANSLATE(B2308,""EN"",""RU"")"),"Картофель")</f>
        <v>Картофель</v>
      </c>
    </row>
    <row r="2309" spans="1:2" ht="15.75" customHeight="1">
      <c r="A2309" s="1" t="str">
        <f ca="1">IFERROR(__xludf.DUMMYFUNCTION("GOOGLETRANSLATE(A2309,""EN"",""RU"")"),"Португальское рыбное рагу (Caldeirada de peixe)")</f>
        <v>Португальское рыбное рагу (Caldeirada de peixe)</v>
      </c>
      <c r="B2309" s="1" t="str">
        <f ca="1">IFERROR(__xludf.DUMMYFUNCTION("GOOGLETRANSLATE(B2309,""EN"",""RU"")"),"Сливовые помидоры")</f>
        <v>Сливовые помидоры</v>
      </c>
    </row>
    <row r="2310" spans="1:2" ht="15.75" customHeight="1">
      <c r="A2310" s="1" t="str">
        <f ca="1">IFERROR(__xludf.DUMMYFUNCTION("GOOGLETRANSLATE(A2310,""EN"",""RU"")"),"Португальское рыбное рагу (Caldeirada de peixe)")</f>
        <v>Португальское рыбное рагу (Caldeirada de peixe)</v>
      </c>
      <c r="B2310" s="1" t="str">
        <f ca="1">IFERROR(__xludf.DUMMYFUNCTION("GOOGLETRANSLATE(B2310,""EN"",""RU"")"),"Треска")</f>
        <v>Треска</v>
      </c>
    </row>
    <row r="2311" spans="1:2" ht="15.75" customHeight="1">
      <c r="A2311" s="1" t="str">
        <f ca="1">IFERROR(__xludf.DUMMYFUNCTION("GOOGLETRANSLATE(A2311,""EN"",""RU"")"),"Португальское рыбное рагу (Caldeirada de peixe)")</f>
        <v>Португальское рыбное рагу (Caldeirada de peixe)</v>
      </c>
      <c r="B2311" s="1" t="str">
        <f ca="1">IFERROR(__xludf.DUMMYFUNCTION("GOOGLETRANSLATE(B2311,""EN"",""RU"")"),"Кальмар")</f>
        <v>Кальмар</v>
      </c>
    </row>
    <row r="2312" spans="1:2" ht="15.75" customHeight="1">
      <c r="A2312" s="1" t="str">
        <f ca="1">IFERROR(__xludf.DUMMYFUNCTION("GOOGLETRANSLATE(A2312,""EN"",""RU"")"),"Португальское рыбное рагу (Caldeirada de peixe)")</f>
        <v>Португальское рыбное рагу (Caldeirada de peixe)</v>
      </c>
      <c r="B2312" s="1" t="str">
        <f ca="1">IFERROR(__xludf.DUMMYFUNCTION("GOOGLETRANSLATE(B2312,""EN"",""RU"")"),"Тигровые креветки")</f>
        <v>Тигровые креветки</v>
      </c>
    </row>
    <row r="2313" spans="1:2" ht="15.75" customHeight="1">
      <c r="A2313" s="1" t="str">
        <f ca="1">IFERROR(__xludf.DUMMYFUNCTION("GOOGLETRANSLATE(A2313,""EN"",""RU"")"),"Португальское рыбное рагу (Caldeirada de peixe)")</f>
        <v>Португальское рыбное рагу (Caldeirada de peixe)</v>
      </c>
      <c r="B2313" s="1" t="str">
        <f ca="1">IFERROR(__xludf.DUMMYFUNCTION("GOOGLETRANSLATE(B2313,""EN"",""RU"")"),"Моллюски")</f>
        <v>Моллюски</v>
      </c>
    </row>
    <row r="2314" spans="1:2" ht="15.75" customHeight="1">
      <c r="A2314" s="1" t="str">
        <f ca="1">IFERROR(__xludf.DUMMYFUNCTION("GOOGLETRANSLATE(A2314,""EN"",""RU"")"),"Португальское рыбное рагу (Caldeirada de peixe)")</f>
        <v>Португальское рыбное рагу (Caldeirada de peixe)</v>
      </c>
      <c r="B2314" s="1" t="str">
        <f ca="1">IFERROR(__xludf.DUMMYFUNCTION("GOOGLETRANSLATE(B2314,""EN"",""RU"")"),"Моллюски")</f>
        <v>Моллюски</v>
      </c>
    </row>
    <row r="2315" spans="1:2" ht="15.75" customHeight="1">
      <c r="A2315" s="1" t="str">
        <f ca="1">IFERROR(__xludf.DUMMYFUNCTION("GOOGLETRANSLATE(A2315,""EN"",""RU"")"),"Португальское рыбное рагу (Caldeirada de peixe)")</f>
        <v>Португальское рыбное рагу (Caldeirada de peixe)</v>
      </c>
      <c r="B2315" s="1" t="str">
        <f ca="1">IFERROR(__xludf.DUMMYFUNCTION("GOOGLETRANSLATE(B2315,""EN"",""RU"")"),"Багет")</f>
        <v>Багет</v>
      </c>
    </row>
    <row r="2316" spans="1:2" ht="15.75" customHeight="1">
      <c r="A2316" s="1" t="str">
        <f ca="1">IFERROR(__xludf.DUMMYFUNCTION("GOOGLETRANSLATE(A2316,""EN"",""RU"")"),"Португальские пирожные с заварным кремом")</f>
        <v>Португальские пирожные с заварным кремом</v>
      </c>
      <c r="B2316" s="1" t="str">
        <f ca="1">IFERROR(__xludf.DUMMYFUNCTION("GOOGLETRANSLATE(B2316,""EN"",""RU"")"),"Пшеничной муки")</f>
        <v>Пшеничной муки</v>
      </c>
    </row>
    <row r="2317" spans="1:2" ht="15.75" customHeight="1">
      <c r="A2317" s="1" t="str">
        <f ca="1">IFERROR(__xludf.DUMMYFUNCTION("GOOGLETRANSLATE(A2317,""EN"",""RU"")"),"Португальские пирожные с заварным кремом")</f>
        <v>Португальские пирожные с заварным кремом</v>
      </c>
      <c r="B2317" s="1" t="str">
        <f ca="1">IFERROR(__xludf.DUMMYFUNCTION("GOOGLETRANSLATE(B2317,""EN"",""RU"")"),"Сахарная пудра")</f>
        <v>Сахарная пудра</v>
      </c>
    </row>
    <row r="2318" spans="1:2" ht="15.75" customHeight="1">
      <c r="A2318" s="1" t="str">
        <f ca="1">IFERROR(__xludf.DUMMYFUNCTION("GOOGLETRANSLATE(A2318,""EN"",""RU"")"),"Португальские пирожные с заварным кремом")</f>
        <v>Португальские пирожные с заварным кремом</v>
      </c>
      <c r="B2318" s="1" t="str">
        <f ca="1">IFERROR(__xludf.DUMMYFUNCTION("GOOGLETRANSLATE(B2318,""EN"",""RU"")"),"Слоеное тесто")</f>
        <v>Слоеное тесто</v>
      </c>
    </row>
    <row r="2319" spans="1:2" ht="15.75" customHeight="1">
      <c r="A2319" s="1" t="str">
        <f ca="1">IFERROR(__xludf.DUMMYFUNCTION("GOOGLETRANSLATE(A2319,""EN"",""RU"")"),"Португальские пирожные с заварным кремом")</f>
        <v>Португальские пирожные с заварным кремом</v>
      </c>
      <c r="B2319" s="1" t="str">
        <f ca="1">IFERROR(__xludf.DUMMYFUNCTION("GOOGLETRANSLATE(B2319,""EN"",""RU"")"),"Кастеровый сахар")</f>
        <v>Кастеровый сахар</v>
      </c>
    </row>
    <row r="2320" spans="1:2" ht="15.75" customHeight="1">
      <c r="A2320" s="1" t="str">
        <f ca="1">IFERROR(__xludf.DUMMYFUNCTION("GOOGLETRANSLATE(A2320,""EN"",""RU"")"),"Португальские пирожные с заварным кремом")</f>
        <v>Португальские пирожные с заварным кремом</v>
      </c>
      <c r="B2320" s="1" t="str">
        <f ca="1">IFERROR(__xludf.DUMMYFUNCTION("GOOGLETRANSLATE(B2320,""EN"",""RU"")"),"Лимонная цедра")</f>
        <v>Лимонная цедра</v>
      </c>
    </row>
    <row r="2321" spans="1:2" ht="15.75" customHeight="1">
      <c r="A2321" s="1" t="str">
        <f ca="1">IFERROR(__xludf.DUMMYFUNCTION("GOOGLETRANSLATE(A2321,""EN"",""RU"")"),"Португальские пирожные с заварным кремом")</f>
        <v>Португальские пирожные с заварным кремом</v>
      </c>
      <c r="B2321" s="1" t="str">
        <f ca="1">IFERROR(__xludf.DUMMYFUNCTION("GOOGLETRANSLATE(B2321,""EN"",""RU"")"),"Корица")</f>
        <v>Корица</v>
      </c>
    </row>
    <row r="2322" spans="1:2" ht="15.75" customHeight="1">
      <c r="A2322" s="1" t="str">
        <f ca="1">IFERROR(__xludf.DUMMYFUNCTION("GOOGLETRANSLATE(A2322,""EN"",""RU"")"),"Португальские пирожные с заварным кремом")</f>
        <v>Португальские пирожные с заварным кремом</v>
      </c>
      <c r="B2322" s="1" t="str">
        <f ca="1">IFERROR(__xludf.DUMMYFUNCTION("GOOGLETRANSLATE(B2322,""EN"",""RU"")"),"Яйца")</f>
        <v>Яйца</v>
      </c>
    </row>
    <row r="2323" spans="1:2" ht="15.75" customHeight="1">
      <c r="A2323" s="1" t="str">
        <f ca="1">IFERROR(__xludf.DUMMYFUNCTION("GOOGLETRANSLATE(A2323,""EN"",""RU"")"),"Португальские пирожные с заварным кремом")</f>
        <v>Португальские пирожные с заварным кремом</v>
      </c>
      <c r="B2323" s="1" t="str">
        <f ca="1">IFERROR(__xludf.DUMMYFUNCTION("GOOGLETRANSLATE(B2323,""EN"",""RU"")"),"Яичные желтки")</f>
        <v>Яичные желтки</v>
      </c>
    </row>
    <row r="2324" spans="1:2" ht="15.75" customHeight="1">
      <c r="A2324" s="1" t="str">
        <f ca="1">IFERROR(__xludf.DUMMYFUNCTION("GOOGLETRANSLATE(A2324,""EN"",""RU"")"),"Португальские пирожные с заварным кремом")</f>
        <v>Португальские пирожные с заварным кремом</v>
      </c>
      <c r="B2324" s="1" t="str">
        <f ca="1">IFERROR(__xludf.DUMMYFUNCTION("GOOGLETRANSLATE(B2324,""EN"",""RU"")"),"Кукурузная мука")</f>
        <v>Кукурузная мука</v>
      </c>
    </row>
    <row r="2325" spans="1:2" ht="15.75" customHeight="1">
      <c r="A2325" s="1" t="str">
        <f ca="1">IFERROR(__xludf.DUMMYFUNCTION("GOOGLETRANSLATE(A2325,""EN"",""RU"")"),"Португальские пирожные с заварным кремом")</f>
        <v>Португальские пирожные с заварным кремом</v>
      </c>
      <c r="B2325" s="1" t="str">
        <f ca="1">IFERROR(__xludf.DUMMYFUNCTION("GOOGLETRANSLATE(B2325,""EN"",""RU"")"),"Цельное молоко")</f>
        <v>Цельное молоко</v>
      </c>
    </row>
    <row r="2326" spans="1:2" ht="15.75" customHeight="1">
      <c r="A2326" s="1" t="str">
        <f ca="1">IFERROR(__xludf.DUMMYFUNCTION("GOOGLETRANSLATE(A2326,""EN"",""RU"")"),"Португальские пирожные с заварным кремом")</f>
        <v>Португальские пирожные с заварным кремом</v>
      </c>
      <c r="B2326" s="1" t="str">
        <f ca="1">IFERROR(__xludf.DUMMYFUNCTION("GOOGLETRANSLATE(B2326,""EN"",""RU"")"),"Ваниль")</f>
        <v>Ваниль</v>
      </c>
    </row>
    <row r="2327" spans="1:2" ht="15.75" customHeight="1">
      <c r="A2327" s="1" t="str">
        <f ca="1">IFERROR(__xludf.DUMMYFUNCTION("GOOGLETRANSLATE(A2327,""EN"",""RU"")"),"Португальские пирожные с заварным кремом")</f>
        <v>Португальские пирожные с заварным кремом</v>
      </c>
      <c r="B2327" s="1" t="str">
        <f ca="1">IFERROR(__xludf.DUMMYFUNCTION("GOOGLETRANSLATE(B2327,""EN"",""RU"")"),"Корица")</f>
        <v>Корица</v>
      </c>
    </row>
    <row r="2328" spans="1:2" ht="15.75" customHeight="1">
      <c r="A2328" s="1" t="str">
        <f ca="1">IFERROR(__xludf.DUMMYFUNCTION("GOOGLETRANSLATE(A2328,""EN"",""RU"")"),"Картофельный салат (салат Оливье)")</f>
        <v>Картофельный салат (салат Оливье)</v>
      </c>
      <c r="B2328" s="1" t="str">
        <f ca="1">IFERROR(__xludf.DUMMYFUNCTION("GOOGLETRANSLATE(B2328,""EN"",""RU"")"),"Картофель")</f>
        <v>Картофель</v>
      </c>
    </row>
    <row r="2329" spans="1:2" ht="15.75" customHeight="1">
      <c r="A2329" s="1" t="str">
        <f ca="1">IFERROR(__xludf.DUMMYFUNCTION("GOOGLETRANSLATE(A2329,""EN"",""RU"")"),"Картофельный салат (салат Оливье)")</f>
        <v>Картофельный салат (салат Оливье)</v>
      </c>
      <c r="B2329" s="1" t="str">
        <f ca="1">IFERROR(__xludf.DUMMYFUNCTION("GOOGLETRANSLATE(B2329,""EN"",""RU"")"),"Морковь")</f>
        <v>Морковь</v>
      </c>
    </row>
    <row r="2330" spans="1:2" ht="15.75" customHeight="1">
      <c r="A2330" s="1" t="str">
        <f ca="1">IFERROR(__xludf.DUMMYFUNCTION("GOOGLETRANSLATE(A2330,""EN"",""RU"")"),"Картофельный салат (салат Оливье)")</f>
        <v>Картофельный салат (салат Оливье)</v>
      </c>
      <c r="B2330" s="1" t="str">
        <f ca="1">IFERROR(__xludf.DUMMYFUNCTION("GOOGLETRANSLATE(B2330,""EN"",""RU"")"),"Соль")</f>
        <v>Соль</v>
      </c>
    </row>
    <row r="2331" spans="1:2" ht="15.75" customHeight="1">
      <c r="A2331" s="1" t="str">
        <f ca="1">IFERROR(__xludf.DUMMYFUNCTION("GOOGLETRANSLATE(A2331,""EN"",""RU"")"),"Картофельный салат (салат Оливье)")</f>
        <v>Картофельный салат (салат Оливье)</v>
      </c>
      <c r="B2331" s="1" t="str">
        <f ca="1">IFERROR(__xludf.DUMMYFUNCTION("GOOGLETRANSLATE(B2331,""EN"",""RU"")"),"Белый винный уксус")</f>
        <v>Белый винный уксус</v>
      </c>
    </row>
    <row r="2332" spans="1:2" ht="15.75" customHeight="1">
      <c r="A2332" s="1" t="str">
        <f ca="1">IFERROR(__xludf.DUMMYFUNCTION("GOOGLETRANSLATE(A2332,""EN"",""RU"")"),"Картофельный салат (салат Оливье)")</f>
        <v>Картофельный салат (салат Оливье)</v>
      </c>
      <c r="B2332" s="1" t="str">
        <f ca="1">IFERROR(__xludf.DUMMYFUNCTION("GOOGLETRANSLATE(B2332,""EN"",""RU"")"),"Яйца")</f>
        <v>Яйца</v>
      </c>
    </row>
    <row r="2333" spans="1:2" ht="15.75" customHeight="1">
      <c r="A2333" s="1" t="str">
        <f ca="1">IFERROR(__xludf.DUMMYFUNCTION("GOOGLETRANSLATE(A2333,""EN"",""RU"")"),"Картофельный салат (салат Оливье)")</f>
        <v>Картофельный салат (салат Оливье)</v>
      </c>
      <c r="B2333" s="1" t="str">
        <f ca="1">IFERROR(__xludf.DUMMYFUNCTION("GOOGLETRANSLATE(B2333,""EN"",""RU"")"),"Колбасные изделия")</f>
        <v>Колбасные изделия</v>
      </c>
    </row>
    <row r="2334" spans="1:2" ht="15.75" customHeight="1">
      <c r="A2334" s="1" t="str">
        <f ca="1">IFERROR(__xludf.DUMMYFUNCTION("GOOGLETRANSLATE(A2334,""EN"",""RU"")"),"Картофельный салат (салат Оливье)")</f>
        <v>Картофельный салат (салат Оливье)</v>
      </c>
      <c r="B2334" s="1" t="str">
        <f ca="1">IFERROR(__xludf.DUMMYFUNCTION("GOOGLETRANSLATE(B2334,""EN"",""RU"")"),"Укроп")</f>
        <v>Укроп</v>
      </c>
    </row>
    <row r="2335" spans="1:2" ht="15.75" customHeight="1">
      <c r="A2335" s="1" t="str">
        <f ca="1">IFERROR(__xludf.DUMMYFUNCTION("GOOGLETRANSLATE(A2335,""EN"",""RU"")"),"Картофельный салат (салат Оливье)")</f>
        <v>Картофельный салат (салат Оливье)</v>
      </c>
      <c r="B2335" s="1" t="str">
        <f ca="1">IFERROR(__xludf.DUMMYFUNCTION("GOOGLETRANSLATE(B2335,""EN"",""RU"")"),"Горох")</f>
        <v>Горох</v>
      </c>
    </row>
    <row r="2336" spans="1:2" ht="15.75" customHeight="1">
      <c r="A2336" s="1" t="str">
        <f ca="1">IFERROR(__xludf.DUMMYFUNCTION("GOOGLETRANSLATE(A2336,""EN"",""RU"")"),"Картофельный салат (салат Оливье)")</f>
        <v>Картофельный салат (салат Оливье)</v>
      </c>
      <c r="B2336" s="1" t="str">
        <f ca="1">IFERROR(__xludf.DUMMYFUNCTION("GOOGLETRANSLATE(B2336,""EN"",""RU"")"),"Лук")</f>
        <v>Лук</v>
      </c>
    </row>
    <row r="2337" spans="1:2" ht="15.75" customHeight="1">
      <c r="A2337" s="1" t="str">
        <f ca="1">IFERROR(__xludf.DUMMYFUNCTION("GOOGLETRANSLATE(A2337,""EN"",""RU"")"),"Картофельный салат (салат Оливье)")</f>
        <v>Картофельный салат (салат Оливье)</v>
      </c>
      <c r="B2337" s="1" t="str">
        <f ca="1">IFERROR(__xludf.DUMMYFUNCTION("GOOGLETRANSLATE(B2337,""EN"",""RU"")"),"Майонез")</f>
        <v>Майонез</v>
      </c>
    </row>
    <row r="2338" spans="1:2" ht="15.75" customHeight="1">
      <c r="A2338" s="1" t="str">
        <f ca="1">IFERROR(__xludf.DUMMYFUNCTION("GOOGLETRANSLATE(A2338,""EN"",""RU"")"),"Ригатони с колбасным соусом из фенхеля")</f>
        <v>Ригатони с колбасным соусом из фенхеля</v>
      </c>
      <c r="B2338" s="1" t="str">
        <f ca="1">IFERROR(__xludf.DUMMYFUNCTION("GOOGLETRANSLATE(B2338,""EN"",""RU"")"),"оливковое масло")</f>
        <v>оливковое масло</v>
      </c>
    </row>
    <row r="2339" spans="1:2" ht="15.75" customHeight="1">
      <c r="A2339" s="1" t="str">
        <f ca="1">IFERROR(__xludf.DUMMYFUNCTION("GOOGLETRANSLATE(A2339,""EN"",""RU"")"),"Ригатони с колбасным соусом из фенхеля")</f>
        <v>Ригатони с колбасным соусом из фенхеля</v>
      </c>
      <c r="B2339" s="1" t="str">
        <f ca="1">IFERROR(__xludf.DUMMYFUNCTION("GOOGLETRANSLATE(B2339,""EN"",""RU"")"),"Итальянские колбаски с фенхелем")</f>
        <v>Итальянские колбаски с фенхелем</v>
      </c>
    </row>
    <row r="2340" spans="1:2" ht="15.75" customHeight="1">
      <c r="A2340" s="1" t="str">
        <f ca="1">IFERROR(__xludf.DUMMYFUNCTION("GOOGLETRANSLATE(A2340,""EN"",""RU"")"),"Ригатони с колбасным соусом из фенхеля")</f>
        <v>Ригатони с колбасным соусом из фенхеля</v>
      </c>
      <c r="B2340" s="1" t="str">
        <f ca="1">IFERROR(__xludf.DUMMYFUNCTION("GOOGLETRANSLATE(B2340,""EN"",""RU"")"),"лук")</f>
        <v>лук</v>
      </c>
    </row>
    <row r="2341" spans="1:2" ht="15.75" customHeight="1">
      <c r="A2341" s="1" t="str">
        <f ca="1">IFERROR(__xludf.DUMMYFUNCTION("GOOGLETRANSLATE(A2341,""EN"",""RU"")"),"Ригатони с колбасным соусом из фенхеля")</f>
        <v>Ригатони с колбасным соусом из фенхеля</v>
      </c>
      <c r="B2341" s="1" t="str">
        <f ca="1">IFERROR(__xludf.DUMMYFUNCTION("GOOGLETRANSLATE(B2341,""EN"",""RU"")"),"луковица фенхеля")</f>
        <v>луковица фенхеля</v>
      </c>
    </row>
    <row r="2342" spans="1:2" ht="15.75" customHeight="1">
      <c r="A2342" s="1" t="str">
        <f ca="1">IFERROR(__xludf.DUMMYFUNCTION("GOOGLETRANSLATE(A2342,""EN"",""RU"")"),"Ригатони с колбасным соусом из фенхеля")</f>
        <v>Ригатони с колбасным соусом из фенхеля</v>
      </c>
      <c r="B2342" s="1" t="str">
        <f ca="1">IFERROR(__xludf.DUMMYFUNCTION("GOOGLETRANSLATE(B2342,""EN"",""RU"")"),"дымная паприка")</f>
        <v>дымная паприка</v>
      </c>
    </row>
    <row r="2343" spans="1:2" ht="15.75" customHeight="1">
      <c r="A2343" s="1" t="str">
        <f ca="1">IFERROR(__xludf.DUMMYFUNCTION("GOOGLETRANSLATE(A2343,""EN"",""RU"")"),"Ригатони с колбасным соусом из фенхеля")</f>
        <v>Ригатони с колбасным соусом из фенхеля</v>
      </c>
      <c r="B2343" s="1" t="str">
        <f ca="1">IFERROR(__xludf.DUMMYFUNCTION("GOOGLETRANSLATE(B2343,""EN"",""RU"")"),"чеснок")</f>
        <v>чеснок</v>
      </c>
    </row>
    <row r="2344" spans="1:2" ht="15.75" customHeight="1">
      <c r="A2344" s="1" t="str">
        <f ca="1">IFERROR(__xludf.DUMMYFUNCTION("GOOGLETRANSLATE(A2344,""EN"",""RU"")"),"Ригатони с колбасным соусом из фенхеля")</f>
        <v>Ригатони с колбасным соусом из фенхеля</v>
      </c>
      <c r="B2344" s="1" t="str">
        <f ca="1">IFERROR(__xludf.DUMMYFUNCTION("GOOGLETRANSLATE(B2344,""EN"",""RU"")"),"семена укропа")</f>
        <v>семена укропа</v>
      </c>
    </row>
    <row r="2345" spans="1:2" ht="15.75" customHeight="1">
      <c r="A2345" s="1" t="str">
        <f ca="1">IFERROR(__xludf.DUMMYFUNCTION("GOOGLETRANSLATE(A2345,""EN"",""RU"")"),"Ригатони с колбасным соусом из фенхеля")</f>
        <v>Ригатони с колбасным соусом из фенхеля</v>
      </c>
      <c r="B2345" s="1" t="str">
        <f ca="1">IFERROR(__xludf.DUMMYFUNCTION("GOOGLETRANSLATE(B2345,""EN"",""RU"")"),"красное вино")</f>
        <v>красное вино</v>
      </c>
    </row>
    <row r="2346" spans="1:2" ht="15.75" customHeight="1">
      <c r="A2346" s="1" t="str">
        <f ca="1">IFERROR(__xludf.DUMMYFUNCTION("GOOGLETRANSLATE(A2346,""EN"",""RU"")"),"Ригатони с колбасным соусом из фенхеля")</f>
        <v>Ригатони с колбасным соусом из фенхеля</v>
      </c>
      <c r="B2346" s="1" t="str">
        <f ca="1">IFERROR(__xludf.DUMMYFUNCTION("GOOGLETRANSLATE(B2346,""EN"",""RU"")"),"нарезанные помидоры")</f>
        <v>нарезанные помидоры</v>
      </c>
    </row>
    <row r="2347" spans="1:2" ht="15.75" customHeight="1">
      <c r="A2347" s="1" t="str">
        <f ca="1">IFERROR(__xludf.DUMMYFUNCTION("GOOGLETRANSLATE(A2347,""EN"",""RU"")"),"Ригатони с колбасным соусом из фенхеля")</f>
        <v>Ригатони с колбасным соусом из фенхеля</v>
      </c>
      <c r="B2347" s="1" t="str">
        <f ca="1">IFERROR(__xludf.DUMMYFUNCTION("GOOGLETRANSLATE(B2347,""EN"",""RU"")"),"сахарная пудра")</f>
        <v>сахарная пудра</v>
      </c>
    </row>
    <row r="2348" spans="1:2" ht="15.75" customHeight="1">
      <c r="A2348" s="1" t="str">
        <f ca="1">IFERROR(__xludf.DUMMYFUNCTION("GOOGLETRANSLATE(A2348,""EN"",""RU"")"),"Ригатони с колбасным соусом из фенхеля")</f>
        <v>Ригатони с колбасным соусом из фенхеля</v>
      </c>
      <c r="B2348" s="1" t="str">
        <f ca="1">IFERROR(__xludf.DUMMYFUNCTION("GOOGLETRANSLATE(B2348,""EN"",""RU"")"),"черные оливки без косточек")</f>
        <v>черные оливки без косточек</v>
      </c>
    </row>
    <row r="2349" spans="1:2" ht="15.75" customHeight="1">
      <c r="A2349" s="1" t="str">
        <f ca="1">IFERROR(__xludf.DUMMYFUNCTION("GOOGLETRANSLATE(A2349,""EN"",""RU"")"),"Ригатони с колбасным соусом из фенхеля")</f>
        <v>Ригатони с колбасным соусом из фенхеля</v>
      </c>
      <c r="B2349" s="1" t="str">
        <f ca="1">IFERROR(__xludf.DUMMYFUNCTION("GOOGLETRANSLATE(B2349,""EN"",""RU"")"),"ригатони")</f>
        <v>ригатони</v>
      </c>
    </row>
    <row r="2350" spans="1:2" ht="15.75" customHeight="1">
      <c r="A2350" s="1" t="str">
        <f ca="1">IFERROR(__xludf.DUMMYFUNCTION("GOOGLETRANSLATE(A2350,""EN"",""RU"")"),"Ригатони с колбасным соусом из фенхеля")</f>
        <v>Ригатони с колбасным соусом из фенхеля</v>
      </c>
      <c r="B2350" s="1" t="str">
        <f ca="1">IFERROR(__xludf.DUMMYFUNCTION("GOOGLETRANSLATE(B2350,""EN"",""RU"")"),"пекорино")</f>
        <v>пекорино</v>
      </c>
    </row>
    <row r="2351" spans="1:2" ht="15.75" customHeight="1">
      <c r="A2351" s="1" t="str">
        <f ca="1">IFERROR(__xludf.DUMMYFUNCTION("GOOGLETRANSLATE(A2351,""EN"",""RU"")"),"Ригатони с колбасным соусом из фенхеля")</f>
        <v>Ригатони с колбасным соусом из фенхеля</v>
      </c>
      <c r="B2351" s="1" t="str">
        <f ca="1">IFERROR(__xludf.DUMMYFUNCTION("GOOGLETRANSLATE(B2351,""EN"",""RU"")"),"филе анчоуса")</f>
        <v>филе анчоуса</v>
      </c>
    </row>
    <row r="2352" spans="1:2" ht="15.75" customHeight="1">
      <c r="A2352" s="1" t="str">
        <f ca="1">IFERROR(__xludf.DUMMYFUNCTION("GOOGLETRANSLATE(A2352,""EN"",""RU"")"),"Ригатони с колбасным соусом из фенхеля")</f>
        <v>Ригатони с колбасным соусом из фенхеля</v>
      </c>
      <c r="B2352" s="1" t="str">
        <f ca="1">IFERROR(__xludf.DUMMYFUNCTION("GOOGLETRANSLATE(B2352,""EN"",""RU"")"),"чеснок")</f>
        <v>чеснок</v>
      </c>
    </row>
    <row r="2353" spans="1:2" ht="15.75" customHeight="1">
      <c r="A2353" s="1" t="str">
        <f ca="1">IFERROR(__xludf.DUMMYFUNCTION("GOOGLETRANSLATE(A2353,""EN"",""RU"")"),"Ригатони с колбасным соусом из фенхеля")</f>
        <v>Ригатони с колбасным соусом из фенхеля</v>
      </c>
      <c r="B2353" s="1" t="str">
        <f ca="1">IFERROR(__xludf.DUMMYFUNCTION("GOOGLETRANSLATE(B2353,""EN"",""RU"")"),"оливковое масло")</f>
        <v>оливковое масло</v>
      </c>
    </row>
    <row r="2354" spans="1:2" ht="15.75" customHeight="1">
      <c r="A2354" s="1" t="str">
        <f ca="1">IFERROR(__xludf.DUMMYFUNCTION("GOOGLETRANSLATE(A2354,""EN"",""RU"")"),"Ригатони с колбасным соусом из фенхеля")</f>
        <v>Ригатони с колбасным соусом из фенхеля</v>
      </c>
      <c r="B2354" s="1" t="str">
        <f ca="1">IFERROR(__xludf.DUMMYFUNCTION("GOOGLETRANSLATE(B2354,""EN"",""RU"")"),"листья базилика")</f>
        <v>листья базилика</v>
      </c>
    </row>
    <row r="2355" spans="1:2" ht="15.75" customHeight="1">
      <c r="A2355" s="1" t="str">
        <f ca="1">IFERROR(__xludf.DUMMYFUNCTION("GOOGLETRANSLATE(A2355,""EN"",""RU"")"),"Фадж Рокки Роуд")</f>
        <v>Фадж Рокки Роуд</v>
      </c>
      <c r="B2355" s="1" t="str">
        <f ca="1">IFERROR(__xludf.DUMMYFUNCTION("GOOGLETRANSLATE(B2355,""EN"",""RU"")"),"Миниатюрный Зефир")</f>
        <v>Миниатюрный Зефир</v>
      </c>
    </row>
    <row r="2356" spans="1:2" ht="15.75" customHeight="1">
      <c r="A2356" s="1" t="str">
        <f ca="1">IFERROR(__xludf.DUMMYFUNCTION("GOOGLETRANSLATE(A2356,""EN"",""RU"")"),"Фадж Рокки Роуд")</f>
        <v>Фадж Рокки Роуд</v>
      </c>
      <c r="B2356" s="1" t="str">
        <f ca="1">IFERROR(__xludf.DUMMYFUNCTION("GOOGLETRANSLATE(B2356,""EN"",""RU"")"),"Шоколадная крошка")</f>
        <v>Шоколадная крошка</v>
      </c>
    </row>
    <row r="2357" spans="1:2" ht="15.75" customHeight="1">
      <c r="A2357" s="1" t="str">
        <f ca="1">IFERROR(__xludf.DUMMYFUNCTION("GOOGLETRANSLATE(A2357,""EN"",""RU"")"),"Фадж Рокки Роуд")</f>
        <v>Фадж Рокки Роуд</v>
      </c>
      <c r="B2357" s="1" t="str">
        <f ca="1">IFERROR(__xludf.DUMMYFUNCTION("GOOGLETRANSLATE(B2357,""EN"",""RU"")"),"Арахисовое масло")</f>
        <v>Арахисовое масло</v>
      </c>
    </row>
    <row r="2358" spans="1:2" ht="15.75" customHeight="1">
      <c r="A2358" s="1" t="str">
        <f ca="1">IFERROR(__xludf.DUMMYFUNCTION("GOOGLETRANSLATE(A2358,""EN"",""RU"")"),"Фадж Рокки Роуд")</f>
        <v>Фадж Рокки Роуд</v>
      </c>
      <c r="B2358" s="1" t="str">
        <f ca="1">IFERROR(__xludf.DUMMYFUNCTION("GOOGLETRANSLATE(B2358,""EN"",""RU"")"),"Экстракт ванили")</f>
        <v>Экстракт ванили</v>
      </c>
    </row>
    <row r="2359" spans="1:2" ht="15.75" customHeight="1">
      <c r="A2359" s="1" t="str">
        <f ca="1">IFERROR(__xludf.DUMMYFUNCTION("GOOGLETRANSLATE(A2359,""EN"",""RU"")"),"Фадж Рокки Роуд")</f>
        <v>Фадж Рокки Роуд</v>
      </c>
      <c r="B2359" s="1" t="str">
        <f ca="1">IFERROR(__xludf.DUMMYFUNCTION("GOOGLETRANSLATE(B2359,""EN"",""RU"")"),"Арахис")</f>
        <v>Арахис</v>
      </c>
    </row>
    <row r="2360" spans="1:2" ht="15.75" customHeight="1">
      <c r="A2360" s="1" t="str">
        <f ca="1">IFERROR(__xludf.DUMMYFUNCTION("GOOGLETRANSLATE(A2360,""EN"",""RU"")"),"Речедо Масала Рыба")</f>
        <v>Речедо Масала Рыба</v>
      </c>
      <c r="B2360" s="1" t="str">
        <f ca="1">IFERROR(__xludf.DUMMYFUNCTION("GOOGLETRANSLATE(B2360,""EN"",""RU"")"),"Скумбрия")</f>
        <v>Скумбрия</v>
      </c>
    </row>
    <row r="2361" spans="1:2" ht="15.75" customHeight="1">
      <c r="A2361" s="1" t="str">
        <f ca="1">IFERROR(__xludf.DUMMYFUNCTION("GOOGLETRANSLATE(A2361,""EN"",""RU"")"),"Речедо Масала Рыба")</f>
        <v>Речедо Масала Рыба</v>
      </c>
      <c r="B2361" s="1" t="str">
        <f ca="1">IFERROR(__xludf.DUMMYFUNCTION("GOOGLETRANSLATE(B2361,""EN"",""RU"")"),"Красный перец чили")</f>
        <v>Красный перец чили</v>
      </c>
    </row>
    <row r="2362" spans="1:2" ht="15.75" customHeight="1">
      <c r="A2362" s="1" t="str">
        <f ca="1">IFERROR(__xludf.DUMMYFUNCTION("GOOGLETRANSLATE(A2362,""EN"",""RU"")"),"Речедо Масала Рыба")</f>
        <v>Речедо Масала Рыба</v>
      </c>
      <c r="B2362" s="1" t="str">
        <f ca="1">IFERROR(__xludf.DUMMYFUNCTION("GOOGLETRANSLATE(B2362,""EN"",""RU"")"),"Имбирь")</f>
        <v>Имбирь</v>
      </c>
    </row>
    <row r="2363" spans="1:2" ht="15.75" customHeight="1">
      <c r="A2363" s="1" t="str">
        <f ca="1">IFERROR(__xludf.DUMMYFUNCTION("GOOGLETRANSLATE(A2363,""EN"",""RU"")"),"Речедо Масала Рыба")</f>
        <v>Речедо Масала Рыба</v>
      </c>
      <c r="B2363" s="1" t="str">
        <f ca="1">IFERROR(__xludf.DUMMYFUNCTION("GOOGLETRANSLATE(B2363,""EN"",""RU"")"),"Чеснок")</f>
        <v>Чеснок</v>
      </c>
    </row>
    <row r="2364" spans="1:2" ht="15.75" customHeight="1">
      <c r="A2364" s="1" t="str">
        <f ca="1">IFERROR(__xludf.DUMMYFUNCTION("GOOGLETRANSLATE(A2364,""EN"",""RU"")"),"Речедо Масала Рыба")</f>
        <v>Речедо Масала Рыба</v>
      </c>
      <c r="B2364" s="1" t="str">
        <f ca="1">IFERROR(__xludf.DUMMYFUNCTION("GOOGLETRANSLATE(B2364,""EN"",""RU"")"),"Перец")</f>
        <v>Перец</v>
      </c>
    </row>
    <row r="2365" spans="1:2" ht="15.75" customHeight="1">
      <c r="A2365" s="1" t="str">
        <f ca="1">IFERROR(__xludf.DUMMYFUNCTION("GOOGLETRANSLATE(A2365,""EN"",""RU"")"),"Речедо Масала Рыба")</f>
        <v>Речедо Масала Рыба</v>
      </c>
      <c r="B2365" s="1" t="str">
        <f ca="1">IFERROR(__xludf.DUMMYFUNCTION("GOOGLETRANSLATE(B2365,""EN"",""RU"")"),"Тмин")</f>
        <v>Тмин</v>
      </c>
    </row>
    <row r="2366" spans="1:2" ht="15.75" customHeight="1">
      <c r="A2366" s="1" t="str">
        <f ca="1">IFERROR(__xludf.DUMMYFUNCTION("GOOGLETRANSLATE(A2366,""EN"",""RU"")"),"Речедо Масала Рыба")</f>
        <v>Речедо Масала Рыба</v>
      </c>
      <c r="B2366" s="1" t="str">
        <f ca="1">IFERROR(__xludf.DUMMYFUNCTION("GOOGLETRANSLATE(B2366,""EN"",""RU"")"),"Куркума")</f>
        <v>Куркума</v>
      </c>
    </row>
    <row r="2367" spans="1:2" ht="15.75" customHeight="1">
      <c r="A2367" s="1" t="str">
        <f ca="1">IFERROR(__xludf.DUMMYFUNCTION("GOOGLETRANSLATE(A2367,""EN"",""RU"")"),"Речедо Масала Рыба")</f>
        <v>Речедо Масала Рыба</v>
      </c>
      <c r="B2367" s="1" t="str">
        <f ca="1">IFERROR(__xludf.DUMMYFUNCTION("GOOGLETRANSLATE(B2367,""EN"",""RU"")"),"Палочка корицы")</f>
        <v>Палочка корицы</v>
      </c>
    </row>
    <row r="2368" spans="1:2" ht="15.75" customHeight="1">
      <c r="A2368" s="1" t="str">
        <f ca="1">IFERROR(__xludf.DUMMYFUNCTION("GOOGLETRANSLATE(A2368,""EN"",""RU"")"),"Речедо Масала Рыба")</f>
        <v>Речедо Масала Рыба</v>
      </c>
      <c r="B2368" s="1" t="str">
        <f ca="1">IFERROR(__xludf.DUMMYFUNCTION("GOOGLETRANSLATE(B2368,""EN"",""RU"")"),"Гвоздика")</f>
        <v>Гвоздика</v>
      </c>
    </row>
    <row r="2369" spans="1:2" ht="15.75" customHeight="1">
      <c r="A2369" s="1" t="str">
        <f ca="1">IFERROR(__xludf.DUMMYFUNCTION("GOOGLETRANSLATE(A2369,""EN"",""RU"")"),"Речедо Масала Рыба")</f>
        <v>Речедо Масала Рыба</v>
      </c>
      <c r="B2369" s="1" t="str">
        <f ca="1">IFERROR(__xludf.DUMMYFUNCTION("GOOGLETRANSLATE(B2369,""EN"",""RU"")"),"Кардамон")</f>
        <v>Кардамон</v>
      </c>
    </row>
    <row r="2370" spans="1:2" ht="15.75" customHeight="1">
      <c r="A2370" s="1" t="str">
        <f ca="1">IFERROR(__xludf.DUMMYFUNCTION("GOOGLETRANSLATE(A2370,""EN"",""RU"")"),"Речедо Масала Рыба")</f>
        <v>Речедо Масала Рыба</v>
      </c>
      <c r="B2370" s="1" t="str">
        <f ca="1">IFERROR(__xludf.DUMMYFUNCTION("GOOGLETRANSLATE(B2370,""EN"",""RU"")"),"Сахар")</f>
        <v>Сахар</v>
      </c>
    </row>
    <row r="2371" spans="1:2" ht="15.75" customHeight="1">
      <c r="A2371" s="1" t="str">
        <f ca="1">IFERROR(__xludf.DUMMYFUNCTION("GOOGLETRANSLATE(A2371,""EN"",""RU"")"),"Речедо Масала Рыба")</f>
        <v>Речедо Масала Рыба</v>
      </c>
      <c r="B2371" s="1" t="str">
        <f ca="1">IFERROR(__xludf.DUMMYFUNCTION("GOOGLETRANSLATE(B2371,""EN"",""RU"")"),"Тамариндовый шарик")</f>
        <v>Тамариндовый шарик</v>
      </c>
    </row>
    <row r="2372" spans="1:2" ht="15.75" customHeight="1">
      <c r="A2372" s="1" t="str">
        <f ca="1">IFERROR(__xludf.DUMMYFUNCTION("GOOGLETRANSLATE(A2372,""EN"",""RU"")"),"Речедо Масала Рыба")</f>
        <v>Речедо Масала Рыба</v>
      </c>
      <c r="B2372" s="1" t="str">
        <f ca="1">IFERROR(__xludf.DUMMYFUNCTION("GOOGLETRANSLATE(B2372,""EN"",""RU"")"),"Уксус")</f>
        <v>Уксус</v>
      </c>
    </row>
    <row r="2373" spans="1:2" ht="15.75" customHeight="1">
      <c r="A2373" s="1" t="str">
        <f ca="1">IFERROR(__xludf.DUMMYFUNCTION("GOOGLETRANSLATE(A2373,""EN"",""RU"")"),"Речедо Масала Рыба")</f>
        <v>Речедо Масала Рыба</v>
      </c>
      <c r="B2373" s="1" t="str">
        <f ca="1">IFERROR(__xludf.DUMMYFUNCTION("GOOGLETRANSLATE(B2373,""EN"",""RU"")"),"Масло")</f>
        <v>Масло</v>
      </c>
    </row>
    <row r="2374" spans="1:2" ht="15.75" customHeight="1">
      <c r="A2374" s="1" t="str">
        <f ca="1">IFERROR(__xludf.DUMMYFUNCTION("GOOGLETRANSLATE(A2374,""EN"",""RU"")"),"Риболлита")</f>
        <v>Риболлита</v>
      </c>
      <c r="B2374" s="1" t="str">
        <f ca="1">IFERROR(__xludf.DUMMYFUNCTION("GOOGLETRANSLATE(B2374,""EN"",""RU"")"),"Оливковое масло")</f>
        <v>Оливковое масло</v>
      </c>
    </row>
    <row r="2375" spans="1:2" ht="15.75" customHeight="1">
      <c r="A2375" s="1" t="str">
        <f ca="1">IFERROR(__xludf.DUMMYFUNCTION("GOOGLETRANSLATE(A2375,""EN"",""RU"")"),"Риболлита")</f>
        <v>Риболлита</v>
      </c>
      <c r="B2375" s="1" t="str">
        <f ca="1">IFERROR(__xludf.DUMMYFUNCTION("GOOGLETRANSLATE(B2375,""EN"",""RU"")"),"Лук")</f>
        <v>Лук</v>
      </c>
    </row>
    <row r="2376" spans="1:2" ht="15.75" customHeight="1">
      <c r="A2376" s="1" t="str">
        <f ca="1">IFERROR(__xludf.DUMMYFUNCTION("GOOGLETRANSLATE(A2376,""EN"",""RU"")"),"Риболлита")</f>
        <v>Риболлита</v>
      </c>
      <c r="B2376" s="1" t="str">
        <f ca="1">IFERROR(__xludf.DUMMYFUNCTION("GOOGLETRANSLATE(B2376,""EN"",""RU"")"),"Морковь")</f>
        <v>Морковь</v>
      </c>
    </row>
    <row r="2377" spans="1:2" ht="15.75" customHeight="1">
      <c r="A2377" s="1" t="str">
        <f ca="1">IFERROR(__xludf.DUMMYFUNCTION("GOOGLETRANSLATE(A2377,""EN"",""RU"")"),"Риболлита")</f>
        <v>Риболлита</v>
      </c>
      <c r="B2377" s="1" t="str">
        <f ca="1">IFERROR(__xludf.DUMMYFUNCTION("GOOGLETRANSLATE(B2377,""EN"",""RU"")"),"Сельдерей")</f>
        <v>Сельдерей</v>
      </c>
    </row>
    <row r="2378" spans="1:2" ht="15.75" customHeight="1">
      <c r="A2378" s="1" t="str">
        <f ca="1">IFERROR(__xludf.DUMMYFUNCTION("GOOGLETRANSLATE(A2378,""EN"",""RU"")"),"Риболлита")</f>
        <v>Риболлита</v>
      </c>
      <c r="B2378" s="1" t="str">
        <f ca="1">IFERROR(__xludf.DUMMYFUNCTION("GOOGLETRANSLATE(B2378,""EN"",""RU"")"),"Чеснок")</f>
        <v>Чеснок</v>
      </c>
    </row>
    <row r="2379" spans="1:2" ht="15.75" customHeight="1">
      <c r="A2379" s="1" t="str">
        <f ca="1">IFERROR(__xludf.DUMMYFUNCTION("GOOGLETRANSLATE(A2379,""EN"",""RU"")"),"Риболлита")</f>
        <v>Риболлита</v>
      </c>
      <c r="B2379" s="1" t="str">
        <f ca="1">IFERROR(__xludf.DUMMYFUNCTION("GOOGLETRANSLATE(B2379,""EN"",""RU"")"),"Каннеллони бобы")</f>
        <v>Каннеллони бобы</v>
      </c>
    </row>
    <row r="2380" spans="1:2" ht="15.75" customHeight="1">
      <c r="A2380" s="1" t="str">
        <f ca="1">IFERROR(__xludf.DUMMYFUNCTION("GOOGLETRANSLATE(A2380,""EN"",""RU"")"),"Риболлита")</f>
        <v>Риболлита</v>
      </c>
      <c r="B2380" s="1" t="str">
        <f ca="1">IFERROR(__xludf.DUMMYFUNCTION("GOOGLETRANSLATE(B2380,""EN"",""RU"")"),"Консервированные помидоры")</f>
        <v>Консервированные помидоры</v>
      </c>
    </row>
    <row r="2381" spans="1:2" ht="15.75" customHeight="1">
      <c r="A2381" s="1" t="str">
        <f ca="1">IFERROR(__xludf.DUMMYFUNCTION("GOOGLETRANSLATE(A2381,""EN"",""RU"")"),"Риболлита")</f>
        <v>Риболлита</v>
      </c>
      <c r="B2381" s="1" t="str">
        <f ca="1">IFERROR(__xludf.DUMMYFUNCTION("GOOGLETRANSLATE(B2381,""EN"",""RU"")"),"Вода")</f>
        <v>Вода</v>
      </c>
    </row>
    <row r="2382" spans="1:2" ht="15.75" customHeight="1">
      <c r="A2382" s="1" t="str">
        <f ca="1">IFERROR(__xludf.DUMMYFUNCTION("GOOGLETRANSLATE(A2382,""EN"",""RU"")"),"Риболлита")</f>
        <v>Риболлита</v>
      </c>
      <c r="B2382" s="1" t="str">
        <f ca="1">IFERROR(__xludf.DUMMYFUNCTION("GOOGLETRANSLATE(B2382,""EN"",""RU"")"),"Розмари")</f>
        <v>Розмари</v>
      </c>
    </row>
    <row r="2383" spans="1:2" ht="15.75" customHeight="1">
      <c r="A2383" s="1" t="str">
        <f ca="1">IFERROR(__xludf.DUMMYFUNCTION("GOOGLETRANSLATE(A2383,""EN"",""RU"")"),"Риболлита")</f>
        <v>Риболлита</v>
      </c>
      <c r="B2383" s="1" t="str">
        <f ca="1">IFERROR(__xludf.DUMMYFUNCTION("GOOGLETRANSLATE(B2383,""EN"",""RU"")"),"Тимьян")</f>
        <v>Тимьян</v>
      </c>
    </row>
    <row r="2384" spans="1:2" ht="15.75" customHeight="1">
      <c r="A2384" s="1" t="str">
        <f ca="1">IFERROR(__xludf.DUMMYFUNCTION("GOOGLETRANSLATE(A2384,""EN"",""RU"")"),"Риболлита")</f>
        <v>Риболлита</v>
      </c>
      <c r="B2384" s="1" t="str">
        <f ca="1">IFERROR(__xludf.DUMMYFUNCTION("GOOGLETRANSLATE(B2384,""EN"",""RU"")"),"капуста")</f>
        <v>капуста</v>
      </c>
    </row>
    <row r="2385" spans="1:2" ht="15.75" customHeight="1">
      <c r="A2385" s="1" t="str">
        <f ca="1">IFERROR(__xludf.DUMMYFUNCTION("GOOGLETRANSLATE(A2385,""EN"",""RU"")"),"Риболлита")</f>
        <v>Риболлита</v>
      </c>
      <c r="B2385" s="1" t="str">
        <f ca="1">IFERROR(__xludf.DUMMYFUNCTION("GOOGLETRANSLATE(B2385,""EN"",""RU"")"),"Хлеб из цельной зерна")</f>
        <v>Хлеб из цельной зерна</v>
      </c>
    </row>
    <row r="2386" spans="1:2" ht="15.75" customHeight="1">
      <c r="A2386" s="1" t="str">
        <f ca="1">IFERROR(__xludf.DUMMYFUNCTION("GOOGLETRANSLATE(A2386,""EN"",""RU"")"),"Риболлита")</f>
        <v>Риболлита</v>
      </c>
      <c r="B2386" s="1" t="str">
        <f ca="1">IFERROR(__xludf.DUMMYFUNCTION("GOOGLETRANSLATE(B2386,""EN"",""RU"")"),"Красный лук")</f>
        <v>Красный лук</v>
      </c>
    </row>
    <row r="2387" spans="1:2" ht="15.75" customHeight="1">
      <c r="A2387" s="1" t="str">
        <f ca="1">IFERROR(__xludf.DUMMYFUNCTION("GOOGLETRANSLATE(A2387,""EN"",""RU"")"),"Риболлита")</f>
        <v>Риболлита</v>
      </c>
      <c r="B2387" s="1" t="str">
        <f ca="1">IFERROR(__xludf.DUMMYFUNCTION("GOOGLETRANSLATE(B2387,""EN"",""RU"")"),"пармезан")</f>
        <v>пармезан</v>
      </c>
    </row>
    <row r="2388" spans="1:2" ht="15.75" customHeight="1">
      <c r="A2388" s="1" t="str">
        <f ca="1">IFERROR(__xludf.DUMMYFUNCTION("GOOGLETRANSLATE(A2388,""EN"",""RU"")"),"Жареные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88" s="1" t="str">
        <f ca="1">IFERROR(__xludf.DUMMYFUNCTION("GOOGLETRANSLATE(B2388,""EN"",""RU"")"),"Оливковое масло")</f>
        <v>Оливковое масло</v>
      </c>
    </row>
    <row r="2389" spans="1:2" ht="15.75" customHeight="1">
      <c r="A2389" s="1" t="str">
        <f ca="1">IFERROR(__xludf.DUMMYFUNCTION("GOOGLETRANSLATE(A2389,""EN"",""RU"")"),"Жареные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89" s="1" t="str">
        <f ca="1">IFERROR(__xludf.DUMMYFUNCTION("GOOGLETRANSLATE(B2389,""EN"",""RU"")"),"Морковь")</f>
        <v>Морковь</v>
      </c>
    </row>
    <row r="2390" spans="1:2" ht="15.75" customHeight="1">
      <c r="A2390" s="1" t="str">
        <f ca="1">IFERROR(__xludf.DUMMYFUNCTION("GOOGLETRANSLATE(A2390,""EN"",""RU"")"),"Жареные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0" s="1" t="str">
        <f ca="1">IFERROR(__xludf.DUMMYFUNCTION("GOOGLETRANSLATE(B2390,""EN"",""RU"")"),"Сельдерей")</f>
        <v>Сельдерей</v>
      </c>
    </row>
    <row r="2391" spans="1:2" ht="15.75" customHeight="1">
      <c r="A2391" s="1" t="str">
        <f ca="1">IFERROR(__xludf.DUMMYFUNCTION("GOOGLETRANSLATE(A2391,""EN"",""RU"")"),"Жареные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1" s="1" t="str">
        <f ca="1">IFERROR(__xludf.DUMMYFUNCTION("GOOGLETRANSLATE(B2391,""EN"",""RU"")"),"Лук")</f>
        <v>Лук</v>
      </c>
    </row>
    <row r="2392" spans="1:2" ht="15.75" customHeight="1">
      <c r="A2392" s="1" t="str">
        <f ca="1">IFERROR(__xludf.DUMMYFUNCTION("GOOGLETRANSLATE(A2392,""EN"",""RU"")"),"Жареные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2" s="1" t="str">
        <f ca="1">IFERROR(__xludf.DUMMYFUNCTION("GOOGLETRANSLATE(B2392,""EN"",""RU"")"),"Чеснок")</f>
        <v>Чеснок</v>
      </c>
    </row>
    <row r="2393" spans="1:2" ht="15.75" customHeight="1">
      <c r="A2393" s="1" t="str">
        <f ca="1">IFERROR(__xludf.DUMMYFUNCTION("GOOGLETRANSLATE(A2393,""EN"",""RU"")"),"Жареные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3" s="1" t="str">
        <f ca="1">IFERROR(__xludf.DUMMYFUNCTION("GOOGLETRANSLATE(B2393,""EN"",""RU"")"),"Коричневая чечевица")</f>
        <v>Коричневая чечевица</v>
      </c>
    </row>
    <row r="2394" spans="1:2" ht="15.75" customHeight="1">
      <c r="A2394" s="1" t="str">
        <f ca="1">IFERROR(__xludf.DUMMYFUNCTION("GOOGLETRANSLATE(A2394,""EN"",""RU"")"),"Жареные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4" s="1" t="str">
        <f ca="1">IFERROR(__xludf.DUMMYFUNCTION("GOOGLETRANSLATE(B2394,""EN"",""RU"")"),"Лавровый лист")</f>
        <v>Лавровый лист</v>
      </c>
    </row>
    <row r="2395" spans="1:2" ht="15.75" customHeight="1">
      <c r="A2395" s="1" t="str">
        <f ca="1">IFERROR(__xludf.DUMMYFUNCTION("GOOGLETRANSLATE(A2395,""EN"",""RU"")"),"Жареные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5" s="1" t="str">
        <f ca="1">IFERROR(__xludf.DUMMYFUNCTION("GOOGLETRANSLATE(B2395,""EN"",""RU"")"),"Вода")</f>
        <v>Вода</v>
      </c>
    </row>
    <row r="2396" spans="1:2" ht="15.75" customHeight="1">
      <c r="A2396" s="1" t="str">
        <f ca="1">IFERROR(__xludf.DUMMYFUNCTION("GOOGLETRANSLATE(A2396,""EN"",""RU"")"),"Жареные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6" s="1" t="str">
        <f ca="1">IFERROR(__xludf.DUMMYFUNCTION("GOOGLETRANSLATE(B2396,""EN"",""RU"")"),"Соль")</f>
        <v>Соль</v>
      </c>
    </row>
    <row r="2397" spans="1:2" ht="15.75" customHeight="1">
      <c r="A2397" s="1" t="str">
        <f ca="1">IFERROR(__xludf.DUMMYFUNCTION("GOOGLETRANSLATE(A2397,""EN"",""RU"")"),"Жареные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7" s="1" t="str">
        <f ca="1">IFERROR(__xludf.DUMMYFUNCTION("GOOGLETRANSLATE(B2397,""EN"",""RU"")"),"Яблочный уксус")</f>
        <v>Яблочный уксус</v>
      </c>
    </row>
    <row r="2398" spans="1:2" ht="15.75" customHeight="1">
      <c r="A2398" s="1" t="str">
        <f ca="1">IFERROR(__xludf.DUMMYFUNCTION("GOOGLETRANSLATE(A2398,""EN"",""RU"")"),"Жареные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8" s="1" t="str">
        <f ca="1">IFERROR(__xludf.DUMMYFUNCTION("GOOGLETRANSLATE(B2398,""EN"",""RU"")"),"Перец")</f>
        <v>Перец</v>
      </c>
    </row>
    <row r="2399" spans="1:2" ht="15.75" customHeight="1">
      <c r="A2399" s="1" t="str">
        <f ca="1">IFERROR(__xludf.DUMMYFUNCTION("GOOGLETRANSLATE(A2399,""EN"",""RU"")"),"Жареные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399" s="1" t="str">
        <f ca="1">IFERROR(__xludf.DUMMYFUNCTION("GOOGLETRANSLATE(B2399,""EN"",""RU"")"),"Баклажаны")</f>
        <v>Баклажаны</v>
      </c>
    </row>
    <row r="2400" spans="1:2" ht="15.75" customHeight="1">
      <c r="A2400" s="1" t="str">
        <f ca="1">IFERROR(__xludf.DUMMYFUNCTION("GOOGLETRANSLATE(A2400,""EN"",""RU"")"),"Жареные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400" s="1" t="str">
        <f ca="1">IFERROR(__xludf.DUMMYFUNCTION("GOOGLETRANSLATE(B2400,""EN"",""RU"")"),"Розмари")</f>
        <v>Розмари</v>
      </c>
    </row>
    <row r="2401" spans="1:2" ht="15.75" customHeight="1">
      <c r="A2401" s="1" t="str">
        <f ca="1">IFERROR(__xludf.DUMMYFUNCTION("GOOGLETRANSLATE(A2401,""EN"",""RU"")"),"Жареные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401" s="1" t="str">
        <f ca="1">IFERROR(__xludf.DUMMYFUNCTION("GOOGLETRANSLATE(B2401,""EN"",""RU"")"),"кедровые орехи")</f>
        <v>кедровые орехи</v>
      </c>
    </row>
    <row r="2402" spans="1:2" ht="15.75" customHeight="1">
      <c r="A2402" s="1" t="str">
        <f ca="1">IFERROR(__xludf.DUMMYFUNCTION("GOOGLETRANSLATE(A2402,""EN"",""RU"")"),"Жареные баклажаны с тахини, кедровыми орешками и чечевицей")</f>
        <v>Жареные баклажаны с тахини, кедровыми орешками и чечевицей</v>
      </c>
      <c r="B2402" s="1" t="str">
        <f ca="1">IFERROR(__xludf.DUMMYFUNCTION("GOOGLETRANSLATE(B2402,""EN"",""RU"")"),"Петрушка")</f>
        <v>Петрушка</v>
      </c>
    </row>
    <row r="2403" spans="1:2" ht="15.75" customHeight="1">
      <c r="A2403" s="1" t="str">
        <f ca="1">IFERROR(__xludf.DUMMYFUNCTION("GOOGLETRANSLATE(A2403,""EN"",""RU"")"),"Рок Торты")</f>
        <v>Рок Торты</v>
      </c>
      <c r="B2403" s="1" t="str">
        <f ca="1">IFERROR(__xludf.DUMMYFUNCTION("GOOGLETRANSLATE(B2403,""EN"",""RU"")"),"Самоподнимающаяся Мука")</f>
        <v>Самоподнимающаяся Мука</v>
      </c>
    </row>
    <row r="2404" spans="1:2" ht="15.75" customHeight="1">
      <c r="A2404" s="1" t="str">
        <f ca="1">IFERROR(__xludf.DUMMYFUNCTION("GOOGLETRANSLATE(A2404,""EN"",""RU"")"),"Рок Торты")</f>
        <v>Рок Торты</v>
      </c>
      <c r="B2404" s="1" t="str">
        <f ca="1">IFERROR(__xludf.DUMMYFUNCTION("GOOGLETRANSLATE(B2404,""EN"",""RU"")"),"Кастеровый сахар")</f>
        <v>Кастеровый сахар</v>
      </c>
    </row>
    <row r="2405" spans="1:2" ht="15.75" customHeight="1">
      <c r="A2405" s="1" t="str">
        <f ca="1">IFERROR(__xludf.DUMMYFUNCTION("GOOGLETRANSLATE(A2405,""EN"",""RU"")"),"Рок Торты")</f>
        <v>Рок Торты</v>
      </c>
      <c r="B2405" s="1" t="str">
        <f ca="1">IFERROR(__xludf.DUMMYFUNCTION("GOOGLETRANSLATE(B2405,""EN"",""RU"")"),"Порошок для выпечки")</f>
        <v>Порошок для выпечки</v>
      </c>
    </row>
    <row r="2406" spans="1:2" ht="15.75" customHeight="1">
      <c r="A2406" s="1" t="str">
        <f ca="1">IFERROR(__xludf.DUMMYFUNCTION("GOOGLETRANSLATE(A2406,""EN"",""RU"")"),"Рок Торты")</f>
        <v>Рок Торты</v>
      </c>
      <c r="B2406" s="1" t="str">
        <f ca="1">IFERROR(__xludf.DUMMYFUNCTION("GOOGLETRANSLATE(B2406,""EN"",""RU"")"),"Масло")</f>
        <v>Масло</v>
      </c>
    </row>
    <row r="2407" spans="1:2" ht="15.75" customHeight="1">
      <c r="A2407" s="1" t="str">
        <f ca="1">IFERROR(__xludf.DUMMYFUNCTION("GOOGLETRANSLATE(A2407,""EN"",""RU"")"),"Рок Торты")</f>
        <v>Рок Торты</v>
      </c>
      <c r="B2407" s="1" t="str">
        <f ca="1">IFERROR(__xludf.DUMMYFUNCTION("GOOGLETRANSLATE(B2407,""EN"",""RU"")"),"Сухофрукт")</f>
        <v>Сухофрукт</v>
      </c>
    </row>
    <row r="2408" spans="1:2" ht="15.75" customHeight="1">
      <c r="A2408" s="1" t="str">
        <f ca="1">IFERROR(__xludf.DUMMYFUNCTION("GOOGLETRANSLATE(A2408,""EN"",""RU"")"),"Рок Торты")</f>
        <v>Рок Торты</v>
      </c>
      <c r="B2408" s="1" t="str">
        <f ca="1">IFERROR(__xludf.DUMMYFUNCTION("GOOGLETRANSLATE(B2408,""EN"",""RU"")"),"Яйца")</f>
        <v>Яйца</v>
      </c>
    </row>
    <row r="2409" spans="1:2" ht="15.75" customHeight="1">
      <c r="A2409" s="1" t="str">
        <f ca="1">IFERROR(__xludf.DUMMYFUNCTION("GOOGLETRANSLATE(A2409,""EN"",""RU"")"),"Рок Торты")</f>
        <v>Рок Торты</v>
      </c>
      <c r="B2409" s="1" t="str">
        <f ca="1">IFERROR(__xludf.DUMMYFUNCTION("GOOGLETRANSLATE(B2409,""EN"",""RU"")"),"Молоко")</f>
        <v>Молоко</v>
      </c>
    </row>
    <row r="2410" spans="1:2" ht="15.75" customHeight="1">
      <c r="A2410" s="1" t="str">
        <f ca="1">IFERROR(__xludf.DUMMYFUNCTION("GOOGLETRANSLATE(A2410,""EN"",""RU"")"),"Рок Торты")</f>
        <v>Рок Торты</v>
      </c>
      <c r="B2410" s="1" t="str">
        <f ca="1">IFERROR(__xludf.DUMMYFUNCTION("GOOGLETRANSLATE(B2410,""EN"",""RU"")"),"Экстракт ванили")</f>
        <v>Экстракт ванили</v>
      </c>
    </row>
    <row r="2411" spans="1:2" ht="15.75" customHeight="1">
      <c r="A2411" s="1" t="str">
        <f ca="1">IFERROR(__xludf.DUMMYFUNCTION("GOOGLETRANSLATE(A2411,""EN"",""RU"")"),"Рататуй")</f>
        <v>Рататуй</v>
      </c>
      <c r="B2411" s="1" t="str">
        <f ca="1">IFERROR(__xludf.DUMMYFUNCTION("GOOGLETRANSLATE(B2411,""EN"",""RU"")"),"баклажаны")</f>
        <v>баклажаны</v>
      </c>
    </row>
    <row r="2412" spans="1:2" ht="15.75" customHeight="1">
      <c r="A2412" s="1" t="str">
        <f ca="1">IFERROR(__xludf.DUMMYFUNCTION("GOOGLETRANSLATE(A2412,""EN"",""RU"")"),"Рататуй")</f>
        <v>Рататуй</v>
      </c>
      <c r="B2412" s="1" t="str">
        <f ca="1">IFERROR(__xludf.DUMMYFUNCTION("GOOGLETRANSLATE(B2412,""EN"",""RU"")"),"Кабачки")</f>
        <v>Кабачки</v>
      </c>
    </row>
    <row r="2413" spans="1:2" ht="15.75" customHeight="1">
      <c r="A2413" s="1" t="str">
        <f ca="1">IFERROR(__xludf.DUMMYFUNCTION("GOOGLETRANSLATE(A2413,""EN"",""RU"")"),"Рататуй")</f>
        <v>Рататуй</v>
      </c>
      <c r="B2413" s="1" t="str">
        <f ca="1">IFERROR(__xludf.DUMMYFUNCTION("GOOGLETRANSLATE(B2413,""EN"",""RU"")"),"Желтый перец")</f>
        <v>Желтый перец</v>
      </c>
    </row>
    <row r="2414" spans="1:2" ht="15.75" customHeight="1">
      <c r="A2414" s="1" t="str">
        <f ca="1">IFERROR(__xludf.DUMMYFUNCTION("GOOGLETRANSLATE(A2414,""EN"",""RU"")"),"Рататуй")</f>
        <v>Рататуй</v>
      </c>
      <c r="B2414" s="1" t="str">
        <f ca="1">IFERROR(__xludf.DUMMYFUNCTION("GOOGLETRANSLATE(B2414,""EN"",""RU"")"),"Помидор")</f>
        <v>Помидор</v>
      </c>
    </row>
    <row r="2415" spans="1:2" ht="15.75" customHeight="1">
      <c r="A2415" s="1" t="str">
        <f ca="1">IFERROR(__xludf.DUMMYFUNCTION("GOOGLETRANSLATE(A2415,""EN"",""RU"")"),"Рататуй")</f>
        <v>Рататуй</v>
      </c>
      <c r="B2415" s="1" t="str">
        <f ca="1">IFERROR(__xludf.DUMMYFUNCTION("GOOGLETRANSLATE(B2415,""EN"",""RU"")"),"Оливковое масло")</f>
        <v>Оливковое масло</v>
      </c>
    </row>
    <row r="2416" spans="1:2" ht="15.75" customHeight="1">
      <c r="A2416" s="1" t="str">
        <f ca="1">IFERROR(__xludf.DUMMYFUNCTION("GOOGLETRANSLATE(A2416,""EN"",""RU"")"),"Рататуй")</f>
        <v>Рататуй</v>
      </c>
      <c r="B2416" s="1" t="str">
        <f ca="1">IFERROR(__xludf.DUMMYFUNCTION("GOOGLETRANSLATE(B2416,""EN"",""RU"")"),"Бэзил")</f>
        <v>Бэзил</v>
      </c>
    </row>
    <row r="2417" spans="1:2" ht="15.75" customHeight="1">
      <c r="A2417" s="1" t="str">
        <f ca="1">IFERROR(__xludf.DUMMYFUNCTION("GOOGLETRANSLATE(A2417,""EN"",""RU"")"),"Рататуй")</f>
        <v>Рататуй</v>
      </c>
      <c r="B2417" s="1" t="str">
        <f ca="1">IFERROR(__xludf.DUMMYFUNCTION("GOOGLETRANSLATE(B2417,""EN"",""RU"")"),"Лук")</f>
        <v>Лук</v>
      </c>
    </row>
    <row r="2418" spans="1:2" ht="15.75" customHeight="1">
      <c r="A2418" s="1" t="str">
        <f ca="1">IFERROR(__xludf.DUMMYFUNCTION("GOOGLETRANSLATE(A2418,""EN"",""RU"")"),"Рататуй")</f>
        <v>Рататуй</v>
      </c>
      <c r="B2418" s="1" t="str">
        <f ca="1">IFERROR(__xludf.DUMMYFUNCTION("GOOGLETRANSLATE(B2418,""EN"",""RU"")"),"Зубчик чеснока")</f>
        <v>Зубчик чеснока</v>
      </c>
    </row>
    <row r="2419" spans="1:2" ht="15.75" customHeight="1">
      <c r="A2419" s="1" t="str">
        <f ca="1">IFERROR(__xludf.DUMMYFUNCTION("GOOGLETRANSLATE(A2419,""EN"",""RU"")"),"Рататуй")</f>
        <v>Рататуй</v>
      </c>
      <c r="B2419" s="1" t="str">
        <f ca="1">IFERROR(__xludf.DUMMYFUNCTION("GOOGLETRANSLATE(B2419,""EN"",""RU"")"),"Красный винный уксус")</f>
        <v>Красный винный уксус</v>
      </c>
    </row>
    <row r="2420" spans="1:2" ht="15.75" customHeight="1">
      <c r="A2420" s="1" t="str">
        <f ca="1">IFERROR(__xludf.DUMMYFUNCTION("GOOGLETRANSLATE(A2420,""EN"",""RU"")"),"Рататуй")</f>
        <v>Рататуй</v>
      </c>
      <c r="B2420" s="1" t="str">
        <f ca="1">IFERROR(__xludf.DUMMYFUNCTION("GOOGLETRANSLATE(B2420,""EN"",""RU"")"),"Сахар")</f>
        <v>Сахар</v>
      </c>
    </row>
    <row r="2421" spans="1:2" ht="15.75" customHeight="1">
      <c r="A2421" s="1" t="str">
        <f ca="1">IFERROR(__xludf.DUMMYFUNCTION("GOOGLETRANSLATE(A2421,""EN"",""RU"")"),"Раппи-пирог")</f>
        <v>Раппи-пирог</v>
      </c>
      <c r="B2421" s="1" t="str">
        <f ca="1">IFERROR(__xludf.DUMMYFUNCTION("GOOGLETRANSLATE(B2421,""EN"",""RU"")"),"Масло")</f>
        <v>Масло</v>
      </c>
    </row>
    <row r="2422" spans="1:2" ht="15.75" customHeight="1">
      <c r="A2422" s="1" t="str">
        <f ca="1">IFERROR(__xludf.DUMMYFUNCTION("GOOGLETRANSLATE(A2422,""EN"",""RU"")"),"Раппи-пирог")</f>
        <v>Раппи-пирог</v>
      </c>
      <c r="B2422" s="1" t="str">
        <f ca="1">IFERROR(__xludf.DUMMYFUNCTION("GOOGLETRANSLATE(B2422,""EN"",""RU"")"),"Лук")</f>
        <v>Лук</v>
      </c>
    </row>
    <row r="2423" spans="1:2" ht="15.75" customHeight="1">
      <c r="A2423" s="1" t="str">
        <f ca="1">IFERROR(__xludf.DUMMYFUNCTION("GOOGLETRANSLATE(A2423,""EN"",""RU"")"),"Раппи-пирог")</f>
        <v>Раппи-пирог</v>
      </c>
      <c r="B2423" s="1" t="str">
        <f ca="1">IFERROR(__xludf.DUMMYFUNCTION("GOOGLETRANSLATE(B2423,""EN"",""RU"")"),"Куриный бульон")</f>
        <v>Куриный бульон</v>
      </c>
    </row>
    <row r="2424" spans="1:2" ht="15.75" customHeight="1">
      <c r="A2424" s="1" t="str">
        <f ca="1">IFERROR(__xludf.DUMMYFUNCTION("GOOGLETRANSLATE(A2424,""EN"",""RU"")"),"Раппи-пирог")</f>
        <v>Раппи-пирог</v>
      </c>
      <c r="B2424" s="1" t="str">
        <f ca="1">IFERROR(__xludf.DUMMYFUNCTION("GOOGLETRANSLATE(B2424,""EN"",""RU"")"),"Куриная грудка")</f>
        <v>Куриная грудка</v>
      </c>
    </row>
    <row r="2425" spans="1:2" ht="15.75" customHeight="1">
      <c r="A2425" s="1" t="str">
        <f ca="1">IFERROR(__xludf.DUMMYFUNCTION("GOOGLETRANSLATE(A2425,""EN"",""RU"")"),"Раппи-пирог")</f>
        <v>Раппи-пирог</v>
      </c>
      <c r="B2425" s="1" t="str">
        <f ca="1">IFERROR(__xludf.DUMMYFUNCTION("GOOGLETRANSLATE(B2425,""EN"",""RU"")"),"Картофель")</f>
        <v>Картофель</v>
      </c>
    </row>
    <row r="2426" spans="1:2" ht="15.75" customHeight="1">
      <c r="A2426" s="1" t="str">
        <f ca="1">IFERROR(__xludf.DUMMYFUNCTION("GOOGLETRANSLATE(A2426,""EN"",""RU"")"),"Раппи-пирог")</f>
        <v>Раппи-пирог</v>
      </c>
      <c r="B2426" s="1" t="str">
        <f ca="1">IFERROR(__xludf.DUMMYFUNCTION("GOOGLETRANSLATE(B2426,""EN"",""RU"")"),"Соль")</f>
        <v>Соль</v>
      </c>
    </row>
    <row r="2427" spans="1:2" ht="15.75" customHeight="1">
      <c r="A2427" s="1" t="str">
        <f ca="1">IFERROR(__xludf.DUMMYFUNCTION("GOOGLETRANSLATE(A2427,""EN"",""RU"")"),"Раппи-пирог")</f>
        <v>Раппи-пирог</v>
      </c>
      <c r="B2427" s="1" t="str">
        <f ca="1">IFERROR(__xludf.DUMMYFUNCTION("GOOGLETRANSLATE(B2427,""EN"",""RU"")"),"Черный перец")</f>
        <v>Черный перец</v>
      </c>
    </row>
    <row r="2428" spans="1:2" ht="15.75" customHeight="1">
      <c r="A2428" s="1" t="str">
        <f ca="1">IFERROR(__xludf.DUMMYFUNCTION("GOOGLETRANSLATE(A2428,""EN"",""RU"")"),"Суп из красного горошка")</f>
        <v>Суп из красного горошка</v>
      </c>
      <c r="B2428" s="1" t="str">
        <f ca="1">IFERROR(__xludf.DUMMYFUNCTION("GOOGLETRANSLATE(B2428,""EN"",""RU"")"),"Фасоль")</f>
        <v>Фасоль</v>
      </c>
    </row>
    <row r="2429" spans="1:2" ht="15.75" customHeight="1">
      <c r="A2429" s="1" t="str">
        <f ca="1">IFERROR(__xludf.DUMMYFUNCTION("GOOGLETRANSLATE(A2429,""EN"",""RU"")"),"Суп из красного горошка")</f>
        <v>Суп из красного горошка</v>
      </c>
      <c r="B2429" s="1" t="str">
        <f ca="1">IFERROR(__xludf.DUMMYFUNCTION("GOOGLETRANSLATE(B2429,""EN"",""RU"")"),"Морковь")</f>
        <v>Морковь</v>
      </c>
    </row>
    <row r="2430" spans="1:2" ht="15.75" customHeight="1">
      <c r="A2430" s="1" t="str">
        <f ca="1">IFERROR(__xludf.DUMMYFUNCTION("GOOGLETRANSLATE(A2430,""EN"",""RU"")"),"Суп из красного горошка")</f>
        <v>Суп из красного горошка</v>
      </c>
      <c r="B2430" s="1" t="str">
        <f ca="1">IFERROR(__xludf.DUMMYFUNCTION("GOOGLETRANSLATE(B2430,""EN"",""RU"")"),"Лук")</f>
        <v>Лук</v>
      </c>
    </row>
    <row r="2431" spans="1:2" ht="15.75" customHeight="1">
      <c r="A2431" s="1" t="str">
        <f ca="1">IFERROR(__xludf.DUMMYFUNCTION("GOOGLETRANSLATE(A2431,""EN"",""RU"")"),"Суп из красного горошка")</f>
        <v>Суп из красного горошка</v>
      </c>
      <c r="B2431" s="1" t="str">
        <f ca="1">IFERROR(__xludf.DUMMYFUNCTION("GOOGLETRANSLATE(B2431,""EN"",""RU"")"),"Тимьян")</f>
        <v>Тимьян</v>
      </c>
    </row>
    <row r="2432" spans="1:2" ht="15.75" customHeight="1">
      <c r="A2432" s="1" t="str">
        <f ca="1">IFERROR(__xludf.DUMMYFUNCTION("GOOGLETRANSLATE(A2432,""EN"",""RU"")"),"Суп из красного горошка")</f>
        <v>Суп из красного горошка</v>
      </c>
      <c r="B2432" s="1" t="str">
        <f ca="1">IFERROR(__xludf.DUMMYFUNCTION("GOOGLETRANSLATE(B2432,""EN"",""RU"")"),"Лук")</f>
        <v>Лук</v>
      </c>
    </row>
    <row r="2433" spans="1:2" ht="15.75" customHeight="1">
      <c r="A2433" s="1" t="str">
        <f ca="1">IFERROR(__xludf.DUMMYFUNCTION("GOOGLETRANSLATE(A2433,""EN"",""RU"")"),"Суп из красного горошка")</f>
        <v>Суп из красного горошка</v>
      </c>
      <c r="B2433" s="1" t="str">
        <f ca="1">IFERROR(__xludf.DUMMYFUNCTION("GOOGLETRANSLATE(B2433,""EN"",""RU"")"),"Черный перец")</f>
        <v>Черный перец</v>
      </c>
    </row>
    <row r="2434" spans="1:2" ht="15.75" customHeight="1">
      <c r="A2434" s="1" t="str">
        <f ca="1">IFERROR(__xludf.DUMMYFUNCTION("GOOGLETRANSLATE(A2434,""EN"",""RU"")"),"Суп из красного горошка")</f>
        <v>Суп из красного горошка</v>
      </c>
      <c r="B2434" s="1" t="str">
        <f ca="1">IFERROR(__xludf.DUMMYFUNCTION("GOOGLETRANSLATE(B2434,""EN"",""RU"")"),"Красный перец")</f>
        <v>Красный перец</v>
      </c>
    </row>
    <row r="2435" spans="1:2" ht="15.75" customHeight="1">
      <c r="A2435" s="1" t="str">
        <f ca="1">IFERROR(__xludf.DUMMYFUNCTION("GOOGLETRANSLATE(A2435,""EN"",""RU"")"),"Суп из красного горошка")</f>
        <v>Суп из красного горошка</v>
      </c>
      <c r="B2435" s="1" t="str">
        <f ca="1">IFERROR(__xludf.DUMMYFUNCTION("GOOGLETRANSLATE(B2435,""EN"",""RU"")"),"Зубчик чеснока")</f>
        <v>Зубчик чеснока</v>
      </c>
    </row>
    <row r="2436" spans="1:2" ht="15.75" customHeight="1">
      <c r="A2436" s="1" t="str">
        <f ca="1">IFERROR(__xludf.DUMMYFUNCTION("GOOGLETRANSLATE(A2436,""EN"",""RU"")"),"Суп из красного горошка")</f>
        <v>Суп из красного горошка</v>
      </c>
      <c r="B2436" s="1" t="str">
        <f ca="1">IFERROR(__xludf.DUMMYFUNCTION("GOOGLETRANSLATE(B2436,""EN"",""RU"")"),"душистый перец")</f>
        <v>душистый перец</v>
      </c>
    </row>
    <row r="2437" spans="1:2" ht="15.75" customHeight="1">
      <c r="A2437" s="1" t="str">
        <f ca="1">IFERROR(__xludf.DUMMYFUNCTION("GOOGLETRANSLATE(A2437,""EN"",""RU"")"),"Суп из красного горошка")</f>
        <v>Суп из красного горошка</v>
      </c>
      <c r="B2437" s="1" t="str">
        <f ca="1">IFERROR(__xludf.DUMMYFUNCTION("GOOGLETRANSLATE(B2437,""EN"",""RU"")"),"Говядина")</f>
        <v>Говядина</v>
      </c>
    </row>
    <row r="2438" spans="1:2" ht="15.75" customHeight="1">
      <c r="A2438" s="1" t="str">
        <f ca="1">IFERROR(__xludf.DUMMYFUNCTION("GOOGLETRANSLATE(A2438,""EN"",""RU"")"),"Суп из красного горошка")</f>
        <v>Суп из красного горошка</v>
      </c>
      <c r="B2438" s="1" t="str">
        <f ca="1">IFERROR(__xludf.DUMMYFUNCTION("GOOGLETRANSLATE(B2438,""EN"",""RU"")"),"Вода")</f>
        <v>Вода</v>
      </c>
    </row>
    <row r="2439" spans="1:2" ht="15.75" customHeight="1">
      <c r="A2439" s="1" t="str">
        <f ca="1">IFERROR(__xludf.DUMMYFUNCTION("GOOGLETRANSLATE(A2439,""EN"",""RU"")"),"Суп из красного горошка")</f>
        <v>Суп из красного горошка</v>
      </c>
      <c r="B2439" s="1" t="str">
        <f ca="1">IFERROR(__xludf.DUMMYFUNCTION("GOOGLETRANSLATE(B2439,""EN"",""RU"")"),"Картофель")</f>
        <v>Картофель</v>
      </c>
    </row>
    <row r="2440" spans="1:2" ht="15.75" customHeight="1">
      <c r="A2440" s="1" t="str">
        <f ca="1">IFERROR(__xludf.DUMMYFUNCTION("GOOGLETRANSLATE(A2440,""EN"",""RU"")"),"Суп из красного горошка")</f>
        <v>Суп из красного горошка</v>
      </c>
      <c r="B2440" s="1" t="str">
        <f ca="1">IFERROR(__xludf.DUMMYFUNCTION("GOOGLETRANSLATE(B2440,""EN"",""RU"")"),"Пшеничной муки")</f>
        <v>Пшеничной муки</v>
      </c>
    </row>
    <row r="2441" spans="1:2" ht="15.75" customHeight="1">
      <c r="A2441" s="1" t="str">
        <f ca="1">IFERROR(__xludf.DUMMYFUNCTION("GOOGLETRANSLATE(A2441,""EN"",""RU"")"),"Суп из красного горошка")</f>
        <v>Суп из красного горошка</v>
      </c>
      <c r="B2441" s="1" t="str">
        <f ca="1">IFERROR(__xludf.DUMMYFUNCTION("GOOGLETRANSLATE(B2441,""EN"",""RU"")"),"Вода")</f>
        <v>Вода</v>
      </c>
    </row>
    <row r="2442" spans="1:2" ht="15.75" customHeight="1">
      <c r="A2442" s="1" t="str">
        <f ca="1">IFERROR(__xludf.DUMMYFUNCTION("GOOGLETRANSLATE(A2442,""EN"",""RU"")"),"Суп из красного горошка")</f>
        <v>Суп из красного горошка</v>
      </c>
      <c r="B2442" s="1" t="str">
        <f ca="1">IFERROR(__xludf.DUMMYFUNCTION("GOOGLETRANSLATE(B2442,""EN"",""RU"")"),"Кокосовое молоко")</f>
        <v>Кокосовое молоко</v>
      </c>
    </row>
    <row r="2443" spans="1:2" ht="15.75" customHeight="1">
      <c r="A2443" s="1" t="str">
        <f ca="1">IFERROR(__xludf.DUMMYFUNCTION("GOOGLETRANSLATE(A2443,""EN"",""RU"")"),"Паэлья из жареного фенхеля и баклажанов")</f>
        <v>Паэлья из жареного фенхеля и баклажанов</v>
      </c>
      <c r="B2443" s="1" t="str">
        <f ca="1">IFERROR(__xludf.DUMMYFUNCTION("GOOGLETRANSLATE(B2443,""EN"",""RU"")"),"Детские баклажаны")</f>
        <v>Детские баклажаны</v>
      </c>
    </row>
    <row r="2444" spans="1:2" ht="15.75" customHeight="1">
      <c r="A2444" s="1" t="str">
        <f ca="1">IFERROR(__xludf.DUMMYFUNCTION("GOOGLETRANSLATE(A2444,""EN"",""RU"")"),"Паэлья из жареного фенхеля и баклажанов")</f>
        <v>Паэлья из жареного фенхеля и баклажанов</v>
      </c>
      <c r="B2444" s="1" t="str">
        <f ca="1">IFERROR(__xludf.DUMMYFUNCTION("GOOGLETRANSLATE(B2444,""EN"",""RU"")"),"Фенхель")</f>
        <v>Фенхель</v>
      </c>
    </row>
    <row r="2445" spans="1:2" ht="15.75" customHeight="1">
      <c r="A2445" s="1" t="str">
        <f ca="1">IFERROR(__xludf.DUMMYFUNCTION("GOOGLETRANSLATE(A2445,""EN"",""RU"")"),"Паэлья из жареного фенхеля и баклажанов")</f>
        <v>Паэлья из жареного фенхеля и баклажанов</v>
      </c>
      <c r="B2445" s="1" t="str">
        <f ca="1">IFERROR(__xludf.DUMMYFUNCTION("GOOGLETRANSLATE(B2445,""EN"",""RU"")"),"Красный перец")</f>
        <v>Красный перец</v>
      </c>
    </row>
    <row r="2446" spans="1:2" ht="15.75" customHeight="1">
      <c r="A2446" s="1" t="str">
        <f ca="1">IFERROR(__xludf.DUMMYFUNCTION("GOOGLETRANSLATE(A2446,""EN"",""RU"")"),"Паэлья из жареного фенхеля и баклажанов")</f>
        <v>Паэлья из жареного фенхеля и баклажанов</v>
      </c>
      <c r="B2446" s="1" t="str">
        <f ca="1">IFERROR(__xludf.DUMMYFUNCTION("GOOGLETRANSLATE(B2446,""EN"",""RU"")"),"Кабачки")</f>
        <v>Кабачки</v>
      </c>
    </row>
    <row r="2447" spans="1:2" ht="15.75" customHeight="1">
      <c r="A2447" s="1" t="str">
        <f ca="1">IFERROR(__xludf.DUMMYFUNCTION("GOOGLETRANSLATE(A2447,""EN"",""RU"")"),"Паэлья из жареного фенхеля и баклажанов")</f>
        <v>Паэлья из жареного фенхеля и баклажанов</v>
      </c>
      <c r="B2447" s="1" t="str">
        <f ca="1">IFERROR(__xludf.DUMMYFUNCTION("GOOGLETRANSLATE(B2447,""EN"",""RU"")"),"Лук")</f>
        <v>Лук</v>
      </c>
    </row>
    <row r="2448" spans="1:2" ht="15.75" customHeight="1">
      <c r="A2448" s="1" t="str">
        <f ca="1">IFERROR(__xludf.DUMMYFUNCTION("GOOGLETRANSLATE(A2448,""EN"",""RU"")"),"Паэлья из жареного фенхеля и баклажанов")</f>
        <v>Паэлья из жареного фенхеля и баклажанов</v>
      </c>
      <c r="B2448" s="1" t="str">
        <f ca="1">IFERROR(__xludf.DUMMYFUNCTION("GOOGLETRANSLATE(B2448,""EN"",""RU"")"),"Паэлья Райс")</f>
        <v>Паэлья Райс</v>
      </c>
    </row>
    <row r="2449" spans="1:2" ht="15.75" customHeight="1">
      <c r="A2449" s="1" t="str">
        <f ca="1">IFERROR(__xludf.DUMMYFUNCTION("GOOGLETRANSLATE(A2449,""EN"",""RU"")"),"Паэлья из жареного фенхеля и баклажанов")</f>
        <v>Паэлья из жареного фенхеля и баклажанов</v>
      </c>
      <c r="B2449" s="1" t="str">
        <f ca="1">IFERROR(__xludf.DUMMYFUNCTION("GOOGLETRANSLATE(B2449,""EN"",""RU"")"),"Паприка")</f>
        <v>Паприка</v>
      </c>
    </row>
    <row r="2450" spans="1:2" ht="15.75" customHeight="1">
      <c r="A2450" s="1" t="str">
        <f ca="1">IFERROR(__xludf.DUMMYFUNCTION("GOOGLETRANSLATE(A2450,""EN"",""RU"")"),"Паэлья из жареного фенхеля и баклажанов")</f>
        <v>Паэлья из жареного фенхеля и баклажанов</v>
      </c>
      <c r="B2450" s="1" t="str">
        <f ca="1">IFERROR(__xludf.DUMMYFUNCTION("GOOGLETRANSLATE(B2450,""EN"",""RU"")"),"Шафран")</f>
        <v>Шафран</v>
      </c>
    </row>
    <row r="2451" spans="1:2" ht="15.75" customHeight="1">
      <c r="A2451" s="1" t="str">
        <f ca="1">IFERROR(__xludf.DUMMYFUNCTION("GOOGLETRANSLATE(A2451,""EN"",""RU"")"),"Паэлья из жареного фенхеля и баклажанов")</f>
        <v>Паэлья из жареного фенхеля и баклажанов</v>
      </c>
      <c r="B2451" s="1" t="str">
        <f ca="1">IFERROR(__xludf.DUMMYFUNCTION("GOOGLETRANSLATE(B2451,""EN"",""RU"")"),"Белое вино")</f>
        <v>Белое вино</v>
      </c>
    </row>
    <row r="2452" spans="1:2" ht="15.75" customHeight="1">
      <c r="A2452" s="1" t="str">
        <f ca="1">IFERROR(__xludf.DUMMYFUNCTION("GOOGLETRANSLATE(A2452,""EN"",""RU"")"),"Паэлья из жареного фенхеля и баклажанов")</f>
        <v>Паэлья из жареного фенхеля и баклажанов</v>
      </c>
      <c r="B2452" s="1" t="str">
        <f ca="1">IFERROR(__xludf.DUMMYFUNCTION("GOOGLETRANSLATE(B2452,""EN"",""RU"")"),"Овощного бульона")</f>
        <v>Овощного бульона</v>
      </c>
    </row>
    <row r="2453" spans="1:2" ht="15.75" customHeight="1">
      <c r="A2453" s="1" t="str">
        <f ca="1">IFERROR(__xludf.DUMMYFUNCTION("GOOGLETRANSLATE(A2453,""EN"",""RU"")"),"Паэлья из жареного фенхеля и баклажанов")</f>
        <v>Паэлья из жареного фенхеля и баклажанов</v>
      </c>
      <c r="B2453" s="1" t="str">
        <f ca="1">IFERROR(__xludf.DUMMYFUNCTION("GOOGLETRANSLATE(B2453,""EN"",""RU"")"),"Замороженного горошка")</f>
        <v>Замороженного горошка</v>
      </c>
    </row>
    <row r="2454" spans="1:2" ht="15.75" customHeight="1">
      <c r="A2454" s="1" t="str">
        <f ca="1">IFERROR(__xludf.DUMMYFUNCTION("GOOGLETRANSLATE(A2454,""EN"",""RU"")"),"Паэлья из жареного фенхеля и баклажанов")</f>
        <v>Паэлья из жареного фенхеля и баклажанов</v>
      </c>
      <c r="B2454" s="1" t="str">
        <f ca="1">IFERROR(__xludf.DUMMYFUNCTION("GOOGLETRANSLATE(B2454,""EN"",""RU"")"),"Лимон")</f>
        <v>Лимон</v>
      </c>
    </row>
    <row r="2455" spans="1:2" ht="15.75" customHeight="1">
      <c r="A2455" s="1" t="str">
        <f ca="1">IFERROR(__xludf.DUMMYFUNCTION("GOOGLETRANSLATE(A2455,""EN"",""RU"")"),"Паэлья из жареного фенхеля и баклажанов")</f>
        <v>Паэлья из жареного фенхеля и баклажанов</v>
      </c>
      <c r="B2455" s="1" t="str">
        <f ca="1">IFERROR(__xludf.DUMMYFUNCTION("GOOGLETRANSLATE(B2455,""EN"",""RU"")"),"Петрушка")</f>
        <v>Петрушка</v>
      </c>
    </row>
    <row r="2456" spans="1:2" ht="15.75" customHeight="1">
      <c r="A2456" s="1" t="str">
        <f ca="1">IFERROR(__xludf.DUMMYFUNCTION("GOOGLETRANSLATE(A2456,""EN"",""RU"")"),"Паэлья из жареного фенхеля и баклажанов")</f>
        <v>Паэлья из жареного фенхеля и баклажанов</v>
      </c>
      <c r="B2456" s="1" t="str">
        <f ca="1">IFERROR(__xludf.DUMMYFUNCTION("GOOGLETRANSLATE(B2456,""EN"",""RU"")"),"Соль")</f>
        <v>Соль</v>
      </c>
    </row>
    <row r="2457" spans="1:2" ht="15.75" customHeight="1">
      <c r="A2457" s="1" t="str">
        <f ca="1">IFERROR(__xludf.DUMMYFUNCTION("GOOGLETRANSLATE(A2457,""EN"",""RU"")"),"Паэлья из жареного фенхеля и баклажанов")</f>
        <v>Паэлья из жареного фенхеля и баклажанов</v>
      </c>
      <c r="B2457" s="1" t="str">
        <f ca="1">IFERROR(__xludf.DUMMYFUNCTION("GOOGLETRANSLATE(B2457,""EN"",""RU"")"),"Черный перец")</f>
        <v>Черный перец</v>
      </c>
    </row>
    <row r="2458" spans="1:2" ht="15.75" customHeight="1">
      <c r="A2458" s="1" t="str">
        <f ca="1">IFERROR(__xludf.DUMMYFUNCTION("GOOGLETRANSLATE(A2458,""EN"",""RU"")"),"Росул (польский куриный суп)")</f>
        <v>Росул (польский куриный суп)</v>
      </c>
      <c r="B2458" s="1" t="str">
        <f ca="1">IFERROR(__xludf.DUMMYFUNCTION("GOOGLETRANSLATE(B2458,""EN"",""RU"")"),"Куриные ножки")</f>
        <v>Куриные ножки</v>
      </c>
    </row>
    <row r="2459" spans="1:2" ht="15.75" customHeight="1">
      <c r="A2459" s="1" t="str">
        <f ca="1">IFERROR(__xludf.DUMMYFUNCTION("GOOGLETRANSLATE(A2459,""EN"",""RU"")"),"Росул (польский куриный суп)")</f>
        <v>Росул (польский куриный суп)</v>
      </c>
      <c r="B2459" s="1" t="str">
        <f ca="1">IFERROR(__xludf.DUMMYFUNCTION("GOOGLETRANSLATE(B2459,""EN"",""RU"")"),"Лук")</f>
        <v>Лук</v>
      </c>
    </row>
    <row r="2460" spans="1:2" ht="15.75" customHeight="1">
      <c r="A2460" s="1" t="str">
        <f ca="1">IFERROR(__xludf.DUMMYFUNCTION("GOOGLETRANSLATE(A2460,""EN"",""RU"")"),"Росул (польский куриный суп)")</f>
        <v>Росул (польский куриный суп)</v>
      </c>
      <c r="B2460" s="1" t="str">
        <f ca="1">IFERROR(__xludf.DUMMYFUNCTION("GOOGLETRANSLATE(B2460,""EN"",""RU"")"),"Морковь")</f>
        <v>Морковь</v>
      </c>
    </row>
    <row r="2461" spans="1:2" ht="15.75" customHeight="1">
      <c r="A2461" s="1" t="str">
        <f ca="1">IFERROR(__xludf.DUMMYFUNCTION("GOOGLETRANSLATE(A2461,""EN"",""RU"")"),"Росул (польский куриный суп)")</f>
        <v>Росул (польский куриный суп)</v>
      </c>
      <c r="B2461" s="1" t="str">
        <f ca="1">IFERROR(__xludf.DUMMYFUNCTION("GOOGLETRANSLATE(B2461,""EN"",""RU"")"),"лук-порей")</f>
        <v>лук-порей</v>
      </c>
    </row>
    <row r="2462" spans="1:2" ht="15.75" customHeight="1">
      <c r="A2462" s="1" t="str">
        <f ca="1">IFERROR(__xludf.DUMMYFUNCTION("GOOGLETRANSLATE(A2462,""EN"",""RU"")"),"Росул (польский куриный суп)")</f>
        <v>Росул (польский куриный суп)</v>
      </c>
      <c r="B2462" s="1" t="str">
        <f ca="1">IFERROR(__xludf.DUMMYFUNCTION("GOOGLETRANSLATE(B2462,""EN"",""RU"")"),"Сельдерей")</f>
        <v>Сельдерей</v>
      </c>
    </row>
    <row r="2463" spans="1:2" ht="15.75" customHeight="1">
      <c r="A2463" s="1" t="str">
        <f ca="1">IFERROR(__xludf.DUMMYFUNCTION("GOOGLETRANSLATE(A2463,""EN"",""RU"")"),"Росул (польский куриный суп)")</f>
        <v>Росул (польский куриный суп)</v>
      </c>
      <c r="B2463" s="1" t="str">
        <f ca="1">IFERROR(__xludf.DUMMYFUNCTION("GOOGLETRANSLATE(B2463,""EN"",""RU"")"),"Капуста")</f>
        <v>Капуста</v>
      </c>
    </row>
    <row r="2464" spans="1:2" ht="15.75" customHeight="1">
      <c r="A2464" s="1" t="str">
        <f ca="1">IFERROR(__xludf.DUMMYFUNCTION("GOOGLETRANSLATE(A2464,""EN"",""RU"")"),"Росул (польский куриный суп)")</f>
        <v>Росул (польский куриный суп)</v>
      </c>
      <c r="B2464" s="1" t="str">
        <f ca="1">IFERROR(__xludf.DUMMYFUNCTION("GOOGLETRANSLATE(B2464,""EN"",""RU"")"),"Гвоздика")</f>
        <v>Гвоздика</v>
      </c>
    </row>
    <row r="2465" spans="1:2" ht="15.75" customHeight="1">
      <c r="A2465" s="1" t="str">
        <f ca="1">IFERROR(__xludf.DUMMYFUNCTION("GOOGLETRANSLATE(A2465,""EN"",""RU"")"),"Росул (польский куриный суп)")</f>
        <v>Росул (польский куриный суп)</v>
      </c>
      <c r="B2465" s="1" t="str">
        <f ca="1">IFERROR(__xludf.DUMMYFUNCTION("GOOGLETRANSLATE(B2465,""EN"",""RU"")"),"душистый перец")</f>
        <v>душистый перец</v>
      </c>
    </row>
    <row r="2466" spans="1:2" ht="15.75" customHeight="1">
      <c r="A2466" s="1" t="str">
        <f ca="1">IFERROR(__xludf.DUMMYFUNCTION("GOOGLETRANSLATE(A2466,""EN"",""RU"")"),"Росул (польский куриный суп)")</f>
        <v>Росул (польский куриный суп)</v>
      </c>
      <c r="B2466" s="1" t="str">
        <f ca="1">IFERROR(__xludf.DUMMYFUNCTION("GOOGLETRANSLATE(B2466,""EN"",""RU"")"),"Лавровый лист")</f>
        <v>Лавровый лист</v>
      </c>
    </row>
    <row r="2467" spans="1:2" ht="15.75" customHeight="1">
      <c r="A2467" s="1" t="str">
        <f ca="1">IFERROR(__xludf.DUMMYFUNCTION("GOOGLETRANSLATE(A2467,""EN"",""RU"")"),"Росул (польский куриный суп)")</f>
        <v>Росул (польский куриный суп)</v>
      </c>
      <c r="B2467" s="1" t="str">
        <f ca="1">IFERROR(__xludf.DUMMYFUNCTION("GOOGLETRANSLATE(B2467,""EN"",""RU"")"),"Петрушка")</f>
        <v>Петрушка</v>
      </c>
    </row>
    <row r="2468" spans="1:2" ht="15.75" customHeight="1">
      <c r="A2468" s="1" t="str">
        <f ca="1">IFERROR(__xludf.DUMMYFUNCTION("GOOGLETRANSLATE(A2468,""EN"",""RU"")"),"Росул (польский куриный суп)")</f>
        <v>Росул (польский куриный суп)</v>
      </c>
      <c r="B2468" s="1" t="str">
        <f ca="1">IFERROR(__xludf.DUMMYFUNCTION("GOOGLETRANSLATE(B2468,""EN"",""RU"")"),"Укроп")</f>
        <v>Укроп</v>
      </c>
    </row>
    <row r="2469" spans="1:2" ht="15.75" customHeight="1">
      <c r="A2469" s="1" t="str">
        <f ca="1">IFERROR(__xludf.DUMMYFUNCTION("GOOGLETRANSLATE(A2469,""EN"",""RU"")"),"Росул (польский куриный суп)")</f>
        <v>Росул (польский куриный суп)</v>
      </c>
      <c r="B2469" s="1" t="str">
        <f ca="1">IFERROR(__xludf.DUMMYFUNCTION("GOOGLETRANSLATE(B2469,""EN"",""RU"")"),"Перец")</f>
        <v>Перец</v>
      </c>
    </row>
    <row r="2470" spans="1:2" ht="15.75" customHeight="1">
      <c r="A2470" s="1" t="str">
        <f ca="1">IFERROR(__xludf.DUMMYFUNCTION("GOOGLETRANSLATE(A2470,""EN"",""RU"")"),"Росул (польский куриный суп)")</f>
        <v>Росул (польский куриный суп)</v>
      </c>
      <c r="B2470" s="1" t="str">
        <f ca="1">IFERROR(__xludf.DUMMYFUNCTION("GOOGLETRANSLATE(B2470,""EN"",""RU"")"),"Соль")</f>
        <v>Соль</v>
      </c>
    </row>
    <row r="2471" spans="1:2" ht="15.75" customHeight="1">
      <c r="A2471" s="1" t="str">
        <f ca="1">IFERROR(__xludf.DUMMYFUNCTION("GOOGLETRANSLATE(A2471,""EN"",""RU"")"),"Рогалики (польское печенье с круассанами)")</f>
        <v>Рогалики (польское печенье с круассанами)</v>
      </c>
      <c r="B2471" s="1" t="str">
        <f ca="1">IFERROR(__xludf.DUMMYFUNCTION("GOOGLETRANSLATE(B2471,""EN"",""RU"")"),"Масло")</f>
        <v>Масло</v>
      </c>
    </row>
    <row r="2472" spans="1:2" ht="15.75" customHeight="1">
      <c r="A2472" s="1" t="str">
        <f ca="1">IFERROR(__xludf.DUMMYFUNCTION("GOOGLETRANSLATE(A2472,""EN"",""RU"")"),"Рогалики (польское печенье с круассанами)")</f>
        <v>Рогалики (польское печенье с круассанами)</v>
      </c>
      <c r="B2472" s="1" t="str">
        <f ca="1">IFERROR(__xludf.DUMMYFUNCTION("GOOGLETRANSLATE(B2472,""EN"",""RU"")"),"Яичные желтки")</f>
        <v>Яичные желтки</v>
      </c>
    </row>
    <row r="2473" spans="1:2" ht="15.75" customHeight="1">
      <c r="A2473" s="1" t="str">
        <f ca="1">IFERROR(__xludf.DUMMYFUNCTION("GOOGLETRANSLATE(A2473,""EN"",""RU"")"),"Рогалики (польское печенье с круассанами)")</f>
        <v>Рогалики (польское печенье с круассанами)</v>
      </c>
      <c r="B2473" s="1" t="str">
        <f ca="1">IFERROR(__xludf.DUMMYFUNCTION("GOOGLETRANSLATE(B2473,""EN"",""RU"")"),"Сливочный сыр")</f>
        <v>Сливочный сыр</v>
      </c>
    </row>
    <row r="2474" spans="1:2" ht="15.75" customHeight="1">
      <c r="A2474" s="1" t="str">
        <f ca="1">IFERROR(__xludf.DUMMYFUNCTION("GOOGLETRANSLATE(A2474,""EN"",""RU"")"),"Рогалики (польское печенье с круассанами)")</f>
        <v>Рогалики (польское печенье с круассанами)</v>
      </c>
      <c r="B2474" s="1" t="str">
        <f ca="1">IFERROR(__xludf.DUMMYFUNCTION("GOOGLETRANSLATE(B2474,""EN"",""RU"")"),"Порошок для выпечки")</f>
        <v>Порошок для выпечки</v>
      </c>
    </row>
    <row r="2475" spans="1:2" ht="15.75" customHeight="1">
      <c r="A2475" s="1" t="str">
        <f ca="1">IFERROR(__xludf.DUMMYFUNCTION("GOOGLETRANSLATE(A2475,""EN"",""RU"")"),"Рогалики (польское печенье с круассанами)")</f>
        <v>Рогалики (польское печенье с круассанами)</v>
      </c>
      <c r="B2475" s="1" t="str">
        <f ca="1">IFERROR(__xludf.DUMMYFUNCTION("GOOGLETRANSLATE(B2475,""EN"",""RU"")"),"Мука")</f>
        <v>Мука</v>
      </c>
    </row>
    <row r="2476" spans="1:2" ht="15.75" customHeight="1">
      <c r="A2476" s="1" t="str">
        <f ca="1">IFERROR(__xludf.DUMMYFUNCTION("GOOGLETRANSLATE(A2476,""EN"",""RU"")"),"Рогалики (польское печенье с круассанами)")</f>
        <v>Рогалики (польское печенье с круассанами)</v>
      </c>
      <c r="B2476" s="1" t="str">
        <f ca="1">IFERROR(__xludf.DUMMYFUNCTION("GOOGLETRANSLATE(B2476,""EN"",""RU"")"),"Варенье")</f>
        <v>Варенье</v>
      </c>
    </row>
    <row r="2477" spans="1:2" ht="15.75" customHeight="1">
      <c r="A2477" s="1" t="str">
        <f ca="1">IFERROR(__xludf.DUMMYFUNCTION("GOOGLETRANSLATE(A2477,""EN"",""RU"")"),"Роти Джон")</f>
        <v>Роти Джон</v>
      </c>
      <c r="B2477" s="1" t="str">
        <f ca="1">IFERROR(__xludf.DUMMYFUNCTION("GOOGLETRANSLATE(B2477,""EN"",""RU"")"),"Фарш говяжий")</f>
        <v>Фарш говяжий</v>
      </c>
    </row>
    <row r="2478" spans="1:2" ht="15.75" customHeight="1">
      <c r="A2478" s="1" t="str">
        <f ca="1">IFERROR(__xludf.DUMMYFUNCTION("GOOGLETRANSLATE(A2478,""EN"",""RU"")"),"Роти Джон")</f>
        <v>Роти Джон</v>
      </c>
      <c r="B2478" s="1" t="str">
        <f ca="1">IFERROR(__xludf.DUMMYFUNCTION("GOOGLETRANSLATE(B2478,""EN"",""RU"")"),"Лук")</f>
        <v>Лук</v>
      </c>
    </row>
    <row r="2479" spans="1:2" ht="15.75" customHeight="1">
      <c r="A2479" s="1" t="str">
        <f ca="1">IFERROR(__xludf.DUMMYFUNCTION("GOOGLETRANSLATE(A2479,""EN"",""RU"")"),"Роти Джон")</f>
        <v>Роти Джон</v>
      </c>
      <c r="B2479" s="1" t="str">
        <f ca="1">IFERROR(__xludf.DUMMYFUNCTION("GOOGLETRANSLATE(B2479,""EN"",""RU"")"),"Яйца")</f>
        <v>Яйца</v>
      </c>
    </row>
    <row r="2480" spans="1:2" ht="15.75" customHeight="1">
      <c r="A2480" s="1" t="str">
        <f ca="1">IFERROR(__xludf.DUMMYFUNCTION("GOOGLETRANSLATE(A2480,""EN"",""RU"")"),"Роти Джон")</f>
        <v>Роти Джон</v>
      </c>
      <c r="B2480" s="1" t="str">
        <f ca="1">IFERROR(__xludf.DUMMYFUNCTION("GOOGLETRANSLATE(B2480,""EN"",""RU"")"),"Перец чили")</f>
        <v>Перец чили</v>
      </c>
    </row>
    <row r="2481" spans="1:2" ht="15.75" customHeight="1">
      <c r="A2481" s="1" t="str">
        <f ca="1">IFERROR(__xludf.DUMMYFUNCTION("GOOGLETRANSLATE(A2481,""EN"",""RU"")"),"Роти Джон")</f>
        <v>Роти Джон</v>
      </c>
      <c r="B2481" s="1" t="str">
        <f ca="1">IFERROR(__xludf.DUMMYFUNCTION("GOOGLETRANSLATE(B2481,""EN"",""RU"")"),"Багет")</f>
        <v>Багет</v>
      </c>
    </row>
    <row r="2482" spans="1:2" ht="15.75" customHeight="1">
      <c r="A2482" s="1" t="str">
        <f ca="1">IFERROR(__xludf.DUMMYFUNCTION("GOOGLETRANSLATE(A2482,""EN"",""RU"")"),"Роти Джон")</f>
        <v>Роти Джон</v>
      </c>
      <c r="B2482" s="1" t="str">
        <f ca="1">IFERROR(__xludf.DUMMYFUNCTION("GOOGLETRANSLATE(B2482,""EN"",""RU"")"),"Соль")</f>
        <v>Соль</v>
      </c>
    </row>
    <row r="2483" spans="1:2" ht="15.75" customHeight="1">
      <c r="A2483" s="1" t="str">
        <f ca="1">IFERROR(__xludf.DUMMYFUNCTION("GOOGLETRANSLATE(A2483,""EN"",""RU"")"),"Роти Джон")</f>
        <v>Роти Джон</v>
      </c>
      <c r="B2483" s="1" t="str">
        <f ca="1">IFERROR(__xludf.DUMMYFUNCTION("GOOGLETRANSLATE(B2483,""EN"",""RU"")"),"Перец")</f>
        <v>Перец</v>
      </c>
    </row>
    <row r="2484" spans="1:2" ht="15.75" customHeight="1">
      <c r="A2484" s="1" t="str">
        <f ca="1">IFERROR(__xludf.DUMMYFUNCTION("GOOGLETRANSLATE(A2484,""EN"",""RU"")"),"Роти Джон")</f>
        <v>Роти Джон</v>
      </c>
      <c r="B2484" s="1" t="str">
        <f ca="1">IFERROR(__xludf.DUMMYFUNCTION("GOOGLETRANSLATE(B2484,""EN"",""RU"")"),"Майонез")</f>
        <v>Майонез</v>
      </c>
    </row>
    <row r="2485" spans="1:2" ht="15.75" customHeight="1">
      <c r="A2485" s="1" t="str">
        <f ca="1">IFERROR(__xludf.DUMMYFUNCTION("GOOGLETRANSLATE(A2485,""EN"",""RU"")"),"Спагетти болоньезе")</f>
        <v>Спагетти болоньезе</v>
      </c>
      <c r="B2485" s="1" t="str">
        <f ca="1">IFERROR(__xludf.DUMMYFUNCTION("GOOGLETRANSLATE(B2485,""EN"",""RU"")"),"лук")</f>
        <v>лук</v>
      </c>
    </row>
    <row r="2486" spans="1:2" ht="15.75" customHeight="1">
      <c r="A2486" s="1" t="str">
        <f ca="1">IFERROR(__xludf.DUMMYFUNCTION("GOOGLETRANSLATE(A2486,""EN"",""RU"")"),"Спагетти болоньезе")</f>
        <v>Спагетти болоньезе</v>
      </c>
      <c r="B2486" s="1" t="str">
        <f ca="1">IFERROR(__xludf.DUMMYFUNCTION("GOOGLETRANSLATE(B2486,""EN"",""RU"")"),"оливковое масло")</f>
        <v>оливковое масло</v>
      </c>
    </row>
    <row r="2487" spans="1:2" ht="15.75" customHeight="1">
      <c r="A2487" s="1" t="str">
        <f ca="1">IFERROR(__xludf.DUMMYFUNCTION("GOOGLETRANSLATE(A2487,""EN"",""RU"")"),"Спагетти болоньезе")</f>
        <v>Спагетти болоньезе</v>
      </c>
      <c r="B2487" s="1" t="str">
        <f ca="1">IFERROR(__xludf.DUMMYFUNCTION("GOOGLETRANSLATE(B2487,""EN"",""RU"")"),"чеснок")</f>
        <v>чеснок</v>
      </c>
    </row>
    <row r="2488" spans="1:2" ht="15.75" customHeight="1">
      <c r="A2488" s="1" t="str">
        <f ca="1">IFERROR(__xludf.DUMMYFUNCTION("GOOGLETRANSLATE(A2488,""EN"",""RU"")"),"Спагетти болоньезе")</f>
        <v>Спагетти болоньезе</v>
      </c>
      <c r="B2488" s="1" t="str">
        <f ca="1">IFERROR(__xludf.DUMMYFUNCTION("GOOGLETRANSLATE(B2488,""EN"",""RU"")"),"нежирный говяжий фарш")</f>
        <v>нежирный говяжий фарш</v>
      </c>
    </row>
    <row r="2489" spans="1:2" ht="15.75" customHeight="1">
      <c r="A2489" s="1" t="str">
        <f ca="1">IFERROR(__xludf.DUMMYFUNCTION("GOOGLETRANSLATE(A2489,""EN"",""RU"")"),"Спагетти болоньезе")</f>
        <v>Спагетти болоньезе</v>
      </c>
      <c r="B2489" s="1" t="str">
        <f ca="1">IFERROR(__xludf.DUMMYFUNCTION("GOOGLETRANSLATE(B2489,""EN"",""RU"")"),"грибы")</f>
        <v>грибы</v>
      </c>
    </row>
    <row r="2490" spans="1:2" ht="15.75" customHeight="1">
      <c r="A2490" s="1" t="str">
        <f ca="1">IFERROR(__xludf.DUMMYFUNCTION("GOOGLETRANSLATE(A2490,""EN"",""RU"")"),"Спагетти болоньезе")</f>
        <v>Спагетти болоньезе</v>
      </c>
      <c r="B2490" s="1" t="str">
        <f ca="1">IFERROR(__xludf.DUMMYFUNCTION("GOOGLETRANSLATE(B2490,""EN"",""RU"")"),"сушеный орегано")</f>
        <v>сушеный орегано</v>
      </c>
    </row>
    <row r="2491" spans="1:2" ht="15.75" customHeight="1">
      <c r="A2491" s="1" t="str">
        <f ca="1">IFERROR(__xludf.DUMMYFUNCTION("GOOGLETRANSLATE(A2491,""EN"",""RU"")"),"Спагетти болоньезе")</f>
        <v>Спагетти болоньезе</v>
      </c>
      <c r="B2491" s="1" t="str">
        <f ca="1">IFERROR(__xludf.DUMMYFUNCTION("GOOGLETRANSLATE(B2491,""EN"",""RU"")"),"помидоры")</f>
        <v>помидоры</v>
      </c>
    </row>
    <row r="2492" spans="1:2" ht="15.75" customHeight="1">
      <c r="A2492" s="1" t="str">
        <f ca="1">IFERROR(__xludf.DUMMYFUNCTION("GOOGLETRANSLATE(A2492,""EN"",""RU"")"),"Спагетти болоньезе")</f>
        <v>Спагетти болоньезе</v>
      </c>
      <c r="B2492" s="1" t="str">
        <f ca="1">IFERROR(__xludf.DUMMYFUNCTION("GOOGLETRANSLATE(B2492,""EN"",""RU"")"),"горячий говяжий бульон")</f>
        <v>горячий говяжий бульон</v>
      </c>
    </row>
    <row r="2493" spans="1:2" ht="15.75" customHeight="1">
      <c r="A2493" s="1" t="str">
        <f ca="1">IFERROR(__xludf.DUMMYFUNCTION("GOOGLETRANSLATE(A2493,""EN"",""RU"")"),"Спагетти болоньезе")</f>
        <v>Спагетти болоньезе</v>
      </c>
      <c r="B2493" s="1" t="str">
        <f ca="1">IFERROR(__xludf.DUMMYFUNCTION("GOOGLETRANSLATE(B2493,""EN"",""RU"")"),"томатное пюре")</f>
        <v>томатное пюре</v>
      </c>
    </row>
    <row r="2494" spans="1:2" ht="15.75" customHeight="1">
      <c r="A2494" s="1" t="str">
        <f ca="1">IFERROR(__xludf.DUMMYFUNCTION("GOOGLETRANSLATE(A2494,""EN"",""RU"")"),"Спагетти болоньезе")</f>
        <v>Спагетти болоньезе</v>
      </c>
      <c r="B2494" s="1" t="str">
        <f ca="1">IFERROR(__xludf.DUMMYFUNCTION("GOOGLETRANSLATE(B2494,""EN"",""RU"")"),"Вустершир соус")</f>
        <v>Вустершир соус</v>
      </c>
    </row>
    <row r="2495" spans="1:2" ht="15.75" customHeight="1">
      <c r="A2495" s="1" t="str">
        <f ca="1">IFERROR(__xludf.DUMMYFUNCTION("GOOGLETRANSLATE(A2495,""EN"",""RU"")"),"Спагетти болоньезе")</f>
        <v>Спагетти болоньезе</v>
      </c>
      <c r="B2495" s="1" t="str">
        <f ca="1">IFERROR(__xludf.DUMMYFUNCTION("GOOGLETRANSLATE(B2495,""EN"",""RU"")"),"спагетти")</f>
        <v>спагетти</v>
      </c>
    </row>
    <row r="2496" spans="1:2" ht="15.75" customHeight="1">
      <c r="A2496" s="1" t="str">
        <f ca="1">IFERROR(__xludf.DUMMYFUNCTION("GOOGLETRANSLATE(A2496,""EN"",""RU"")"),"Спагетти болоньезе")</f>
        <v>Спагетти болоньезе</v>
      </c>
      <c r="B2496" s="1" t="str">
        <f ca="1">IFERROR(__xludf.DUMMYFUNCTION("GOOGLETRANSLATE(B2496,""EN"",""RU"")"),"пармезан")</f>
        <v>пармезан</v>
      </c>
    </row>
    <row r="2497" spans="1:2" ht="15.75" customHeight="1">
      <c r="A2497" s="1" t="str">
        <f ca="1">IFERROR(__xludf.DUMMYFUNCTION("GOOGLETRANSLATE(A2497,""EN"",""RU"")"),"Пряная аррабьята пенне")</f>
        <v>Пряная аррабьята пенне</v>
      </c>
      <c r="B2497" s="1" t="str">
        <f ca="1">IFERROR(__xludf.DUMMYFUNCTION("GOOGLETRANSLATE(B2497,""EN"",""RU"")"),"Пенне Ригате")</f>
        <v>Пенне Ригате</v>
      </c>
    </row>
    <row r="2498" spans="1:2" ht="15.75" customHeight="1">
      <c r="A2498" s="1" t="str">
        <f ca="1">IFERROR(__xludf.DUMMYFUNCTION("GOOGLETRANSLATE(A2498,""EN"",""RU"")"),"Пряная аррабьята пенне")</f>
        <v>Пряная аррабьята пенне</v>
      </c>
      <c r="B2498" s="1" t="str">
        <f ca="1">IFERROR(__xludf.DUMMYFUNCTION("GOOGLETRANSLATE(B2498,""EN"",""RU"")"),"оливковое масло")</f>
        <v>оливковое масло</v>
      </c>
    </row>
    <row r="2499" spans="1:2" ht="15.75" customHeight="1">
      <c r="A2499" s="1" t="str">
        <f ca="1">IFERROR(__xludf.DUMMYFUNCTION("GOOGLETRANSLATE(A2499,""EN"",""RU"")"),"Пряная аррабьята пенне")</f>
        <v>Пряная аррабьята пенне</v>
      </c>
      <c r="B2499" s="1" t="str">
        <f ca="1">IFERROR(__xludf.DUMMYFUNCTION("GOOGLETRANSLATE(B2499,""EN"",""RU"")"),"чеснок")</f>
        <v>чеснок</v>
      </c>
    </row>
    <row r="2500" spans="1:2" ht="15.75" customHeight="1">
      <c r="A2500" s="1" t="str">
        <f ca="1">IFERROR(__xludf.DUMMYFUNCTION("GOOGLETRANSLATE(A2500,""EN"",""RU"")"),"Пряная аррабьята пенне")</f>
        <v>Пряная аррабьята пенне</v>
      </c>
      <c r="B2500" s="1" t="str">
        <f ca="1">IFERROR(__xludf.DUMMYFUNCTION("GOOGLETRANSLATE(B2500,""EN"",""RU"")"),"нарезанные помидоры")</f>
        <v>нарезанные помидоры</v>
      </c>
    </row>
    <row r="2501" spans="1:2" ht="15.75" customHeight="1">
      <c r="A2501" s="1" t="str">
        <f ca="1">IFERROR(__xludf.DUMMYFUNCTION("GOOGLETRANSLATE(A2501,""EN"",""RU"")"),"Пряная аррабьята пенне")</f>
        <v>Пряная аррабьята пенне</v>
      </c>
      <c r="B2501" s="1" t="str">
        <f ca="1">IFERROR(__xludf.DUMMYFUNCTION("GOOGLETRANSLATE(B2501,""EN"",""RU"")"),"красные хлопья чили")</f>
        <v>красные хлопья чили</v>
      </c>
    </row>
    <row r="2502" spans="1:2" ht="15.75" customHeight="1">
      <c r="A2502" s="1" t="str">
        <f ca="1">IFERROR(__xludf.DUMMYFUNCTION("GOOGLETRANSLATE(A2502,""EN"",""RU"")"),"Пряная аррабьята пенне")</f>
        <v>Пряная аррабьята пенне</v>
      </c>
      <c r="B2502" s="1" t="str">
        <f ca="1">IFERROR(__xludf.DUMMYFUNCTION("GOOGLETRANSLATE(B2502,""EN"",""RU"")"),"итальянской приправы")</f>
        <v>итальянской приправы</v>
      </c>
    </row>
    <row r="2503" spans="1:2" ht="15.75" customHeight="1">
      <c r="A2503" s="1" t="str">
        <f ca="1">IFERROR(__xludf.DUMMYFUNCTION("GOOGLETRANSLATE(A2503,""EN"",""RU"")"),"Пряная аррабьята пенне")</f>
        <v>Пряная аррабьята пенне</v>
      </c>
      <c r="B2503" s="1" t="str">
        <f ca="1">IFERROR(__xludf.DUMMYFUNCTION("GOOGLETRANSLATE(B2503,""EN"",""RU"")"),"Бэзил")</f>
        <v>Бэзил</v>
      </c>
    </row>
    <row r="2504" spans="1:2" ht="15.75" customHeight="1">
      <c r="A2504" s="1" t="str">
        <f ca="1">IFERROR(__xludf.DUMMYFUNCTION("GOOGLETRANSLATE(A2504,""EN"",""RU"")"),"Пряная аррабьята пенне")</f>
        <v>Пряная аррабьята пенне</v>
      </c>
      <c r="B2504" s="1" t="str">
        <f ca="1">IFERROR(__xludf.DUMMYFUNCTION("GOOGLETRANSLATE(B2504,""EN"",""RU"")"),"Пармиджано-Реджано")</f>
        <v>Пармиджано-Реджано</v>
      </c>
    </row>
    <row r="2505" spans="1:2" ht="15.75" customHeight="1">
      <c r="A2505" s="1" t="str">
        <f ca="1">IFERROR(__xludf.DUMMYFUNCTION("GOOGLETRANSLATE(A2505,""EN"",""RU"")"),"Дымный чечевичный перец чили с тыквой")</f>
        <v>Дымный чечевичный перец чили с тыквой</v>
      </c>
      <c r="B2505" s="1" t="str">
        <f ca="1">IFERROR(__xludf.DUMMYFUNCTION("GOOGLETRANSLATE(B2505,""EN"",""RU"")"),"Оливковое масло")</f>
        <v>Оливковое масло</v>
      </c>
    </row>
    <row r="2506" spans="1:2" ht="15.75" customHeight="1">
      <c r="A2506" s="1" t="str">
        <f ca="1">IFERROR(__xludf.DUMMYFUNCTION("GOOGLETRANSLATE(A2506,""EN"",""RU"")"),"Дымный чечевичный перец чили с тыквой")</f>
        <v>Дымный чечевичный перец чили с тыквой</v>
      </c>
      <c r="B2506" s="1" t="str">
        <f ca="1">IFERROR(__xludf.DUMMYFUNCTION("GOOGLETRANSLATE(B2506,""EN"",""RU"")"),"Лук")</f>
        <v>Лук</v>
      </c>
    </row>
    <row r="2507" spans="1:2" ht="15.75" customHeight="1">
      <c r="A2507" s="1" t="str">
        <f ca="1">IFERROR(__xludf.DUMMYFUNCTION("GOOGLETRANSLATE(A2507,""EN"",""RU"")"),"Дымный чечевичный перец чили с тыквой")</f>
        <v>Дымный чечевичный перец чили с тыквой</v>
      </c>
      <c r="B2507" s="1" t="str">
        <f ca="1">IFERROR(__xludf.DUMMYFUNCTION("GOOGLETRANSLATE(B2507,""EN"",""RU"")"),"лук-порей")</f>
        <v>лук-порей</v>
      </c>
    </row>
    <row r="2508" spans="1:2" ht="15.75" customHeight="1">
      <c r="A2508" s="1" t="str">
        <f ca="1">IFERROR(__xludf.DUMMYFUNCTION("GOOGLETRANSLATE(A2508,""EN"",""RU"")"),"Дымный чечевичный перец чили с тыквой")</f>
        <v>Дымный чечевичный перец чили с тыквой</v>
      </c>
      <c r="B2508" s="1" t="str">
        <f ca="1">IFERROR(__xludf.DUMMYFUNCTION("GOOGLETRANSLATE(B2508,""EN"",""RU"")"),"Чеснок")</f>
        <v>Чеснок</v>
      </c>
    </row>
    <row r="2509" spans="1:2" ht="15.75" customHeight="1">
      <c r="A2509" s="1" t="str">
        <f ca="1">IFERROR(__xludf.DUMMYFUNCTION("GOOGLETRANSLATE(A2509,""EN"",""RU"")"),"Дымный чечевичный перец чили с тыквой")</f>
        <v>Дымный чечевичный перец чили с тыквой</v>
      </c>
      <c r="B2509" s="1" t="str">
        <f ca="1">IFERROR(__xludf.DUMMYFUNCTION("GOOGLETRANSLATE(B2509,""EN"",""RU"")"),"Тмин")</f>
        <v>Тмин</v>
      </c>
    </row>
    <row r="2510" spans="1:2" ht="15.75" customHeight="1">
      <c r="A2510" s="1" t="str">
        <f ca="1">IFERROR(__xludf.DUMMYFUNCTION("GOOGLETRANSLATE(A2510,""EN"",""RU"")"),"Дымный чечевичный перец чили с тыквой")</f>
        <v>Дымный чечевичный перец чили с тыквой</v>
      </c>
      <c r="B2510" s="1" t="str">
        <f ca="1">IFERROR(__xludf.DUMMYFUNCTION("GOOGLETRANSLATE(B2510,""EN"",""RU"")"),"Кориандр")</f>
        <v>Кориандр</v>
      </c>
    </row>
    <row r="2511" spans="1:2" ht="15.75" customHeight="1">
      <c r="A2511" s="1" t="str">
        <f ca="1">IFERROR(__xludf.DUMMYFUNCTION("GOOGLETRANSLATE(A2511,""EN"",""RU"")"),"Дымный чечевичный перец чили с тыквой")</f>
        <v>Дымный чечевичный перец чили с тыквой</v>
      </c>
      <c r="B2511" s="1" t="str">
        <f ca="1">IFERROR(__xludf.DUMMYFUNCTION("GOOGLETRANSLATE(B2511,""EN"",""RU"")"),"Копченая паприка")</f>
        <v>Копченая паприка</v>
      </c>
    </row>
    <row r="2512" spans="1:2" ht="15.75" customHeight="1">
      <c r="A2512" s="1" t="str">
        <f ca="1">IFERROR(__xludf.DUMMYFUNCTION("GOOGLETRANSLATE(A2512,""EN"",""RU"")"),"Дымный чечевичный перец чили с тыквой")</f>
        <v>Дымный чечевичный перец чили с тыквой</v>
      </c>
      <c r="B2512" s="1" t="str">
        <f ca="1">IFERROR(__xludf.DUMMYFUNCTION("GOOGLETRANSLATE(B2512,""EN"",""RU"")"),"Корица")</f>
        <v>Корица</v>
      </c>
    </row>
    <row r="2513" spans="1:2" ht="15.75" customHeight="1">
      <c r="A2513" s="1" t="str">
        <f ca="1">IFERROR(__xludf.DUMMYFUNCTION("GOOGLETRANSLATE(A2513,""EN"",""RU"")"),"Дымный чечевичный перец чили с тыквой")</f>
        <v>Дымный чечевичный перец чили с тыквой</v>
      </c>
      <c r="B2513" s="1" t="str">
        <f ca="1">IFERROR(__xludf.DUMMYFUNCTION("GOOGLETRANSLATE(B2513,""EN"",""RU"")"),"Порошок чили")</f>
        <v>Порошок чили</v>
      </c>
    </row>
    <row r="2514" spans="1:2" ht="15.75" customHeight="1">
      <c r="A2514" s="1" t="str">
        <f ca="1">IFERROR(__xludf.DUMMYFUNCTION("GOOGLETRANSLATE(A2514,""EN"",""RU"")"),"Дымный чечевичный перец чили с тыквой")</f>
        <v>Дымный чечевичный перец чили с тыквой</v>
      </c>
      <c r="B2514" s="1" t="str">
        <f ca="1">IFERROR(__xludf.DUMMYFUNCTION("GOOGLETRANSLATE(B2514,""EN"",""RU"")"),"Какао")</f>
        <v>Какао</v>
      </c>
    </row>
    <row r="2515" spans="1:2" ht="15.75" customHeight="1">
      <c r="A2515" s="1" t="str">
        <f ca="1">IFERROR(__xludf.DUMMYFUNCTION("GOOGLETRANSLATE(A2515,""EN"",""RU"")"),"Дымный чечевичный перец чили с тыквой")</f>
        <v>Дымный чечевичный перец чили с тыквой</v>
      </c>
      <c r="B2515" s="1" t="str">
        <f ca="1">IFERROR(__xludf.DUMMYFUNCTION("GOOGLETRANSLATE(B2515,""EN"",""RU"")"),"Сушеный орегано")</f>
        <v>Сушеный орегано</v>
      </c>
    </row>
    <row r="2516" spans="1:2" ht="15.75" customHeight="1">
      <c r="A2516" s="1" t="str">
        <f ca="1">IFERROR(__xludf.DUMMYFUNCTION("GOOGLETRANSLATE(A2516,""EN"",""RU"")"),"Дымный чечевичный перец чили с тыквой")</f>
        <v>Дымный чечевичный перец чили с тыквой</v>
      </c>
      <c r="B2516" s="1" t="str">
        <f ca="1">IFERROR(__xludf.DUMMYFUNCTION("GOOGLETRANSLATE(B2516,""EN"",""RU"")"),"Нарезанные кубиками помидоры")</f>
        <v>Нарезанные кубиками помидоры</v>
      </c>
    </row>
    <row r="2517" spans="1:2" ht="15.75" customHeight="1">
      <c r="A2517" s="1" t="str">
        <f ca="1">IFERROR(__xludf.DUMMYFUNCTION("GOOGLETRANSLATE(A2517,""EN"",""RU"")"),"Дымный чечевичный перец чили с тыквой")</f>
        <v>Дымный чечевичный перец чили с тыквой</v>
      </c>
      <c r="B2517" s="1" t="str">
        <f ca="1">IFERROR(__xludf.DUMMYFUNCTION("GOOGLETRANSLATE(B2517,""EN"",""RU"")"),"Вода")</f>
        <v>Вода</v>
      </c>
    </row>
    <row r="2518" spans="1:2" ht="15.75" customHeight="1">
      <c r="A2518" s="1" t="str">
        <f ca="1">IFERROR(__xludf.DUMMYFUNCTION("GOOGLETRANSLATE(A2518,""EN"",""RU"")"),"Дымный чечевичный перец чили с тыквой")</f>
        <v>Дымный чечевичный перец чили с тыквой</v>
      </c>
      <c r="B2518" s="1" t="str">
        <f ca="1">IFERROR(__xludf.DUMMYFUNCTION("GOOGLETRANSLATE(B2518,""EN"",""RU"")"),"Морковь")</f>
        <v>Морковь</v>
      </c>
    </row>
    <row r="2519" spans="1:2" ht="15.75" customHeight="1">
      <c r="A2519" s="1" t="str">
        <f ca="1">IFERROR(__xludf.DUMMYFUNCTION("GOOGLETRANSLATE(A2519,""EN"",""RU"")"),"Дымный чечевичный перец чили с тыквой")</f>
        <v>Дымный чечевичный перец чили с тыквой</v>
      </c>
      <c r="B2519" s="1" t="str">
        <f ca="1">IFERROR(__xludf.DUMMYFUNCTION("GOOGLETRANSLATE(B2519,""EN"",""RU"")"),"Коричневая чечевица")</f>
        <v>Коричневая чечевица</v>
      </c>
    </row>
    <row r="2520" spans="1:2" ht="15.75" customHeight="1">
      <c r="A2520" s="1" t="str">
        <f ca="1">IFERROR(__xludf.DUMMYFUNCTION("GOOGLETRANSLATE(A2520,""EN"",""RU"")"),"Дымный чечевичный перец чили с тыквой")</f>
        <v>Дымный чечевичный перец чили с тыквой</v>
      </c>
      <c r="B2520" s="1" t="str">
        <f ca="1">IFERROR(__xludf.DUMMYFUNCTION("GOOGLETRANSLATE(B2520,""EN"",""RU"")"),"Морская соль")</f>
        <v>Морская соль</v>
      </c>
    </row>
    <row r="2521" spans="1:2" ht="15.75" customHeight="1">
      <c r="A2521" s="1" t="str">
        <f ca="1">IFERROR(__xludf.DUMMYFUNCTION("GOOGLETRANSLATE(A2521,""EN"",""RU"")"),"Дымный чечевичный перец чили с тыквой")</f>
        <v>Дымный чечевичный перец чили с тыквой</v>
      </c>
      <c r="B2521" s="1" t="str">
        <f ca="1">IFERROR(__xludf.DUMMYFUNCTION("GOOGLETRANSLATE(B2521,""EN"",""RU"")"),"Давить")</f>
        <v>Давить</v>
      </c>
    </row>
    <row r="2522" spans="1:2" ht="15.75" customHeight="1">
      <c r="A2522" s="1" t="str">
        <f ca="1">IFERROR(__xludf.DUMMYFUNCTION("GOOGLETRANSLATE(A2522,""EN"",""RU"")"),"Дымный чечевичный перец чили с тыквой")</f>
        <v>Дымный чечевичный перец чили с тыквой</v>
      </c>
      <c r="B2522" s="1" t="str">
        <f ca="1">IFERROR(__xludf.DUMMYFUNCTION("GOOGLETRANSLATE(B2522,""EN"",""RU"")"),"Кешью")</f>
        <v>Кешью</v>
      </c>
    </row>
    <row r="2523" spans="1:2" ht="15.75" customHeight="1">
      <c r="A2523" s="1" t="str">
        <f ca="1">IFERROR(__xludf.DUMMYFUNCTION("GOOGLETRANSLATE(A2523,""EN"",""RU"")"),"Дымный чечевичный перец чили с тыквой")</f>
        <v>Дымный чечевичный перец чили с тыквой</v>
      </c>
      <c r="B2523" s="1" t="str">
        <f ca="1">IFERROR(__xludf.DUMMYFUNCTION("GOOGLETRANSLATE(B2523,""EN"",""RU"")"),"Яблочный уксус")</f>
        <v>Яблочный уксус</v>
      </c>
    </row>
    <row r="2524" spans="1:2" ht="15.75" customHeight="1">
      <c r="A2524" s="1" t="str">
        <f ca="1">IFERROR(__xludf.DUMMYFUNCTION("GOOGLETRANSLATE(A2524,""EN"",""RU"")"),"Липкий ирисный пудинг Ultimate")</f>
        <v>Липкий ирисный пудинг Ultimate</v>
      </c>
      <c r="B2524" s="1" t="str">
        <f ca="1">IFERROR(__xludf.DUMMYFUNCTION("GOOGLETRANSLATE(B2524,""EN"",""RU"")"),"финики маджхоль")</f>
        <v>финики маджхоль</v>
      </c>
    </row>
    <row r="2525" spans="1:2" ht="15.75" customHeight="1">
      <c r="A2525" s="1" t="str">
        <f ca="1">IFERROR(__xludf.DUMMYFUNCTION("GOOGLETRANSLATE(A2525,""EN"",""RU"")"),"Липкий ирисный пудинг Ultimate")</f>
        <v>Липкий ирисный пудинг Ultimate</v>
      </c>
      <c r="B2525" s="1" t="str">
        <f ca="1">IFERROR(__xludf.DUMMYFUNCTION("GOOGLETRANSLATE(B2525,""EN"",""RU"")"),"вода")</f>
        <v>вода</v>
      </c>
    </row>
    <row r="2526" spans="1:2" ht="15.75" customHeight="1">
      <c r="A2526" s="1" t="str">
        <f ca="1">IFERROR(__xludf.DUMMYFUNCTION("GOOGLETRANSLATE(A2526,""EN"",""RU"")"),"Липкий ирисный пудинг Ultimate")</f>
        <v>Липкий ирисный пудинг Ultimate</v>
      </c>
      <c r="B2526" s="1" t="str">
        <f ca="1">IFERROR(__xludf.DUMMYFUNCTION("GOOGLETRANSLATE(B2526,""EN"",""RU"")"),"экстракт ванили")</f>
        <v>экстракт ванили</v>
      </c>
    </row>
    <row r="2527" spans="1:2" ht="15.75" customHeight="1">
      <c r="A2527" s="1" t="str">
        <f ca="1">IFERROR(__xludf.DUMMYFUNCTION("GOOGLETRANSLATE(A2527,""EN"",""RU"")"),"Липкий ирисный пудинг Ultimate")</f>
        <v>Липкий ирисный пудинг Ultimate</v>
      </c>
      <c r="B2527" s="1" t="str">
        <f ca="1">IFERROR(__xludf.DUMMYFUNCTION("GOOGLETRANSLATE(B2527,""EN"",""RU"")"),"самоподнимающаяся мука")</f>
        <v>самоподнимающаяся мука</v>
      </c>
    </row>
    <row r="2528" spans="1:2" ht="15.75" customHeight="1">
      <c r="A2528" s="1" t="str">
        <f ca="1">IFERROR(__xludf.DUMMYFUNCTION("GOOGLETRANSLATE(A2528,""EN"",""RU"")"),"Липкий ирисный пудинг Ultimate")</f>
        <v>Липкий ирисный пудинг Ultimate</v>
      </c>
      <c r="B2528" s="1" t="str">
        <f ca="1">IFERROR(__xludf.DUMMYFUNCTION("GOOGLETRANSLATE(B2528,""EN"",""RU"")"),"бикарбонат соды")</f>
        <v>бикарбонат соды</v>
      </c>
    </row>
    <row r="2529" spans="1:2" ht="15.75" customHeight="1">
      <c r="A2529" s="1" t="str">
        <f ca="1">IFERROR(__xludf.DUMMYFUNCTION("GOOGLETRANSLATE(A2529,""EN"",""RU"")"),"Липкий ирисный пудинг Ultimate")</f>
        <v>Липкий ирисный пудинг Ultimate</v>
      </c>
      <c r="B2529" s="1" t="str">
        <f ca="1">IFERROR(__xludf.DUMMYFUNCTION("GOOGLETRANSLATE(B2529,""EN"",""RU"")"),"яйца")</f>
        <v>яйца</v>
      </c>
    </row>
    <row r="2530" spans="1:2" ht="15.75" customHeight="1">
      <c r="A2530" s="1" t="str">
        <f ca="1">IFERROR(__xludf.DUMMYFUNCTION("GOOGLETRANSLATE(A2530,""EN"",""RU"")"),"Липкий ирисный пудинг Ultimate")</f>
        <v>Липкий ирисный пудинг Ultimate</v>
      </c>
      <c r="B2530" s="1" t="str">
        <f ca="1">IFERROR(__xludf.DUMMYFUNCTION("GOOGLETRANSLATE(B2530,""EN"",""RU"")"),"масло")</f>
        <v>масло</v>
      </c>
    </row>
    <row r="2531" spans="1:2" ht="15.75" customHeight="1">
      <c r="A2531" s="1" t="str">
        <f ca="1">IFERROR(__xludf.DUMMYFUNCTION("GOOGLETRANSLATE(A2531,""EN"",""RU"")"),"Липкий ирисный пудинг Ultimate")</f>
        <v>Липкий ирисный пудинг Ultimate</v>
      </c>
      <c r="B2531" s="1" t="str">
        <f ca="1">IFERROR(__xludf.DUMMYFUNCTION("GOOGLETRANSLATE(B2531,""EN"",""RU"")"),"сахар демерара")</f>
        <v>сахар демерара</v>
      </c>
    </row>
    <row r="2532" spans="1:2" ht="15.75" customHeight="1">
      <c r="A2532" s="1" t="str">
        <f ca="1">IFERROR(__xludf.DUMMYFUNCTION("GOOGLETRANSLATE(A2532,""EN"",""RU"")"),"Липкий ирисный пудинг Ultimate")</f>
        <v>Липкий ирисный пудинг Ultimate</v>
      </c>
      <c r="B2532" s="1" t="str">
        <f ca="1">IFERROR(__xludf.DUMMYFUNCTION("GOOGLETRANSLATE(B2532,""EN"",""RU"")"),"черная патока")</f>
        <v>черная патока</v>
      </c>
    </row>
    <row r="2533" spans="1:2" ht="15.75" customHeight="1">
      <c r="A2533" s="1" t="str">
        <f ca="1">IFERROR(__xludf.DUMMYFUNCTION("GOOGLETRANSLATE(A2533,""EN"",""RU"")"),"Липкий ирисный пудинг Ultimate")</f>
        <v>Липкий ирисный пудинг Ultimate</v>
      </c>
      <c r="B2533" s="1" t="str">
        <f ca="1">IFERROR(__xludf.DUMMYFUNCTION("GOOGLETRANSLATE(B2533,""EN"",""RU"")"),"молоко")</f>
        <v>молоко</v>
      </c>
    </row>
    <row r="2534" spans="1:2" ht="15.75" customHeight="1">
      <c r="A2534" s="1" t="str">
        <f ca="1">IFERROR(__xludf.DUMMYFUNCTION("GOOGLETRANSLATE(A2534,""EN"",""RU"")"),"Липкий ирисный пудинг Ultimate")</f>
        <v>Липкий ирисный пудинг Ultimate</v>
      </c>
      <c r="B2534" s="1" t="str">
        <f ca="1">IFERROR(__xludf.DUMMYFUNCTION("GOOGLETRANSLATE(B2534,""EN"",""RU"")"),"мороженое")</f>
        <v>мороженое</v>
      </c>
    </row>
    <row r="2535" spans="1:2" ht="15.75" customHeight="1">
      <c r="A2535" s="1" t="str">
        <f ca="1">IFERROR(__xludf.DUMMYFUNCTION("GOOGLETRANSLATE(A2535,""EN"",""RU"")"),"Липкий ирисный пудинг Ultimate")</f>
        <v>Липкий ирисный пудинг Ultimate</v>
      </c>
      <c r="B2535" s="1" t="str">
        <f ca="1">IFERROR(__xludf.DUMMYFUNCTION("GOOGLETRANSLATE(B2535,""EN"",""RU"")"),"сахар мусковадо")</f>
        <v>сахар мусковадо</v>
      </c>
    </row>
    <row r="2536" spans="1:2" ht="15.75" customHeight="1">
      <c r="A2536" s="1" t="str">
        <f ca="1">IFERROR(__xludf.DUMMYFUNCTION("GOOGLETRANSLATE(A2536,""EN"",""RU"")"),"Липкий ирисный пудинг Ultimate")</f>
        <v>Липкий ирисный пудинг Ultimate</v>
      </c>
      <c r="B2536" s="1" t="str">
        <f ca="1">IFERROR(__xludf.DUMMYFUNCTION("GOOGLETRANSLATE(B2536,""EN"",""RU"")"),"масло")</f>
        <v>масло</v>
      </c>
    </row>
    <row r="2537" spans="1:2" ht="15.75" customHeight="1">
      <c r="A2537" s="1" t="str">
        <f ca="1">IFERROR(__xludf.DUMMYFUNCTION("GOOGLETRANSLATE(A2537,""EN"",""RU"")"),"Липкий ирисный пудинг Ultimate")</f>
        <v>Липкий ирисный пудинг Ultimate</v>
      </c>
      <c r="B2537" s="1" t="str">
        <f ca="1">IFERROR(__xludf.DUMMYFUNCTION("GOOGLETRANSLATE(B2537,""EN"",""RU"")"),"двойной крем")</f>
        <v>двойной крем</v>
      </c>
    </row>
    <row r="2538" spans="1:2" ht="15.75" customHeight="1">
      <c r="A2538" s="1" t="str">
        <f ca="1">IFERROR(__xludf.DUMMYFUNCTION("GOOGLETRANSLATE(A2538,""EN"",""RU"")"),"Липкий ирисный пудинг Ultimate")</f>
        <v>Липкий ирисный пудинг Ultimate</v>
      </c>
      <c r="B2538" s="1" t="str">
        <f ca="1">IFERROR(__xludf.DUMMYFUNCTION("GOOGLETRANSLATE(B2538,""EN"",""RU"")"),"черная патока")</f>
        <v>черная патока</v>
      </c>
    </row>
    <row r="2539" spans="1:2" ht="15.75" customHeight="1">
      <c r="A2539" s="1" t="str">
        <f ca="1">IFERROR(__xludf.DUMMYFUNCTION("GOOGLETRANSLATE(A2539,""EN"",""RU"")"),"Острый североафриканский картофельный салат")</f>
        <v>Острый североафриканский картофельный салат</v>
      </c>
      <c r="B2539" s="1" t="str">
        <f ca="1">IFERROR(__xludf.DUMMYFUNCTION("GOOGLETRANSLATE(B2539,""EN"",""RU"")"),"Маленький картофель")</f>
        <v>Маленький картофель</v>
      </c>
    </row>
    <row r="2540" spans="1:2" ht="15.75" customHeight="1">
      <c r="A2540" s="1" t="str">
        <f ca="1">IFERROR(__xludf.DUMMYFUNCTION("GOOGLETRANSLATE(A2540,""EN"",""RU"")"),"Острый североафриканский картофельный салат")</f>
        <v>Острый североафриканский картофельный салат</v>
      </c>
      <c r="B2540" s="1" t="str">
        <f ca="1">IFERROR(__xludf.DUMMYFUNCTION("GOOGLETRANSLATE(B2540,""EN"",""RU"")"),"Харисса Спайс")</f>
        <v>Харисса Спайс</v>
      </c>
    </row>
    <row r="2541" spans="1:2" ht="15.75" customHeight="1">
      <c r="A2541" s="1" t="str">
        <f ca="1">IFERROR(__xludf.DUMMYFUNCTION("GOOGLETRANSLATE(A2541,""EN"",""RU"")"),"Острый североафриканский картофельный салат")</f>
        <v>Острый североафриканский картофельный салат</v>
      </c>
      <c r="B2541" s="1" t="str">
        <f ca="1">IFERROR(__xludf.DUMMYFUNCTION("GOOGLETRANSLATE(B2541,""EN"",""RU"")"),"оливковое масло")</f>
        <v>оливковое масло</v>
      </c>
    </row>
    <row r="2542" spans="1:2" ht="15.75" customHeight="1">
      <c r="A2542" s="1" t="str">
        <f ca="1">IFERROR(__xludf.DUMMYFUNCTION("GOOGLETRANSLATE(A2542,""EN"",""RU"")"),"Острый североафриканский картофельный салат")</f>
        <v>Острый североафриканский картофельный салат</v>
      </c>
      <c r="B2542" s="1" t="str">
        <f ca="1">IFERROR(__xludf.DUMMYFUNCTION("GOOGLETRANSLATE(B2542,""EN"",""RU"")"),"Лимон")</f>
        <v>Лимон</v>
      </c>
    </row>
    <row r="2543" spans="1:2" ht="15.75" customHeight="1">
      <c r="A2543" s="1" t="str">
        <f ca="1">IFERROR(__xludf.DUMMYFUNCTION("GOOGLETRANSLATE(A2543,""EN"",""RU"")"),"Острый североафриканский картофельный салат")</f>
        <v>Острый североафриканский картофельный салат</v>
      </c>
      <c r="B2543" s="1" t="str">
        <f ca="1">IFERROR(__xludf.DUMMYFUNCTION("GOOGLETRANSLATE(B2543,""EN"",""RU"")"),"Лук")</f>
        <v>Лук</v>
      </c>
    </row>
    <row r="2544" spans="1:2" ht="15.75" customHeight="1">
      <c r="A2544" s="1" t="str">
        <f ca="1">IFERROR(__xludf.DUMMYFUNCTION("GOOGLETRANSLATE(A2544,""EN"",""RU"")"),"Острый североафриканский картофельный салат")</f>
        <v>Острый североафриканский картофельный салат</v>
      </c>
      <c r="B2544" s="1" t="str">
        <f ca="1">IFERROR(__xludf.DUMMYFUNCTION("GOOGLETRANSLATE(B2544,""EN"",""RU"")"),"Ракета")</f>
        <v>Ракета</v>
      </c>
    </row>
    <row r="2545" spans="1:2" ht="15.75" customHeight="1">
      <c r="A2545" s="1" t="str">
        <f ca="1">IFERROR(__xludf.DUMMYFUNCTION("GOOGLETRANSLATE(A2545,""EN"",""RU"")"),"Острый североафриканский картофельный салат")</f>
        <v>Острый североафриканский картофельный салат</v>
      </c>
      <c r="B2545" s="1" t="str">
        <f ca="1">IFERROR(__xludf.DUMMYFUNCTION("GOOGLETRANSLATE(B2545,""EN"",""RU"")"),"Фета")</f>
        <v>Фета</v>
      </c>
    </row>
    <row r="2546" spans="1:2" ht="15.75" customHeight="1">
      <c r="A2546" s="1" t="str">
        <f ca="1">IFERROR(__xludf.DUMMYFUNCTION("GOOGLETRANSLATE(A2546,""EN"",""RU"")"),"Острый североафриканский картофельный салат")</f>
        <v>Острый североафриканский картофельный салат</v>
      </c>
      <c r="B2546" s="1" t="str">
        <f ca="1">IFERROR(__xludf.DUMMYFUNCTION("GOOGLETRANSLATE(B2546,""EN"",""RU"")"),"Мятный")</f>
        <v>Мятный</v>
      </c>
    </row>
    <row r="2547" spans="1:2" ht="15.75" customHeight="1">
      <c r="A2547" s="1" t="str">
        <f ca="1">IFERROR(__xludf.DUMMYFUNCTION("GOOGLETRANSLATE(A2547,""EN"",""RU"")"),"Острый североафриканский картофельный салат")</f>
        <v>Острый североафриканский картофельный салат</v>
      </c>
      <c r="B2547" s="1" t="str">
        <f ca="1">IFERROR(__xludf.DUMMYFUNCTION("GOOGLETRANSLATE(B2547,""EN"",""RU"")"),"кедровые орехи")</f>
        <v>кедровые орехи</v>
      </c>
    </row>
    <row r="2548" spans="1:2" ht="15.75" customHeight="1">
      <c r="A2548" s="1" t="str">
        <f ca="1">IFERROR(__xludf.DUMMYFUNCTION("GOOGLETRANSLATE(A2548,""EN"",""RU"")"),"Острый североафриканский картофельный салат")</f>
        <v>Острый североафриканский картофельный салат</v>
      </c>
      <c r="B2548" s="1" t="str">
        <f ca="1">IFERROR(__xludf.DUMMYFUNCTION("GOOGLETRANSLATE(B2548,""EN"",""RU"")"),"Соль")</f>
        <v>Соль</v>
      </c>
    </row>
    <row r="2549" spans="1:2" ht="15.75" customHeight="1">
      <c r="A2549" s="1" t="str">
        <f ca="1">IFERROR(__xludf.DUMMYFUNCTION("GOOGLETRANSLATE(A2549,""EN"",""RU"")"),"Острый североафриканский картофельный салат")</f>
        <v>Острый североафриканский картофельный салат</v>
      </c>
      <c r="B2549" s="1" t="str">
        <f ca="1">IFERROR(__xludf.DUMMYFUNCTION("GOOGLETRANSLATE(B2549,""EN"",""RU"")"),"Перец")</f>
        <v>Перец</v>
      </c>
    </row>
    <row r="2550" spans="1:2" ht="15.75" customHeight="1">
      <c r="A2550" s="1" t="str">
        <f ca="1">IFERROR(__xludf.DUMMYFUNCTION("GOOGLETRANSLATE(A2550,""EN"",""RU"")"),"Баклажаны на плите с хариссой, нутом и йогуртом с тмином")</f>
        <v>Баклажаны на плите с хариссой, нутом и йогуртом с тмином</v>
      </c>
      <c r="B2550" s="1" t="str">
        <f ca="1">IFERROR(__xludf.DUMMYFUNCTION("GOOGLETRANSLATE(B2550,""EN"",""RU"")"),"Оливковое масло")</f>
        <v>Оливковое масло</v>
      </c>
    </row>
    <row r="2551" spans="1:2" ht="15.75" customHeight="1">
      <c r="A2551" s="1" t="str">
        <f ca="1">IFERROR(__xludf.DUMMYFUNCTION("GOOGLETRANSLATE(A2551,""EN"",""RU"")"),"Баклажаны на плите с хариссой, нутом и йогуртом с тмином")</f>
        <v>Баклажаны на плите с хариссой, нутом и йогуртом с тмином</v>
      </c>
      <c r="B2551" s="1" t="str">
        <f ca="1">IFERROR(__xludf.DUMMYFUNCTION("GOOGLETRANSLATE(B2551,""EN"",""RU"")"),"Баклажаны")</f>
        <v>Баклажаны</v>
      </c>
    </row>
    <row r="2552" spans="1:2" ht="15.75" customHeight="1">
      <c r="A2552" s="1" t="str">
        <f ca="1">IFERROR(__xludf.DUMMYFUNCTION("GOOGLETRANSLATE(A2552,""EN"",""RU"")"),"Баклажаны на плите с хариссой, нутом и йогуртом с тмином")</f>
        <v>Баклажаны на плите с хариссой, нутом и йогуртом с тмином</v>
      </c>
      <c r="B2552" s="1" t="str">
        <f ca="1">IFERROR(__xludf.DUMMYFUNCTION("GOOGLETRANSLATE(B2552,""EN"",""RU"")"),"Харисса")</f>
        <v>Харисса</v>
      </c>
    </row>
    <row r="2553" spans="1:2" ht="15.75" customHeight="1">
      <c r="A2553" s="1" t="str">
        <f ca="1">IFERROR(__xludf.DUMMYFUNCTION("GOOGLETRANSLATE(A2553,""EN"",""RU"")"),"Баклажаны на плите с хариссой, нутом и йогуртом с тмином")</f>
        <v>Баклажаны на плите с хариссой, нутом и йогуртом с тмином</v>
      </c>
      <c r="B2553" s="1" t="str">
        <f ca="1">IFERROR(__xludf.DUMMYFUNCTION("GOOGLETRANSLATE(B2553,""EN"",""RU"")"),"Нут")</f>
        <v>Нут</v>
      </c>
    </row>
    <row r="2554" spans="1:2" ht="15.75" customHeight="1">
      <c r="A2554" s="1" t="str">
        <f ca="1">IFERROR(__xludf.DUMMYFUNCTION("GOOGLETRANSLATE(A2554,""EN"",""RU"")"),"Баклажаны на плите с хариссой, нутом и йогуртом с тмином")</f>
        <v>Баклажаны на плите с хариссой, нутом и йогуртом с тмином</v>
      </c>
      <c r="B2554" s="1" t="str">
        <f ca="1">IFERROR(__xludf.DUMMYFUNCTION("GOOGLETRANSLATE(B2554,""EN"",""RU"")"),"Помидоры черри")</f>
        <v>Помидоры черри</v>
      </c>
    </row>
    <row r="2555" spans="1:2" ht="15.75" customHeight="1">
      <c r="A2555" s="1" t="str">
        <f ca="1">IFERROR(__xludf.DUMMYFUNCTION("GOOGLETRANSLATE(A2555,""EN"",""RU"")"),"Баклажаны на плите с хариссой, нутом и йогуртом с тмином")</f>
        <v>Баклажаны на плите с хариссой, нутом и йогуртом с тмином</v>
      </c>
      <c r="B2555" s="1" t="str">
        <f ca="1">IFERROR(__xludf.DUMMYFUNCTION("GOOGLETRANSLATE(B2555,""EN"",""RU"")"),"греческий йогурт")</f>
        <v>греческий йогурт</v>
      </c>
    </row>
    <row r="2556" spans="1:2" ht="15.75" customHeight="1">
      <c r="A2556" s="1" t="str">
        <f ca="1">IFERROR(__xludf.DUMMYFUNCTION("GOOGLETRANSLATE(A2556,""EN"",""RU"")"),"Баклажаны на плите с хариссой, нутом и йогуртом с тмином")</f>
        <v>Баклажаны на плите с хариссой, нутом и йогуртом с тмином</v>
      </c>
      <c r="B2556" s="1" t="str">
        <f ca="1">IFERROR(__xludf.DUMMYFUNCTION("GOOGLETRANSLATE(B2556,""EN"",""RU"")"),"Молотого тмина")</f>
        <v>Молотого тмина</v>
      </c>
    </row>
    <row r="2557" spans="1:2" ht="15.75" customHeight="1">
      <c r="A2557" s="1" t="str">
        <f ca="1">IFERROR(__xludf.DUMMYFUNCTION("GOOGLETRANSLATE(A2557,""EN"",""RU"")"),"Баклажаны на плите с хариссой, нутом и йогуртом с тмином")</f>
        <v>Баклажаны на плите с хариссой, нутом и йогуртом с тмином</v>
      </c>
      <c r="B2557" s="1" t="str">
        <f ca="1">IFERROR(__xludf.DUMMYFUNCTION("GOOGLETRANSLATE(B2557,""EN"",""RU"")"),"Петрушка")</f>
        <v>Петрушка</v>
      </c>
    </row>
    <row r="2558" spans="1:2" ht="15.75" customHeight="1">
      <c r="A2558" s="1" t="str">
        <f ca="1">IFERROR(__xludf.DUMMYFUNCTION("GOOGLETRANSLATE(A2558,""EN"",""RU"")"),"Ризотто с лососем и креветками")</f>
        <v>Ризотто с лососем и креветками</v>
      </c>
      <c r="B2558" s="1" t="str">
        <f ca="1">IFERROR(__xludf.DUMMYFUNCTION("GOOGLETRANSLATE(B2558,""EN"",""RU"")"),"масло")</f>
        <v>масло</v>
      </c>
    </row>
    <row r="2559" spans="1:2" ht="15.75" customHeight="1">
      <c r="A2559" s="1" t="str">
        <f ca="1">IFERROR(__xludf.DUMMYFUNCTION("GOOGLETRANSLATE(A2559,""EN"",""RU"")"),"Ризотто с лососем и креветками")</f>
        <v>Ризотто с лососем и креветками</v>
      </c>
      <c r="B2559" s="1" t="str">
        <f ca="1">IFERROR(__xludf.DUMMYFUNCTION("GOOGLETRANSLATE(B2559,""EN"",""RU"")"),"лук")</f>
        <v>лук</v>
      </c>
    </row>
    <row r="2560" spans="1:2" ht="15.75" customHeight="1">
      <c r="A2560" s="1" t="str">
        <f ca="1">IFERROR(__xludf.DUMMYFUNCTION("GOOGLETRANSLATE(A2560,""EN"",""RU"")"),"Ризотто с лососем и креветками")</f>
        <v>Ризотто с лососем и креветками</v>
      </c>
      <c r="B2560" s="1" t="str">
        <f ca="1">IFERROR(__xludf.DUMMYFUNCTION("GOOGLETRANSLATE(B2560,""EN"",""RU"")"),"рис")</f>
        <v>рис</v>
      </c>
    </row>
    <row r="2561" spans="1:2" ht="15.75" customHeight="1">
      <c r="A2561" s="1" t="str">
        <f ca="1">IFERROR(__xludf.DUMMYFUNCTION("GOOGLETRANSLATE(A2561,""EN"",""RU"")"),"Ризотто с лососем и креветками")</f>
        <v>Ризотто с лососем и креветками</v>
      </c>
      <c r="B2561" s="1" t="str">
        <f ca="1">IFERROR(__xludf.DUMMYFUNCTION("GOOGLETRANSLATE(B2561,""EN"",""RU"")"),"белое вино")</f>
        <v>белое вино</v>
      </c>
    </row>
    <row r="2562" spans="1:2" ht="15.75" customHeight="1">
      <c r="A2562" s="1" t="str">
        <f ca="1">IFERROR(__xludf.DUMMYFUNCTION("GOOGLETRANSLATE(A2562,""EN"",""RU"")"),"Ризотто с лососем и креветками")</f>
        <v>Ризотто с лососем и креветками</v>
      </c>
      <c r="B2562" s="1" t="str">
        <f ca="1">IFERROR(__xludf.DUMMYFUNCTION("GOOGLETRANSLATE(B2562,""EN"",""RU"")"),"овощного бульона")</f>
        <v>овощного бульона</v>
      </c>
    </row>
    <row r="2563" spans="1:2" ht="15.75" customHeight="1">
      <c r="A2563" s="1" t="str">
        <f ca="1">IFERROR(__xludf.DUMMYFUNCTION("GOOGLETRANSLATE(A2563,""EN"",""RU"")"),"Ризотто с лососем и креветками")</f>
        <v>Ризотто с лососем и креветками</v>
      </c>
      <c r="B2563" s="1" t="str">
        <f ca="1">IFERROR(__xludf.DUMMYFUNCTION("GOOGLETRANSLATE(B2563,""EN"",""RU"")"),"лимон")</f>
        <v>лимон</v>
      </c>
    </row>
    <row r="2564" spans="1:2" ht="15.75" customHeight="1">
      <c r="A2564" s="1" t="str">
        <f ca="1">IFERROR(__xludf.DUMMYFUNCTION("GOOGLETRANSLATE(A2564,""EN"",""RU"")"),"Ризотто с лососем и креветками")</f>
        <v>Ризотто с лососем и креветками</v>
      </c>
      <c r="B2564" s="1" t="str">
        <f ca="1">IFERROR(__xludf.DUMMYFUNCTION("GOOGLETRANSLATE(B2564,""EN"",""RU"")"),"Королевские креветки")</f>
        <v>Королевские креветки</v>
      </c>
    </row>
    <row r="2565" spans="1:2" ht="15.75" customHeight="1">
      <c r="A2565" s="1" t="str">
        <f ca="1">IFERROR(__xludf.DUMMYFUNCTION("GOOGLETRANSLATE(A2565,""EN"",""RU"")"),"Ризотто с лососем и креветками")</f>
        <v>Ризотто с лососем и креветками</v>
      </c>
      <c r="B2565" s="1" t="str">
        <f ca="1">IFERROR(__xludf.DUMMYFUNCTION("GOOGLETRANSLATE(B2565,""EN"",""RU"")"),"лосось")</f>
        <v>лосось</v>
      </c>
    </row>
    <row r="2566" spans="1:2" ht="15.75" customHeight="1">
      <c r="A2566" s="1" t="str">
        <f ca="1">IFERROR(__xludf.DUMMYFUNCTION("GOOGLETRANSLATE(A2566,""EN"",""RU"")"),"Ризотто с лососем и креветками")</f>
        <v>Ризотто с лососем и креветками</v>
      </c>
      <c r="B2566" s="1" t="str">
        <f ca="1">IFERROR(__xludf.DUMMYFUNCTION("GOOGLETRANSLATE(B2566,""EN"",""RU"")"),"спаржа")</f>
        <v>спаржа</v>
      </c>
    </row>
    <row r="2567" spans="1:2" ht="15.75" customHeight="1">
      <c r="A2567" s="1" t="str">
        <f ca="1">IFERROR(__xludf.DUMMYFUNCTION("GOOGLETRANSLATE(A2567,""EN"",""RU"")"),"Ризотто с лососем и креветками")</f>
        <v>Ризотто с лососем и креветками</v>
      </c>
      <c r="B2567" s="1" t="str">
        <f ca="1">IFERROR(__xludf.DUMMYFUNCTION("GOOGLETRANSLATE(B2567,""EN"",""RU"")"),"черный перец")</f>
        <v>черный перец</v>
      </c>
    </row>
    <row r="2568" spans="1:2" ht="15.75" customHeight="1">
      <c r="A2568" s="1" t="str">
        <f ca="1">IFERROR(__xludf.DUMMYFUNCTION("GOOGLETRANSLATE(A2568,""EN"",""RU"")"),"Ризотто с лососем и креветками")</f>
        <v>Ризотто с лососем и креветками</v>
      </c>
      <c r="B2568" s="1" t="str">
        <f ca="1">IFERROR(__xludf.DUMMYFUNCTION("GOOGLETRANSLATE(B2568,""EN"",""RU"")"),"пармезан")</f>
        <v>пармезан</v>
      </c>
    </row>
    <row r="2569" spans="1:2" ht="15.75" customHeight="1">
      <c r="A2569" s="1" t="str">
        <f ca="1">IFERROR(__xludf.DUMMYFUNCTION("GOOGLETRANSLATE(A2569,""EN"",""RU"")"),"Чизкейк с соленой карамелью")</f>
        <v>Чизкейк с соленой карамелью</v>
      </c>
      <c r="B2569" s="1" t="str">
        <f ca="1">IFERROR(__xludf.DUMMYFUNCTION("GOOGLETRANSLATE(B2569,""EN"",""RU"")"),"Пищеварительное печенье")</f>
        <v>Пищеварительное печенье</v>
      </c>
    </row>
    <row r="2570" spans="1:2" ht="15.75" customHeight="1">
      <c r="A2570" s="1" t="str">
        <f ca="1">IFERROR(__xludf.DUMMYFUNCTION("GOOGLETRANSLATE(A2570,""EN"",""RU"")"),"Чизкейк с соленой карамелью")</f>
        <v>Чизкейк с соленой карамелью</v>
      </c>
      <c r="B2570" s="1" t="str">
        <f ca="1">IFERROR(__xludf.DUMMYFUNCTION("GOOGLETRANSLATE(B2570,""EN"",""RU"")"),"Крендели с солью")</f>
        <v>Крендели с солью</v>
      </c>
    </row>
    <row r="2571" spans="1:2" ht="15.75" customHeight="1">
      <c r="A2571" s="1" t="str">
        <f ca="1">IFERROR(__xludf.DUMMYFUNCTION("GOOGLETRANSLATE(A2571,""EN"",""RU"")"),"Чизкейк с соленой карамелью")</f>
        <v>Чизкейк с соленой карамелью</v>
      </c>
      <c r="B2571" s="1" t="str">
        <f ca="1">IFERROR(__xludf.DUMMYFUNCTION("GOOGLETRANSLATE(B2571,""EN"",""RU"")"),"Масло")</f>
        <v>Масло</v>
      </c>
    </row>
    <row r="2572" spans="1:2" ht="15.75" customHeight="1">
      <c r="A2572" s="1" t="str">
        <f ca="1">IFERROR(__xludf.DUMMYFUNCTION("GOOGLETRANSLATE(A2572,""EN"",""RU"")"),"Чизкейк с соленой карамелью")</f>
        <v>Чизкейк с соленой карамелью</v>
      </c>
      <c r="B2572" s="1" t="str">
        <f ca="1">IFERROR(__xludf.DUMMYFUNCTION("GOOGLETRANSLATE(B2572,""EN"",""RU"")"),"Сливочный сыр")</f>
        <v>Сливочный сыр</v>
      </c>
    </row>
    <row r="2573" spans="1:2" ht="15.75" customHeight="1">
      <c r="A2573" s="1" t="str">
        <f ca="1">IFERROR(__xludf.DUMMYFUNCTION("GOOGLETRANSLATE(A2573,""EN"",""RU"")"),"Чизкейк с соленой карамелью")</f>
        <v>Чизкейк с соленой карамелью</v>
      </c>
      <c r="B2573" s="1" t="str">
        <f ca="1">IFERROR(__xludf.DUMMYFUNCTION("GOOGLETRANSLATE(B2573,""EN"",""RU"")"),"Экстракт ванили")</f>
        <v>Экстракт ванили</v>
      </c>
    </row>
    <row r="2574" spans="1:2" ht="15.75" customHeight="1">
      <c r="A2574" s="1" t="str">
        <f ca="1">IFERROR(__xludf.DUMMYFUNCTION("GOOGLETRANSLATE(A2574,""EN"",""RU"")"),"Чизкейк с соленой карамелью")</f>
        <v>Чизкейк с соленой карамелью</v>
      </c>
      <c r="B2574" s="1" t="str">
        <f ca="1">IFERROR(__xludf.DUMMYFUNCTION("GOOGLETRANSLATE(B2574,""EN"",""RU"")"),"Сахарная пудра")</f>
        <v>Сахарная пудра</v>
      </c>
    </row>
    <row r="2575" spans="1:2" ht="15.75" customHeight="1">
      <c r="A2575" s="1" t="str">
        <f ca="1">IFERROR(__xludf.DUMMYFUNCTION("GOOGLETRANSLATE(A2575,""EN"",""RU"")"),"Чизкейк с соленой карамелью")</f>
        <v>Чизкейк с соленой карамелью</v>
      </c>
      <c r="B2575" s="1" t="str">
        <f ca="1">IFERROR(__xludf.DUMMYFUNCTION("GOOGLETRANSLATE(B2575,""EN"",""RU"")"),"Карамель")</f>
        <v>Карамель</v>
      </c>
    </row>
    <row r="2576" spans="1:2" ht="15.75" customHeight="1">
      <c r="A2576" s="1" t="str">
        <f ca="1">IFERROR(__xludf.DUMMYFUNCTION("GOOGLETRANSLATE(A2576,""EN"",""RU"")"),"Чизкейк с соленой карамелью")</f>
        <v>Чизкейк с соленой карамелью</v>
      </c>
      <c r="B2576" s="1" t="str">
        <f ca="1">IFERROR(__xludf.DUMMYFUNCTION("GOOGLETRANSLATE(B2576,""EN"",""RU"")"),"Морская соль")</f>
        <v>Морская соль</v>
      </c>
    </row>
    <row r="2577" spans="1:2" ht="15.75" customHeight="1">
      <c r="A2577" s="1" t="str">
        <f ca="1">IFERROR(__xludf.DUMMYFUNCTION("GOOGLETRANSLATE(A2577,""EN"",""RU"")"),"Чизкейк с соленой карамелью")</f>
        <v>Чизкейк с соленой карамелью</v>
      </c>
      <c r="B2577" s="1" t="str">
        <f ca="1">IFERROR(__xludf.DUMMYFUNCTION("GOOGLETRANSLATE(B2577,""EN"",""RU"")"),"Двойной крем")</f>
        <v>Двойной крем</v>
      </c>
    </row>
    <row r="2578" spans="1:2" ht="15.75" customHeight="1">
      <c r="A2578" s="1" t="str">
        <f ca="1">IFERROR(__xludf.DUMMYFUNCTION("GOOGLETRANSLATE(A2578,""EN"",""RU"")"),"Чизкейк с соленой карамелью")</f>
        <v>Чизкейк с соленой карамелью</v>
      </c>
      <c r="B2578" s="1" t="str">
        <f ca="1">IFERROR(__xludf.DUMMYFUNCTION("GOOGLETRANSLATE(B2578,""EN"",""RU"")"),"Карамельный соус")</f>
        <v>Карамельный соус</v>
      </c>
    </row>
    <row r="2579" spans="1:2" ht="15.75" customHeight="1">
      <c r="A2579" s="1" t="str">
        <f ca="1">IFERROR(__xludf.DUMMYFUNCTION("GOOGLETRANSLATE(A2579,""EN"",""RU"")"),"Чизкейк с соленой карамелью")</f>
        <v>Чизкейк с соленой карамелью</v>
      </c>
      <c r="B2579" s="1" t="str">
        <f ca="1">IFERROR(__xludf.DUMMYFUNCTION("GOOGLETRANSLATE(B2579,""EN"",""RU"")"),"Ириска Попкорн")</f>
        <v>Ириска Попкорн</v>
      </c>
    </row>
    <row r="2580" spans="1:2" ht="15.75" customHeight="1">
      <c r="A2580" s="1" t="str">
        <f ca="1">IFERROR(__xludf.DUMMYFUNCTION("GOOGLETRANSLATE(A2580,""EN"",""RU"")"),"Чизкейк с соленой карамелью")</f>
        <v>Чизкейк с соленой карамелью</v>
      </c>
      <c r="B2580" s="1" t="str">
        <f ca="1">IFERROR(__xludf.DUMMYFUNCTION("GOOGLETRANSLATE(B2580,""EN"",""RU"")"),"Крендели с солью")</f>
        <v>Крендели с солью</v>
      </c>
    </row>
    <row r="2581" spans="1:2" ht="15.75" customHeight="1">
      <c r="A2581" s="1" t="str">
        <f ca="1">IFERROR(__xludf.DUMMYFUNCTION("GOOGLETRANSLATE(A2581,""EN"",""RU"")"),"Фидеуа из морепродуктов")</f>
        <v>Фидеуа из морепродуктов</v>
      </c>
      <c r="B2581" s="1" t="str">
        <f ca="1">IFERROR(__xludf.DUMMYFUNCTION("GOOGLETRANSLATE(B2581,""EN"",""RU"")"),"Моллюски")</f>
        <v>Моллюски</v>
      </c>
    </row>
    <row r="2582" spans="1:2" ht="15.75" customHeight="1">
      <c r="A2582" s="1" t="str">
        <f ca="1">IFERROR(__xludf.DUMMYFUNCTION("GOOGLETRANSLATE(A2582,""EN"",""RU"")"),"Фидеуа из морепродуктов")</f>
        <v>Фидеуа из морепродуктов</v>
      </c>
      <c r="B2582" s="1" t="str">
        <f ca="1">IFERROR(__xludf.DUMMYFUNCTION("GOOGLETRANSLATE(B2582,""EN"",""RU"")"),"Креветки")</f>
        <v>Креветки</v>
      </c>
    </row>
    <row r="2583" spans="1:2" ht="15.75" customHeight="1">
      <c r="A2583" s="1" t="str">
        <f ca="1">IFERROR(__xludf.DUMMYFUNCTION("GOOGLETRANSLATE(A2583,""EN"",""RU"")"),"Фидеуа из морепродуктов")</f>
        <v>Фидеуа из морепродуктов</v>
      </c>
      <c r="B2583" s="1" t="str">
        <f ca="1">IFERROR(__xludf.DUMMYFUNCTION("GOOGLETRANSLATE(B2583,""EN"",""RU"")"),"Шафран")</f>
        <v>Шафран</v>
      </c>
    </row>
    <row r="2584" spans="1:2" ht="15.75" customHeight="1">
      <c r="A2584" s="1" t="str">
        <f ca="1">IFERROR(__xludf.DUMMYFUNCTION("GOOGLETRANSLATE(A2584,""EN"",""RU"")"),"Фидеуа из морепродуктов")</f>
        <v>Фидеуа из морепродуктов</v>
      </c>
      <c r="B2584" s="1" t="str">
        <f ca="1">IFERROR(__xludf.DUMMYFUNCTION("GOOGLETRANSLATE(B2584,""EN"",""RU"")"),"Вермишель")</f>
        <v>Вермишель</v>
      </c>
    </row>
    <row r="2585" spans="1:2" ht="15.75" customHeight="1">
      <c r="A2585" s="1" t="str">
        <f ca="1">IFERROR(__xludf.DUMMYFUNCTION("GOOGLETRANSLATE(A2585,""EN"",""RU"")"),"Фидеуа из морепродуктов")</f>
        <v>Фидеуа из морепродуктов</v>
      </c>
      <c r="B2585" s="1" t="str">
        <f ca="1">IFERROR(__xludf.DUMMYFUNCTION("GOOGLETRANSLATE(B2585,""EN"",""RU"")"),"Оливковое масло")</f>
        <v>Оливковое масло</v>
      </c>
    </row>
    <row r="2586" spans="1:2" ht="15.75" customHeight="1">
      <c r="A2586" s="1" t="str">
        <f ca="1">IFERROR(__xludf.DUMMYFUNCTION("GOOGLETRANSLATE(A2586,""EN"",""RU"")"),"Фидеуа из морепродуктов")</f>
        <v>Фидеуа из морепродуктов</v>
      </c>
      <c r="B2586" s="1" t="str">
        <f ca="1">IFERROR(__xludf.DUMMYFUNCTION("GOOGLETRANSLATE(B2586,""EN"",""RU"")"),"Лук")</f>
        <v>Лук</v>
      </c>
    </row>
    <row r="2587" spans="1:2" ht="15.75" customHeight="1">
      <c r="A2587" s="1" t="str">
        <f ca="1">IFERROR(__xludf.DUMMYFUNCTION("GOOGLETRANSLATE(A2587,""EN"",""RU"")"),"Фидеуа из морепродуктов")</f>
        <v>Фидеуа из морепродуктов</v>
      </c>
      <c r="B2587" s="1" t="str">
        <f ca="1">IFERROR(__xludf.DUMMYFUNCTION("GOOGLETRANSLATE(B2587,""EN"",""RU"")"),"Чеснок")</f>
        <v>Чеснок</v>
      </c>
    </row>
    <row r="2588" spans="1:2" ht="15.75" customHeight="1">
      <c r="A2588" s="1" t="str">
        <f ca="1">IFERROR(__xludf.DUMMYFUNCTION("GOOGLETRANSLATE(A2588,""EN"",""RU"")"),"Фидеуа из морепродуктов")</f>
        <v>Фидеуа из морепродуктов</v>
      </c>
      <c r="B2588" s="1" t="str">
        <f ca="1">IFERROR(__xludf.DUMMYFUNCTION("GOOGLETRANSLATE(B2588,""EN"",""RU"")"),"Паприка")</f>
        <v>Паприка</v>
      </c>
    </row>
    <row r="2589" spans="1:2" ht="15.75" customHeight="1">
      <c r="A2589" s="1" t="str">
        <f ca="1">IFERROR(__xludf.DUMMYFUNCTION("GOOGLETRANSLATE(A2589,""EN"",""RU"")"),"Фидеуа из морепродуктов")</f>
        <v>Фидеуа из морепродуктов</v>
      </c>
      <c r="B2589" s="1" t="str">
        <f ca="1">IFERROR(__xludf.DUMMYFUNCTION("GOOGLETRANSLATE(B2589,""EN"",""RU"")"),"морской черт")</f>
        <v>морской черт</v>
      </c>
    </row>
    <row r="2590" spans="1:2" ht="15.75" customHeight="1">
      <c r="A2590" s="1" t="str">
        <f ca="1">IFERROR(__xludf.DUMMYFUNCTION("GOOGLETRANSLATE(A2590,""EN"",""RU"")"),"Фидеуа из морепродуктов")</f>
        <v>Фидеуа из морепродуктов</v>
      </c>
      <c r="B2590" s="1" t="str">
        <f ca="1">IFERROR(__xludf.DUMMYFUNCTION("GOOGLETRANSLATE(B2590,""EN"",""RU"")"),"Детский кальмар")</f>
        <v>Детский кальмар</v>
      </c>
    </row>
    <row r="2591" spans="1:2" ht="15.75" customHeight="1">
      <c r="A2591" s="1" t="str">
        <f ca="1">IFERROR(__xludf.DUMMYFUNCTION("GOOGLETRANSLATE(A2591,""EN"",""RU"")"),"Фидеуа из морепродуктов")</f>
        <v>Фидеуа из морепродуктов</v>
      </c>
      <c r="B2591" s="1" t="str">
        <f ca="1">IFERROR(__xludf.DUMMYFUNCTION("GOOGLETRANSLATE(B2591,""EN"",""RU"")"),"Рыбный бульон")</f>
        <v>Рыбный бульон</v>
      </c>
    </row>
    <row r="2592" spans="1:2" ht="15.75" customHeight="1">
      <c r="A2592" s="1" t="str">
        <f ca="1">IFERROR(__xludf.DUMMYFUNCTION("GOOGLETRANSLATE(A2592,""EN"",""RU"")"),"Фидеуа из морепродуктов")</f>
        <v>Фидеуа из морепродуктов</v>
      </c>
      <c r="B2592" s="1" t="str">
        <f ca="1">IFERROR(__xludf.DUMMYFUNCTION("GOOGLETRANSLATE(B2592,""EN"",""RU"")"),"Помидоры")</f>
        <v>Помидоры</v>
      </c>
    </row>
    <row r="2593" spans="1:2" ht="15.75" customHeight="1">
      <c r="A2593" s="1" t="str">
        <f ca="1">IFERROR(__xludf.DUMMYFUNCTION("GOOGLETRANSLATE(A2593,""EN"",""RU"")"),"Фидеуа из морепродуктов")</f>
        <v>Фидеуа из морепродуктов</v>
      </c>
      <c r="B2593" s="1" t="str">
        <f ca="1">IFERROR(__xludf.DUMMYFUNCTION("GOOGLETRANSLATE(B2593,""EN"",""RU"")"),"Лимон")</f>
        <v>Лимон</v>
      </c>
    </row>
    <row r="2594" spans="1:2" ht="15.75" customHeight="1">
      <c r="A2594" s="1" t="str">
        <f ca="1">IFERROR(__xludf.DUMMYFUNCTION("GOOGLETRANSLATE(A2594,""EN"",""RU"")"),"Фидеуа из морепродуктов")</f>
        <v>Фидеуа из морепродуктов</v>
      </c>
      <c r="B2594" s="1" t="str">
        <f ca="1">IFERROR(__xludf.DUMMYFUNCTION("GOOGLETRANSLATE(B2594,""EN"",""RU"")"),"Петрушка")</f>
        <v>Петрушка</v>
      </c>
    </row>
    <row r="2595" spans="1:2" ht="15.75" customHeight="1">
      <c r="A2595" s="1" t="str">
        <f ca="1">IFERROR(__xludf.DUMMYFUNCTION("GOOGLETRANSLATE(A2595,""EN"",""RU"")"),"Каннеллони со шпинатом и рикоттой")</f>
        <v>Каннеллони со шпинатом и рикоттой</v>
      </c>
      <c r="B2595" s="1" t="str">
        <f ca="1">IFERROR(__xludf.DUMMYFUNCTION("GOOGLETRANSLATE(B2595,""EN"",""RU"")"),"Оливковое масло")</f>
        <v>Оливковое масло</v>
      </c>
    </row>
    <row r="2596" spans="1:2" ht="15.75" customHeight="1">
      <c r="A2596" s="1" t="str">
        <f ca="1">IFERROR(__xludf.DUMMYFUNCTION("GOOGLETRANSLATE(A2596,""EN"",""RU"")"),"Каннеллони со шпинатом и рикоттой")</f>
        <v>Каннеллони со шпинатом и рикоттой</v>
      </c>
      <c r="B2596" s="1" t="str">
        <f ca="1">IFERROR(__xludf.DUMMYFUNCTION("GOOGLETRANSLATE(B2596,""EN"",""RU"")"),"Чеснок")</f>
        <v>Чеснок</v>
      </c>
    </row>
    <row r="2597" spans="1:2" ht="15.75" customHeight="1">
      <c r="A2597" s="1" t="str">
        <f ca="1">IFERROR(__xludf.DUMMYFUNCTION("GOOGLETRANSLATE(A2597,""EN"",""RU"")"),"Каннеллони со шпинатом и рикоттой")</f>
        <v>Каннеллони со шпинатом и рикоттой</v>
      </c>
      <c r="B2597" s="1" t="str">
        <f ca="1">IFERROR(__xludf.DUMMYFUNCTION("GOOGLETRANSLATE(B2597,""EN"",""RU"")"),"Кастеровый сахар")</f>
        <v>Кастеровый сахар</v>
      </c>
    </row>
    <row r="2598" spans="1:2" ht="15.75" customHeight="1">
      <c r="A2598" s="1" t="str">
        <f ca="1">IFERROR(__xludf.DUMMYFUNCTION("GOOGLETRANSLATE(A2598,""EN"",""RU"")"),"Каннеллони со шпинатом и рикоттой")</f>
        <v>Каннеллони со шпинатом и рикоттой</v>
      </c>
      <c r="B2598" s="1" t="str">
        <f ca="1">IFERROR(__xludf.DUMMYFUNCTION("GOOGLETRANSLATE(B2598,""EN"",""RU"")"),"Красный винный уксус")</f>
        <v>Красный винный уксус</v>
      </c>
    </row>
    <row r="2599" spans="1:2" ht="15.75" customHeight="1">
      <c r="A2599" s="1" t="str">
        <f ca="1">IFERROR(__xludf.DUMMYFUNCTION("GOOGLETRANSLATE(A2599,""EN"",""RU"")"),"Каннеллони со шпинатом и рикоттой")</f>
        <v>Каннеллони со шпинатом и рикоттой</v>
      </c>
      <c r="B2599" s="1" t="str">
        <f ca="1">IFERROR(__xludf.DUMMYFUNCTION("GOOGLETRANSLATE(B2599,""EN"",""RU"")"),"нарезанные помидоры")</f>
        <v>нарезанные помидоры</v>
      </c>
    </row>
    <row r="2600" spans="1:2" ht="15.75" customHeight="1">
      <c r="A2600" s="1" t="str">
        <f ca="1">IFERROR(__xludf.DUMMYFUNCTION("GOOGLETRANSLATE(A2600,""EN"",""RU"")"),"Каннеллони со шпинатом и рикоттой")</f>
        <v>Каннеллони со шпинатом и рикоттой</v>
      </c>
      <c r="B2600" s="1" t="str">
        <f ca="1">IFERROR(__xludf.DUMMYFUNCTION("GOOGLETRANSLATE(B2600,""EN"",""RU"")"),"Листья базилика")</f>
        <v>Листья базилика</v>
      </c>
    </row>
    <row r="2601" spans="1:2" ht="15.75" customHeight="1">
      <c r="A2601" s="1" t="str">
        <f ca="1">IFERROR(__xludf.DUMMYFUNCTION("GOOGLETRANSLATE(A2601,""EN"",""RU"")"),"Каннеллони со шпинатом и рикоттой")</f>
        <v>Каннеллони со шпинатом и рикоттой</v>
      </c>
      <c r="B2601" s="1" t="str">
        <f ca="1">IFERROR(__xludf.DUMMYFUNCTION("GOOGLETRANSLATE(B2601,""EN"",""RU"")"),"Маскарпоне")</f>
        <v>Маскарпоне</v>
      </c>
    </row>
    <row r="2602" spans="1:2" ht="15.75" customHeight="1">
      <c r="A2602" s="1" t="str">
        <f ca="1">IFERROR(__xludf.DUMMYFUNCTION("GOOGLETRANSLATE(A2602,""EN"",""RU"")"),"Каннеллони со шпинатом и рикоттой")</f>
        <v>Каннеллони со шпинатом и рикоттой</v>
      </c>
      <c r="B2602" s="1" t="str">
        <f ca="1">IFERROR(__xludf.DUMMYFUNCTION("GOOGLETRANSLATE(B2602,""EN"",""RU"")"),"Молоко")</f>
        <v>Молоко</v>
      </c>
    </row>
    <row r="2603" spans="1:2" ht="15.75" customHeight="1">
      <c r="A2603" s="1" t="str">
        <f ca="1">IFERROR(__xludf.DUMMYFUNCTION("GOOGLETRANSLATE(A2603,""EN"",""RU"")"),"Каннеллони со шпинатом и рикоттой")</f>
        <v>Каннеллони со шпинатом и рикоттой</v>
      </c>
      <c r="B2603" s="1" t="str">
        <f ca="1">IFERROR(__xludf.DUMMYFUNCTION("GOOGLETRANSLATE(B2603,""EN"",""RU"")"),"пармезан")</f>
        <v>пармезан</v>
      </c>
    </row>
    <row r="2604" spans="1:2" ht="15.75" customHeight="1">
      <c r="A2604" s="1" t="str">
        <f ca="1">IFERROR(__xludf.DUMMYFUNCTION("GOOGLETRANSLATE(A2604,""EN"",""RU"")"),"Каннеллони со шпинатом и рикоттой")</f>
        <v>Каннеллони со шпинатом и рикоттой</v>
      </c>
      <c r="B2604" s="1" t="str">
        <f ca="1">IFERROR(__xludf.DUMMYFUNCTION("GOOGLETRANSLATE(B2604,""EN"",""RU"")"),"Моцарелла")</f>
        <v>Моцарелла</v>
      </c>
    </row>
    <row r="2605" spans="1:2" ht="15.75" customHeight="1">
      <c r="A2605" s="1" t="str">
        <f ca="1">IFERROR(__xludf.DUMMYFUNCTION("GOOGLETRANSLATE(A2605,""EN"",""RU"")"),"Каннеллони со шпинатом и рикоттой")</f>
        <v>Каннеллони со шпинатом и рикоттой</v>
      </c>
      <c r="B2605" s="1" t="str">
        <f ca="1">IFERROR(__xludf.DUMMYFUNCTION("GOOGLETRANSLATE(B2605,""EN"",""RU"")"),"Шпинат")</f>
        <v>Шпинат</v>
      </c>
    </row>
    <row r="2606" spans="1:2" ht="15.75" customHeight="1">
      <c r="A2606" s="1" t="str">
        <f ca="1">IFERROR(__xludf.DUMMYFUNCTION("GOOGLETRANSLATE(A2606,""EN"",""RU"")"),"Каннеллони со шпинатом и рикоттой")</f>
        <v>Каннеллони со шпинатом и рикоттой</v>
      </c>
      <c r="B2606" s="1" t="str">
        <f ca="1">IFERROR(__xludf.DUMMYFUNCTION("GOOGLETRANSLATE(B2606,""EN"",""RU"")"),"пармезан")</f>
        <v>пармезан</v>
      </c>
    </row>
    <row r="2607" spans="1:2" ht="15.75" customHeight="1">
      <c r="A2607" s="1" t="str">
        <f ca="1">IFERROR(__xludf.DUMMYFUNCTION("GOOGLETRANSLATE(A2607,""EN"",""RU"")"),"Каннеллони со шпинатом и рикоттой")</f>
        <v>Каннеллони со шпинатом и рикоттой</v>
      </c>
      <c r="B2607" s="1" t="str">
        <f ca="1">IFERROR(__xludf.DUMMYFUNCTION("GOOGLETRANSLATE(B2607,""EN"",""RU"")"),"Рикотта")</f>
        <v>Рикотта</v>
      </c>
    </row>
    <row r="2608" spans="1:2" ht="15.75" customHeight="1">
      <c r="A2608" s="1" t="str">
        <f ca="1">IFERROR(__xludf.DUMMYFUNCTION("GOOGLETRANSLATE(A2608,""EN"",""RU"")"),"Каннеллони со шпинатом и рикоттой")</f>
        <v>Каннеллони со шпинатом и рикоттой</v>
      </c>
      <c r="B2608" s="1" t="str">
        <f ca="1">IFERROR(__xludf.DUMMYFUNCTION("GOOGLETRANSLATE(B2608,""EN"",""RU"")"),"Мускатный орех")</f>
        <v>Мускатный орех</v>
      </c>
    </row>
    <row r="2609" spans="1:2" ht="15.75" customHeight="1">
      <c r="A2609" s="1" t="str">
        <f ca="1">IFERROR(__xludf.DUMMYFUNCTION("GOOGLETRANSLATE(A2609,""EN"",""RU"")"),"Каннеллони со шпинатом и рикоттой")</f>
        <v>Каннеллони со шпинатом и рикоттой</v>
      </c>
      <c r="B2609" s="1" t="str">
        <f ca="1">IFERROR(__xludf.DUMMYFUNCTION("GOOGLETRANSLATE(B2609,""EN"",""RU"")"),"Каннеллони бобы")</f>
        <v>Каннеллони бобы</v>
      </c>
    </row>
    <row r="2610" spans="1:2" ht="15.75" customHeight="1">
      <c r="A2610" s="1" t="str">
        <f ca="1">IFERROR(__xludf.DUMMYFUNCTION("GOOGLETRANSLATE(A2610,""EN"",""RU"")"),"Сквош-лингвини")</f>
        <v>Сквош-лингвини</v>
      </c>
      <c r="B2610" s="1" t="str">
        <f ca="1">IFERROR(__xludf.DUMMYFUNCTION("GOOGLETRANSLATE(B2610,""EN"",""RU"")"),"Мускатная тыква")</f>
        <v>Мускатная тыква</v>
      </c>
    </row>
    <row r="2611" spans="1:2" ht="15.75" customHeight="1">
      <c r="A2611" s="1" t="str">
        <f ca="1">IFERROR(__xludf.DUMMYFUNCTION("GOOGLETRANSLATE(A2611,""EN"",""RU"")"),"Сквош-лингвини")</f>
        <v>Сквош-лингвини</v>
      </c>
      <c r="B2611" s="1" t="str">
        <f ca="1">IFERROR(__xludf.DUMMYFUNCTION("GOOGLETRANSLATE(B2611,""EN"",""RU"")"),"Чеснок")</f>
        <v>Чеснок</v>
      </c>
    </row>
    <row r="2612" spans="1:2" ht="15.75" customHeight="1">
      <c r="A2612" s="1" t="str">
        <f ca="1">IFERROR(__xludf.DUMMYFUNCTION("GOOGLETRANSLATE(A2612,""EN"",""RU"")"),"Сквош-лингвини")</f>
        <v>Сквош-лингвини</v>
      </c>
      <c r="B2612" s="1" t="str">
        <f ca="1">IFERROR(__xludf.DUMMYFUNCTION("GOOGLETRANSLATE(B2612,""EN"",""RU"")"),"Оливковое масло")</f>
        <v>Оливковое масло</v>
      </c>
    </row>
    <row r="2613" spans="1:2" ht="15.75" customHeight="1">
      <c r="A2613" s="1" t="str">
        <f ca="1">IFERROR(__xludf.DUMMYFUNCTION("GOOGLETRANSLATE(A2613,""EN"",""RU"")"),"Сквош-лингвини")</f>
        <v>Сквош-лингвини</v>
      </c>
      <c r="B2613" s="1" t="str">
        <f ca="1">IFERROR(__xludf.DUMMYFUNCTION("GOOGLETRANSLATE(B2613,""EN"",""RU"")"),"Лингвини Паста")</f>
        <v>Лингвини Паста</v>
      </c>
    </row>
    <row r="2614" spans="1:2" ht="15.75" customHeight="1">
      <c r="A2614" s="1" t="str">
        <f ca="1">IFERROR(__xludf.DUMMYFUNCTION("GOOGLETRANSLATE(A2614,""EN"",""RU"")"),"Сквош-лингвини")</f>
        <v>Сквош-лингвини</v>
      </c>
      <c r="B2614" s="1" t="str">
        <f ca="1">IFERROR(__xludf.DUMMYFUNCTION("GOOGLETRANSLATE(B2614,""EN"",""RU"")"),"Мудрец")</f>
        <v>Мудрец</v>
      </c>
    </row>
    <row r="2615" spans="1:2" ht="15.75" customHeight="1">
      <c r="A2615" s="1" t="str">
        <f ca="1">IFERROR(__xludf.DUMMYFUNCTION("GOOGLETRANSLATE(A2615,""EN"",""RU"")"),"Испанская Тортилья")</f>
        <v>Испанская Тортилья</v>
      </c>
      <c r="B2615" s="1" t="str">
        <f ca="1">IFERROR(__xludf.DUMMYFUNCTION("GOOGLETRANSLATE(B2615,""EN"",""RU"")"),"Лук")</f>
        <v>Лук</v>
      </c>
    </row>
    <row r="2616" spans="1:2" ht="15.75" customHeight="1">
      <c r="A2616" s="1" t="str">
        <f ca="1">IFERROR(__xludf.DUMMYFUNCTION("GOOGLETRANSLATE(A2616,""EN"",""RU"")"),"Испанская Тортилья")</f>
        <v>Испанская Тортилья</v>
      </c>
      <c r="B2616" s="1" t="str">
        <f ca="1">IFERROR(__xludf.DUMMYFUNCTION("GOOGLETRANSLATE(B2616,""EN"",""RU"")"),"Оливковое масло")</f>
        <v>Оливковое масло</v>
      </c>
    </row>
    <row r="2617" spans="1:2" ht="15.75" customHeight="1">
      <c r="A2617" s="1" t="str">
        <f ca="1">IFERROR(__xludf.DUMMYFUNCTION("GOOGLETRANSLATE(A2617,""EN"",""RU"")"),"Испанская Тортилья")</f>
        <v>Испанская Тортилья</v>
      </c>
      <c r="B2617" s="1" t="str">
        <f ca="1">IFERROR(__xludf.DUMMYFUNCTION("GOOGLETRANSLATE(B2617,""EN"",""RU"")"),"Масло")</f>
        <v>Масло</v>
      </c>
    </row>
    <row r="2618" spans="1:2" ht="15.75" customHeight="1">
      <c r="A2618" s="1" t="str">
        <f ca="1">IFERROR(__xludf.DUMMYFUNCTION("GOOGLETRANSLATE(A2618,""EN"",""RU"")"),"Испанская Тортилья")</f>
        <v>Испанская Тортилья</v>
      </c>
      <c r="B2618" s="1" t="str">
        <f ca="1">IFERROR(__xludf.DUMMYFUNCTION("GOOGLETRANSLATE(B2618,""EN"",""RU"")"),"Картофель")</f>
        <v>Картофель</v>
      </c>
    </row>
    <row r="2619" spans="1:2" ht="15.75" customHeight="1">
      <c r="A2619" s="1" t="str">
        <f ca="1">IFERROR(__xludf.DUMMYFUNCTION("GOOGLETRANSLATE(A2619,""EN"",""RU"")"),"Испанская Тортилья")</f>
        <v>Испанская Тортилья</v>
      </c>
      <c r="B2619" s="1" t="str">
        <f ca="1">IFERROR(__xludf.DUMMYFUNCTION("GOOGLETRANSLATE(B2619,""EN"",""RU"")"),"Чеснок")</f>
        <v>Чеснок</v>
      </c>
    </row>
    <row r="2620" spans="1:2" ht="15.75" customHeight="1">
      <c r="A2620" s="1" t="str">
        <f ca="1">IFERROR(__xludf.DUMMYFUNCTION("GOOGLETRANSLATE(A2620,""EN"",""RU"")"),"Испанская Тортилья")</f>
        <v>Испанская Тортилья</v>
      </c>
      <c r="B2620" s="1" t="str">
        <f ca="1">IFERROR(__xludf.DUMMYFUNCTION("GOOGLETRANSLATE(B2620,""EN"",""RU"")"),"Яйца")</f>
        <v>Яйца</v>
      </c>
    </row>
    <row r="2621" spans="1:2" ht="15.75" customHeight="1">
      <c r="A2621" s="1" t="str">
        <f ca="1">IFERROR(__xludf.DUMMYFUNCTION("GOOGLETRANSLATE(A2621,""EN"",""RU"")"),"Испанская Тортилья")</f>
        <v>Испанская Тортилья</v>
      </c>
      <c r="B2621" s="1" t="str">
        <f ca="1">IFERROR(__xludf.DUMMYFUNCTION("GOOGLETRANSLATE(B2621,""EN"",""RU"")"),"Петрушка")</f>
        <v>Петрушка</v>
      </c>
    </row>
    <row r="2622" spans="1:2" ht="15.75" customHeight="1">
      <c r="A2622" s="1" t="str">
        <f ca="1">IFERROR(__xludf.DUMMYFUNCTION("GOOGLETRANSLATE(A2622,""EN"",""RU"")"),"Испанская Тортилья")</f>
        <v>Испанская Тортилья</v>
      </c>
      <c r="B2622" s="1" t="str">
        <f ca="1">IFERROR(__xludf.DUMMYFUNCTION("GOOGLETRANSLATE(B2622,""EN"",""RU"")"),"Багет")</f>
        <v>Багет</v>
      </c>
    </row>
    <row r="2623" spans="1:2" ht="15.75" customHeight="1">
      <c r="A2623" s="1" t="str">
        <f ca="1">IFERROR(__xludf.DUMMYFUNCTION("GOOGLETRANSLATE(A2623,""EN"",""RU"")"),"Испанская Тортилья")</f>
        <v>Испанская Тортилья</v>
      </c>
      <c r="B2623" s="1" t="str">
        <f ca="1">IFERROR(__xludf.DUMMYFUNCTION("GOOGLETRANSLATE(B2623,""EN"",""RU"")"),"Виноградные Помидоры")</f>
        <v>Виноградные Помидоры</v>
      </c>
    </row>
    <row r="2624" spans="1:2" ht="15.75" customHeight="1">
      <c r="A2624" s="1" t="str">
        <f ca="1">IFERROR(__xludf.DUMMYFUNCTION("GOOGLETRANSLATE(A2624,""EN"",""RU"")"),"Испанская Тортилья")</f>
        <v>Испанская Тортилья</v>
      </c>
      <c r="B2624" s="1" t="str">
        <f ca="1">IFERROR(__xludf.DUMMYFUNCTION("GOOGLETRANSLATE(B2624,""EN"",""RU"")"),"Оливковое масло")</f>
        <v>Оливковое масло</v>
      </c>
    </row>
    <row r="2625" spans="1:2" ht="15.75" customHeight="1">
      <c r="A2625" s="1" t="str">
        <f ca="1">IFERROR(__xludf.DUMMYFUNCTION("GOOGLETRANSLATE(A2625,""EN"",""RU"")"),"Стейк и пирог с почками")</f>
        <v>Стейк и пирог с почками</v>
      </c>
      <c r="B2625" s="1" t="str">
        <f ca="1">IFERROR(__xludf.DUMMYFUNCTION("GOOGLETRANSLATE(B2625,""EN"",""RU"")"),"Слоеное тесто")</f>
        <v>Слоеное тесто</v>
      </c>
    </row>
    <row r="2626" spans="1:2" ht="15.75" customHeight="1">
      <c r="A2626" s="1" t="str">
        <f ca="1">IFERROR(__xludf.DUMMYFUNCTION("GOOGLETRANSLATE(A2626,""EN"",""RU"")"),"Стейк и пирог с почками")</f>
        <v>Стейк и пирог с почками</v>
      </c>
      <c r="B2626" s="1" t="str">
        <f ca="1">IFERROR(__xludf.DUMMYFUNCTION("GOOGLETRANSLATE(B2626,""EN"",""RU"")"),"Яичный белок")</f>
        <v>Яичный белок</v>
      </c>
    </row>
    <row r="2627" spans="1:2" ht="15.75" customHeight="1">
      <c r="A2627" s="1" t="str">
        <f ca="1">IFERROR(__xludf.DUMMYFUNCTION("GOOGLETRANSLATE(A2627,""EN"",""RU"")"),"Стейк и пирог с почками")</f>
        <v>Стейк и пирог с почками</v>
      </c>
      <c r="B2627" s="1" t="str">
        <f ca="1">IFERROR(__xludf.DUMMYFUNCTION("GOOGLETRANSLATE(B2627,""EN"",""RU"")"),"Яичные желтки")</f>
        <v>Яичные желтки</v>
      </c>
    </row>
    <row r="2628" spans="1:2" ht="15.75" customHeight="1">
      <c r="A2628" s="1" t="str">
        <f ca="1">IFERROR(__xludf.DUMMYFUNCTION("GOOGLETRANSLATE(A2628,""EN"",""RU"")"),"Стейк и пирог с почками")</f>
        <v>Стейк и пирог с почками</v>
      </c>
      <c r="B2628" s="1" t="str">
        <f ca="1">IFERROR(__xludf.DUMMYFUNCTION("GOOGLETRANSLATE(B2628,""EN"",""RU"")"),"Растительное масло")</f>
        <v>Растительное масло</v>
      </c>
    </row>
    <row r="2629" spans="1:2" ht="15.75" customHeight="1">
      <c r="A2629" s="1" t="str">
        <f ca="1">IFERROR(__xludf.DUMMYFUNCTION("GOOGLETRANSLATE(A2629,""EN"",""RU"")"),"Стейк и пирог с почками")</f>
        <v>Стейк и пирог с почками</v>
      </c>
      <c r="B2629" s="1" t="str">
        <f ca="1">IFERROR(__xludf.DUMMYFUNCTION("GOOGLETRANSLATE(B2629,""EN"",""RU"")"),"Говядина")</f>
        <v>Говядина</v>
      </c>
    </row>
    <row r="2630" spans="1:2" ht="15.75" customHeight="1">
      <c r="A2630" s="1" t="str">
        <f ca="1">IFERROR(__xludf.DUMMYFUNCTION("GOOGLETRANSLATE(A2630,""EN"",""RU"")"),"Стейк и пирог с почками")</f>
        <v>Стейк и пирог с почками</v>
      </c>
      <c r="B2630" s="1" t="str">
        <f ca="1">IFERROR(__xludf.DUMMYFUNCTION("GOOGLETRANSLATE(B2630,""EN"",""RU"")"),"Баранья почка")</f>
        <v>Баранья почка</v>
      </c>
    </row>
    <row r="2631" spans="1:2" ht="15.75" customHeight="1">
      <c r="A2631" s="1" t="str">
        <f ca="1">IFERROR(__xludf.DUMMYFUNCTION("GOOGLETRANSLATE(A2631,""EN"",""RU"")"),"Стейк и пирог с почками")</f>
        <v>Стейк и пирог с почками</v>
      </c>
      <c r="B2631" s="1" t="str">
        <f ca="1">IFERROR(__xludf.DUMMYFUNCTION("GOOGLETRANSLATE(B2631,""EN"",""RU"")"),"Лук")</f>
        <v>Лук</v>
      </c>
    </row>
    <row r="2632" spans="1:2" ht="15.75" customHeight="1">
      <c r="A2632" s="1" t="str">
        <f ca="1">IFERROR(__xludf.DUMMYFUNCTION("GOOGLETRANSLATE(A2632,""EN"",""RU"")"),"Стейк и пирог с почками")</f>
        <v>Стейк и пирог с почками</v>
      </c>
      <c r="B2632" s="1" t="str">
        <f ca="1">IFERROR(__xludf.DUMMYFUNCTION("GOOGLETRANSLATE(B2632,""EN"",""RU"")"),"Пшеничной муки")</f>
        <v>Пшеничной муки</v>
      </c>
    </row>
    <row r="2633" spans="1:2" ht="15.75" customHeight="1">
      <c r="A2633" s="1" t="str">
        <f ca="1">IFERROR(__xludf.DUMMYFUNCTION("GOOGLETRANSLATE(A2633,""EN"",""RU"")"),"Стейк и пирог с почками")</f>
        <v>Стейк и пирог с почками</v>
      </c>
      <c r="B2633" s="1" t="str">
        <f ca="1">IFERROR(__xludf.DUMMYFUNCTION("GOOGLETRANSLATE(B2633,""EN"",""RU"")"),"Говяжий бульон")</f>
        <v>Говяжий бульон</v>
      </c>
    </row>
    <row r="2634" spans="1:2" ht="15.75" customHeight="1">
      <c r="A2634" s="1" t="str">
        <f ca="1">IFERROR(__xludf.DUMMYFUNCTION("GOOGLETRANSLATE(A2634,""EN"",""RU"")"),"Стейк и пирог с почками")</f>
        <v>Стейк и пирог с почками</v>
      </c>
      <c r="B2634" s="1" t="str">
        <f ca="1">IFERROR(__xludf.DUMMYFUNCTION("GOOGLETRANSLATE(B2634,""EN"",""RU"")"),"Соль")</f>
        <v>Соль</v>
      </c>
    </row>
    <row r="2635" spans="1:2" ht="15.75" customHeight="1">
      <c r="A2635" s="1" t="str">
        <f ca="1">IFERROR(__xludf.DUMMYFUNCTION("GOOGLETRANSLATE(A2635,""EN"",""RU"")"),"Стейк и пирог с почками")</f>
        <v>Стейк и пирог с почками</v>
      </c>
      <c r="B2635" s="1" t="str">
        <f ca="1">IFERROR(__xludf.DUMMYFUNCTION("GOOGLETRANSLATE(B2635,""EN"",""RU"")"),"Перец")</f>
        <v>Перец</v>
      </c>
    </row>
    <row r="2636" spans="1:2" ht="15.75" customHeight="1">
      <c r="A2636" s="1" t="str">
        <f ca="1">IFERROR(__xludf.DUMMYFUNCTION("GOOGLETRANSLATE(A2636,""EN"",""RU"")"),"Стейк и пирог с почками")</f>
        <v>Стейк и пирог с почками</v>
      </c>
      <c r="B2636" s="1" t="str">
        <f ca="1">IFERROR(__xludf.DUMMYFUNCTION("GOOGLETRANSLATE(B2636,""EN"",""RU"")"),"Вустершир соус")</f>
        <v>Вустершир соус</v>
      </c>
    </row>
    <row r="2637" spans="1:2" ht="15.75" customHeight="1">
      <c r="A2637" s="1" t="str">
        <f ca="1">IFERROR(__xludf.DUMMYFUNCTION("GOOGLETRANSLATE(A2637,""EN"",""RU"")"),"Липкий ирисный пудинг")</f>
        <v>Липкий ирисный пудинг</v>
      </c>
      <c r="B2637" s="1" t="str">
        <f ca="1">IFERROR(__xludf.DUMMYFUNCTION("GOOGLETRANSLATE(B2637,""EN"",""RU"")"),"Масло")</f>
        <v>Масло</v>
      </c>
    </row>
    <row r="2638" spans="1:2" ht="15.75" customHeight="1">
      <c r="A2638" s="1" t="str">
        <f ca="1">IFERROR(__xludf.DUMMYFUNCTION("GOOGLETRANSLATE(A2638,""EN"",""RU"")"),"Липкий ирисный пудинг")</f>
        <v>Липкий ирисный пудинг</v>
      </c>
      <c r="B2638" s="1" t="str">
        <f ca="1">IFERROR(__xludf.DUMMYFUNCTION("GOOGLETRANSLATE(B2638,""EN"",""RU"")"),"Мусковадо Сахар")</f>
        <v>Мусковадо Сахар</v>
      </c>
    </row>
    <row r="2639" spans="1:2" ht="15.75" customHeight="1">
      <c r="A2639" s="1" t="str">
        <f ca="1">IFERROR(__xludf.DUMMYFUNCTION("GOOGLETRANSLATE(A2639,""EN"",""RU"")"),"Липкий ирисный пудинг")</f>
        <v>Липкий ирисный пудинг</v>
      </c>
      <c r="B2639" s="1" t="str">
        <f ca="1">IFERROR(__xludf.DUMMYFUNCTION("GOOGLETRANSLATE(B2639,""EN"",""RU"")"),"Яйца")</f>
        <v>Яйца</v>
      </c>
    </row>
    <row r="2640" spans="1:2" ht="15.75" customHeight="1">
      <c r="A2640" s="1" t="str">
        <f ca="1">IFERROR(__xludf.DUMMYFUNCTION("GOOGLETRANSLATE(A2640,""EN"",""RU"")"),"Липкий ирисный пудинг")</f>
        <v>Липкий ирисный пудинг</v>
      </c>
      <c r="B2640" s="1" t="str">
        <f ca="1">IFERROR(__xludf.DUMMYFUNCTION("GOOGLETRANSLATE(B2640,""EN"",""RU"")"),"Самоподнимающаяся Мука")</f>
        <v>Самоподнимающаяся Мука</v>
      </c>
    </row>
    <row r="2641" spans="1:2" ht="15.75" customHeight="1">
      <c r="A2641" s="1" t="str">
        <f ca="1">IFERROR(__xludf.DUMMYFUNCTION("GOOGLETRANSLATE(A2641,""EN"",""RU"")"),"Липкий ирисный пудинг")</f>
        <v>Липкий ирисный пудинг</v>
      </c>
      <c r="B2641" s="1" t="str">
        <f ca="1">IFERROR(__xludf.DUMMYFUNCTION("GOOGLETRANSLATE(B2641,""EN"",""RU"")"),"Порошок для выпечки")</f>
        <v>Порошок для выпечки</v>
      </c>
    </row>
    <row r="2642" spans="1:2" ht="15.75" customHeight="1">
      <c r="A2642" s="1" t="str">
        <f ca="1">IFERROR(__xludf.DUMMYFUNCTION("GOOGLETRANSLATE(A2642,""EN"",""RU"")"),"Липкий ирисный пудинг")</f>
        <v>Липкий ирисный пудинг</v>
      </c>
      <c r="B2642" s="1" t="str">
        <f ca="1">IFERROR(__xludf.DUMMYFUNCTION("GOOGLETRANSLATE(B2642,""EN"",""RU"")"),"бикарбонат соды")</f>
        <v>бикарбонат соды</v>
      </c>
    </row>
    <row r="2643" spans="1:2" ht="15.75" customHeight="1">
      <c r="A2643" s="1" t="str">
        <f ca="1">IFERROR(__xludf.DUMMYFUNCTION("GOOGLETRANSLATE(A2643,""EN"",""RU"")"),"Липкий ирисный пудинг")</f>
        <v>Липкий ирисный пудинг</v>
      </c>
      <c r="B2643" s="1" t="str">
        <f ca="1">IFERROR(__xludf.DUMMYFUNCTION("GOOGLETRANSLATE(B2643,""EN"",""RU"")"),"Черная патока")</f>
        <v>Черная патока</v>
      </c>
    </row>
    <row r="2644" spans="1:2" ht="15.75" customHeight="1">
      <c r="A2644" s="1" t="str">
        <f ca="1">IFERROR(__xludf.DUMMYFUNCTION("GOOGLETRANSLATE(A2644,""EN"",""RU"")"),"Липкий ирисный пудинг")</f>
        <v>Липкий ирисный пудинг</v>
      </c>
      <c r="B2644" s="1" t="str">
        <f ca="1">IFERROR(__xludf.DUMMYFUNCTION("GOOGLETRANSLATE(B2644,""EN"",""RU"")"),"Молоко")</f>
        <v>Молоко</v>
      </c>
    </row>
    <row r="2645" spans="1:2" ht="15.75" customHeight="1">
      <c r="A2645" s="1" t="str">
        <f ca="1">IFERROR(__xludf.DUMMYFUNCTION("GOOGLETRANSLATE(A2645,""EN"",""RU"")"),"Липкий ирисный пудинг")</f>
        <v>Липкий ирисный пудинг</v>
      </c>
      <c r="B2645" s="1" t="str">
        <f ca="1">IFERROR(__xludf.DUMMYFUNCTION("GOOGLETRANSLATE(B2645,""EN"",""RU"")"),"Двойной крем")</f>
        <v>Двойной крем</v>
      </c>
    </row>
    <row r="2646" spans="1:2" ht="15.75" customHeight="1">
      <c r="A2646" s="1" t="str">
        <f ca="1">IFERROR(__xludf.DUMMYFUNCTION("GOOGLETRANSLATE(A2646,""EN"",""RU"")"),"Липкий ирисный пудинг")</f>
        <v>Липкий ирисный пудинг</v>
      </c>
      <c r="B2646" s="1" t="str">
        <f ca="1">IFERROR(__xludf.DUMMYFUNCTION("GOOGLETRANSLATE(B2646,""EN"",""RU"")"),"Масло")</f>
        <v>Масло</v>
      </c>
    </row>
    <row r="2647" spans="1:2" ht="15.75" customHeight="1">
      <c r="A2647" s="1" t="str">
        <f ca="1">IFERROR(__xludf.DUMMYFUNCTION("GOOGLETRANSLATE(A2647,""EN"",""RU"")"),"Липкий ирисный пудинг")</f>
        <v>Липкий ирисный пудинг</v>
      </c>
      <c r="B2647" s="1" t="str">
        <f ca="1">IFERROR(__xludf.DUMMYFUNCTION("GOOGLETRANSLATE(B2647,""EN"",""RU"")"),"Мусковадо Сахар")</f>
        <v>Мусковадо Сахар</v>
      </c>
    </row>
    <row r="2648" spans="1:2" ht="15.75" customHeight="1">
      <c r="A2648" s="1" t="str">
        <f ca="1">IFERROR(__xludf.DUMMYFUNCTION("GOOGLETRANSLATE(A2648,""EN"",""RU"")"),"Липкий ирисный пудинг")</f>
        <v>Липкий ирисный пудинг</v>
      </c>
      <c r="B2648" s="1" t="str">
        <f ca="1">IFERROR(__xludf.DUMMYFUNCTION("GOOGLETRANSLATE(B2648,""EN"",""RU"")"),"Черная патока")</f>
        <v>Черная патока</v>
      </c>
    </row>
    <row r="2649" spans="1:2" ht="15.75" customHeight="1">
      <c r="A2649" s="1" t="str">
        <f ca="1">IFERROR(__xludf.DUMMYFUNCTION("GOOGLETRANSLATE(A2649,""EN"",""RU"")"),"Липкий ирисный пудинг")</f>
        <v>Липкий ирисный пудинг</v>
      </c>
      <c r="B2649" s="1" t="str">
        <f ca="1">IFERROR(__xludf.DUMMYFUNCTION("GOOGLETRANSLATE(B2649,""EN"",""RU"")"),"Двойной крем")</f>
        <v>Двойной крем</v>
      </c>
    </row>
    <row r="2650" spans="1:2" ht="15.75" customHeight="1">
      <c r="A2650" s="1" t="str">
        <f ca="1">IFERROR(__xludf.DUMMYFUNCTION("GOOGLETRANSLATE(A2650,""EN"",""RU"")"),"Липкий ирисный пудинг")</f>
        <v>Липкий ирисный пудинг</v>
      </c>
      <c r="B2650" s="1" t="str">
        <f ca="1">IFERROR(__xludf.DUMMYFUNCTION("GOOGLETRANSLATE(B2650,""EN"",""RU"")"),"Экстракт ванили")</f>
        <v>Экстракт ванили</v>
      </c>
    </row>
    <row r="2651" spans="1:2" ht="15.75" customHeight="1">
      <c r="A2651" s="1" t="str">
        <f ca="1">IFERROR(__xludf.DUMMYFUNCTION("GOOGLETRANSLATE(A2651,""EN"",""RU"")"),"Пятнистый Дик")</f>
        <v>Пятнистый Дик</v>
      </c>
      <c r="B2651" s="1" t="str">
        <f ca="1">IFERROR(__xludf.DUMMYFUNCTION("GOOGLETRANSLATE(B2651,""EN"",""RU"")"),"Самоподнимающаяся Мука")</f>
        <v>Самоподнимающаяся Мука</v>
      </c>
    </row>
    <row r="2652" spans="1:2" ht="15.75" customHeight="1">
      <c r="A2652" s="1" t="str">
        <f ca="1">IFERROR(__xludf.DUMMYFUNCTION("GOOGLETRANSLATE(A2652,""EN"",""RU"")"),"Пятнистый Дик")</f>
        <v>Пятнистый Дик</v>
      </c>
      <c r="B2652" s="1" t="str">
        <f ca="1">IFERROR(__xludf.DUMMYFUNCTION("GOOGLETRANSLATE(B2652,""EN"",""RU"")"),"Соль")</f>
        <v>Соль</v>
      </c>
    </row>
    <row r="2653" spans="1:2" ht="15.75" customHeight="1">
      <c r="A2653" s="1" t="str">
        <f ca="1">IFERROR(__xludf.DUMMYFUNCTION("GOOGLETRANSLATE(A2653,""EN"",""RU"")"),"Пятнистый Дик")</f>
        <v>Пятнистый Дик</v>
      </c>
      <c r="B2653" s="1" t="str">
        <f ca="1">IFERROR(__xludf.DUMMYFUNCTION("GOOGLETRANSLATE(B2653,""EN"",""RU"")"),"сало")</f>
        <v>сало</v>
      </c>
    </row>
    <row r="2654" spans="1:2" ht="15.75" customHeight="1">
      <c r="A2654" s="1" t="str">
        <f ca="1">IFERROR(__xludf.DUMMYFUNCTION("GOOGLETRANSLATE(A2654,""EN"",""RU"")"),"Пятнистый Дик")</f>
        <v>Пятнистый Дик</v>
      </c>
      <c r="B2654" s="1" t="str">
        <f ca="1">IFERROR(__xludf.DUMMYFUNCTION("GOOGLETRANSLATE(B2654,""EN"",""RU"")"),"Смородина")</f>
        <v>Смородина</v>
      </c>
    </row>
    <row r="2655" spans="1:2" ht="15.75" customHeight="1">
      <c r="A2655" s="1" t="str">
        <f ca="1">IFERROR(__xludf.DUMMYFUNCTION("GOOGLETRANSLATE(A2655,""EN"",""RU"")"),"Пятнистый Дик")</f>
        <v>Пятнистый Дик</v>
      </c>
      <c r="B2655" s="1" t="str">
        <f ca="1">IFERROR(__xludf.DUMMYFUNCTION("GOOGLETRANSLATE(B2655,""EN"",""RU"")"),"Кастеровый сахар")</f>
        <v>Кастеровый сахар</v>
      </c>
    </row>
    <row r="2656" spans="1:2" ht="15.75" customHeight="1">
      <c r="A2656" s="1" t="str">
        <f ca="1">IFERROR(__xludf.DUMMYFUNCTION("GOOGLETRANSLATE(A2656,""EN"",""RU"")"),"Пятнистый Дик")</f>
        <v>Пятнистый Дик</v>
      </c>
      <c r="B2656" s="1" t="str">
        <f ca="1">IFERROR(__xludf.DUMMYFUNCTION("GOOGLETRANSLATE(B2656,""EN"",""RU"")"),"Лимон")</f>
        <v>Лимон</v>
      </c>
    </row>
    <row r="2657" spans="1:2" ht="15.75" customHeight="1">
      <c r="A2657" s="1" t="str">
        <f ca="1">IFERROR(__xludf.DUMMYFUNCTION("GOOGLETRANSLATE(A2657,""EN"",""RU"")"),"Пятнистый Дик")</f>
        <v>Пятнистый Дик</v>
      </c>
      <c r="B2657" s="1" t="str">
        <f ca="1">IFERROR(__xludf.DUMMYFUNCTION("GOOGLETRANSLATE(B2657,""EN"",""RU"")"),"Апельсин")</f>
        <v>Апельсин</v>
      </c>
    </row>
    <row r="2658" spans="1:2" ht="15.75" customHeight="1">
      <c r="A2658" s="1" t="str">
        <f ca="1">IFERROR(__xludf.DUMMYFUNCTION("GOOGLETRANSLATE(A2658,""EN"",""RU"")"),"Пятнистый Дик")</f>
        <v>Пятнистый Дик</v>
      </c>
      <c r="B2658" s="1" t="str">
        <f ca="1">IFERROR(__xludf.DUMMYFUNCTION("GOOGLETRANSLATE(B2658,""EN"",""RU"")"),"Молоко")</f>
        <v>Молоко</v>
      </c>
    </row>
    <row r="2659" spans="1:2" ht="15.75" customHeight="1">
      <c r="A2659" s="1" t="str">
        <f ca="1">IFERROR(__xludf.DUMMYFUNCTION("GOOGLETRANSLATE(A2659,""EN"",""RU"")"),"Пятнистый Дик")</f>
        <v>Пятнистый Дик</v>
      </c>
      <c r="B2659" s="1" t="str">
        <f ca="1">IFERROR(__xludf.DUMMYFUNCTION("GOOGLETRANSLATE(B2659,""EN"",""RU"")"),"Заварной крем")</f>
        <v>Заварной крем</v>
      </c>
    </row>
    <row r="2660" spans="1:2" ht="15.75" customHeight="1">
      <c r="A2660" s="1" t="str">
        <f ca="1">IFERROR(__xludf.DUMMYFUNCTION("GOOGLETRANSLATE(A2660,""EN"",""RU"")"),"Летний пудинг")</f>
        <v>Летний пудинг</v>
      </c>
      <c r="B2660" s="1" t="str">
        <f ca="1">IFERROR(__xludf.DUMMYFUNCTION("GOOGLETRANSLATE(B2660,""EN"",""RU"")"),"Клубника")</f>
        <v>Клубника</v>
      </c>
    </row>
    <row r="2661" spans="1:2" ht="15.75" customHeight="1">
      <c r="A2661" s="1" t="str">
        <f ca="1">IFERROR(__xludf.DUMMYFUNCTION("GOOGLETRANSLATE(A2661,""EN"",""RU"")"),"Летний пудинг")</f>
        <v>Летний пудинг</v>
      </c>
      <c r="B2661" s="1" t="str">
        <f ca="1">IFERROR(__xludf.DUMMYFUNCTION("GOOGLETRANSLATE(B2661,""EN"",""RU"")"),"Ежевика")</f>
        <v>Ежевика</v>
      </c>
    </row>
    <row r="2662" spans="1:2" ht="15.75" customHeight="1">
      <c r="A2662" s="1" t="str">
        <f ca="1">IFERROR(__xludf.DUMMYFUNCTION("GOOGLETRANSLATE(A2662,""EN"",""RU"")"),"Летний пудинг")</f>
        <v>Летний пудинг</v>
      </c>
      <c r="B2662" s="1" t="str">
        <f ca="1">IFERROR(__xludf.DUMMYFUNCTION("GOOGLETRANSLATE(B2662,""EN"",""RU"")"),"Красная смородина")</f>
        <v>Красная смородина</v>
      </c>
    </row>
    <row r="2663" spans="1:2" ht="15.75" customHeight="1">
      <c r="A2663" s="1" t="str">
        <f ca="1">IFERROR(__xludf.DUMMYFUNCTION("GOOGLETRANSLATE(A2663,""EN"",""RU"")"),"Летний пудинг")</f>
        <v>Летний пудинг</v>
      </c>
      <c r="B2663" s="1" t="str">
        <f ca="1">IFERROR(__xludf.DUMMYFUNCTION("GOOGLETRANSLATE(B2663,""EN"",""RU"")"),"Малина")</f>
        <v>Малина</v>
      </c>
    </row>
    <row r="2664" spans="1:2" ht="15.75" customHeight="1">
      <c r="A2664" s="1" t="str">
        <f ca="1">IFERROR(__xludf.DUMMYFUNCTION("GOOGLETRANSLATE(A2664,""EN"",""RU"")"),"Летний пудинг")</f>
        <v>Летний пудинг</v>
      </c>
      <c r="B2664" s="1" t="str">
        <f ca="1">IFERROR(__xludf.DUMMYFUNCTION("GOOGLETRANSLATE(B2664,""EN"",""RU"")"),"Кастеровый сахар")</f>
        <v>Кастеровый сахар</v>
      </c>
    </row>
    <row r="2665" spans="1:2" ht="15.75" customHeight="1">
      <c r="A2665" s="1" t="str">
        <f ca="1">IFERROR(__xludf.DUMMYFUNCTION("GOOGLETRANSLATE(A2665,""EN"",""RU"")"),"Летний пудинг")</f>
        <v>Летний пудинг</v>
      </c>
      <c r="B2665" s="1" t="str">
        <f ca="1">IFERROR(__xludf.DUMMYFUNCTION("GOOGLETRANSLATE(B2665,""EN"",""RU"")"),"Хлеб")</f>
        <v>Хлеб</v>
      </c>
    </row>
    <row r="2666" spans="1:2" ht="15.75" customHeight="1">
      <c r="A2666" s="1" t="str">
        <f ca="1">IFERROR(__xludf.DUMMYFUNCTION("GOOGLETRANSLATE(A2666,""EN"",""RU"")"),"Летний Писту")</f>
        <v>Летний Писту</v>
      </c>
      <c r="B2666" s="1" t="str">
        <f ca="1">IFERROR(__xludf.DUMMYFUNCTION("GOOGLETRANSLATE(B2666,""EN"",""RU"")"),"Рапсовое масло")</f>
        <v>Рапсовое масло</v>
      </c>
    </row>
    <row r="2667" spans="1:2" ht="15.75" customHeight="1">
      <c r="A2667" s="1" t="str">
        <f ca="1">IFERROR(__xludf.DUMMYFUNCTION("GOOGLETRANSLATE(A2667,""EN"",""RU"")"),"Летний Писту")</f>
        <v>Летний Писту</v>
      </c>
      <c r="B2667" s="1" t="str">
        <f ca="1">IFERROR(__xludf.DUMMYFUNCTION("GOOGLETRANSLATE(B2667,""EN"",""RU"")"),"лук-порей")</f>
        <v>лук-порей</v>
      </c>
    </row>
    <row r="2668" spans="1:2" ht="15.75" customHeight="1">
      <c r="A2668" s="1" t="str">
        <f ca="1">IFERROR(__xludf.DUMMYFUNCTION("GOOGLETRANSLATE(A2668,""EN"",""RU"")"),"Летний Писту")</f>
        <v>Летний Писту</v>
      </c>
      <c r="B2668" s="1" t="str">
        <f ca="1">IFERROR(__xludf.DUMMYFUNCTION("GOOGLETRANSLATE(B2668,""EN"",""RU"")"),"Кабачки")</f>
        <v>Кабачки</v>
      </c>
    </row>
    <row r="2669" spans="1:2" ht="15.75" customHeight="1">
      <c r="A2669" s="1" t="str">
        <f ca="1">IFERROR(__xludf.DUMMYFUNCTION("GOOGLETRANSLATE(A2669,""EN"",""RU"")"),"Летний Писту")</f>
        <v>Летний Писту</v>
      </c>
      <c r="B2669" s="1" t="str">
        <f ca="1">IFERROR(__xludf.DUMMYFUNCTION("GOOGLETRANSLATE(B2669,""EN"",""RU"")"),"Овощного бульона")</f>
        <v>Овощного бульона</v>
      </c>
    </row>
    <row r="2670" spans="1:2" ht="15.75" customHeight="1">
      <c r="A2670" s="1" t="str">
        <f ca="1">IFERROR(__xludf.DUMMYFUNCTION("GOOGLETRANSLATE(A2670,""EN"",""RU"")"),"Летний Писту")</f>
        <v>Летний Писту</v>
      </c>
      <c r="B2670" s="1" t="str">
        <f ca="1">IFERROR(__xludf.DUMMYFUNCTION("GOOGLETRANSLATE(B2670,""EN"",""RU"")"),"Каннеллони бобы")</f>
        <v>Каннеллони бобы</v>
      </c>
    </row>
    <row r="2671" spans="1:2" ht="15.75" customHeight="1">
      <c r="A2671" s="1" t="str">
        <f ca="1">IFERROR(__xludf.DUMMYFUNCTION("GOOGLETRANSLATE(A2671,""EN"",""RU"")"),"Летний Писту")</f>
        <v>Летний Писту</v>
      </c>
      <c r="B2671" s="1" t="str">
        <f ca="1">IFERROR(__xludf.DUMMYFUNCTION("GOOGLETRANSLATE(B2671,""EN"",""RU"")"),"Зеленая фасоль")</f>
        <v>Зеленая фасоль</v>
      </c>
    </row>
    <row r="2672" spans="1:2" ht="15.75" customHeight="1">
      <c r="A2672" s="1" t="str">
        <f ca="1">IFERROR(__xludf.DUMMYFUNCTION("GOOGLETRANSLATE(A2672,""EN"",""RU"")"),"Летний Писту")</f>
        <v>Летний Писту</v>
      </c>
      <c r="B2672" s="1" t="str">
        <f ca="1">IFERROR(__xludf.DUMMYFUNCTION("GOOGLETRANSLATE(B2672,""EN"",""RU"")"),"Помидоры")</f>
        <v>Помидоры</v>
      </c>
    </row>
    <row r="2673" spans="1:2" ht="15.75" customHeight="1">
      <c r="A2673" s="1" t="str">
        <f ca="1">IFERROR(__xludf.DUMMYFUNCTION("GOOGLETRANSLATE(A2673,""EN"",""RU"")"),"Летний Писту")</f>
        <v>Летний Писту</v>
      </c>
      <c r="B2673" s="1" t="str">
        <f ca="1">IFERROR(__xludf.DUMMYFUNCTION("GOOGLETRANSLATE(B2673,""EN"",""RU"")"),"Зубчик чеснока")</f>
        <v>Зубчик чеснока</v>
      </c>
    </row>
    <row r="2674" spans="1:2" ht="15.75" customHeight="1">
      <c r="A2674" s="1" t="str">
        <f ca="1">IFERROR(__xludf.DUMMYFUNCTION("GOOGLETRANSLATE(A2674,""EN"",""RU"")"),"Летний Писту")</f>
        <v>Летний Писту</v>
      </c>
      <c r="B2674" s="1" t="str">
        <f ca="1">IFERROR(__xludf.DUMMYFUNCTION("GOOGLETRANSLATE(B2674,""EN"",""RU"")"),"Бэзил")</f>
        <v>Бэзил</v>
      </c>
    </row>
    <row r="2675" spans="1:2" ht="15.75" customHeight="1">
      <c r="A2675" s="1" t="str">
        <f ca="1">IFERROR(__xludf.DUMMYFUNCTION("GOOGLETRANSLATE(A2675,""EN"",""RU"")"),"Летний Писту")</f>
        <v>Летний Писту</v>
      </c>
      <c r="B2675" s="1" t="str">
        <f ca="1">IFERROR(__xludf.DUMMYFUNCTION("GOOGLETRANSLATE(B2675,""EN"",""RU"")"),"пармезан")</f>
        <v>пармезан</v>
      </c>
    </row>
    <row r="2676" spans="1:2" ht="15.75" customHeight="1">
      <c r="A2676" s="1" t="str">
        <f ca="1">IFERROR(__xludf.DUMMYFUNCTION("GOOGLETRANSLATE(A2676,""EN"",""RU"")"),"Гороховый суп")</f>
        <v>Гороховый суп</v>
      </c>
      <c r="B2676" s="1" t="str">
        <f ca="1">IFERROR(__xludf.DUMMYFUNCTION("GOOGLETRANSLATE(B2676,""EN"",""RU"")"),"ветчина")</f>
        <v>ветчина</v>
      </c>
    </row>
    <row r="2677" spans="1:2" ht="15.75" customHeight="1">
      <c r="A2677" s="1" t="str">
        <f ca="1">IFERROR(__xludf.DUMMYFUNCTION("GOOGLETRANSLATE(A2677,""EN"",""RU"")"),"Гороховый суп")</f>
        <v>Гороховый суп</v>
      </c>
      <c r="B2677" s="1" t="str">
        <f ca="1">IFERROR(__xludf.DUMMYFUNCTION("GOOGLETRANSLATE(B2677,""EN"",""RU"")"),"Горох")</f>
        <v>Горох</v>
      </c>
    </row>
    <row r="2678" spans="1:2" ht="15.75" customHeight="1">
      <c r="A2678" s="1" t="str">
        <f ca="1">IFERROR(__xludf.DUMMYFUNCTION("GOOGLETRANSLATE(A2678,""EN"",""RU"")"),"Гороховый суп")</f>
        <v>Гороховый суп</v>
      </c>
      <c r="B2678" s="1" t="str">
        <f ca="1">IFERROR(__xludf.DUMMYFUNCTION("GOOGLETRANSLATE(B2678,""EN"",""RU"")"),"Лук")</f>
        <v>Лук</v>
      </c>
    </row>
    <row r="2679" spans="1:2" ht="15.75" customHeight="1">
      <c r="A2679" s="1" t="str">
        <f ca="1">IFERROR(__xludf.DUMMYFUNCTION("GOOGLETRANSLATE(A2679,""EN"",""RU"")"),"Гороховый суп")</f>
        <v>Гороховый суп</v>
      </c>
      <c r="B2679" s="1" t="str">
        <f ca="1">IFERROR(__xludf.DUMMYFUNCTION("GOOGLETRANSLATE(B2679,""EN"",""RU"")"),"Морковь")</f>
        <v>Морковь</v>
      </c>
    </row>
    <row r="2680" spans="1:2" ht="15.75" customHeight="1">
      <c r="A2680" s="1" t="str">
        <f ca="1">IFERROR(__xludf.DUMMYFUNCTION("GOOGLETRANSLATE(A2680,""EN"",""RU"")"),"Гороховый суп")</f>
        <v>Гороховый суп</v>
      </c>
      <c r="B2680" s="1" t="str">
        <f ca="1">IFERROR(__xludf.DUMMYFUNCTION("GOOGLETRANSLATE(B2680,""EN"",""RU"")"),"Лавровый лист")</f>
        <v>Лавровый лист</v>
      </c>
    </row>
    <row r="2681" spans="1:2" ht="15.75" customHeight="1">
      <c r="A2681" s="1" t="str">
        <f ca="1">IFERROR(__xludf.DUMMYFUNCTION("GOOGLETRANSLATE(A2681,""EN"",""RU"")"),"Гороховый суп")</f>
        <v>Гороховый суп</v>
      </c>
      <c r="B2681" s="1" t="str">
        <f ca="1">IFERROR(__xludf.DUMMYFUNCTION("GOOGLETRANSLATE(B2681,""EN"",""RU"")"),"Сельдерей")</f>
        <v>Сельдерей</v>
      </c>
    </row>
    <row r="2682" spans="1:2" ht="15.75" customHeight="1">
      <c r="A2682" s="1" t="str">
        <f ca="1">IFERROR(__xludf.DUMMYFUNCTION("GOOGLETRANSLATE(A2682,""EN"",""RU"")"),"Гороховый суп")</f>
        <v>Гороховый суп</v>
      </c>
      <c r="B2682" s="1" t="str">
        <f ca="1">IFERROR(__xludf.DUMMYFUNCTION("GOOGLETRANSLATE(B2682,""EN"",""RU"")"),"Замороженного горошка")</f>
        <v>Замороженного горошка</v>
      </c>
    </row>
    <row r="2683" spans="1:2" ht="15.75" customHeight="1">
      <c r="A2683" s="1" t="str">
        <f ca="1">IFERROR(__xludf.DUMMYFUNCTION("GOOGLETRANSLATE(A2683,""EN"",""RU"")"),"Гороховый суп")</f>
        <v>Гороховый суп</v>
      </c>
      <c r="B2683" s="1" t="str">
        <f ca="1">IFERROR(__xludf.DUMMYFUNCTION("GOOGLETRANSLATE(B2683,""EN"",""RU"")"),"Хлеб")</f>
        <v>Хлеб</v>
      </c>
    </row>
    <row r="2684" spans="1:2" ht="15.75" customHeight="1">
      <c r="A2684" s="1" t="str">
        <f ca="1">IFERROR(__xludf.DUMMYFUNCTION("GOOGLETRANSLATE(A2684,""EN"",""RU"")"),"Сахарный пирог")</f>
        <v>Сахарный пирог</v>
      </c>
      <c r="B2684" s="1" t="str">
        <f ca="1">IFERROR(__xludf.DUMMYFUNCTION("GOOGLETRANSLATE(B2684,""EN"",""RU"")"),"Коричневый сахар")</f>
        <v>Коричневый сахар</v>
      </c>
    </row>
    <row r="2685" spans="1:2" ht="15.75" customHeight="1">
      <c r="A2685" s="1" t="str">
        <f ca="1">IFERROR(__xludf.DUMMYFUNCTION("GOOGLETRANSLATE(A2685,""EN"",""RU"")"),"Сахарный пирог")</f>
        <v>Сахарный пирог</v>
      </c>
      <c r="B2685" s="1" t="str">
        <f ca="1">IFERROR(__xludf.DUMMYFUNCTION("GOOGLETRANSLATE(B2685,""EN"",""RU"")"),"Масло")</f>
        <v>Масло</v>
      </c>
    </row>
    <row r="2686" spans="1:2" ht="15.75" customHeight="1">
      <c r="A2686" s="1" t="str">
        <f ca="1">IFERROR(__xludf.DUMMYFUNCTION("GOOGLETRANSLATE(A2686,""EN"",""RU"")"),"Сахарный пирог")</f>
        <v>Сахарный пирог</v>
      </c>
      <c r="B2686" s="1" t="str">
        <f ca="1">IFERROR(__xludf.DUMMYFUNCTION("GOOGLETRANSLATE(B2686,""EN"",""RU"")"),"Яйца")</f>
        <v>Яйца</v>
      </c>
    </row>
    <row r="2687" spans="1:2" ht="15.75" customHeight="1">
      <c r="A2687" s="1" t="str">
        <f ca="1">IFERROR(__xludf.DUMMYFUNCTION("GOOGLETRANSLATE(A2687,""EN"",""RU"")"),"Сахарный пирог")</f>
        <v>Сахарный пирог</v>
      </c>
      <c r="B2687" s="1" t="str">
        <f ca="1">IFERROR(__xludf.DUMMYFUNCTION("GOOGLETRANSLATE(B2687,""EN"",""RU"")"),"Экстракт ванили")</f>
        <v>Экстракт ванили</v>
      </c>
    </row>
    <row r="2688" spans="1:2" ht="15.75" customHeight="1">
      <c r="A2688" s="1" t="str">
        <f ca="1">IFERROR(__xludf.DUMMYFUNCTION("GOOGLETRANSLATE(A2688,""EN"",""RU"")"),"Сахарный пирог")</f>
        <v>Сахарный пирог</v>
      </c>
      <c r="B2688" s="1" t="str">
        <f ca="1">IFERROR(__xludf.DUMMYFUNCTION("GOOGLETRANSLATE(B2688,""EN"",""RU"")"),"Соль")</f>
        <v>Соль</v>
      </c>
    </row>
    <row r="2689" spans="1:2" ht="15.75" customHeight="1">
      <c r="A2689" s="1" t="str">
        <f ca="1">IFERROR(__xludf.DUMMYFUNCTION("GOOGLETRANSLATE(A2689,""EN"",""RU"")"),"Сахарный пирог")</f>
        <v>Сахарный пирог</v>
      </c>
      <c r="B2689" s="1" t="str">
        <f ca="1">IFERROR(__xludf.DUMMYFUNCTION("GOOGLETRANSLATE(B2689,""EN"",""RU"")"),"Пшеничной муки")</f>
        <v>Пшеничной муки</v>
      </c>
    </row>
    <row r="2690" spans="1:2" ht="15.75" customHeight="1">
      <c r="A2690" s="1" t="str">
        <f ca="1">IFERROR(__xludf.DUMMYFUNCTION("GOOGLETRANSLATE(A2690,""EN"",""RU"")"),"Сахарный пирог")</f>
        <v>Сахарный пирог</v>
      </c>
      <c r="B2690" s="1" t="str">
        <f ca="1">IFERROR(__xludf.DUMMYFUNCTION("GOOGLETRANSLATE(B2690,""EN"",""RU"")"),"Молоко")</f>
        <v>Молоко</v>
      </c>
    </row>
    <row r="2691" spans="1:2" ht="15.75" customHeight="1">
      <c r="A2691" s="1" t="str">
        <f ca="1">IFERROR(__xludf.DUMMYFUNCTION("GOOGLETRANSLATE(A2691,""EN"",""RU"")"),"Стейк Диана")</f>
        <v>Стейк Диана</v>
      </c>
      <c r="B2691" s="1" t="str">
        <f ca="1">IFERROR(__xludf.DUMMYFUNCTION("GOOGLETRANSLATE(B2691,""EN"",""RU"")"),"Рапсовое масло")</f>
        <v>Рапсовое масло</v>
      </c>
    </row>
    <row r="2692" spans="1:2" ht="15.75" customHeight="1">
      <c r="A2692" s="1" t="str">
        <f ca="1">IFERROR(__xludf.DUMMYFUNCTION("GOOGLETRANSLATE(A2692,""EN"",""RU"")"),"Стейк Диана")</f>
        <v>Стейк Диана</v>
      </c>
      <c r="B2692" s="1" t="str">
        <f ca="1">IFERROR(__xludf.DUMMYFUNCTION("GOOGLETRANSLATE(B2692,""EN"",""RU"")"),"Филе говядины")</f>
        <v>Филе говядины</v>
      </c>
    </row>
    <row r="2693" spans="1:2" ht="15.75" customHeight="1">
      <c r="A2693" s="1" t="str">
        <f ca="1">IFERROR(__xludf.DUMMYFUNCTION("GOOGLETRANSLATE(A2693,""EN"",""RU"")"),"Стейк Диана")</f>
        <v>Стейк Диана</v>
      </c>
      <c r="B2693" s="1" t="str">
        <f ca="1">IFERROR(__xludf.DUMMYFUNCTION("GOOGLETRANSLATE(B2693,""EN"",""RU"")"),"Говяжий бульон")</f>
        <v>Говяжий бульон</v>
      </c>
    </row>
    <row r="2694" spans="1:2" ht="15.75" customHeight="1">
      <c r="A2694" s="1" t="str">
        <f ca="1">IFERROR(__xludf.DUMMYFUNCTION("GOOGLETRANSLATE(A2694,""EN"",""RU"")"),"Стейк Диана")</f>
        <v>Стейк Диана</v>
      </c>
      <c r="B2694" s="1" t="str">
        <f ca="1">IFERROR(__xludf.DUMMYFUNCTION("GOOGLETRANSLATE(B2694,""EN"",""RU"")"),"Масло")</f>
        <v>Масло</v>
      </c>
    </row>
    <row r="2695" spans="1:2" ht="15.75" customHeight="1">
      <c r="A2695" s="1" t="str">
        <f ca="1">IFERROR(__xludf.DUMMYFUNCTION("GOOGLETRANSLATE(A2695,""EN"",""RU"")"),"Стейк Диана")</f>
        <v>Стейк Диана</v>
      </c>
      <c r="B2695" s="1" t="str">
        <f ca="1">IFERROR(__xludf.DUMMYFUNCTION("GOOGLETRANSLATE(B2695,""EN"",""RU"")"),"Чеснок")</f>
        <v>Чеснок</v>
      </c>
    </row>
    <row r="2696" spans="1:2" ht="15.75" customHeight="1">
      <c r="A2696" s="1" t="str">
        <f ca="1">IFERROR(__xludf.DUMMYFUNCTION("GOOGLETRANSLATE(A2696,""EN"",""RU"")"),"Стейк Диана")</f>
        <v>Стейк Диана</v>
      </c>
      <c r="B2696" s="1" t="str">
        <f ca="1">IFERROR(__xludf.DUMMYFUNCTION("GOOGLETRANSLATE(B2696,""EN"",""RU"")"),"Шало")</f>
        <v>Шало</v>
      </c>
    </row>
    <row r="2697" spans="1:2" ht="15.75" customHeight="1">
      <c r="A2697" s="1" t="str">
        <f ca="1">IFERROR(__xludf.DUMMYFUNCTION("GOOGLETRANSLATE(A2697,""EN"",""RU"")"),"Стейк Диана")</f>
        <v>Стейк Диана</v>
      </c>
      <c r="B2697" s="1" t="str">
        <f ca="1">IFERROR(__xludf.DUMMYFUNCTION("GOOGLETRANSLATE(B2697,""EN"",""RU"")"),"Грибы")</f>
        <v>Грибы</v>
      </c>
    </row>
    <row r="2698" spans="1:2" ht="15.75" customHeight="1">
      <c r="A2698" s="1" t="str">
        <f ca="1">IFERROR(__xludf.DUMMYFUNCTION("GOOGLETRANSLATE(A2698,""EN"",""RU"")"),"Стейк Диана")</f>
        <v>Стейк Диана</v>
      </c>
      <c r="B2698" s="1" t="str">
        <f ca="1">IFERROR(__xludf.DUMMYFUNCTION("GOOGLETRANSLATE(B2698,""EN"",""RU"")"),"бренди")</f>
        <v>бренди</v>
      </c>
    </row>
    <row r="2699" spans="1:2" ht="15.75" customHeight="1">
      <c r="A2699" s="1" t="str">
        <f ca="1">IFERROR(__xludf.DUMMYFUNCTION("GOOGLETRANSLATE(A2699,""EN"",""RU"")"),"Стейк Диана")</f>
        <v>Стейк Диана</v>
      </c>
      <c r="B2699" s="1" t="str">
        <f ca="1">IFERROR(__xludf.DUMMYFUNCTION("GOOGLETRANSLATE(B2699,""EN"",""RU"")"),"Тяжелые сливки")</f>
        <v>Тяжелые сливки</v>
      </c>
    </row>
    <row r="2700" spans="1:2" ht="15.75" customHeight="1">
      <c r="A2700" s="1" t="str">
        <f ca="1">IFERROR(__xludf.DUMMYFUNCTION("GOOGLETRANSLATE(A2700,""EN"",""RU"")"),"Стейк Диана")</f>
        <v>Стейк Диана</v>
      </c>
      <c r="B2700" s="1" t="str">
        <f ca="1">IFERROR(__xludf.DUMMYFUNCTION("GOOGLETRANSLATE(B2700,""EN"",""RU"")"),"Дижонская горчица")</f>
        <v>Дижонская горчица</v>
      </c>
    </row>
    <row r="2701" spans="1:2" ht="15.75" customHeight="1">
      <c r="A2701" s="1" t="str">
        <f ca="1">IFERROR(__xludf.DUMMYFUNCTION("GOOGLETRANSLATE(A2701,""EN"",""RU"")"),"Стейк Диана")</f>
        <v>Стейк Диана</v>
      </c>
      <c r="B2701" s="1" t="str">
        <f ca="1">IFERROR(__xludf.DUMMYFUNCTION("GOOGLETRANSLATE(B2701,""EN"",""RU"")"),"Вустершир соус")</f>
        <v>Вустершир соус</v>
      </c>
    </row>
    <row r="2702" spans="1:2" ht="15.75" customHeight="1">
      <c r="A2702" s="1" t="str">
        <f ca="1">IFERROR(__xludf.DUMMYFUNCTION("GOOGLETRANSLATE(A2702,""EN"",""RU"")"),"Стейк Диана")</f>
        <v>Стейк Диана</v>
      </c>
      <c r="B2702" s="1" t="str">
        <f ca="1">IFERROR(__xludf.DUMMYFUNCTION("GOOGLETRANSLATE(B2702,""EN"",""RU"")"),"Соус Табаско")</f>
        <v>Соус Табаско</v>
      </c>
    </row>
    <row r="2703" spans="1:2" ht="15.75" customHeight="1">
      <c r="A2703" s="1" t="str">
        <f ca="1">IFERROR(__xludf.DUMMYFUNCTION("GOOGLETRANSLATE(A2703,""EN"",""RU"")"),"Стейк Диана")</f>
        <v>Стейк Диана</v>
      </c>
      <c r="B2703" s="1" t="str">
        <f ca="1">IFERROR(__xludf.DUMMYFUNCTION("GOOGLETRANSLATE(B2703,""EN"",""RU"")"),"Петрушка")</f>
        <v>Петрушка</v>
      </c>
    </row>
    <row r="2704" spans="1:2" ht="15.75" customHeight="1">
      <c r="A2704" s="1" t="str">
        <f ca="1">IFERROR(__xludf.DUMMYFUNCTION("GOOGLETRANSLATE(A2704,""EN"",""RU"")"),"Стейк Диана")</f>
        <v>Стейк Диана</v>
      </c>
      <c r="B2704" s="1" t="str">
        <f ca="1">IFERROR(__xludf.DUMMYFUNCTION("GOOGLETRANSLATE(B2704,""EN"",""RU"")"),"Шнитт-лук")</f>
        <v>Шнитт-лук</v>
      </c>
    </row>
    <row r="2705" spans="1:2" ht="15.75" customHeight="1">
      <c r="A2705" s="1" t="str">
        <f ca="1">IFERROR(__xludf.DUMMYFUNCTION("GOOGLETRANSLATE(A2705,""EN"",""RU"")"),"Стейк Диана")</f>
        <v>Стейк Диана</v>
      </c>
      <c r="B2705" s="1" t="str">
        <f ca="1">IFERROR(__xludf.DUMMYFUNCTION("GOOGLETRANSLATE(B2705,""EN"",""RU"")"),"Соль")</f>
        <v>Соль</v>
      </c>
    </row>
    <row r="2706" spans="1:2" ht="15.75" customHeight="1">
      <c r="A2706" s="1" t="str">
        <f ca="1">IFERROR(__xludf.DUMMYFUNCTION("GOOGLETRANSLATE(A2706,""EN"",""RU"")"),"Стейк Диана")</f>
        <v>Стейк Диана</v>
      </c>
      <c r="B2706" s="1" t="str">
        <f ca="1">IFERROR(__xludf.DUMMYFUNCTION("GOOGLETRANSLATE(B2706,""EN"",""RU"")"),"Перец")</f>
        <v>Перец</v>
      </c>
    </row>
    <row r="2707" spans="1:2" ht="15.75" customHeight="1">
      <c r="A2707" s="1" t="str">
        <f ca="1">IFERROR(__xludf.DUMMYFUNCTION("GOOGLETRANSLATE(A2707,""EN"",""RU"")"),"Соленая рыба и Аки")</f>
        <v>Соленая рыба и Аки</v>
      </c>
      <c r="B2707" s="1" t="str">
        <f ca="1">IFERROR(__xludf.DUMMYFUNCTION("GOOGLETRANSLATE(B2707,""EN"",""RU"")"),"Соленая треска")</f>
        <v>Соленая треска</v>
      </c>
    </row>
    <row r="2708" spans="1:2" ht="15.75" customHeight="1">
      <c r="A2708" s="1" t="str">
        <f ca="1">IFERROR(__xludf.DUMMYFUNCTION("GOOGLETRANSLATE(A2708,""EN"",""RU"")"),"Соленая рыба и Аки")</f>
        <v>Соленая рыба и Аки</v>
      </c>
      <c r="B2708" s="1" t="str">
        <f ca="1">IFERROR(__xludf.DUMMYFUNCTION("GOOGLETRANSLATE(B2708,""EN"",""RU"")"),"Аки")</f>
        <v>Аки</v>
      </c>
    </row>
    <row r="2709" spans="1:2" ht="15.75" customHeight="1">
      <c r="A2709" s="1" t="str">
        <f ca="1">IFERROR(__xludf.DUMMYFUNCTION("GOOGLETRANSLATE(A2709,""EN"",""RU"")"),"Соленая рыба и Аки")</f>
        <v>Соленая рыба и Аки</v>
      </c>
      <c r="B2709" s="1" t="str">
        <f ca="1">IFERROR(__xludf.DUMMYFUNCTION("GOOGLETRANSLATE(B2709,""EN"",""RU"")"),"Лук")</f>
        <v>Лук</v>
      </c>
    </row>
    <row r="2710" spans="1:2" ht="15.75" customHeight="1">
      <c r="A2710" s="1" t="str">
        <f ca="1">IFERROR(__xludf.DUMMYFUNCTION("GOOGLETRANSLATE(A2710,""EN"",""RU"")"),"Соленая рыба и Аки")</f>
        <v>Соленая рыба и Аки</v>
      </c>
      <c r="B2710" s="1" t="str">
        <f ca="1">IFERROR(__xludf.DUMMYFUNCTION("GOOGLETRANSLATE(B2710,""EN"",""RU"")"),"Паприка")</f>
        <v>Паприка</v>
      </c>
    </row>
    <row r="2711" spans="1:2" ht="15.75" customHeight="1">
      <c r="A2711" s="1" t="str">
        <f ca="1">IFERROR(__xludf.DUMMYFUNCTION("GOOGLETRANSLATE(A2711,""EN"",""RU"")"),"Соленая рыба и Аки")</f>
        <v>Соленая рыба и Аки</v>
      </c>
      <c r="B2711" s="1" t="str">
        <f ca="1">IFERROR(__xludf.DUMMYFUNCTION("GOOGLETRANSLATE(B2711,""EN"",""RU"")"),"Карри порошок")</f>
        <v>Карри порошок</v>
      </c>
    </row>
    <row r="2712" spans="1:2" ht="15.75" customHeight="1">
      <c r="A2712" s="1" t="str">
        <f ca="1">IFERROR(__xludf.DUMMYFUNCTION("GOOGLETRANSLATE(A2712,""EN"",""RU"")"),"Соленая рыба и Аки")</f>
        <v>Соленая рыба и Аки</v>
      </c>
      <c r="B2712" s="1" t="str">
        <f ca="1">IFERROR(__xludf.DUMMYFUNCTION("GOOGLETRANSLATE(B2712,""EN"",""RU"")"),"Иерусалимские артишоки")</f>
        <v>Иерусалимские артишоки</v>
      </c>
    </row>
    <row r="2713" spans="1:2" ht="15.75" customHeight="1">
      <c r="A2713" s="1" t="str">
        <f ca="1">IFERROR(__xludf.DUMMYFUNCTION("GOOGLETRANSLATE(A2713,""EN"",""RU"")"),"Соленая рыба и Аки")</f>
        <v>Соленая рыба и Аки</v>
      </c>
      <c r="B2713" s="1" t="str">
        <f ca="1">IFERROR(__xludf.DUMMYFUNCTION("GOOGLETRANSLATE(B2713,""EN"",""RU"")"),"Острый соус")</f>
        <v>Острый соус</v>
      </c>
    </row>
    <row r="2714" spans="1:2" ht="15.75" customHeight="1">
      <c r="A2714" s="1" t="str">
        <f ca="1">IFERROR(__xludf.DUMMYFUNCTION("GOOGLETRANSLATE(A2714,""EN"",""RU"")"),"Соленая рыба и Аки")</f>
        <v>Соленая рыба и Аки</v>
      </c>
      <c r="B2714" s="1" t="str">
        <f ca="1">IFERROR(__xludf.DUMMYFUNCTION("GOOGLETRANSLATE(B2714,""EN"",""RU"")"),"Красный перец")</f>
        <v>Красный перец</v>
      </c>
    </row>
    <row r="2715" spans="1:2" ht="15.75" customHeight="1">
      <c r="A2715" s="1" t="str">
        <f ca="1">IFERROR(__xludf.DUMMYFUNCTION("GOOGLETRANSLATE(A2715,""EN"",""RU"")"),"Соленая рыба и Аки")</f>
        <v>Соленая рыба и Аки</v>
      </c>
      <c r="B2715" s="1" t="str">
        <f ca="1">IFERROR(__xludf.DUMMYFUNCTION("GOOGLETRANSLATE(B2715,""EN"",""RU"")"),"Желтый перец")</f>
        <v>Желтый перец</v>
      </c>
    </row>
    <row r="2716" spans="1:2" ht="15.75" customHeight="1">
      <c r="A2716" s="1" t="str">
        <f ca="1">IFERROR(__xludf.DUMMYFUNCTION("GOOGLETRANSLATE(A2716,""EN"",""RU"")"),"Соленая рыба и Аки")</f>
        <v>Соленая рыба и Аки</v>
      </c>
      <c r="B2716" s="1" t="str">
        <f ca="1">IFERROR(__xludf.DUMMYFUNCTION("GOOGLETRANSLATE(B2716,""EN"",""RU"")"),"Помидоры")</f>
        <v>Помидоры</v>
      </c>
    </row>
    <row r="2717" spans="1:2" ht="15.75" customHeight="1">
      <c r="A2717" s="1" t="str">
        <f ca="1">IFERROR(__xludf.DUMMYFUNCTION("GOOGLETRANSLATE(A2717,""EN"",""RU"")"),"Соленая рыба и Аки")</f>
        <v>Соленая рыба и Аки</v>
      </c>
      <c r="B2717" s="1" t="str">
        <f ca="1">IFERROR(__xludf.DUMMYFUNCTION("GOOGLETRANSLATE(B2717,""EN"",""RU"")"),"Соль")</f>
        <v>Соль</v>
      </c>
    </row>
    <row r="2718" spans="1:2" ht="15.75" customHeight="1">
      <c r="A2718" s="1" t="str">
        <f ca="1">IFERROR(__xludf.DUMMYFUNCTION("GOOGLETRANSLATE(A2718,""EN"",""RU"")"),"Соленая рыба и Аки")</f>
        <v>Соленая рыба и Аки</v>
      </c>
      <c r="B2718" s="1" t="str">
        <f ca="1">IFERROR(__xludf.DUMMYFUNCTION("GOOGLETRANSLATE(B2718,""EN"",""RU"")"),"Перец")</f>
        <v>Перец</v>
      </c>
    </row>
    <row r="2719" spans="1:2" ht="15.75" customHeight="1">
      <c r="A2719" s="1" t="str">
        <f ca="1">IFERROR(__xludf.DUMMYFUNCTION("GOOGLETRANSLATE(A2719,""EN"",""RU"")"),"Соленая рыба и Аки")</f>
        <v>Соленая рыба и Аки</v>
      </c>
      <c r="B2719" s="1" t="str">
        <f ca="1">IFERROR(__xludf.DUMMYFUNCTION("GOOGLETRANSLATE(B2719,""EN"",""RU"")"),"Самоподнимающаяся Мука")</f>
        <v>Самоподнимающаяся Мука</v>
      </c>
    </row>
    <row r="2720" spans="1:2" ht="15.75" customHeight="1">
      <c r="A2720" s="1" t="str">
        <f ca="1">IFERROR(__xludf.DUMMYFUNCTION("GOOGLETRANSLATE(A2720,""EN"",""RU"")"),"Соленая рыба и Аки")</f>
        <v>Соленая рыба и Аки</v>
      </c>
      <c r="B2720" s="1" t="str">
        <f ca="1">IFERROR(__xludf.DUMMYFUNCTION("GOOGLETRANSLATE(B2720,""EN"",""RU"")"),"сало")</f>
        <v>сало</v>
      </c>
    </row>
    <row r="2721" spans="1:2" ht="15.75" customHeight="1">
      <c r="A2721" s="1" t="str">
        <f ca="1">IFERROR(__xludf.DUMMYFUNCTION("GOOGLETRANSLATE(A2721,""EN"",""RU"")"),"Соленая рыба и Аки")</f>
        <v>Соленая рыба и Аки</v>
      </c>
      <c r="B2721" s="1" t="str">
        <f ca="1">IFERROR(__xludf.DUMMYFUNCTION("GOOGLETRANSLATE(B2721,""EN"",""RU"")"),"Соль")</f>
        <v>Соль</v>
      </c>
    </row>
    <row r="2722" spans="1:2" ht="15.75" customHeight="1">
      <c r="A2722" s="1" t="str">
        <f ca="1">IFERROR(__xludf.DUMMYFUNCTION("GOOGLETRANSLATE(A2722,""EN"",""RU"")"),"Соленая рыба и Аки")</f>
        <v>Соленая рыба и Аки</v>
      </c>
      <c r="B2722" s="1" t="str">
        <f ca="1">IFERROR(__xludf.DUMMYFUNCTION("GOOGLETRANSLATE(B2722,""EN"",""RU"")"),"Оливковое масло")</f>
        <v>Оливковое масло</v>
      </c>
    </row>
    <row r="2723" spans="1:2" ht="15.75" customHeight="1">
      <c r="A2723" s="1" t="str">
        <f ca="1">IFERROR(__xludf.DUMMYFUNCTION("GOOGLETRANSLATE(A2723,""EN"",""RU"")"),"Кисло-сладком свинины")</f>
        <v>Кисло-сладком свинины</v>
      </c>
      <c r="B2723" s="1" t="str">
        <f ca="1">IFERROR(__xludf.DUMMYFUNCTION("GOOGLETRANSLATE(B2723,""EN"",""RU"")"),"Свинина")</f>
        <v>Свинина</v>
      </c>
    </row>
    <row r="2724" spans="1:2" ht="15.75" customHeight="1">
      <c r="A2724" s="1" t="str">
        <f ca="1">IFERROR(__xludf.DUMMYFUNCTION("GOOGLETRANSLATE(A2724,""EN"",""RU"")"),"Кисло-сладком свинины")</f>
        <v>Кисло-сладком свинины</v>
      </c>
      <c r="B2724" s="1" t="str">
        <f ca="1">IFERROR(__xludf.DUMMYFUNCTION("GOOGLETRANSLATE(B2724,""EN"",""RU"")"),"Яйцо")</f>
        <v>Яйцо</v>
      </c>
    </row>
    <row r="2725" spans="1:2" ht="15.75" customHeight="1">
      <c r="A2725" s="1" t="str">
        <f ca="1">IFERROR(__xludf.DUMMYFUNCTION("GOOGLETRANSLATE(A2725,""EN"",""RU"")"),"Кисло-сладком свинины")</f>
        <v>Кисло-сладком свинины</v>
      </c>
      <c r="B2725" s="1" t="str">
        <f ca="1">IFERROR(__xludf.DUMMYFUNCTION("GOOGLETRANSLATE(B2725,""EN"",""RU"")"),"Вода")</f>
        <v>Вода</v>
      </c>
    </row>
    <row r="2726" spans="1:2" ht="15.75" customHeight="1">
      <c r="A2726" s="1" t="str">
        <f ca="1">IFERROR(__xludf.DUMMYFUNCTION("GOOGLETRANSLATE(A2726,""EN"",""RU"")"),"Кисло-сладком свинины")</f>
        <v>Кисло-сладком свинины</v>
      </c>
      <c r="B2726" s="1" t="str">
        <f ca="1">IFERROR(__xludf.DUMMYFUNCTION("GOOGLETRANSLATE(B2726,""EN"",""RU"")"),"Соль")</f>
        <v>Соль</v>
      </c>
    </row>
    <row r="2727" spans="1:2" ht="15.75" customHeight="1">
      <c r="A2727" s="1" t="str">
        <f ca="1">IFERROR(__xludf.DUMMYFUNCTION("GOOGLETRANSLATE(A2727,""EN"",""RU"")"),"Кисло-сладком свинины")</f>
        <v>Кисло-сладком свинины</v>
      </c>
      <c r="B2727" s="1" t="str">
        <f ca="1">IFERROR(__xludf.DUMMYFUNCTION("GOOGLETRANSLATE(B2727,""EN"",""RU"")"),"Сахар")</f>
        <v>Сахар</v>
      </c>
    </row>
    <row r="2728" spans="1:2" ht="15.75" customHeight="1">
      <c r="A2728" s="1" t="str">
        <f ca="1">IFERROR(__xludf.DUMMYFUNCTION("GOOGLETRANSLATE(A2728,""EN"",""RU"")"),"Кисло-сладком свинины")</f>
        <v>Кисло-сладком свинины</v>
      </c>
      <c r="B2728" s="1" t="str">
        <f ca="1">IFERROR(__xludf.DUMMYFUNCTION("GOOGLETRANSLATE(B2728,""EN"",""RU"")"),"Соевый соус")</f>
        <v>Соевый соус</v>
      </c>
    </row>
    <row r="2729" spans="1:2" ht="15.75" customHeight="1">
      <c r="A2729" s="1" t="str">
        <f ca="1">IFERROR(__xludf.DUMMYFUNCTION("GOOGLETRANSLATE(A2729,""EN"",""RU"")"),"Кисло-сладком свинины")</f>
        <v>Кисло-сладком свинины</v>
      </c>
      <c r="B2729" s="1" t="str">
        <f ca="1">IFERROR(__xludf.DUMMYFUNCTION("GOOGLETRANSLATE(B2729,""EN"",""RU"")"),"Крахмал")</f>
        <v>Крахмал</v>
      </c>
    </row>
    <row r="2730" spans="1:2" ht="15.75" customHeight="1">
      <c r="A2730" s="1" t="str">
        <f ca="1">IFERROR(__xludf.DUMMYFUNCTION("GOOGLETRANSLATE(A2730,""EN"",""RU"")"),"Кисло-сладком свинины")</f>
        <v>Кисло-сладком свинины</v>
      </c>
      <c r="B2730" s="1" t="str">
        <f ca="1">IFERROR(__xludf.DUMMYFUNCTION("GOOGLETRANSLATE(B2730,""EN"",""RU"")"),"Томатное пюре")</f>
        <v>Томатное пюре</v>
      </c>
    </row>
    <row r="2731" spans="1:2" ht="15.75" customHeight="1">
      <c r="A2731" s="1" t="str">
        <f ca="1">IFERROR(__xludf.DUMMYFUNCTION("GOOGLETRANSLATE(A2731,""EN"",""RU"")"),"Кисло-сладком свинины")</f>
        <v>Кисло-сладком свинины</v>
      </c>
      <c r="B2731" s="1" t="str">
        <f ca="1">IFERROR(__xludf.DUMMYFUNCTION("GOOGLETRANSLATE(B2731,""EN"",""RU"")"),"Уксус")</f>
        <v>Уксус</v>
      </c>
    </row>
    <row r="2732" spans="1:2" ht="15.75" customHeight="1">
      <c r="A2732" s="1" t="str">
        <f ca="1">IFERROR(__xludf.DUMMYFUNCTION("GOOGLETRANSLATE(A2732,""EN"",""RU"")"),"Кисло-сладком свинины")</f>
        <v>Кисло-сладком свинины</v>
      </c>
      <c r="B2732" s="1" t="str">
        <f ca="1">IFERROR(__xludf.DUMMYFUNCTION("GOOGLETRANSLATE(B2732,""EN"",""RU"")"),"Кориандр")</f>
        <v>Кориандр</v>
      </c>
    </row>
    <row r="2733" spans="1:2" ht="15.75" customHeight="1">
      <c r="A2733" s="1" t="str">
        <f ca="1">IFERROR(__xludf.DUMMYFUNCTION("GOOGLETRANSLATE(A2733,""EN"",""RU"")"),"Сычуаньская говядина")</f>
        <v>Сычуаньская говядина</v>
      </c>
      <c r="B2733" s="1" t="str">
        <f ca="1">IFERROR(__xludf.DUMMYFUNCTION("GOOGLETRANSLATE(B2733,""EN"",""RU"")"),"Говядина")</f>
        <v>Говядина</v>
      </c>
    </row>
    <row r="2734" spans="1:2" ht="15.75" customHeight="1">
      <c r="A2734" s="1" t="str">
        <f ca="1">IFERROR(__xludf.DUMMYFUNCTION("GOOGLETRANSLATE(A2734,""EN"",""RU"")"),"Сычуаньская говядина")</f>
        <v>Сычуаньская говядина</v>
      </c>
      <c r="B2734" s="1" t="str">
        <f ca="1">IFERROR(__xludf.DUMMYFUNCTION("GOOGLETRANSLATE(B2734,""EN"",""RU"")"),"Соль")</f>
        <v>Соль</v>
      </c>
    </row>
    <row r="2735" spans="1:2" ht="15.75" customHeight="1">
      <c r="A2735" s="1" t="str">
        <f ca="1">IFERROR(__xludf.DUMMYFUNCTION("GOOGLETRANSLATE(A2735,""EN"",""RU"")"),"Сычуаньская говядина")</f>
        <v>Сычуаньская говядина</v>
      </c>
      <c r="B2735" s="1" t="str">
        <f ca="1">IFERROR(__xludf.DUMMYFUNCTION("GOOGLETRANSLATE(B2735,""EN"",""RU"")"),"Кунжутное масло")</f>
        <v>Кунжутное масло</v>
      </c>
    </row>
    <row r="2736" spans="1:2" ht="15.75" customHeight="1">
      <c r="A2736" s="1" t="str">
        <f ca="1">IFERROR(__xludf.DUMMYFUNCTION("GOOGLETRANSLATE(A2736,""EN"",""RU"")"),"Сычуаньская говядина")</f>
        <v>Сычуаньская говядина</v>
      </c>
      <c r="B2736" s="1" t="str">
        <f ca="1">IFERROR(__xludf.DUMMYFUNCTION("GOOGLETRANSLATE(B2736,""EN"",""RU"")"),"Перец")</f>
        <v>Перец</v>
      </c>
    </row>
    <row r="2737" spans="1:2" ht="15.75" customHeight="1">
      <c r="A2737" s="1" t="str">
        <f ca="1">IFERROR(__xludf.DUMMYFUNCTION("GOOGLETRANSLATE(A2737,""EN"",""RU"")"),"Сычуаньская говядина")</f>
        <v>Сычуаньская говядина</v>
      </c>
      <c r="B2737" s="1" t="str">
        <f ca="1">IFERROR(__xludf.DUMMYFUNCTION("GOOGLETRANSLATE(B2737,""EN"",""RU"")"),"Яичный белок")</f>
        <v>Яичный белок</v>
      </c>
    </row>
    <row r="2738" spans="1:2" ht="15.75" customHeight="1">
      <c r="A2738" s="1" t="str">
        <f ca="1">IFERROR(__xludf.DUMMYFUNCTION("GOOGLETRANSLATE(A2738,""EN"",""RU"")"),"Сычуаньская говядина")</f>
        <v>Сычуаньская говядина</v>
      </c>
      <c r="B2738" s="1" t="str">
        <f ca="1">IFERROR(__xludf.DUMMYFUNCTION("GOOGLETRANSLATE(B2738,""EN"",""RU"")"),"Крахмал")</f>
        <v>Крахмал</v>
      </c>
    </row>
    <row r="2739" spans="1:2" ht="15.75" customHeight="1">
      <c r="A2739" s="1" t="str">
        <f ca="1">IFERROR(__xludf.DUMMYFUNCTION("GOOGLETRANSLATE(A2739,""EN"",""RU"")"),"Сычуаньская говядина")</f>
        <v>Сычуаньская говядина</v>
      </c>
      <c r="B2739" s="1" t="str">
        <f ca="1">IFERROR(__xludf.DUMMYFUNCTION("GOOGLETRANSLATE(B2739,""EN"",""RU"")"),"Масло")</f>
        <v>Масло</v>
      </c>
    </row>
    <row r="2740" spans="1:2" ht="15.75" customHeight="1">
      <c r="A2740" s="1" t="str">
        <f ca="1">IFERROR(__xludf.DUMMYFUNCTION("GOOGLETRANSLATE(A2740,""EN"",""RU"")"),"Сычуаньская говядина")</f>
        <v>Сычуаньская говядина</v>
      </c>
      <c r="B2740" s="1" t="str">
        <f ca="1">IFERROR(__xludf.DUMMYFUNCTION("GOOGLETRANSLATE(B2740,""EN"",""RU"")"),"Имбирь")</f>
        <v>Имбирь</v>
      </c>
    </row>
    <row r="2741" spans="1:2" ht="15.75" customHeight="1">
      <c r="A2741" s="1" t="str">
        <f ca="1">IFERROR(__xludf.DUMMYFUNCTION("GOOGLETRANSLATE(A2741,""EN"",""RU"")"),"Сычуаньская говядина")</f>
        <v>Сычуаньская говядина</v>
      </c>
      <c r="B2741" s="1" t="str">
        <f ca="1">IFERROR(__xludf.DUMMYFUNCTION("GOOGLETRANSLATE(B2741,""EN"",""RU"")"),"Чеснок")</f>
        <v>Чеснок</v>
      </c>
    </row>
    <row r="2742" spans="1:2" ht="15.75" customHeight="1">
      <c r="A2742" s="1" t="str">
        <f ca="1">IFERROR(__xludf.DUMMYFUNCTION("GOOGLETRANSLATE(A2742,""EN"",""RU"")"),"Сычуаньская говядина")</f>
        <v>Сычуаньская говядина</v>
      </c>
      <c r="B2742" s="1" t="str">
        <f ca="1">IFERROR(__xludf.DUMMYFUNCTION("GOOGLETRANSLATE(B2742,""EN"",""RU"")"),"Лук")</f>
        <v>Лук</v>
      </c>
    </row>
    <row r="2743" spans="1:2" ht="15.75" customHeight="1">
      <c r="A2743" s="1" t="str">
        <f ca="1">IFERROR(__xludf.DUMMYFUNCTION("GOOGLETRANSLATE(A2743,""EN"",""RU"")"),"Сычуаньская говядина")</f>
        <v>Сычуаньская говядина</v>
      </c>
      <c r="B2743" s="1" t="str">
        <f ca="1">IFERROR(__xludf.DUMMYFUNCTION("GOOGLETRANSLATE(B2743,""EN"",""RU"")"),"Морковь")</f>
        <v>Морковь</v>
      </c>
    </row>
    <row r="2744" spans="1:2" ht="15.75" customHeight="1">
      <c r="A2744" s="1" t="str">
        <f ca="1">IFERROR(__xludf.DUMMYFUNCTION("GOOGLETRANSLATE(A2744,""EN"",""RU"")"),"Сычуаньская говядина")</f>
        <v>Сычуаньская говядина</v>
      </c>
      <c r="B2744" s="1" t="str">
        <f ca="1">IFERROR(__xludf.DUMMYFUNCTION("GOOGLETRANSLATE(B2744,""EN"",""RU"")"),"Зеленый перец")</f>
        <v>Зеленый перец</v>
      </c>
    </row>
    <row r="2745" spans="1:2" ht="15.75" customHeight="1">
      <c r="A2745" s="1" t="str">
        <f ca="1">IFERROR(__xludf.DUMMYFUNCTION("GOOGLETRANSLATE(A2745,""EN"",""RU"")"),"Сычуаньская говядина")</f>
        <v>Сычуаньская говядина</v>
      </c>
      <c r="B2745" s="1" t="str">
        <f ca="1">IFERROR(__xludf.DUMMYFUNCTION("GOOGLETRANSLATE(B2745,""EN"",""RU"")"),"Сельдерей")</f>
        <v>Сельдерей</v>
      </c>
    </row>
    <row r="2746" spans="1:2" ht="15.75" customHeight="1">
      <c r="A2746" s="1" t="str">
        <f ca="1">IFERROR(__xludf.DUMMYFUNCTION("GOOGLETRANSLATE(A2746,""EN"",""RU"")"),"Сычуаньская говядина")</f>
        <v>Сычуаньская говядина</v>
      </c>
      <c r="B2746" s="1" t="str">
        <f ca="1">IFERROR(__xludf.DUMMYFUNCTION("GOOGLETRANSLATE(B2746,""EN"",""RU"")"),"Грибы")</f>
        <v>Грибы</v>
      </c>
    </row>
    <row r="2747" spans="1:2" ht="15.75" customHeight="1">
      <c r="A2747" s="1" t="str">
        <f ca="1">IFERROR(__xludf.DUMMYFUNCTION("GOOGLETRANSLATE(A2747,""EN"",""RU"")"),"Сычуаньская говядина")</f>
        <v>Сычуаньская говядина</v>
      </c>
      <c r="B2747" s="1" t="str">
        <f ca="1">IFERROR(__xludf.DUMMYFUNCTION("GOOGLETRANSLATE(B2747,""EN"",""RU"")"),"Приготовление вина")</f>
        <v>Приготовление вина</v>
      </c>
    </row>
    <row r="2748" spans="1:2" ht="15.75" customHeight="1">
      <c r="A2748" s="1" t="str">
        <f ca="1">IFERROR(__xludf.DUMMYFUNCTION("GOOGLETRANSLATE(A2748,""EN"",""RU"")"),"Сычуаньская говядина")</f>
        <v>Сычуаньская говядина</v>
      </c>
      <c r="B2748" s="1" t="str">
        <f ca="1">IFERROR(__xludf.DUMMYFUNCTION("GOOGLETRANSLATE(B2748,""EN"",""RU"")"),"Вода")</f>
        <v>Вода</v>
      </c>
    </row>
    <row r="2749" spans="1:2" ht="15.75" customHeight="1">
      <c r="A2749" s="1" t="str">
        <f ca="1">IFERROR(__xludf.DUMMYFUNCTION("GOOGLETRANSLATE(A2749,""EN"",""RU"")"),"Сычуаньская говядина")</f>
        <v>Сычуаньская говядина</v>
      </c>
      <c r="B2749" s="1" t="str">
        <f ca="1">IFERROR(__xludf.DUMMYFUNCTION("GOOGLETRANSLATE(B2749,""EN"",""RU"")"),"Устричный соус")</f>
        <v>Устричный соус</v>
      </c>
    </row>
    <row r="2750" spans="1:2" ht="15.75" customHeight="1">
      <c r="A2750" s="1" t="str">
        <f ca="1">IFERROR(__xludf.DUMMYFUNCTION("GOOGLETRANSLATE(A2750,""EN"",""RU"")"),"Сычуаньская говядина")</f>
        <v>Сычуаньская говядина</v>
      </c>
      <c r="B2750" s="1" t="str">
        <f ca="1">IFERROR(__xludf.DUMMYFUNCTION("GOOGLETRANSLATE(B2750,""EN"",""RU"")"),"Острый соус")</f>
        <v>Острый соус</v>
      </c>
    </row>
    <row r="2751" spans="1:2" ht="15.75" customHeight="1">
      <c r="A2751" s="1" t="str">
        <f ca="1">IFERROR(__xludf.DUMMYFUNCTION("GOOGLETRANSLATE(A2751,""EN"",""RU"")"),"Сычуаньская говядина")</f>
        <v>Сычуаньская говядина</v>
      </c>
      <c r="B2751" s="1" t="str">
        <f ca="1">IFERROR(__xludf.DUMMYFUNCTION("GOOGLETRANSLATE(B2751,""EN"",""RU"")"),"Сахар")</f>
        <v>Сахар</v>
      </c>
    </row>
    <row r="2752" spans="1:2" ht="15.75" customHeight="1">
      <c r="A2752" s="1" t="str">
        <f ca="1">IFERROR(__xludf.DUMMYFUNCTION("GOOGLETRANSLATE(A2752,""EN"",""RU"")"),"Сычуаньская говядина")</f>
        <v>Сычуаньская говядина</v>
      </c>
      <c r="B2752" s="1" t="str">
        <f ca="1">IFERROR(__xludf.DUMMYFUNCTION("GOOGLETRANSLATE(B2752,""EN"",""RU"")"),"Соевый соус")</f>
        <v>Соевый соус</v>
      </c>
    </row>
    <row r="2753" spans="1:2" ht="15.75" customHeight="1">
      <c r="A2753" s="1" t="str">
        <f ca="1">IFERROR(__xludf.DUMMYFUNCTION("GOOGLETRANSLATE(A2753,""EN"",""RU"")"),"Чау-чау с креветками")</f>
        <v>Чау-чау с креветками</v>
      </c>
      <c r="B2753" s="1" t="str">
        <f ca="1">IFERROR(__xludf.DUMMYFUNCTION("GOOGLETRANSLATE(B2753,""EN"",""RU"")"),"Рисовая лапша")</f>
        <v>Рисовая лапша</v>
      </c>
    </row>
    <row r="2754" spans="1:2" ht="15.75" customHeight="1">
      <c r="A2754" s="1" t="str">
        <f ca="1">IFERROR(__xludf.DUMMYFUNCTION("GOOGLETRANSLATE(A2754,""EN"",""RU"")"),"Чау-чау с креветками")</f>
        <v>Чау-чау с креветками</v>
      </c>
      <c r="B2754" s="1" t="str">
        <f ca="1">IFERROR(__xludf.DUMMYFUNCTION("GOOGLETRANSLATE(B2754,""EN"",""RU"")"),"Креветки")</f>
        <v>Креветки</v>
      </c>
    </row>
    <row r="2755" spans="1:2" ht="15.75" customHeight="1">
      <c r="A2755" s="1" t="str">
        <f ca="1">IFERROR(__xludf.DUMMYFUNCTION("GOOGLETRANSLATE(A2755,""EN"",""RU"")"),"Чау-чау с креветками")</f>
        <v>Чау-чау с креветками</v>
      </c>
      <c r="B2755" s="1" t="str">
        <f ca="1">IFERROR(__xludf.DUMMYFUNCTION("GOOGLETRANSLATE(B2755,""EN"",""RU"")"),"Яйцо")</f>
        <v>Яйцо</v>
      </c>
    </row>
    <row r="2756" spans="1:2" ht="15.75" customHeight="1">
      <c r="A2756" s="1" t="str">
        <f ca="1">IFERROR(__xludf.DUMMYFUNCTION("GOOGLETRANSLATE(A2756,""EN"",""RU"")"),"Чау-чау с креветками")</f>
        <v>Чау-чау с креветками</v>
      </c>
      <c r="B2756" s="1" t="str">
        <f ca="1">IFERROR(__xludf.DUMMYFUNCTION("GOOGLETRANSLATE(B2756,""EN"",""RU"")"),"Перец")</f>
        <v>Перец</v>
      </c>
    </row>
    <row r="2757" spans="1:2" ht="15.75" customHeight="1">
      <c r="A2757" s="1" t="str">
        <f ca="1">IFERROR(__xludf.DUMMYFUNCTION("GOOGLETRANSLATE(A2757,""EN"",""RU"")"),"Чау-чау с креветками")</f>
        <v>Чау-чау с креветками</v>
      </c>
      <c r="B2757" s="1" t="str">
        <f ca="1">IFERROR(__xludf.DUMMYFUNCTION("GOOGLETRANSLATE(B2757,""EN"",""RU"")"),"Кунжутное масло")</f>
        <v>Кунжутное масло</v>
      </c>
    </row>
    <row r="2758" spans="1:2" ht="15.75" customHeight="1">
      <c r="A2758" s="1" t="str">
        <f ca="1">IFERROR(__xludf.DUMMYFUNCTION("GOOGLETRANSLATE(A2758,""EN"",""RU"")"),"Чау-чау с креветками")</f>
        <v>Чау-чау с креветками</v>
      </c>
      <c r="B2758" s="1" t="str">
        <f ca="1">IFERROR(__xludf.DUMMYFUNCTION("GOOGLETRANSLATE(B2758,""EN"",""RU"")"),"Кукурузный крахмал")</f>
        <v>Кукурузный крахмал</v>
      </c>
    </row>
    <row r="2759" spans="1:2" ht="15.75" customHeight="1">
      <c r="A2759" s="1" t="str">
        <f ca="1">IFERROR(__xludf.DUMMYFUNCTION("GOOGLETRANSLATE(A2759,""EN"",""RU"")"),"Чау-чау с креветками")</f>
        <v>Чау-чау с креветками</v>
      </c>
      <c r="B2759" s="1" t="str">
        <f ca="1">IFERROR(__xludf.DUMMYFUNCTION("GOOGLETRANSLATE(B2759,""EN"",""RU"")"),"Масло")</f>
        <v>Масло</v>
      </c>
    </row>
    <row r="2760" spans="1:2" ht="15.75" customHeight="1">
      <c r="A2760" s="1" t="str">
        <f ca="1">IFERROR(__xludf.DUMMYFUNCTION("GOOGLETRANSLATE(A2760,""EN"",""RU"")"),"Чау-чау с креветками")</f>
        <v>Чау-чау с креветками</v>
      </c>
      <c r="B2760" s="1" t="str">
        <f ca="1">IFERROR(__xludf.DUMMYFUNCTION("GOOGLETRANSLATE(B2760,""EN"",""RU"")"),"Измельченный чеснок")</f>
        <v>Измельченный чеснок</v>
      </c>
    </row>
    <row r="2761" spans="1:2" ht="15.75" customHeight="1">
      <c r="A2761" s="1" t="str">
        <f ca="1">IFERROR(__xludf.DUMMYFUNCTION("GOOGLETRANSLATE(A2761,""EN"",""RU"")"),"Чау-чау с креветками")</f>
        <v>Чау-чау с креветками</v>
      </c>
      <c r="B2761" s="1" t="str">
        <f ca="1">IFERROR(__xludf.DUMMYFUNCTION("GOOGLETRANSLATE(B2761,""EN"",""RU"")"),"Имбирь")</f>
        <v>Имбирь</v>
      </c>
    </row>
    <row r="2762" spans="1:2" ht="15.75" customHeight="1">
      <c r="A2762" s="1" t="str">
        <f ca="1">IFERROR(__xludf.DUMMYFUNCTION("GOOGLETRANSLATE(A2762,""EN"",""RU"")"),"Чау-чау с креветками")</f>
        <v>Чау-чау с креветками</v>
      </c>
      <c r="B2762" s="1" t="str">
        <f ca="1">IFERROR(__xludf.DUMMYFUNCTION("GOOGLETRANSLATE(B2762,""EN"",""RU"")"),"Лук")</f>
        <v>Лук</v>
      </c>
    </row>
    <row r="2763" spans="1:2" ht="15.75" customHeight="1">
      <c r="A2763" s="1" t="str">
        <f ca="1">IFERROR(__xludf.DUMMYFUNCTION("GOOGLETRANSLATE(A2763,""EN"",""RU"")"),"Чау-чау с креветками")</f>
        <v>Чау-чау с креветками</v>
      </c>
      <c r="B2763" s="1" t="str">
        <f ca="1">IFERROR(__xludf.DUMMYFUNCTION("GOOGLETRANSLATE(B2763,""EN"",""RU"")"),"Ростки фасоли")</f>
        <v>Ростки фасоли</v>
      </c>
    </row>
    <row r="2764" spans="1:2" ht="15.75" customHeight="1">
      <c r="A2764" s="1" t="str">
        <f ca="1">IFERROR(__xludf.DUMMYFUNCTION("GOOGLETRANSLATE(A2764,""EN"",""RU"")"),"Чау-чау с креветками")</f>
        <v>Чау-чау с креветками</v>
      </c>
      <c r="B2764" s="1" t="str">
        <f ca="1">IFERROR(__xludf.DUMMYFUNCTION("GOOGLETRANSLATE(B2764,""EN"",""RU"")"),"Лук")</f>
        <v>Лук</v>
      </c>
    </row>
    <row r="2765" spans="1:2" ht="15.75" customHeight="1">
      <c r="A2765" s="1" t="str">
        <f ca="1">IFERROR(__xludf.DUMMYFUNCTION("GOOGLETRANSLATE(A2765,""EN"",""RU"")"),"Чау-чау с креветками")</f>
        <v>Чау-чау с креветками</v>
      </c>
      <c r="B2765" s="1" t="str">
        <f ca="1">IFERROR(__xludf.DUMMYFUNCTION("GOOGLETRANSLATE(B2765,""EN"",""RU"")"),"Приготовление вина")</f>
        <v>Приготовление вина</v>
      </c>
    </row>
    <row r="2766" spans="1:2" ht="15.75" customHeight="1">
      <c r="A2766" s="1" t="str">
        <f ca="1">IFERROR(__xludf.DUMMYFUNCTION("GOOGLETRANSLATE(A2766,""EN"",""RU"")"),"Чау-чау с креветками")</f>
        <v>Чау-чау с креветками</v>
      </c>
      <c r="B2766" s="1" t="str">
        <f ca="1">IFERROR(__xludf.DUMMYFUNCTION("GOOGLETRANSLATE(B2766,""EN"",""RU"")"),"Устричный соус")</f>
        <v>Устричный соус</v>
      </c>
    </row>
    <row r="2767" spans="1:2" ht="15.75" customHeight="1">
      <c r="A2767" s="1" t="str">
        <f ca="1">IFERROR(__xludf.DUMMYFUNCTION("GOOGLETRANSLATE(A2767,""EN"",""RU"")"),"Чау-чау с креветками")</f>
        <v>Чау-чау с креветками</v>
      </c>
      <c r="B2767" s="1" t="str">
        <f ca="1">IFERROR(__xludf.DUMMYFUNCTION("GOOGLETRANSLATE(B2767,""EN"",""RU"")"),"Сахар")</f>
        <v>Сахар</v>
      </c>
    </row>
    <row r="2768" spans="1:2" ht="15.75" customHeight="1">
      <c r="A2768" s="1" t="str">
        <f ca="1">IFERROR(__xludf.DUMMYFUNCTION("GOOGLETRANSLATE(A2768,""EN"",""RU"")"),"Чау-чау с креветками")</f>
        <v>Чау-чау с креветками</v>
      </c>
      <c r="B2768" s="1" t="str">
        <f ca="1">IFERROR(__xludf.DUMMYFUNCTION("GOOGLETRANSLATE(B2768,""EN"",""RU"")"),"Уксус")</f>
        <v>Уксус</v>
      </c>
    </row>
    <row r="2769" spans="1:2" ht="15.75" customHeight="1">
      <c r="A2769" s="1" t="str">
        <f ca="1">IFERROR(__xludf.DUMMYFUNCTION("GOOGLETRANSLATE(A2769,""EN"",""RU"")"),"Чау-чау с креветками")</f>
        <v>Чау-чау с креветками</v>
      </c>
      <c r="B2769" s="1" t="str">
        <f ca="1">IFERROR(__xludf.DUMMYFUNCTION("GOOGLETRANSLATE(B2769,""EN"",""RU"")"),"Соевый соус")</f>
        <v>Соевый соус</v>
      </c>
    </row>
    <row r="2770" spans="1:2" ht="15.75" customHeight="1">
      <c r="A2770" s="1" t="str">
        <f ca="1">IFERROR(__xludf.DUMMYFUNCTION("GOOGLETRANSLATE(A2770,""EN"",""RU"")"),"Салат с лососем и авокадо")</f>
        <v>Салат с лососем и авокадо</v>
      </c>
      <c r="B2770" s="1" t="str">
        <f ca="1">IFERROR(__xludf.DUMMYFUNCTION("GOOGLETRANSLATE(B2770,""EN"",""RU"")"),"Лосось")</f>
        <v>Лосось</v>
      </c>
    </row>
    <row r="2771" spans="1:2" ht="15.75" customHeight="1">
      <c r="A2771" s="1" t="str">
        <f ca="1">IFERROR(__xludf.DUMMYFUNCTION("GOOGLETRANSLATE(A2771,""EN"",""RU"")"),"Салат с лососем и авокадо")</f>
        <v>Салат с лососем и авокадо</v>
      </c>
      <c r="B2771" s="1" t="str">
        <f ca="1">IFERROR(__xludf.DUMMYFUNCTION("GOOGLETRANSLATE(B2771,""EN"",""RU"")"),"Авокадо")</f>
        <v>Авокадо</v>
      </c>
    </row>
    <row r="2772" spans="1:2" ht="15.75" customHeight="1">
      <c r="A2772" s="1" t="str">
        <f ca="1">IFERROR(__xludf.DUMMYFUNCTION("GOOGLETRANSLATE(A2772,""EN"",""RU"")"),"Салат с лососем и авокадо")</f>
        <v>Салат с лососем и авокадо</v>
      </c>
      <c r="B2772" s="1" t="str">
        <f ca="1">IFERROR(__xludf.DUMMYFUNCTION("GOOGLETRANSLATE(B2772,""EN"",""RU"")"),"Огурец")</f>
        <v>Огурец</v>
      </c>
    </row>
    <row r="2773" spans="1:2" ht="15.75" customHeight="1">
      <c r="A2773" s="1" t="str">
        <f ca="1">IFERROR(__xludf.DUMMYFUNCTION("GOOGLETRANSLATE(A2773,""EN"",""RU"")"),"Салат с лососем и авокадо")</f>
        <v>Салат с лососем и авокадо</v>
      </c>
      <c r="B2773" s="1" t="str">
        <f ca="1">IFERROR(__xludf.DUMMYFUNCTION("GOOGLETRANSLATE(B2773,""EN"",""RU"")"),"Шпинат")</f>
        <v>Шпинат</v>
      </c>
    </row>
    <row r="2774" spans="1:2" ht="15.75" customHeight="1">
      <c r="A2774" s="1" t="str">
        <f ca="1">IFERROR(__xludf.DUMMYFUNCTION("GOOGLETRANSLATE(A2774,""EN"",""RU"")"),"Салат с лососем и авокадо")</f>
        <v>Салат с лососем и авокадо</v>
      </c>
      <c r="B2774" s="1" t="str">
        <f ca="1">IFERROR(__xludf.DUMMYFUNCTION("GOOGLETRANSLATE(B2774,""EN"",""RU"")"),"Мятный")</f>
        <v>Мятный</v>
      </c>
    </row>
    <row r="2775" spans="1:2" ht="15.75" customHeight="1">
      <c r="A2775" s="1" t="str">
        <f ca="1">IFERROR(__xludf.DUMMYFUNCTION("GOOGLETRANSLATE(A2775,""EN"",""RU"")"),"Салат с лососем и авокадо")</f>
        <v>Салат с лососем и авокадо</v>
      </c>
      <c r="B2775" s="1" t="str">
        <f ca="1">IFERROR(__xludf.DUMMYFUNCTION("GOOGLETRANSLATE(B2775,""EN"",""RU"")"),"Лайм")</f>
        <v>Лайм</v>
      </c>
    </row>
    <row r="2776" spans="1:2" ht="15.75" customHeight="1">
      <c r="A2776" s="1" t="str">
        <f ca="1">IFERROR(__xludf.DUMMYFUNCTION("GOOGLETRANSLATE(A2776,""EN"",""RU"")"),"Салат с лососем и авокадо")</f>
        <v>Салат с лососем и авокадо</v>
      </c>
      <c r="B2776" s="1" t="str">
        <f ca="1">IFERROR(__xludf.DUMMYFUNCTION("GOOGLETRANSLATE(B2776,""EN"",""RU"")"),"Мед")</f>
        <v>Мед</v>
      </c>
    </row>
    <row r="2777" spans="1:2" ht="15.75" customHeight="1">
      <c r="A2777" s="1" t="str">
        <f ca="1">IFERROR(__xludf.DUMMYFUNCTION("GOOGLETRANSLATE(A2777,""EN"",""RU"")"),"Салат с лососем и авокадо")</f>
        <v>Салат с лососем и авокадо</v>
      </c>
      <c r="B2777" s="1" t="str">
        <f ca="1">IFERROR(__xludf.DUMMYFUNCTION("GOOGLETRANSLATE(B2777,""EN"",""RU"")"),"Оливковое масло")</f>
        <v>Оливковое масло</v>
      </c>
    </row>
    <row r="2778" spans="1:2" ht="15.75" customHeight="1">
      <c r="A2778" s="1" t="str">
        <f ca="1">IFERROR(__xludf.DUMMYFUNCTION("GOOGLETRANSLATE(A2778,""EN"",""RU"")"),"Яйца с лососем, яйца Бенедикт")</f>
        <v>Яйца с лососем, яйца Бенедикт</v>
      </c>
      <c r="B2778" s="1" t="str">
        <f ca="1">IFERROR(__xludf.DUMMYFUNCTION("GOOGLETRANSLATE(B2778,""EN"",""RU"")"),"Яйца")</f>
        <v>Яйца</v>
      </c>
    </row>
    <row r="2779" spans="1:2" ht="15.75" customHeight="1">
      <c r="A2779" s="1" t="str">
        <f ca="1">IFERROR(__xludf.DUMMYFUNCTION("GOOGLETRANSLATE(A2779,""EN"",""RU"")"),"Яйца с лососем, яйца Бенедикт")</f>
        <v>Яйца с лососем, яйца Бенедикт</v>
      </c>
      <c r="B2779" s="1" t="str">
        <f ca="1">IFERROR(__xludf.DUMMYFUNCTION("GOOGLETRANSLATE(B2779,""EN"",""RU"")"),"Белый винный уксус")</f>
        <v>Белый винный уксус</v>
      </c>
    </row>
    <row r="2780" spans="1:2" ht="15.75" customHeight="1">
      <c r="A2780" s="1" t="str">
        <f ca="1">IFERROR(__xludf.DUMMYFUNCTION("GOOGLETRANSLATE(A2780,""EN"",""RU"")"),"Яйца с лососем, яйца Бенедикт")</f>
        <v>Яйца с лососем, яйца Бенедикт</v>
      </c>
      <c r="B2780" s="1" t="str">
        <f ca="1">IFERROR(__xludf.DUMMYFUNCTION("GOOGLETRANSLATE(B2780,""EN"",""RU"")"),"Английские маффины")</f>
        <v>Английские маффины</v>
      </c>
    </row>
    <row r="2781" spans="1:2" ht="15.75" customHeight="1">
      <c r="A2781" s="1" t="str">
        <f ca="1">IFERROR(__xludf.DUMMYFUNCTION("GOOGLETRANSLATE(A2781,""EN"",""RU"")"),"Яйца с лососем, яйца Бенедикт")</f>
        <v>Яйца с лососем, яйца Бенедикт</v>
      </c>
      <c r="B2781" s="1" t="str">
        <f ca="1">IFERROR(__xludf.DUMMYFUNCTION("GOOGLETRANSLATE(B2781,""EN"",""RU"")"),"Масло")</f>
        <v>Масло</v>
      </c>
    </row>
    <row r="2782" spans="1:2" ht="15.75" customHeight="1">
      <c r="A2782" s="1" t="str">
        <f ca="1">IFERROR(__xludf.DUMMYFUNCTION("GOOGLETRANSLATE(A2782,""EN"",""RU"")"),"Яйца с лососем, яйца Бенедикт")</f>
        <v>Яйца с лососем, яйца Бенедикт</v>
      </c>
      <c r="B2782" s="1" t="str">
        <f ca="1">IFERROR(__xludf.DUMMYFUNCTION("GOOGLETRANSLATE(B2782,""EN"",""RU"")"),"Копченый лосось")</f>
        <v>Копченый лосось</v>
      </c>
    </row>
    <row r="2783" spans="1:2" ht="15.75" customHeight="1">
      <c r="A2783" s="1" t="str">
        <f ca="1">IFERROR(__xludf.DUMMYFUNCTION("GOOGLETRANSLATE(A2783,""EN"",""RU"")"),"Яйца с лососем, яйца Бенедикт")</f>
        <v>Яйца с лососем, яйца Бенедикт</v>
      </c>
      <c r="B2783" s="1" t="str">
        <f ca="1">IFERROR(__xludf.DUMMYFUNCTION("GOOGLETRANSLATE(B2783,""EN"",""RU"")"),"Лимонный сок")</f>
        <v>Лимонный сок</v>
      </c>
    </row>
    <row r="2784" spans="1:2" ht="15.75" customHeight="1">
      <c r="A2784" s="1" t="str">
        <f ca="1">IFERROR(__xludf.DUMMYFUNCTION("GOOGLETRANSLATE(A2784,""EN"",""RU"")"),"Яйца с лососем, яйца Бенедикт")</f>
        <v>Яйца с лососем, яйца Бенедикт</v>
      </c>
      <c r="B2784" s="1" t="str">
        <f ca="1">IFERROR(__xludf.DUMMYFUNCTION("GOOGLETRANSLATE(B2784,""EN"",""RU"")"),"Белый винный уксус")</f>
        <v>Белый винный уксус</v>
      </c>
    </row>
    <row r="2785" spans="1:2" ht="15.75" customHeight="1">
      <c r="A2785" s="1" t="str">
        <f ca="1">IFERROR(__xludf.DUMMYFUNCTION("GOOGLETRANSLATE(A2785,""EN"",""RU"")"),"Яйца с лососем, яйца Бенедикт")</f>
        <v>Яйца с лососем, яйца Бенедикт</v>
      </c>
      <c r="B2785" s="1" t="str">
        <f ca="1">IFERROR(__xludf.DUMMYFUNCTION("GOOGLETRANSLATE(B2785,""EN"",""RU"")"),"Яйцо")</f>
        <v>Яйцо</v>
      </c>
    </row>
    <row r="2786" spans="1:2" ht="15.75" customHeight="1">
      <c r="A2786" s="1" t="str">
        <f ca="1">IFERROR(__xludf.DUMMYFUNCTION("GOOGLETRANSLATE(A2786,""EN"",""RU"")"),"Яйца с лососем, яйца Бенедикт")</f>
        <v>Яйца с лососем, яйца Бенедикт</v>
      </c>
      <c r="B2786" s="1" t="str">
        <f ca="1">IFERROR(__xludf.DUMMYFUNCTION("GOOGLETRANSLATE(B2786,""EN"",""RU"")"),"Несоленое масло")</f>
        <v>Несоленое масло</v>
      </c>
    </row>
    <row r="2787" spans="1:2" ht="15.75" customHeight="1">
      <c r="A2787" s="1" t="str">
        <f ca="1">IFERROR(__xludf.DUMMYFUNCTION("GOOGLETRANSLATE(A2787,""EN"",""RU"")"),"Шакшука")</f>
        <v>Шакшука</v>
      </c>
      <c r="B2787" s="1" t="str">
        <f ca="1">IFERROR(__xludf.DUMMYFUNCTION("GOOGLETRANSLATE(B2787,""EN"",""RU"")"),"Оливковое масло")</f>
        <v>Оливковое масло</v>
      </c>
    </row>
    <row r="2788" spans="1:2" ht="15.75" customHeight="1">
      <c r="A2788" s="1" t="str">
        <f ca="1">IFERROR(__xludf.DUMMYFUNCTION("GOOGLETRANSLATE(A2788,""EN"",""RU"")"),"Шакшука")</f>
        <v>Шакшука</v>
      </c>
      <c r="B2788" s="1" t="str">
        <f ca="1">IFERROR(__xludf.DUMMYFUNCTION("GOOGLETRANSLATE(B2788,""EN"",""RU"")"),"Красный лук")</f>
        <v>Красный лук</v>
      </c>
    </row>
    <row r="2789" spans="1:2" ht="15.75" customHeight="1">
      <c r="A2789" s="1" t="str">
        <f ca="1">IFERROR(__xludf.DUMMYFUNCTION("GOOGLETRANSLATE(A2789,""EN"",""RU"")"),"Шакшука")</f>
        <v>Шакшука</v>
      </c>
      <c r="B2789" s="1" t="str">
        <f ca="1">IFERROR(__xludf.DUMMYFUNCTION("GOOGLETRANSLATE(B2789,""EN"",""RU"")"),"Красный чили")</f>
        <v>Красный чили</v>
      </c>
    </row>
    <row r="2790" spans="1:2" ht="15.75" customHeight="1">
      <c r="A2790" s="1" t="str">
        <f ca="1">IFERROR(__xludf.DUMMYFUNCTION("GOOGLETRANSLATE(A2790,""EN"",""RU"")"),"Шакшука")</f>
        <v>Шакшука</v>
      </c>
      <c r="B2790" s="1" t="str">
        <f ca="1">IFERROR(__xludf.DUMMYFUNCTION("GOOGLETRANSLATE(B2790,""EN"",""RU"")"),"Чеснок")</f>
        <v>Чеснок</v>
      </c>
    </row>
    <row r="2791" spans="1:2" ht="15.75" customHeight="1">
      <c r="A2791" s="1" t="str">
        <f ca="1">IFERROR(__xludf.DUMMYFUNCTION("GOOGLETRANSLATE(A2791,""EN"",""RU"")"),"Шакшука")</f>
        <v>Шакшука</v>
      </c>
      <c r="B2791" s="1" t="str">
        <f ca="1">IFERROR(__xludf.DUMMYFUNCTION("GOOGLETRANSLATE(B2791,""EN"",""RU"")"),"Кориандр")</f>
        <v>Кориандр</v>
      </c>
    </row>
    <row r="2792" spans="1:2" ht="15.75" customHeight="1">
      <c r="A2792" s="1" t="str">
        <f ca="1">IFERROR(__xludf.DUMMYFUNCTION("GOOGLETRANSLATE(A2792,""EN"",""RU"")"),"Шакшука")</f>
        <v>Шакшука</v>
      </c>
      <c r="B2792" s="1" t="str">
        <f ca="1">IFERROR(__xludf.DUMMYFUNCTION("GOOGLETRANSLATE(B2792,""EN"",""RU"")"),"Помидоры черри")</f>
        <v>Помидоры черри</v>
      </c>
    </row>
    <row r="2793" spans="1:2" ht="15.75" customHeight="1">
      <c r="A2793" s="1" t="str">
        <f ca="1">IFERROR(__xludf.DUMMYFUNCTION("GOOGLETRANSLATE(A2793,""EN"",""RU"")"),"Шакшука")</f>
        <v>Шакшука</v>
      </c>
      <c r="B2793" s="1" t="str">
        <f ca="1">IFERROR(__xludf.DUMMYFUNCTION("GOOGLETRANSLATE(B2793,""EN"",""RU"")"),"Кастеровый сахар")</f>
        <v>Кастеровый сахар</v>
      </c>
    </row>
    <row r="2794" spans="1:2" ht="15.75" customHeight="1">
      <c r="A2794" s="1" t="str">
        <f ca="1">IFERROR(__xludf.DUMMYFUNCTION("GOOGLETRANSLATE(A2794,""EN"",""RU"")"),"Шакшука")</f>
        <v>Шакшука</v>
      </c>
      <c r="B2794" s="1" t="str">
        <f ca="1">IFERROR(__xludf.DUMMYFUNCTION("GOOGLETRANSLATE(B2794,""EN"",""RU"")"),"Яйца")</f>
        <v>Яйца</v>
      </c>
    </row>
    <row r="2795" spans="1:2" ht="15.75" customHeight="1">
      <c r="A2795" s="1" t="str">
        <f ca="1">IFERROR(__xludf.DUMMYFUNCTION("GOOGLETRANSLATE(A2795,""EN"",""RU"")"),"Шакшука")</f>
        <v>Шакшука</v>
      </c>
      <c r="B2795" s="1" t="str">
        <f ca="1">IFERROR(__xludf.DUMMYFUNCTION("GOOGLETRANSLATE(B2795,""EN"",""RU"")"),"Фета")</f>
        <v>Фета</v>
      </c>
    </row>
    <row r="2796" spans="1:2" ht="15.75" customHeight="1">
      <c r="A2796" s="1" t="str">
        <f ca="1">IFERROR(__xludf.DUMMYFUNCTION("GOOGLETRANSLATE(A2796,""EN"",""RU"")"),"Копченая пикша Кеджери")</f>
        <v>Копченая пикша Кеджери</v>
      </c>
      <c r="B2796" s="1" t="str">
        <f ca="1">IFERROR(__xludf.DUMMYFUNCTION("GOOGLETRANSLATE(B2796,""EN"",""RU"")"),"Масло")</f>
        <v>Масло</v>
      </c>
    </row>
    <row r="2797" spans="1:2" ht="15.75" customHeight="1">
      <c r="A2797" s="1" t="str">
        <f ca="1">IFERROR(__xludf.DUMMYFUNCTION("GOOGLETRANSLATE(A2797,""EN"",""RU"")"),"Копченая пикша Кеджери")</f>
        <v>Копченая пикша Кеджери</v>
      </c>
      <c r="B2797" s="1" t="str">
        <f ca="1">IFERROR(__xludf.DUMMYFUNCTION("GOOGLETRANSLATE(B2797,""EN"",""RU"")"),"Лук")</f>
        <v>Лук</v>
      </c>
    </row>
    <row r="2798" spans="1:2" ht="15.75" customHeight="1">
      <c r="A2798" s="1" t="str">
        <f ca="1">IFERROR(__xludf.DUMMYFUNCTION("GOOGLETRANSLATE(A2798,""EN"",""RU"")"),"Копченая пикша Кеджери")</f>
        <v>Копченая пикша Кеджери</v>
      </c>
      <c r="B2798" s="1" t="str">
        <f ca="1">IFERROR(__xludf.DUMMYFUNCTION("GOOGLETRANSLATE(B2798,""EN"",""RU"")"),"Кардамон")</f>
        <v>Кардамон</v>
      </c>
    </row>
    <row r="2799" spans="1:2" ht="15.75" customHeight="1">
      <c r="A2799" s="1" t="str">
        <f ca="1">IFERROR(__xludf.DUMMYFUNCTION("GOOGLETRANSLATE(A2799,""EN"",""RU"")"),"Копченая пикша Кеджери")</f>
        <v>Копченая пикша Кеджери</v>
      </c>
      <c r="B2799" s="1" t="str">
        <f ca="1">IFERROR(__xludf.DUMMYFUNCTION("GOOGLETRANSLATE(B2799,""EN"",""RU"")"),"Куркума")</f>
        <v>Куркума</v>
      </c>
    </row>
    <row r="2800" spans="1:2" ht="15.75" customHeight="1">
      <c r="A2800" s="1" t="str">
        <f ca="1">IFERROR(__xludf.DUMMYFUNCTION("GOOGLETRANSLATE(A2800,""EN"",""RU"")"),"Копченая пикша Кеджери")</f>
        <v>Копченая пикша Кеджери</v>
      </c>
      <c r="B2800" s="1" t="str">
        <f ca="1">IFERROR(__xludf.DUMMYFUNCTION("GOOGLETRANSLATE(B2800,""EN"",""RU"")"),"Палочка корицы")</f>
        <v>Палочка корицы</v>
      </c>
    </row>
    <row r="2801" spans="1:2" ht="15.75" customHeight="1">
      <c r="A2801" s="1" t="str">
        <f ca="1">IFERROR(__xludf.DUMMYFUNCTION("GOOGLETRANSLATE(A2801,""EN"",""RU"")"),"Копченая пикша Кеджери")</f>
        <v>Копченая пикша Кеджери</v>
      </c>
      <c r="B2801" s="1" t="str">
        <f ca="1">IFERROR(__xludf.DUMMYFUNCTION("GOOGLETRANSLATE(B2801,""EN"",""RU"")"),"Лавровый лист")</f>
        <v>Лавровый лист</v>
      </c>
    </row>
    <row r="2802" spans="1:2" ht="15.75" customHeight="1">
      <c r="A2802" s="1" t="str">
        <f ca="1">IFERROR(__xludf.DUMMYFUNCTION("GOOGLETRANSLATE(A2802,""EN"",""RU"")"),"Копченая пикша Кеджери")</f>
        <v>Копченая пикша Кеджери</v>
      </c>
      <c r="B2802" s="1" t="str">
        <f ca="1">IFERROR(__xludf.DUMMYFUNCTION("GOOGLETRANSLATE(B2802,""EN"",""RU"")"),"Рис басмати")</f>
        <v>Рис басмати</v>
      </c>
    </row>
    <row r="2803" spans="1:2" ht="15.75" customHeight="1">
      <c r="A2803" s="1" t="str">
        <f ca="1">IFERROR(__xludf.DUMMYFUNCTION("GOOGLETRANSLATE(A2803,""EN"",""RU"")"),"Копченая пикша Кеджери")</f>
        <v>Копченая пикша Кеджери</v>
      </c>
      <c r="B2803" s="1" t="str">
        <f ca="1">IFERROR(__xludf.DUMMYFUNCTION("GOOGLETRANSLATE(B2803,""EN"",""RU"")"),"Куриный бульон")</f>
        <v>Куриный бульон</v>
      </c>
    </row>
    <row r="2804" spans="1:2" ht="15.75" customHeight="1">
      <c r="A2804" s="1" t="str">
        <f ca="1">IFERROR(__xludf.DUMMYFUNCTION("GOOGLETRANSLATE(A2804,""EN"",""RU"")"),"Копченая пикша Кеджери")</f>
        <v>Копченая пикша Кеджери</v>
      </c>
      <c r="B2804" s="1" t="str">
        <f ca="1">IFERROR(__xludf.DUMMYFUNCTION("GOOGLETRANSLATE(B2804,""EN"",""RU"")"),"Копченая пикша")</f>
        <v>Копченая пикша</v>
      </c>
    </row>
    <row r="2805" spans="1:2" ht="15.75" customHeight="1">
      <c r="A2805" s="1" t="str">
        <f ca="1">IFERROR(__xludf.DUMMYFUNCTION("GOOGLETRANSLATE(A2805,""EN"",""RU"")"),"Копченая пикша Кеджери")</f>
        <v>Копченая пикша Кеджери</v>
      </c>
      <c r="B2805" s="1" t="str">
        <f ca="1">IFERROR(__xludf.DUMMYFUNCTION("GOOGLETRANSLATE(B2805,""EN"",""RU"")"),"Яйца")</f>
        <v>Яйца</v>
      </c>
    </row>
    <row r="2806" spans="1:2" ht="15.75" customHeight="1">
      <c r="A2806" s="1" t="str">
        <f ca="1">IFERROR(__xludf.DUMMYFUNCTION("GOOGLETRANSLATE(A2806,""EN"",""RU"")"),"Копченая пикша Кеджери")</f>
        <v>Копченая пикша Кеджери</v>
      </c>
      <c r="B2806" s="1" t="str">
        <f ca="1">IFERROR(__xludf.DUMMYFUNCTION("GOOGLETRANSLATE(B2806,""EN"",""RU"")"),"Петрушка")</f>
        <v>Петрушка</v>
      </c>
    </row>
    <row r="2807" spans="1:2" ht="15.75" customHeight="1">
      <c r="A2807" s="1" t="str">
        <f ca="1">IFERROR(__xludf.DUMMYFUNCTION("GOOGLETRANSLATE(A2807,""EN"",""RU"")"),"Копченая пикша Кеджери")</f>
        <v>Копченая пикша Кеджери</v>
      </c>
      <c r="B2807" s="1" t="str">
        <f ca="1">IFERROR(__xludf.DUMMYFUNCTION("GOOGLETRANSLATE(B2807,""EN"",""RU"")"),"Лимон")</f>
        <v>Лимон</v>
      </c>
    </row>
    <row r="2808" spans="1:2" ht="15.75" customHeight="1">
      <c r="A2808" s="1" t="str">
        <f ca="1">IFERROR(__xludf.DUMMYFUNCTION("GOOGLETRANSLATE(A2808,""EN"",""RU"")"),"Стэмппот")</f>
        <v>Стэмппот</v>
      </c>
      <c r="B2808" s="1" t="str">
        <f ca="1">IFERROR(__xludf.DUMMYFUNCTION("GOOGLETRANSLATE(B2808,""EN"",""RU"")"),"Картофель")</f>
        <v>Картофель</v>
      </c>
    </row>
    <row r="2809" spans="1:2" ht="15.75" customHeight="1">
      <c r="A2809" s="1" t="str">
        <f ca="1">IFERROR(__xludf.DUMMYFUNCTION("GOOGLETRANSLATE(A2809,""EN"",""RU"")"),"Стэмппот")</f>
        <v>Стэмппот</v>
      </c>
      <c r="B2809" s="1" t="str">
        <f ca="1">IFERROR(__xludf.DUMMYFUNCTION("GOOGLETRANSLATE(B2809,""EN"",""RU"")"),"Лавровый лист")</f>
        <v>Лавровый лист</v>
      </c>
    </row>
    <row r="2810" spans="1:2" ht="15.75" customHeight="1">
      <c r="A2810" s="1" t="str">
        <f ca="1">IFERROR(__xludf.DUMMYFUNCTION("GOOGLETRANSLATE(A2810,""EN"",""RU"")"),"Стэмппот")</f>
        <v>Стэмппот</v>
      </c>
      <c r="B2810" s="1" t="str">
        <f ca="1">IFERROR(__xludf.DUMMYFUNCTION("GOOGLETRANSLATE(B2810,""EN"",""RU"")"),"Шалот")</f>
        <v>Шалот</v>
      </c>
    </row>
    <row r="2811" spans="1:2" ht="15.75" customHeight="1">
      <c r="A2811" s="1" t="str">
        <f ca="1">IFERROR(__xludf.DUMMYFUNCTION("GOOGLETRANSLATE(A2811,""EN"",""RU"")"),"Стэмппот")</f>
        <v>Стэмппот</v>
      </c>
      <c r="B2811" s="1" t="str">
        <f ca="1">IFERROR(__xludf.DUMMYFUNCTION("GOOGLETRANSLATE(B2811,""EN"",""RU"")"),"Масло")</f>
        <v>Масло</v>
      </c>
    </row>
    <row r="2812" spans="1:2" ht="15.75" customHeight="1">
      <c r="A2812" s="1" t="str">
        <f ca="1">IFERROR(__xludf.DUMMYFUNCTION("GOOGLETRANSLATE(A2812,""EN"",""RU"")"),"Стэмппот")</f>
        <v>Стэмппот</v>
      </c>
      <c r="B2812" s="1" t="str">
        <f ca="1">IFERROR(__xludf.DUMMYFUNCTION("GOOGLETRANSLATE(B2812,""EN"",""RU"")"),"капуста")</f>
        <v>капуста</v>
      </c>
    </row>
    <row r="2813" spans="1:2" ht="15.75" customHeight="1">
      <c r="A2813" s="1" t="str">
        <f ca="1">IFERROR(__xludf.DUMMYFUNCTION("GOOGLETRANSLATE(A2813,""EN"",""RU"")"),"Стэмппот")</f>
        <v>Стэмппот</v>
      </c>
      <c r="B2813" s="1" t="str">
        <f ca="1">IFERROR(__xludf.DUMMYFUNCTION("GOOGLETRANSLATE(B2813,""EN"",""RU"")"),"Колбасные изделия")</f>
        <v>Колбасные изделия</v>
      </c>
    </row>
    <row r="2814" spans="1:2" ht="15.75" customHeight="1">
      <c r="A2814" s="1" t="str">
        <f ca="1">IFERROR(__xludf.DUMMYFUNCTION("GOOGLETRANSLATE(A2814,""EN"",""RU"")"),"Стэмппот")</f>
        <v>Стэмппот</v>
      </c>
      <c r="B2814" s="1" t="str">
        <f ca="1">IFERROR(__xludf.DUMMYFUNCTION("GOOGLETRANSLATE(B2814,""EN"",""RU"")"),"Молоко")</f>
        <v>Молоко</v>
      </c>
    </row>
    <row r="2815" spans="1:2" ht="15.75" customHeight="1">
      <c r="A2815" s="1" t="str">
        <f ca="1">IFERROR(__xludf.DUMMYFUNCTION("GOOGLETRANSLATE(A2815,""EN"",""RU"")"),"Стэмппот")</f>
        <v>Стэмппот</v>
      </c>
      <c r="B2815" s="1" t="str">
        <f ca="1">IFERROR(__xludf.DUMMYFUNCTION("GOOGLETRANSLATE(B2815,""EN"",""RU"")"),"Мускатный орех")</f>
        <v>Мускатный орех</v>
      </c>
    </row>
    <row r="2816" spans="1:2" ht="15.75" customHeight="1">
      <c r="A2816" s="1" t="str">
        <f ca="1">IFERROR(__xludf.DUMMYFUNCTION("GOOGLETRANSLATE(A2816,""EN"",""RU"")"),"Стэмппот")</f>
        <v>Стэмппот</v>
      </c>
      <c r="B2816" s="1" t="str">
        <f ca="1">IFERROR(__xludf.DUMMYFUNCTION("GOOGLETRANSLATE(B2816,""EN"",""RU"")"),"Соль")</f>
        <v>Соль</v>
      </c>
    </row>
    <row r="2817" spans="1:2" ht="15.75" customHeight="1">
      <c r="A2817" s="1" t="str">
        <f ca="1">IFERROR(__xludf.DUMMYFUNCTION("GOOGLETRANSLATE(A2817,""EN"",""RU"")"),"Стэмппот")</f>
        <v>Стэмппот</v>
      </c>
      <c r="B2817" s="1" t="str">
        <f ca="1">IFERROR(__xludf.DUMMYFUNCTION("GOOGLETRANSLATE(B2817,""EN"",""RU"")"),"Перец")</f>
        <v>Перец</v>
      </c>
    </row>
    <row r="2818" spans="1:2" ht="15.75" customHeight="1">
      <c r="A2818" s="1" t="str">
        <f ca="1">IFERROR(__xludf.DUMMYFUNCTION("GOOGLETRANSLATE(A2818,""EN"",""RU"")"),"Снерт (голландский гороховый суп)")</f>
        <v>Снерт (голландский гороховый суп)</v>
      </c>
      <c r="B2818" s="1" t="str">
        <f ca="1">IFERROR(__xludf.DUMMYFUNCTION("GOOGLETRANSLATE(B2818,""EN"",""RU"")"),"Вода")</f>
        <v>Вода</v>
      </c>
    </row>
    <row r="2819" spans="1:2" ht="15.75" customHeight="1">
      <c r="A2819" s="1" t="str">
        <f ca="1">IFERROR(__xludf.DUMMYFUNCTION("GOOGLETRANSLATE(A2819,""EN"",""RU"")"),"Снерт (голландский гороховый суп)")</f>
        <v>Снерт (голландский гороховый суп)</v>
      </c>
      <c r="B2819" s="1" t="str">
        <f ca="1">IFERROR(__xludf.DUMMYFUNCTION("GOOGLETRANSLATE(B2819,""EN"",""RU"")"),"Горох")</f>
        <v>Горох</v>
      </c>
    </row>
    <row r="2820" spans="1:2" ht="15.75" customHeight="1">
      <c r="A2820" s="1" t="str">
        <f ca="1">IFERROR(__xludf.DUMMYFUNCTION("GOOGLETRANSLATE(A2820,""EN"",""RU"")"),"Снерт (голландский гороховый суп)")</f>
        <v>Снерт (голландский гороховый суп)</v>
      </c>
      <c r="B2820" s="1" t="str">
        <f ca="1">IFERROR(__xludf.DUMMYFUNCTION("GOOGLETRANSLATE(B2820,""EN"",""RU"")"),"Свинина")</f>
        <v>Свинина</v>
      </c>
    </row>
    <row r="2821" spans="1:2" ht="15.75" customHeight="1">
      <c r="A2821" s="1" t="str">
        <f ca="1">IFERROR(__xludf.DUMMYFUNCTION("GOOGLETRANSLATE(A2821,""EN"",""RU"")"),"Снерт (голландский гороховый суп)")</f>
        <v>Снерт (голландский гороховый суп)</v>
      </c>
      <c r="B2821" s="1" t="str">
        <f ca="1">IFERROR(__xludf.DUMMYFUNCTION("GOOGLETRANSLATE(B2821,""EN"",""RU"")"),"Овощной бульонный кубик")</f>
        <v>Овощной бульонный кубик</v>
      </c>
    </row>
    <row r="2822" spans="1:2" ht="15.75" customHeight="1">
      <c r="A2822" s="1" t="str">
        <f ca="1">IFERROR(__xludf.DUMMYFUNCTION("GOOGLETRANSLATE(A2822,""EN"",""RU"")"),"Снерт (голландский гороховый суп)")</f>
        <v>Снерт (голландский гороховый суп)</v>
      </c>
      <c r="B2822" s="1" t="str">
        <f ca="1">IFERROR(__xludf.DUMMYFUNCTION("GOOGLETRANSLATE(B2822,""EN"",""RU"")"),"Сельдерей")</f>
        <v>Сельдерей</v>
      </c>
    </row>
    <row r="2823" spans="1:2" ht="15.75" customHeight="1">
      <c r="A2823" s="1" t="str">
        <f ca="1">IFERROR(__xludf.DUMMYFUNCTION("GOOGLETRANSLATE(A2823,""EN"",""RU"")"),"Снерт (голландский гороховый суп)")</f>
        <v>Снерт (голландский гороховый суп)</v>
      </c>
      <c r="B2823" s="1" t="str">
        <f ca="1">IFERROR(__xludf.DUMMYFUNCTION("GOOGLETRANSLATE(B2823,""EN"",""RU"")"),"Морковь")</f>
        <v>Морковь</v>
      </c>
    </row>
    <row r="2824" spans="1:2" ht="15.75" customHeight="1">
      <c r="A2824" s="1" t="str">
        <f ca="1">IFERROR(__xludf.DUMMYFUNCTION("GOOGLETRANSLATE(A2824,""EN"",""RU"")"),"Снерт (голландский гороховый суп)")</f>
        <v>Снерт (голландский гороховый суп)</v>
      </c>
      <c r="B2824" s="1" t="str">
        <f ca="1">IFERROR(__xludf.DUMMYFUNCTION("GOOGLETRANSLATE(B2824,""EN"",""RU"")"),"Картофель")</f>
        <v>Картофель</v>
      </c>
    </row>
    <row r="2825" spans="1:2" ht="15.75" customHeight="1">
      <c r="A2825" s="1" t="str">
        <f ca="1">IFERROR(__xludf.DUMMYFUNCTION("GOOGLETRANSLATE(A2825,""EN"",""RU"")"),"Снерт (голландский гороховый суп)")</f>
        <v>Снерт (голландский гороховый суп)</v>
      </c>
      <c r="B2825" s="1" t="str">
        <f ca="1">IFERROR(__xludf.DUMMYFUNCTION("GOOGLETRANSLATE(B2825,""EN"",""RU"")"),"Лук")</f>
        <v>Лук</v>
      </c>
    </row>
    <row r="2826" spans="1:2" ht="15.75" customHeight="1">
      <c r="A2826" s="1" t="str">
        <f ca="1">IFERROR(__xludf.DUMMYFUNCTION("GOOGLETRANSLATE(A2826,""EN"",""RU"")"),"Снерт (голландский гороховый суп)")</f>
        <v>Снерт (голландский гороховый суп)</v>
      </c>
      <c r="B2826" s="1" t="str">
        <f ca="1">IFERROR(__xludf.DUMMYFUNCTION("GOOGLETRANSLATE(B2826,""EN"",""RU"")"),"лук-порей")</f>
        <v>лук-порей</v>
      </c>
    </row>
    <row r="2827" spans="1:2" ht="15.75" customHeight="1">
      <c r="A2827" s="1" t="str">
        <f ca="1">IFERROR(__xludf.DUMMYFUNCTION("GOOGLETRANSLATE(A2827,""EN"",""RU"")"),"Снерт (голландский гороховый суп)")</f>
        <v>Снерт (голландский гороховый суп)</v>
      </c>
      <c r="B2827" s="1" t="str">
        <f ca="1">IFERROR(__xludf.DUMMYFUNCTION("GOOGLETRANSLATE(B2827,""EN"",""RU"")"),"Сельдерей")</f>
        <v>Сельдерей</v>
      </c>
    </row>
    <row r="2828" spans="1:2" ht="15.75" customHeight="1">
      <c r="A2828" s="1" t="str">
        <f ca="1">IFERROR(__xludf.DUMMYFUNCTION("GOOGLETRANSLATE(A2828,""EN"",""RU"")"),"Снерт (голландский гороховый суп)")</f>
        <v>Снерт (голландский гороховый суп)</v>
      </c>
      <c r="B2828" s="1" t="str">
        <f ca="1">IFERROR(__xludf.DUMMYFUNCTION("GOOGLETRANSLATE(B2828,""EN"",""RU"")"),"Колбасные изделия")</f>
        <v>Колбасные изделия</v>
      </c>
    </row>
    <row r="2829" spans="1:2" ht="15.75" customHeight="1">
      <c r="A2829" s="1" t="str">
        <f ca="1">IFERROR(__xludf.DUMMYFUNCTION("GOOGLETRANSLATE(A2829,""EN"",""RU"")"),"Спагетти алла Карбонара")</f>
        <v>Спагетти алла Карбонара</v>
      </c>
      <c r="B2829" s="1" t="str">
        <f ca="1">IFERROR(__xludf.DUMMYFUNCTION("GOOGLETRANSLATE(B2829,""EN"",""RU"")"),"Спагетти")</f>
        <v>Спагетти</v>
      </c>
    </row>
    <row r="2830" spans="1:2" ht="15.75" customHeight="1">
      <c r="A2830" s="1" t="str">
        <f ca="1">IFERROR(__xludf.DUMMYFUNCTION("GOOGLETRANSLATE(A2830,""EN"",""RU"")"),"Спагетти алла Карбонара")</f>
        <v>Спагетти алла Карбонара</v>
      </c>
      <c r="B2830" s="1" t="str">
        <f ca="1">IFERROR(__xludf.DUMMYFUNCTION("GOOGLETRANSLATE(B2830,""EN"",""RU"")"),"Яичные желтки")</f>
        <v>Яичные желтки</v>
      </c>
    </row>
    <row r="2831" spans="1:2" ht="15.75" customHeight="1">
      <c r="A2831" s="1" t="str">
        <f ca="1">IFERROR(__xludf.DUMMYFUNCTION("GOOGLETRANSLATE(A2831,""EN"",""RU"")"),"Спагетти алла Карбонара")</f>
        <v>Спагетти алла Карбонара</v>
      </c>
      <c r="B2831" s="1" t="str">
        <f ca="1">IFERROR(__xludf.DUMMYFUNCTION("GOOGLETRANSLATE(B2831,""EN"",""RU"")"),"Соль")</f>
        <v>Соль</v>
      </c>
    </row>
    <row r="2832" spans="1:2" ht="15.75" customHeight="1">
      <c r="A2832" s="1" t="str">
        <f ca="1">IFERROR(__xludf.DUMMYFUNCTION("GOOGLETRANSLATE(A2832,""EN"",""RU"")"),"Спагетти алла Карбонара")</f>
        <v>Спагетти алла Карбонара</v>
      </c>
      <c r="B2832" s="1" t="str">
        <f ca="1">IFERROR(__xludf.DUMMYFUNCTION("GOOGLETRANSLATE(B2832,""EN"",""RU"")"),"Бекон")</f>
        <v>Бекон</v>
      </c>
    </row>
    <row r="2833" spans="1:2" ht="15.75" customHeight="1">
      <c r="A2833" s="1" t="str">
        <f ca="1">IFERROR(__xludf.DUMMYFUNCTION("GOOGLETRANSLATE(A2833,""EN"",""RU"")"),"Спагетти алла Карбонара")</f>
        <v>Спагетти алла Карбонара</v>
      </c>
      <c r="B2833" s="1" t="str">
        <f ca="1">IFERROR(__xludf.DUMMYFUNCTION("GOOGLETRANSLATE(B2833,""EN"",""RU"")"),"Пекорино")</f>
        <v>Пекорино</v>
      </c>
    </row>
    <row r="2834" spans="1:2" ht="15.75" customHeight="1">
      <c r="A2834" s="1" t="str">
        <f ca="1">IFERROR(__xludf.DUMMYFUNCTION("GOOGLETRANSLATE(A2834,""EN"",""RU"")"),"Спагетти алла Карбонара")</f>
        <v>Спагетти алла Карбонара</v>
      </c>
      <c r="B2834" s="1" t="str">
        <f ca="1">IFERROR(__xludf.DUMMYFUNCTION("GOOGLETRANSLATE(B2834,""EN"",""RU"")"),"Черный перец")</f>
        <v>Черный перец</v>
      </c>
    </row>
    <row r="2835" spans="1:2" ht="15.75" customHeight="1">
      <c r="A2835" s="1" t="str">
        <f ca="1">IFERROR(__xludf.DUMMYFUNCTION("GOOGLETRANSLATE(A2835,""EN"",""RU"")"),"Мясные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35" s="1" t="str">
        <f ca="1">IFERROR(__xludf.DUMMYFUNCTION("GOOGLETRANSLATE(B2835,""EN"",""RU"")"),"Картофель")</f>
        <v>Картофель</v>
      </c>
    </row>
    <row r="2836" spans="1:2" ht="15.75" customHeight="1">
      <c r="A2836" s="1" t="str">
        <f ca="1">IFERROR(__xludf.DUMMYFUNCTION("GOOGLETRANSLATE(A2836,""EN"",""RU"")"),"Мясные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36" s="1" t="str">
        <f ca="1">IFERROR(__xludf.DUMMYFUNCTION("GOOGLETRANSLATE(B2836,""EN"",""RU"")"),"Морковь")</f>
        <v>Морковь</v>
      </c>
    </row>
    <row r="2837" spans="1:2" ht="15.75" customHeight="1">
      <c r="A2837" s="1" t="str">
        <f ca="1">IFERROR(__xludf.DUMMYFUNCTION("GOOGLETRANSLATE(A2837,""EN"",""RU"")"),"Мясные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37" s="1" t="str">
        <f ca="1">IFERROR(__xludf.DUMMYFUNCTION("GOOGLETRANSLATE(B2837,""EN"",""RU"")"),"зеленый лук")</f>
        <v>зеленый лук</v>
      </c>
    </row>
    <row r="2838" spans="1:2" ht="15.75" customHeight="1">
      <c r="A2838" s="1" t="str">
        <f ca="1">IFERROR(__xludf.DUMMYFUNCTION("GOOGLETRANSLATE(A2838,""EN"",""RU"")"),"Мясные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38" s="1" t="str">
        <f ca="1">IFERROR(__xludf.DUMMYFUNCTION("GOOGLETRANSLATE(B2838,""EN"",""RU"")"),"Чеснок")</f>
        <v>Чеснок</v>
      </c>
    </row>
    <row r="2839" spans="1:2" ht="15.75" customHeight="1">
      <c r="A2839" s="1" t="str">
        <f ca="1">IFERROR(__xludf.DUMMYFUNCTION("GOOGLETRANSLATE(A2839,""EN"",""RU"")"),"Мясные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39" s="1" t="str">
        <f ca="1">IFERROR(__xludf.DUMMYFUNCTION("GOOGLETRANSLATE(B2839,""EN"",""RU"")"),"Хлеб")</f>
        <v>Хлеб</v>
      </c>
    </row>
    <row r="2840" spans="1:2" ht="15.75" customHeight="1">
      <c r="A2840" s="1" t="str">
        <f ca="1">IFERROR(__xludf.DUMMYFUNCTION("GOOGLETRANSLATE(A2840,""EN"",""RU"")"),"Мясные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40" s="1" t="str">
        <f ca="1">IFERROR(__xludf.DUMMYFUNCTION("GOOGLETRANSLATE(B2840,""EN"",""RU"")"),"Чесночный порошок")</f>
        <v>Чесночный порошок</v>
      </c>
    </row>
    <row r="2841" spans="1:2" ht="15.75" customHeight="1">
      <c r="A2841" s="1" t="str">
        <f ca="1">IFERROR(__xludf.DUMMYFUNCTION("GOOGLETRANSLATE(A2841,""EN"",""RU"")"),"Мясные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41" s="1" t="str">
        <f ca="1">IFERROR(__xludf.DUMMYFUNCTION("GOOGLETRANSLATE(B2841,""EN"",""RU"")"),"Соевый соус")</f>
        <v>Соевый соус</v>
      </c>
    </row>
    <row r="2842" spans="1:2" ht="15.75" customHeight="1">
      <c r="A2842" s="1" t="str">
        <f ca="1">IFERROR(__xludf.DUMMYFUNCTION("GOOGLETRANSLATE(A2842,""EN"",""RU"")"),"Мясные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42" s="1" t="str">
        <f ca="1">IFERROR(__xludf.DUMMYFUNCTION("GOOGLETRANSLATE(B2842,""EN"",""RU"")"),"Говяжий фарш")</f>
        <v>Говяжий фарш</v>
      </c>
    </row>
    <row r="2843" spans="1:2" ht="15.75" customHeight="1">
      <c r="A2843" s="1" t="str">
        <f ca="1">IFERROR(__xludf.DUMMYFUNCTION("GOOGLETRANSLATE(A2843,""EN"",""RU"")"),"Мясные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43" s="1" t="str">
        <f ca="1">IFERROR(__xludf.DUMMYFUNCTION("GOOGLETRANSLATE(B2843,""EN"",""RU"")"),"Растительное масло")</f>
        <v>Растительное масло</v>
      </c>
    </row>
    <row r="2844" spans="1:2" ht="15.75" customHeight="1">
      <c r="A2844" s="1" t="str">
        <f ca="1">IFERROR(__xludf.DUMMYFUNCTION("GOOGLETRANSLATE(A2844,""EN"",""RU"")"),"Мясные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44" s="1" t="str">
        <f ca="1">IFERROR(__xludf.DUMMYFUNCTION("GOOGLETRANSLATE(B2844,""EN"",""RU"")"),"Сахар")</f>
        <v>Сахар</v>
      </c>
    </row>
    <row r="2845" spans="1:2" ht="15.75" customHeight="1">
      <c r="A2845" s="1" t="str">
        <f ca="1">IFERROR(__xludf.DUMMYFUNCTION("GOOGLETRANSLATE(A2845,""EN"",""RU"")"),"Мясные рулеты в соевой глазури с картофельным пюре васаби и жареной морковью")</f>
        <v>Мясные рулеты в соевой глазури с картофельным пюре васаби и жареной морковью</v>
      </c>
      <c r="B2845" s="1" t="str">
        <f ca="1">IFERROR(__xludf.DUMMYFUNCTION("GOOGLETRANSLATE(B2845,""EN"",""RU"")"),"Масло")</f>
        <v>Масло</v>
      </c>
    </row>
    <row r="2846" spans="1:2" ht="15.75" customHeight="1">
      <c r="A2846" s="1" t="str">
        <f ca="1">IFERROR(__xludf.DUMMYFUNCTION("GOOGLETRANSLATE(A2846,""EN"",""RU"")"),"Свиные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46" s="1" t="str">
        <f ca="1">IFERROR(__xludf.DUMMYFUNCTION("GOOGLETRANSLATE(B2846,""EN"",""RU"")"),"Картофель")</f>
        <v>Картофель</v>
      </c>
    </row>
    <row r="2847" spans="1:2" ht="15.75" customHeight="1">
      <c r="A2847" s="1" t="str">
        <f ca="1">IFERROR(__xludf.DUMMYFUNCTION("GOOGLETRANSLATE(A2847,""EN"",""RU"")"),"Свиные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47" s="1" t="str">
        <f ca="1">IFERROR(__xludf.DUMMYFUNCTION("GOOGLETRANSLATE(B2847,""EN"",""RU"")"),"Яблоки")</f>
        <v>Яблоки</v>
      </c>
    </row>
    <row r="2848" spans="1:2" ht="15.75" customHeight="1">
      <c r="A2848" s="1" t="str">
        <f ca="1">IFERROR(__xludf.DUMMYFUNCTION("GOOGLETRANSLATE(A2848,""EN"",""RU"")"),"Свиные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48" s="1" t="str">
        <f ca="1">IFERROR(__xludf.DUMMYFUNCTION("GOOGLETRANSLATE(B2848,""EN"",""RU"")"),"Чеснок")</f>
        <v>Чеснок</v>
      </c>
    </row>
    <row r="2849" spans="1:2" ht="15.75" customHeight="1">
      <c r="A2849" s="1" t="str">
        <f ca="1">IFERROR(__xludf.DUMMYFUNCTION("GOOGLETRANSLATE(A2849,""EN"",""RU"")"),"Свиные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49" s="1" t="str">
        <f ca="1">IFERROR(__xludf.DUMMYFUNCTION("GOOGLETRANSLATE(B2849,""EN"",""RU"")"),"Лимон")</f>
        <v>Лимон</v>
      </c>
    </row>
    <row r="2850" spans="1:2" ht="15.75" customHeight="1">
      <c r="A2850" s="1" t="str">
        <f ca="1">IFERROR(__xludf.DUMMYFUNCTION("GOOGLETRANSLATE(A2850,""EN"",""RU"")"),"Свиные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50" s="1" t="str">
        <f ca="1">IFERROR(__xludf.DUMMYFUNCTION("GOOGLETRANSLATE(B2850,""EN"",""RU"")"),"Свинина")</f>
        <v>Свинина</v>
      </c>
    </row>
    <row r="2851" spans="1:2" ht="15.75" customHeight="1">
      <c r="A2851" s="1" t="str">
        <f ca="1">IFERROR(__xludf.DUMMYFUNCTION("GOOGLETRANSLATE(A2851,""EN"",""RU"")"),"Свиные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51" s="1" t="str">
        <f ca="1">IFERROR(__xludf.DUMMYFUNCTION("GOOGLETRANSLATE(B2851,""EN"",""RU"")"),"Цуккини")</f>
        <v>Цуккини</v>
      </c>
    </row>
    <row r="2852" spans="1:2" ht="15.75" customHeight="1">
      <c r="A2852" s="1" t="str">
        <f ca="1">IFERROR(__xludf.DUMMYFUNCTION("GOOGLETRANSLATE(A2852,""EN"",""RU"")"),"Свиные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52" s="1" t="str">
        <f ca="1">IFERROR(__xludf.DUMMYFUNCTION("GOOGLETRANSLATE(B2852,""EN"",""RU"")"),"Куриный бульон")</f>
        <v>Куриный бульон</v>
      </c>
    </row>
    <row r="2853" spans="1:2" ht="15.75" customHeight="1">
      <c r="A2853" s="1" t="str">
        <f ca="1">IFERROR(__xludf.DUMMYFUNCTION("GOOGLETRANSLATE(A2853,""EN"",""RU"")"),"Свиные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53" s="1" t="str">
        <f ca="1">IFERROR(__xludf.DUMMYFUNCTION("GOOGLETRANSLATE(B2853,""EN"",""RU"")"),"Растительное масло")</f>
        <v>Растительное масло</v>
      </c>
    </row>
    <row r="2854" spans="1:2" ht="15.75" customHeight="1">
      <c r="A2854" s="1" t="str">
        <f ca="1">IFERROR(__xludf.DUMMYFUNCTION("GOOGLETRANSLATE(A2854,""EN"",""RU"")"),"Свиные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54" s="1" t="str">
        <f ca="1">IFERROR(__xludf.DUMMYFUNCTION("GOOGLETRANSLATE(B2854,""EN"",""RU"")"),"Сахар")</f>
        <v>Сахар</v>
      </c>
    </row>
    <row r="2855" spans="1:2" ht="15.75" customHeight="1">
      <c r="A2855" s="1" t="str">
        <f ca="1">IFERROR(__xludf.DUMMYFUNCTION("GOOGLETRANSLATE(A2855,""EN"",""RU"")"),"Свиные отбивные на сковороде с яблоками, жареным сладким картофелем и цуккини")</f>
        <v>Свиные отбивные на сковороде с яблоками, жареным сладким картофелем и цуккини</v>
      </c>
      <c r="B2855" s="1" t="str">
        <f ca="1">IFERROR(__xludf.DUMMYFUNCTION("GOOGLETRANSLATE(B2855,""EN"",""RU"")"),"Масло")</f>
        <v>Масло</v>
      </c>
    </row>
    <row r="2856" spans="1:2" ht="15.75" customHeight="1">
      <c r="A2856" s="1" t="str">
        <f ca="1">IFERROR(__xludf.DUMMYFUNCTION("GOOGLETRANSLATE(A2856,""EN"",""RU"")"),"Клубничный пирог с ревенем")</f>
        <v>Клубничный пирог с ревенем</v>
      </c>
      <c r="B2856" s="1" t="str">
        <f ca="1">IFERROR(__xludf.DUMMYFUNCTION("GOOGLETRANSLATE(B2856,""EN"",""RU"")"),"Мука")</f>
        <v>Мука</v>
      </c>
    </row>
    <row r="2857" spans="1:2" ht="15.75" customHeight="1">
      <c r="A2857" s="1" t="str">
        <f ca="1">IFERROR(__xludf.DUMMYFUNCTION("GOOGLETRANSLATE(A2857,""EN"",""RU"")"),"Клубничный пирог с ревенем")</f>
        <v>Клубничный пирог с ревенем</v>
      </c>
      <c r="B2857" s="1" t="str">
        <f ca="1">IFERROR(__xludf.DUMMYFUNCTION("GOOGLETRANSLATE(B2857,""EN"",""RU"")"),"Соль")</f>
        <v>Соль</v>
      </c>
    </row>
    <row r="2858" spans="1:2" ht="15.75" customHeight="1">
      <c r="A2858" s="1" t="str">
        <f ca="1">IFERROR(__xludf.DUMMYFUNCTION("GOOGLETRANSLATE(A2858,""EN"",""RU"")"),"Клубничный пирог с ревенем")</f>
        <v>Клубничный пирог с ревенем</v>
      </c>
      <c r="B2858" s="1" t="str">
        <f ca="1">IFERROR(__xludf.DUMMYFUNCTION("GOOGLETRANSLATE(B2858,""EN"",""RU"")"),"Сахар")</f>
        <v>Сахар</v>
      </c>
    </row>
    <row r="2859" spans="1:2" ht="15.75" customHeight="1">
      <c r="A2859" s="1" t="str">
        <f ca="1">IFERROR(__xludf.DUMMYFUNCTION("GOOGLETRANSLATE(A2859,""EN"",""RU"")"),"Клубничный пирог с ревенем")</f>
        <v>Клубничный пирог с ревенем</v>
      </c>
      <c r="B2859" s="1" t="str">
        <f ca="1">IFERROR(__xludf.DUMMYFUNCTION("GOOGLETRANSLATE(B2859,""EN"",""RU"")"),"Масло")</f>
        <v>Масло</v>
      </c>
    </row>
    <row r="2860" spans="1:2" ht="15.75" customHeight="1">
      <c r="A2860" s="1" t="str">
        <f ca="1">IFERROR(__xludf.DUMMYFUNCTION("GOOGLETRANSLATE(A2860,""EN"",""RU"")"),"Клубничный пирог с ревенем")</f>
        <v>Клубничный пирог с ревенем</v>
      </c>
      <c r="B2860" s="1" t="str">
        <f ca="1">IFERROR(__xludf.DUMMYFUNCTION("GOOGLETRANSLATE(B2860,""EN"",""RU"")"),"Вода")</f>
        <v>Вода</v>
      </c>
    </row>
    <row r="2861" spans="1:2" ht="15.75" customHeight="1">
      <c r="A2861" s="1" t="str">
        <f ca="1">IFERROR(__xludf.DUMMYFUNCTION("GOOGLETRANSLATE(A2861,""EN"",""RU"")"),"Клубничный пирог с ревенем")</f>
        <v>Клубничный пирог с ревенем</v>
      </c>
      <c r="B2861" s="1" t="str">
        <f ca="1">IFERROR(__xludf.DUMMYFUNCTION("GOOGLETRANSLATE(B2861,""EN"",""RU"")"),"Ревень")</f>
        <v>Ревень</v>
      </c>
    </row>
    <row r="2862" spans="1:2" ht="15.75" customHeight="1">
      <c r="A2862" s="1" t="str">
        <f ca="1">IFERROR(__xludf.DUMMYFUNCTION("GOOGLETRANSLATE(A2862,""EN"",""RU"")"),"Клубничный пирог с ревенем")</f>
        <v>Клубничный пирог с ревенем</v>
      </c>
      <c r="B2862" s="1" t="str">
        <f ca="1">IFERROR(__xludf.DUMMYFUNCTION("GOOGLETRANSLATE(B2862,""EN"",""RU"")"),"Клубника")</f>
        <v>Клубника</v>
      </c>
    </row>
    <row r="2863" spans="1:2" ht="15.75" customHeight="1">
      <c r="A2863" s="1" t="str">
        <f ca="1">IFERROR(__xludf.DUMMYFUNCTION("GOOGLETRANSLATE(A2863,""EN"",""RU"")"),"Клубничный пирог с ревенем")</f>
        <v>Клубничный пирог с ревенем</v>
      </c>
      <c r="B2863" s="1" t="str">
        <f ca="1">IFERROR(__xludf.DUMMYFUNCTION("GOOGLETRANSLATE(B2863,""EN"",""RU"")"),"Кукурузный крахмал")</f>
        <v>Кукурузный крахмал</v>
      </c>
    </row>
    <row r="2864" spans="1:2" ht="15.75" customHeight="1">
      <c r="A2864" s="1" t="str">
        <f ca="1">IFERROR(__xludf.DUMMYFUNCTION("GOOGLETRANSLATE(A2864,""EN"",""RU"")"),"Клубничный пирог с ревенем")</f>
        <v>Клубничный пирог с ревенем</v>
      </c>
      <c r="B2864" s="1" t="str">
        <f ca="1">IFERROR(__xludf.DUMMYFUNCTION("GOOGLETRANSLATE(B2864,""EN"",""RU"")"),"Сахар")</f>
        <v>Сахар</v>
      </c>
    </row>
    <row r="2865" spans="1:2" ht="15.75" customHeight="1">
      <c r="A2865" s="1" t="str">
        <f ca="1">IFERROR(__xludf.DUMMYFUNCTION("GOOGLETRANSLATE(A2865,""EN"",""RU"")"),"Клубничный пирог с ревенем")</f>
        <v>Клубничный пирог с ревенем</v>
      </c>
      <c r="B2865" s="1" t="str">
        <f ca="1">IFERROR(__xludf.DUMMYFUNCTION("GOOGLETRANSLATE(B2865,""EN"",""RU"")"),"Корица")</f>
        <v>Корица</v>
      </c>
    </row>
    <row r="2866" spans="1:2" ht="15.75" customHeight="1">
      <c r="A2866" s="1" t="str">
        <f ca="1">IFERROR(__xludf.DUMMYFUNCTION("GOOGLETRANSLATE(A2866,""EN"",""RU"")"),"Клубничный пирог с ревенем")</f>
        <v>Клубничный пирог с ревенем</v>
      </c>
      <c r="B2866" s="1" t="str">
        <f ca="1">IFERROR(__xludf.DUMMYFUNCTION("GOOGLETRANSLATE(B2866,""EN"",""RU"")"),"Лимонный сок")</f>
        <v>Лимонный сок</v>
      </c>
    </row>
    <row r="2867" spans="1:2" ht="15.75" customHeight="1">
      <c r="A2867" s="1" t="str">
        <f ca="1">IFERROR(__xludf.DUMMYFUNCTION("GOOGLETRANSLATE(A2867,""EN"",""RU"")"),"Клубничный пирог с ревенем")</f>
        <v>Клубничный пирог с ревенем</v>
      </c>
      <c r="B2867" s="1" t="str">
        <f ca="1">IFERROR(__xludf.DUMMYFUNCTION("GOOGLETRANSLATE(B2867,""EN"",""RU"")"),"Несоленое масло")</f>
        <v>Несоленое масло</v>
      </c>
    </row>
    <row r="2868" spans="1:2" ht="15.75" customHeight="1">
      <c r="A2868" s="1" t="str">
        <f ca="1">IFERROR(__xludf.DUMMYFUNCTION("GOOGLETRANSLATE(A2868,""EN"",""RU"")"),"Клубничный пирог с ревенем")</f>
        <v>Клубничный пирог с ревенем</v>
      </c>
      <c r="B2868" s="1" t="str">
        <f ca="1">IFERROR(__xludf.DUMMYFUNCTION("GOOGLETRANSLATE(B2868,""EN"",""RU"")"),"Молоко")</f>
        <v>Молоко</v>
      </c>
    </row>
    <row r="2869" spans="1:2" ht="15.75" customHeight="1">
      <c r="A2869" s="1" t="str">
        <f ca="1">IFERROR(__xludf.DUMMYFUNCTION("GOOGLETRANSLATE(A2869,""EN"",""RU"")"),"Клубничный пирог с ревенем")</f>
        <v>Клубничный пирог с ревенем</v>
      </c>
      <c r="B2869" s="1" t="str">
        <f ca="1">IFERROR(__xludf.DUMMYFUNCTION("GOOGLETRANSLATE(B2869,""EN"",""RU"")"),"Сахар")</f>
        <v>Сахар</v>
      </c>
    </row>
    <row r="2870" spans="1:2" ht="15.75" customHeight="1">
      <c r="A2870" s="1" t="str">
        <f ca="1">IFERROR(__xludf.DUMMYFUNCTION("GOOGLETRANSLATE(A2870,""EN"",""RU"")"),"Фаршированные помидоры из баранины")</f>
        <v>Фаршированные помидоры из баранины</v>
      </c>
      <c r="B2870" s="1" t="str">
        <f ca="1">IFERROR(__xludf.DUMMYFUNCTION("GOOGLETRANSLATE(B2870,""EN"",""RU"")"),"Помидоры")</f>
        <v>Помидоры</v>
      </c>
    </row>
    <row r="2871" spans="1:2" ht="15.75" customHeight="1">
      <c r="A2871" s="1" t="str">
        <f ca="1">IFERROR(__xludf.DUMMYFUNCTION("GOOGLETRANSLATE(A2871,""EN"",""RU"")"),"Фаршированные помидоры из баранины")</f>
        <v>Фаршированные помидоры из баранины</v>
      </c>
      <c r="B2871" s="1" t="str">
        <f ca="1">IFERROR(__xludf.DUMMYFUNCTION("GOOGLETRANSLATE(B2871,""EN"",""RU"")"),"Сахар")</f>
        <v>Сахар</v>
      </c>
    </row>
    <row r="2872" spans="1:2" ht="15.75" customHeight="1">
      <c r="A2872" s="1" t="str">
        <f ca="1">IFERROR(__xludf.DUMMYFUNCTION("GOOGLETRANSLATE(A2872,""EN"",""RU"")"),"Фаршированные помидоры из баранины")</f>
        <v>Фаршированные помидоры из баранины</v>
      </c>
      <c r="B2872" s="1" t="str">
        <f ca="1">IFERROR(__xludf.DUMMYFUNCTION("GOOGLETRANSLATE(B2872,""EN"",""RU"")"),"Оливковое масло")</f>
        <v>Оливковое масло</v>
      </c>
    </row>
    <row r="2873" spans="1:2" ht="15.75" customHeight="1">
      <c r="A2873" s="1" t="str">
        <f ca="1">IFERROR(__xludf.DUMMYFUNCTION("GOOGLETRANSLATE(A2873,""EN"",""RU"")"),"Фаршированные помидоры из баранины")</f>
        <v>Фаршированные помидоры из баранины</v>
      </c>
      <c r="B2873" s="1" t="str">
        <f ca="1">IFERROR(__xludf.DUMMYFUNCTION("GOOGLETRANSLATE(B2873,""EN"",""RU"")"),"Лук")</f>
        <v>Лук</v>
      </c>
    </row>
    <row r="2874" spans="1:2" ht="15.75" customHeight="1">
      <c r="A2874" s="1" t="str">
        <f ca="1">IFERROR(__xludf.DUMMYFUNCTION("GOOGLETRANSLATE(A2874,""EN"",""RU"")"),"Фаршированные помидоры из баранины")</f>
        <v>Фаршированные помидоры из баранины</v>
      </c>
      <c r="B2874" s="1" t="str">
        <f ca="1">IFERROR(__xludf.DUMMYFUNCTION("GOOGLETRANSLATE(B2874,""EN"",""RU"")"),"Зубчик чеснока")</f>
        <v>Зубчик чеснока</v>
      </c>
    </row>
    <row r="2875" spans="1:2" ht="15.75" customHeight="1">
      <c r="A2875" s="1" t="str">
        <f ca="1">IFERROR(__xludf.DUMMYFUNCTION("GOOGLETRANSLATE(A2875,""EN"",""RU"")"),"Фаршированные помидоры из баранины")</f>
        <v>Фаршированные помидоры из баранины</v>
      </c>
      <c r="B2875" s="1" t="str">
        <f ca="1">IFERROR(__xludf.DUMMYFUNCTION("GOOGLETRANSLATE(B2875,""EN"",""RU"")"),"Ягненок")</f>
        <v>Ягненок</v>
      </c>
    </row>
    <row r="2876" spans="1:2" ht="15.75" customHeight="1">
      <c r="A2876" s="1" t="str">
        <f ca="1">IFERROR(__xludf.DUMMYFUNCTION("GOOGLETRANSLATE(A2876,""EN"",""RU"")"),"Фаршированные помидоры из баранины")</f>
        <v>Фаршированные помидоры из баранины</v>
      </c>
      <c r="B2876" s="1" t="str">
        <f ca="1">IFERROR(__xludf.DUMMYFUNCTION("GOOGLETRANSLATE(B2876,""EN"",""RU"")"),"Корица")</f>
        <v>Корица</v>
      </c>
    </row>
    <row r="2877" spans="1:2" ht="15.75" customHeight="1">
      <c r="A2877" s="1" t="str">
        <f ca="1">IFERROR(__xludf.DUMMYFUNCTION("GOOGLETRANSLATE(A2877,""EN"",""RU"")"),"Фаршированные помидоры из баранины")</f>
        <v>Фаршированные помидоры из баранины</v>
      </c>
      <c r="B2877" s="1" t="str">
        <f ca="1">IFERROR(__xludf.DUMMYFUNCTION("GOOGLETRANSLATE(B2877,""EN"",""RU"")"),"Томатное пюре")</f>
        <v>Томатное пюре</v>
      </c>
    </row>
    <row r="2878" spans="1:2" ht="15.75" customHeight="1">
      <c r="A2878" s="1" t="str">
        <f ca="1">IFERROR(__xludf.DUMMYFUNCTION("GOOGLETRANSLATE(A2878,""EN"",""RU"")"),"Фаршированные помидоры из баранины")</f>
        <v>Фаршированные помидоры из баранины</v>
      </c>
      <c r="B2878" s="1" t="str">
        <f ca="1">IFERROR(__xludf.DUMMYFUNCTION("GOOGLETRANSLATE(B2878,""EN"",""RU"")"),"Рис")</f>
        <v>Рис</v>
      </c>
    </row>
    <row r="2879" spans="1:2" ht="15.75" customHeight="1">
      <c r="A2879" s="1" t="str">
        <f ca="1">IFERROR(__xludf.DUMMYFUNCTION("GOOGLETRANSLATE(A2879,""EN"",""RU"")"),"Фаршированные помидоры из баранины")</f>
        <v>Фаршированные помидоры из баранины</v>
      </c>
      <c r="B2879" s="1" t="str">
        <f ca="1">IFERROR(__xludf.DUMMYFUNCTION("GOOGLETRANSLATE(B2879,""EN"",""RU"")"),"Куриный бульон")</f>
        <v>Куриный бульон</v>
      </c>
    </row>
    <row r="2880" spans="1:2" ht="15.75" customHeight="1">
      <c r="A2880" s="1" t="str">
        <f ca="1">IFERROR(__xludf.DUMMYFUNCTION("GOOGLETRANSLATE(A2880,""EN"",""RU"")"),"Фаршированные помидоры из баранины")</f>
        <v>Фаршированные помидоры из баранины</v>
      </c>
      <c r="B2880" s="1" t="str">
        <f ca="1">IFERROR(__xludf.DUMMYFUNCTION("GOOGLETRANSLATE(B2880,""EN"",""RU"")"),"Укроп")</f>
        <v>Укроп</v>
      </c>
    </row>
    <row r="2881" spans="1:2" ht="15.75" customHeight="1">
      <c r="A2881" s="1" t="str">
        <f ca="1">IFERROR(__xludf.DUMMYFUNCTION("GOOGLETRANSLATE(A2881,""EN"",""RU"")"),"Фаршированные помидоры из баранины")</f>
        <v>Фаршированные помидоры из баранины</v>
      </c>
      <c r="B2881" s="1" t="str">
        <f ca="1">IFERROR(__xludf.DUMMYFUNCTION("GOOGLETRANSLATE(B2881,""EN"",""RU"")"),"Нарезанной петрушки")</f>
        <v>Нарезанной петрушки</v>
      </c>
    </row>
    <row r="2882" spans="1:2" ht="15.75" customHeight="1">
      <c r="A2882" s="1" t="str">
        <f ca="1">IFERROR(__xludf.DUMMYFUNCTION("GOOGLETRANSLATE(A2882,""EN"",""RU"")"),"Фаршированные помидоры из баранины")</f>
        <v>Фаршированные помидоры из баранины</v>
      </c>
      <c r="B2882" s="1" t="str">
        <f ca="1">IFERROR(__xludf.DUMMYFUNCTION("GOOGLETRANSLATE(B2882,""EN"",""RU"")"),"Мятный")</f>
        <v>Мятный</v>
      </c>
    </row>
    <row r="2883" spans="1:2" ht="15.75" customHeight="1">
      <c r="A2883" s="1" t="str">
        <f ca="1">IFERROR(__xludf.DUMMYFUNCTION("GOOGLETRANSLATE(A2883,""EN"",""RU"")"),"Sledz w Oleju (Польская селедка)")</f>
        <v>Sledz w Oleju (Польская селедка)</v>
      </c>
      <c r="B2883" s="1" t="str">
        <f ca="1">IFERROR(__xludf.DUMMYFUNCTION("GOOGLETRANSLATE(B2883,""EN"",""RU"")"),"сельдь")</f>
        <v>сельдь</v>
      </c>
    </row>
    <row r="2884" spans="1:2" ht="15.75" customHeight="1">
      <c r="A2884" s="1" t="str">
        <f ca="1">IFERROR(__xludf.DUMMYFUNCTION("GOOGLETRANSLATE(A2884,""EN"",""RU"")"),"Sledz w Oleju (Польская селедка)")</f>
        <v>Sledz w Oleju (Польская селедка)</v>
      </c>
      <c r="B2884" s="1" t="str">
        <f ca="1">IFERROR(__xludf.DUMMYFUNCTION("GOOGLETRANSLATE(B2884,""EN"",""RU"")"),"Лук")</f>
        <v>Лук</v>
      </c>
    </row>
    <row r="2885" spans="1:2" ht="15.75" customHeight="1">
      <c r="A2885" s="1" t="str">
        <f ca="1">IFERROR(__xludf.DUMMYFUNCTION("GOOGLETRANSLATE(A2885,""EN"",""RU"")"),"Sledz w Oleju (Польская селедка)")</f>
        <v>Sledz w Oleju (Польская селедка)</v>
      </c>
      <c r="B2885" s="1" t="str">
        <f ca="1">IFERROR(__xludf.DUMMYFUNCTION("GOOGLETRANSLATE(B2885,""EN"",""RU"")"),"Оливковое масло")</f>
        <v>Оливковое масло</v>
      </c>
    </row>
    <row r="2886" spans="1:2" ht="15.75" customHeight="1">
      <c r="A2886" s="1" t="str">
        <f ca="1">IFERROR(__xludf.DUMMYFUNCTION("GOOGLETRANSLATE(A2886,""EN"",""RU"")"),"Sledz w Oleju (Польская селедка)")</f>
        <v>Sledz w Oleju (Польская селедка)</v>
      </c>
      <c r="B2886" s="1" t="str">
        <f ca="1">IFERROR(__xludf.DUMMYFUNCTION("GOOGLETRANSLATE(B2886,""EN"",""RU"")"),"душистый перец")</f>
        <v>душистый перец</v>
      </c>
    </row>
    <row r="2887" spans="1:2" ht="15.75" customHeight="1">
      <c r="A2887" s="1" t="str">
        <f ca="1">IFERROR(__xludf.DUMMYFUNCTION("GOOGLETRANSLATE(A2887,""EN"",""RU"")"),"Sledz w Oleju (Польская селедка)")</f>
        <v>Sledz w Oleju (Польская селедка)</v>
      </c>
      <c r="B2887" s="1" t="str">
        <f ca="1">IFERROR(__xludf.DUMMYFUNCTION("GOOGLETRANSLATE(B2887,""EN"",""RU"")"),"Перец")</f>
        <v>Перец</v>
      </c>
    </row>
    <row r="2888" spans="1:2" ht="15.75" customHeight="1">
      <c r="A2888" s="1" t="str">
        <f ca="1">IFERROR(__xludf.DUMMYFUNCTION("GOOGLETRANSLATE(A2888,""EN"",""RU"")"),"Sledz w Oleju (Польская селедка)")</f>
        <v>Sledz w Oleju (Польская селедка)</v>
      </c>
      <c r="B2888" s="1" t="str">
        <f ca="1">IFERROR(__xludf.DUMMYFUNCTION("GOOGLETRANSLATE(B2888,""EN"",""RU"")"),"Лавровый лист")</f>
        <v>Лавровый лист</v>
      </c>
    </row>
    <row r="2889" spans="1:2" ht="15.75" customHeight="1">
      <c r="A2889" s="1" t="str">
        <f ca="1">IFERROR(__xludf.DUMMYFUNCTION("GOOGLETRANSLATE(A2889,""EN"",""RU"")"),"Шаурма")</f>
        <v>Шаурма</v>
      </c>
      <c r="B2889" s="1" t="str">
        <f ca="1">IFERROR(__xludf.DUMMYFUNCTION("GOOGLETRANSLATE(B2889,""EN"",""RU"")"),"Куриные бедрышки")</f>
        <v>Куриные бедрышки</v>
      </c>
    </row>
    <row r="2890" spans="1:2" ht="15.75" customHeight="1">
      <c r="A2890" s="1" t="str">
        <f ca="1">IFERROR(__xludf.DUMMYFUNCTION("GOOGLETRANSLATE(A2890,""EN"",""RU"")"),"Шаурма")</f>
        <v>Шаурма</v>
      </c>
      <c r="B2890" s="1" t="str">
        <f ca="1">IFERROR(__xludf.DUMMYFUNCTION("GOOGLETRANSLATE(B2890,""EN"",""RU"")"),"Кориандр")</f>
        <v>Кориандр</v>
      </c>
    </row>
    <row r="2891" spans="1:2" ht="15.75" customHeight="1">
      <c r="A2891" s="1" t="str">
        <f ca="1">IFERROR(__xludf.DUMMYFUNCTION("GOOGLETRANSLATE(A2891,""EN"",""RU"")"),"Шаурма")</f>
        <v>Шаурма</v>
      </c>
      <c r="B2891" s="1" t="str">
        <f ca="1">IFERROR(__xludf.DUMMYFUNCTION("GOOGLETRANSLATE(B2891,""EN"",""RU"")"),"Тмин")</f>
        <v>Тмин</v>
      </c>
    </row>
    <row r="2892" spans="1:2" ht="15.75" customHeight="1">
      <c r="A2892" s="1" t="str">
        <f ca="1">IFERROR(__xludf.DUMMYFUNCTION("GOOGLETRANSLATE(A2892,""EN"",""RU"")"),"Шаурма")</f>
        <v>Шаурма</v>
      </c>
      <c r="B2892" s="1" t="str">
        <f ca="1">IFERROR(__xludf.DUMMYFUNCTION("GOOGLETRANSLATE(B2892,""EN"",""RU"")"),"Кардамон")</f>
        <v>Кардамон</v>
      </c>
    </row>
    <row r="2893" spans="1:2" ht="15.75" customHeight="1">
      <c r="A2893" s="1" t="str">
        <f ca="1">IFERROR(__xludf.DUMMYFUNCTION("GOOGLETRANSLATE(A2893,""EN"",""RU"")"),"Шаурма")</f>
        <v>Шаурма</v>
      </c>
      <c r="B2893" s="1" t="str">
        <f ca="1">IFERROR(__xludf.DUMMYFUNCTION("GOOGLETRANSLATE(B2893,""EN"",""RU"")"),"Кайенский перец")</f>
        <v>Кайенский перец</v>
      </c>
    </row>
    <row r="2894" spans="1:2" ht="15.75" customHeight="1">
      <c r="A2894" s="1" t="str">
        <f ca="1">IFERROR(__xludf.DUMMYFUNCTION("GOOGLETRANSLATE(A2894,""EN"",""RU"")"),"Шаурма")</f>
        <v>Шаурма</v>
      </c>
      <c r="B2894" s="1" t="str">
        <f ca="1">IFERROR(__xludf.DUMMYFUNCTION("GOOGLETRANSLATE(B2894,""EN"",""RU"")"),"Паприка")</f>
        <v>Паприка</v>
      </c>
    </row>
    <row r="2895" spans="1:2" ht="15.75" customHeight="1">
      <c r="A2895" s="1" t="str">
        <f ca="1">IFERROR(__xludf.DUMMYFUNCTION("GOOGLETRANSLATE(A2895,""EN"",""RU"")"),"Шаурма")</f>
        <v>Шаурма</v>
      </c>
      <c r="B2895" s="1" t="str">
        <f ca="1">IFERROR(__xludf.DUMMYFUNCTION("GOOGLETRANSLATE(B2895,""EN"",""RU"")"),"Лимонный сок")</f>
        <v>Лимонный сок</v>
      </c>
    </row>
    <row r="2896" spans="1:2" ht="15.75" customHeight="1">
      <c r="A2896" s="1" t="str">
        <f ca="1">IFERROR(__xludf.DUMMYFUNCTION("GOOGLETRANSLATE(A2896,""EN"",""RU"")"),"Шаурма")</f>
        <v>Шаурма</v>
      </c>
      <c r="B2896" s="1" t="str">
        <f ca="1">IFERROR(__xludf.DUMMYFUNCTION("GOOGLETRANSLATE(B2896,""EN"",""RU"")"),"Оливковое масло")</f>
        <v>Оливковое масло</v>
      </c>
    </row>
    <row r="2897" spans="1:2" ht="15.75" customHeight="1">
      <c r="A2897" s="1" t="str">
        <f ca="1">IFERROR(__xludf.DUMMYFUNCTION("GOOGLETRANSLATE(A2897,""EN"",""RU"")"),"Шаурма")</f>
        <v>Шаурма</v>
      </c>
      <c r="B2897" s="1" t="str">
        <f ca="1">IFERROR(__xludf.DUMMYFUNCTION("GOOGLETRANSLATE(B2897,""EN"",""RU"")"),"Греческий йогурт")</f>
        <v>Греческий йогурт</v>
      </c>
    </row>
    <row r="2898" spans="1:2" ht="15.75" customHeight="1">
      <c r="A2898" s="1" t="str">
        <f ca="1">IFERROR(__xludf.DUMMYFUNCTION("GOOGLETRANSLATE(A2898,""EN"",""RU"")"),"Шаурма")</f>
        <v>Шаурма</v>
      </c>
      <c r="B2898" s="1" t="str">
        <f ca="1">IFERROR(__xludf.DUMMYFUNCTION("GOOGLETRANSLATE(B2898,""EN"",""RU"")"),"Зубчик чеснока")</f>
        <v>Зубчик чеснока</v>
      </c>
    </row>
    <row r="2899" spans="1:2" ht="15.75" customHeight="1">
      <c r="A2899" s="1" t="str">
        <f ca="1">IFERROR(__xludf.DUMMYFUNCTION("GOOGLETRANSLATE(A2899,""EN"",""RU"")"),"Шаурма")</f>
        <v>Шаурма</v>
      </c>
      <c r="B2899" s="1" t="str">
        <f ca="1">IFERROR(__xludf.DUMMYFUNCTION("GOOGLETRANSLATE(B2899,""EN"",""RU"")"),"Тмин")</f>
        <v>Тмин</v>
      </c>
    </row>
    <row r="2900" spans="1:2" ht="15.75" customHeight="1">
      <c r="A2900" s="1" t="str">
        <f ca="1">IFERROR(__xludf.DUMMYFUNCTION("GOOGLETRANSLATE(A2900,""EN"",""RU"")"),"Шаурма")</f>
        <v>Шаурма</v>
      </c>
      <c r="B2900" s="1" t="str">
        <f ca="1">IFERROR(__xludf.DUMMYFUNCTION("GOOGLETRANSLATE(B2900,""EN"",""RU"")"),"Лимонный сок")</f>
        <v>Лимонный сок</v>
      </c>
    </row>
    <row r="2901" spans="1:2" ht="15.75" customHeight="1">
      <c r="A2901" s="1" t="str">
        <f ca="1">IFERROR(__xludf.DUMMYFUNCTION("GOOGLETRANSLATE(A2901,""EN"",""RU"")"),"Шаурма")</f>
        <v>Шаурма</v>
      </c>
      <c r="B2901" s="1" t="str">
        <f ca="1">IFERROR(__xludf.DUMMYFUNCTION("GOOGLETRANSLATE(B2901,""EN"",""RU"")"),"Латук")</f>
        <v>Латук</v>
      </c>
    </row>
    <row r="2902" spans="1:2" ht="15.75" customHeight="1">
      <c r="A2902" s="1" t="str">
        <f ca="1">IFERROR(__xludf.DUMMYFUNCTION("GOOGLETRANSLATE(A2902,""EN"",""RU"")"),"Шаурма")</f>
        <v>Шаурма</v>
      </c>
      <c r="B2902" s="1" t="str">
        <f ca="1">IFERROR(__xludf.DUMMYFUNCTION("GOOGLETRANSLATE(B2902,""EN"",""RU"")"),"Помидор")</f>
        <v>Помидор</v>
      </c>
    </row>
    <row r="2903" spans="1:2" ht="15.75" customHeight="1">
      <c r="A2903" s="1" t="str">
        <f ca="1">IFERROR(__xludf.DUMMYFUNCTION("GOOGLETRANSLATE(A2903,""EN"",""RU"")"),"Шаурма")</f>
        <v>Шаурма</v>
      </c>
      <c r="B2903" s="1" t="str">
        <f ca="1">IFERROR(__xludf.DUMMYFUNCTION("GOOGLETRANSLATE(B2903,""EN"",""RU"")"),"Лаваш")</f>
        <v>Лаваш</v>
      </c>
    </row>
    <row r="2904" spans="1:2" ht="15.75" customHeight="1">
      <c r="A2904" s="1" t="str">
        <f ca="1">IFERROR(__xludf.DUMMYFUNCTION("GOOGLETRANSLATE(A2904,""EN"",""RU"")"),"Эмпанадас с зеленым луком и креветками")</f>
        <v>Эмпанадас с зеленым луком и креветками</v>
      </c>
      <c r="B2904" s="1" t="str">
        <f ca="1">IFERROR(__xludf.DUMMYFUNCTION("GOOGLETRANSLATE(B2904,""EN"",""RU"")"),"Лук")</f>
        <v>Лук</v>
      </c>
    </row>
    <row r="2905" spans="1:2" ht="15.75" customHeight="1">
      <c r="A2905" s="1" t="str">
        <f ca="1">IFERROR(__xludf.DUMMYFUNCTION("GOOGLETRANSLATE(A2905,""EN"",""RU"")"),"Эмпанадас с зеленым луком и креветками")</f>
        <v>Эмпанадас с зеленым луком и креветками</v>
      </c>
      <c r="B2905" s="1" t="str">
        <f ca="1">IFERROR(__xludf.DUMMYFUNCTION("GOOGLETRANSLATE(B2905,""EN"",""RU"")"),"Оливковое масло")</f>
        <v>Оливковое масло</v>
      </c>
    </row>
    <row r="2906" spans="1:2" ht="15.75" customHeight="1">
      <c r="A2906" s="1" t="str">
        <f ca="1">IFERROR(__xludf.DUMMYFUNCTION("GOOGLETRANSLATE(A2906,""EN"",""RU"")"),"Эмпанадас с зеленым луком и креветками")</f>
        <v>Эмпанадас с зеленым луком и креветками</v>
      </c>
      <c r="B2906" s="1" t="str">
        <f ca="1">IFERROR(__xludf.DUMMYFUNCTION("GOOGLETRANSLATE(B2906,""EN"",""RU"")"),"Красный чили")</f>
        <v>Красный чили</v>
      </c>
    </row>
    <row r="2907" spans="1:2" ht="15.75" customHeight="1">
      <c r="A2907" s="1" t="str">
        <f ca="1">IFERROR(__xludf.DUMMYFUNCTION("GOOGLETRANSLATE(A2907,""EN"",""RU"")"),"Эмпанадас с зеленым луком и креветками")</f>
        <v>Эмпанадас с зеленым луком и креветками</v>
      </c>
      <c r="B2907" s="1" t="str">
        <f ca="1">IFERROR(__xludf.DUMMYFUNCTION("GOOGLETRANSLATE(B2907,""EN"",""RU"")"),"Чеснок")</f>
        <v>Чеснок</v>
      </c>
    </row>
    <row r="2908" spans="1:2" ht="15.75" customHeight="1">
      <c r="A2908" s="1" t="str">
        <f ca="1">IFERROR(__xludf.DUMMYFUNCTION("GOOGLETRANSLATE(A2908,""EN"",""RU"")"),"Эмпанадас с зеленым луком и креветками")</f>
        <v>Эмпанадас с зеленым луком и креветками</v>
      </c>
      <c r="B2908" s="1" t="str">
        <f ca="1">IFERROR(__xludf.DUMMYFUNCTION("GOOGLETRANSLATE(B2908,""EN"",""RU"")"),"Креветки")</f>
        <v>Креветки</v>
      </c>
    </row>
    <row r="2909" spans="1:2" ht="15.75" customHeight="1">
      <c r="A2909" s="1" t="str">
        <f ca="1">IFERROR(__xludf.DUMMYFUNCTION("GOOGLETRANSLATE(A2909,""EN"",""RU"")"),"Эмпанадас с зеленым луком и креветками")</f>
        <v>Эмпанадас с зеленым луком и креветками</v>
      </c>
      <c r="B2909" s="1" t="str">
        <f ca="1">IFERROR(__xludf.DUMMYFUNCTION("GOOGLETRANSLATE(B2909,""EN"",""RU"")"),"Фета")</f>
        <v>Фета</v>
      </c>
    </row>
    <row r="2910" spans="1:2" ht="15.75" customHeight="1">
      <c r="A2910" s="1" t="str">
        <f ca="1">IFERROR(__xludf.DUMMYFUNCTION("GOOGLETRANSLATE(A2910,""EN"",""RU"")"),"Эмпанадас с зеленым луком и креветками")</f>
        <v>Эмпанадас с зеленым луком и креветками</v>
      </c>
      <c r="B2910" s="1" t="str">
        <f ca="1">IFERROR(__xludf.DUMMYFUNCTION("GOOGLETRANSLATE(B2910,""EN"",""RU"")"),"Масло")</f>
        <v>Масло</v>
      </c>
    </row>
    <row r="2911" spans="1:2" ht="15.75" customHeight="1">
      <c r="A2911" s="1" t="str">
        <f ca="1">IFERROR(__xludf.DUMMYFUNCTION("GOOGLETRANSLATE(A2911,""EN"",""RU"")"),"Эмпанадас с зеленым луком и креветками")</f>
        <v>Эмпанадас с зеленым луком и креветками</v>
      </c>
      <c r="B2911" s="1" t="str">
        <f ca="1">IFERROR(__xludf.DUMMYFUNCTION("GOOGLETRANSLATE(B2911,""EN"",""RU"")"),"Пшеничной муки")</f>
        <v>Пшеничной муки</v>
      </c>
    </row>
    <row r="2912" spans="1:2" ht="15.75" customHeight="1">
      <c r="A2912" s="1" t="str">
        <f ca="1">IFERROR(__xludf.DUMMYFUNCTION("GOOGLETRANSLATE(A2912,""EN"",""RU"")"),"Эмпанадас с зеленым луком и креветками")</f>
        <v>Эмпанадас с зеленым луком и креветками</v>
      </c>
      <c r="B2912" s="1" t="str">
        <f ca="1">IFERROR(__xludf.DUMMYFUNCTION("GOOGLETRANSLATE(B2912,""EN"",""RU"")"),"Яйцо")</f>
        <v>Яйцо</v>
      </c>
    </row>
    <row r="2913" spans="1:2" ht="15.75" customHeight="1">
      <c r="A2913" s="1" t="str">
        <f ca="1">IFERROR(__xludf.DUMMYFUNCTION("GOOGLETRANSLATE(A2913,""EN"",""RU"")"),"Эмпанадас с зеленым луком и креветками")</f>
        <v>Эмпанадас с зеленым луком и креветками</v>
      </c>
      <c r="B2913" s="1" t="str">
        <f ca="1">IFERROR(__xludf.DUMMYFUNCTION("GOOGLETRANSLATE(B2913,""EN"",""RU"")"),"Белый винный уксус")</f>
        <v>Белый винный уксус</v>
      </c>
    </row>
    <row r="2914" spans="1:2" ht="15.75" customHeight="1">
      <c r="A2914" s="1" t="str">
        <f ca="1">IFERROR(__xludf.DUMMYFUNCTION("GOOGLETRANSLATE(A2914,""EN"",""RU"")"),"Сери мука куих")</f>
        <v>Сери мука куих</v>
      </c>
      <c r="B2914" s="1" t="str">
        <f ca="1">IFERROR(__xludf.DUMMYFUNCTION("GOOGLETRANSLATE(B2914,""EN"",""RU"")"),"Рис")</f>
        <v>Рис</v>
      </c>
    </row>
    <row r="2915" spans="1:2" ht="15.75" customHeight="1">
      <c r="A2915" s="1" t="str">
        <f ca="1">IFERROR(__xludf.DUMMYFUNCTION("GOOGLETRANSLATE(A2915,""EN"",""RU"")"),"Сери мука куих")</f>
        <v>Сери мука куих</v>
      </c>
      <c r="B2915" s="1" t="str">
        <f ca="1">IFERROR(__xludf.DUMMYFUNCTION("GOOGLETRANSLATE(B2915,""EN"",""RU"")"),"Кокосовое молоко")</f>
        <v>Кокосовое молоко</v>
      </c>
    </row>
    <row r="2916" spans="1:2" ht="15.75" customHeight="1">
      <c r="A2916" s="1" t="str">
        <f ca="1">IFERROR(__xludf.DUMMYFUNCTION("GOOGLETRANSLATE(A2916,""EN"",""RU"")"),"Сери мука куих")</f>
        <v>Сери мука куих</v>
      </c>
      <c r="B2916" s="1" t="str">
        <f ca="1">IFERROR(__xludf.DUMMYFUNCTION("GOOGLETRANSLATE(B2916,""EN"",""RU"")"),"Вода")</f>
        <v>Вода</v>
      </c>
    </row>
    <row r="2917" spans="1:2" ht="15.75" customHeight="1">
      <c r="A2917" s="1" t="str">
        <f ca="1">IFERROR(__xludf.DUMMYFUNCTION("GOOGLETRANSLATE(A2917,""EN"",""RU"")"),"Сери мука куих")</f>
        <v>Сери мука куих</v>
      </c>
      <c r="B2917" s="1" t="str">
        <f ca="1">IFERROR(__xludf.DUMMYFUNCTION("GOOGLETRANSLATE(B2917,""EN"",""RU"")"),"Соль")</f>
        <v>Соль</v>
      </c>
    </row>
    <row r="2918" spans="1:2" ht="15.75" customHeight="1">
      <c r="A2918" s="1" t="str">
        <f ca="1">IFERROR(__xludf.DUMMYFUNCTION("GOOGLETRANSLATE(A2918,""EN"",""RU"")"),"Сери мука куих")</f>
        <v>Сери мука куих</v>
      </c>
      <c r="B2918" s="1" t="str">
        <f ca="1">IFERROR(__xludf.DUMMYFUNCTION("GOOGLETRANSLATE(B2918,""EN"",""RU"")"),"Кукурузная мука")</f>
        <v>Кукурузная мука</v>
      </c>
    </row>
    <row r="2919" spans="1:2" ht="15.75" customHeight="1">
      <c r="A2919" s="1" t="str">
        <f ca="1">IFERROR(__xludf.DUMMYFUNCTION("GOOGLETRANSLATE(A2919,""EN"",""RU"")"),"Сери мука куих")</f>
        <v>Сери мука куих</v>
      </c>
      <c r="B2919" s="1" t="str">
        <f ca="1">IFERROR(__xludf.DUMMYFUNCTION("GOOGLETRANSLATE(B2919,""EN"",""RU"")"),"Мука")</f>
        <v>Мука</v>
      </c>
    </row>
    <row r="2920" spans="1:2" ht="15.75" customHeight="1">
      <c r="A2920" s="1" t="str">
        <f ca="1">IFERROR(__xludf.DUMMYFUNCTION("GOOGLETRANSLATE(A2920,""EN"",""RU"")"),"Сери мука куих")</f>
        <v>Сери мука куих</v>
      </c>
      <c r="B2920" s="1" t="str">
        <f ca="1">IFERROR(__xludf.DUMMYFUNCTION("GOOGLETRANSLATE(B2920,""EN"",""RU"")"),"Яйца")</f>
        <v>Яйца</v>
      </c>
    </row>
    <row r="2921" spans="1:2" ht="15.75" customHeight="1">
      <c r="A2921" s="1" t="str">
        <f ca="1">IFERROR(__xludf.DUMMYFUNCTION("GOOGLETRANSLATE(A2921,""EN"",""RU"")"),"Сери мука куих")</f>
        <v>Сери мука куих</v>
      </c>
      <c r="B2921" s="1" t="str">
        <f ca="1">IFERROR(__xludf.DUMMYFUNCTION("GOOGLETRANSLATE(B2921,""EN"",""RU"")"),"Кокосовый крем")</f>
        <v>Кокосовый крем</v>
      </c>
    </row>
    <row r="2922" spans="1:2" ht="15.75" customHeight="1">
      <c r="A2922" s="1" t="str">
        <f ca="1">IFERROR(__xludf.DUMMYFUNCTION("GOOGLETRANSLATE(A2922,""EN"",""RU"")"),"Сери мука куих")</f>
        <v>Сери мука куих</v>
      </c>
      <c r="B2922" s="1" t="str">
        <f ca="1">IFERROR(__xludf.DUMMYFUNCTION("GOOGLETRANSLATE(B2922,""EN"",""RU"")"),"Сахар")</f>
        <v>Сахар</v>
      </c>
    </row>
    <row r="2923" spans="1:2" ht="15.75" customHeight="1">
      <c r="A2923" s="1" t="str">
        <f ca="1">IFERROR(__xludf.DUMMYFUNCTION("GOOGLETRANSLATE(A2923,""EN"",""RU"")"),"Суши")</f>
        <v>Суши</v>
      </c>
      <c r="B2923" s="1" t="str">
        <f ca="1">IFERROR(__xludf.DUMMYFUNCTION("GOOGLETRANSLATE(B2923,""EN"",""RU"")"),"Суши Рис")</f>
        <v>Суши Рис</v>
      </c>
    </row>
    <row r="2924" spans="1:2" ht="15.75" customHeight="1">
      <c r="A2924" s="1" t="str">
        <f ca="1">IFERROR(__xludf.DUMMYFUNCTION("GOOGLETRANSLATE(A2924,""EN"",""RU"")"),"Суши")</f>
        <v>Суши</v>
      </c>
      <c r="B2924" s="1" t="str">
        <f ca="1">IFERROR(__xludf.DUMMYFUNCTION("GOOGLETRANSLATE(B2924,""EN"",""RU"")"),"Рисовое вино")</f>
        <v>Рисовое вино</v>
      </c>
    </row>
    <row r="2925" spans="1:2" ht="15.75" customHeight="1">
      <c r="A2925" s="1" t="str">
        <f ca="1">IFERROR(__xludf.DUMMYFUNCTION("GOOGLETRANSLATE(A2925,""EN"",""RU"")"),"Суши")</f>
        <v>Суши</v>
      </c>
      <c r="B2925" s="1" t="str">
        <f ca="1">IFERROR(__xludf.DUMMYFUNCTION("GOOGLETRANSLATE(B2925,""EN"",""RU"")"),"Кастеровый сахар")</f>
        <v>Кастеровый сахар</v>
      </c>
    </row>
    <row r="2926" spans="1:2" ht="15.75" customHeight="1">
      <c r="A2926" s="1" t="str">
        <f ca="1">IFERROR(__xludf.DUMMYFUNCTION("GOOGLETRANSLATE(A2926,""EN"",""RU"")"),"Суши")</f>
        <v>Суши</v>
      </c>
      <c r="B2926" s="1" t="str">
        <f ca="1">IFERROR(__xludf.DUMMYFUNCTION("GOOGLETRANSLATE(B2926,""EN"",""RU"")"),"Майонез")</f>
        <v>Майонез</v>
      </c>
    </row>
    <row r="2927" spans="1:2" ht="15.75" customHeight="1">
      <c r="A2927" s="1" t="str">
        <f ca="1">IFERROR(__xludf.DUMMYFUNCTION("GOOGLETRANSLATE(A2927,""EN"",""RU"")"),"Суши")</f>
        <v>Суши</v>
      </c>
      <c r="B2927" s="1" t="str">
        <f ca="1">IFERROR(__xludf.DUMMYFUNCTION("GOOGLETRANSLATE(B2927,""EN"",""RU"")"),"Рисовое вино")</f>
        <v>Рисовое вино</v>
      </c>
    </row>
    <row r="2928" spans="1:2" ht="15.75" customHeight="1">
      <c r="A2928" s="1" t="str">
        <f ca="1">IFERROR(__xludf.DUMMYFUNCTION("GOOGLETRANSLATE(A2928,""EN"",""RU"")"),"Суши")</f>
        <v>Суши</v>
      </c>
      <c r="B2928" s="1" t="str">
        <f ca="1">IFERROR(__xludf.DUMMYFUNCTION("GOOGLETRANSLATE(B2928,""EN"",""RU"")"),"Соевый соус")</f>
        <v>Соевый соус</v>
      </c>
    </row>
    <row r="2929" spans="1:2" ht="15.75" customHeight="1">
      <c r="A2929" s="1" t="str">
        <f ca="1">IFERROR(__xludf.DUMMYFUNCTION("GOOGLETRANSLATE(A2929,""EN"",""RU"")"),"Суши")</f>
        <v>Суши</v>
      </c>
      <c r="B2929" s="1" t="str">
        <f ca="1">IFERROR(__xludf.DUMMYFUNCTION("GOOGLETRANSLATE(B2929,""EN"",""RU"")"),"Огурец")</f>
        <v>Огурец</v>
      </c>
    </row>
    <row r="2930" spans="1:2" ht="15.75" customHeight="1">
      <c r="A2930" s="1" t="str">
        <f ca="1">IFERROR(__xludf.DUMMYFUNCTION("GOOGLETRANSLATE(A2930,""EN"",""RU"")"),"Фаршированный болгарский перец с киноа и черной фасолью")</f>
        <v>Фаршированный болгарский перец с киноа и черной фасолью</v>
      </c>
      <c r="B2930" s="1" t="str">
        <f ca="1">IFERROR(__xludf.DUMMYFUNCTION("GOOGLETRANSLATE(B2930,""EN"",""RU"")"),"Зеленый перец")</f>
        <v>Зеленый перец</v>
      </c>
    </row>
    <row r="2931" spans="1:2" ht="15.75" customHeight="1">
      <c r="A2931" s="1" t="str">
        <f ca="1">IFERROR(__xludf.DUMMYFUNCTION("GOOGLETRANSLATE(A2931,""EN"",""RU"")"),"Фаршированный болгарский перец с киноа и черной фасолью")</f>
        <v>Фаршированный болгарский перец с киноа и черной фасолью</v>
      </c>
      <c r="B2931" s="1" t="str">
        <f ca="1">IFERROR(__xludf.DUMMYFUNCTION("GOOGLETRANSLATE(B2931,""EN"",""RU"")"),"Оливковое масло")</f>
        <v>Оливковое масло</v>
      </c>
    </row>
    <row r="2932" spans="1:2" ht="15.75" customHeight="1">
      <c r="A2932" s="1" t="str">
        <f ca="1">IFERROR(__xludf.DUMMYFUNCTION("GOOGLETRANSLATE(A2932,""EN"",""RU"")"),"Фаршированный болгарский перец с киноа и черной фасолью")</f>
        <v>Фаршированный болгарский перец с киноа и черной фасолью</v>
      </c>
      <c r="B2932" s="1" t="str">
        <f ca="1">IFERROR(__xludf.DUMMYFUNCTION("GOOGLETRANSLATE(B2932,""EN"",""RU"")"),"Лук")</f>
        <v>Лук</v>
      </c>
    </row>
    <row r="2933" spans="1:2" ht="15.75" customHeight="1">
      <c r="A2933" s="1" t="str">
        <f ca="1">IFERROR(__xludf.DUMMYFUNCTION("GOOGLETRANSLATE(A2933,""EN"",""RU"")"),"Фаршированный болгарский перец с киноа и черной фасолью")</f>
        <v>Фаршированный болгарский перец с киноа и черной фасолью</v>
      </c>
      <c r="B2933" s="1" t="str">
        <f ca="1">IFERROR(__xludf.DUMMYFUNCTION("GOOGLETRANSLATE(B2933,""EN"",""RU"")"),"Чеснок")</f>
        <v>Чеснок</v>
      </c>
    </row>
    <row r="2934" spans="1:2" ht="15.75" customHeight="1">
      <c r="A2934" s="1" t="str">
        <f ca="1">IFERROR(__xludf.DUMMYFUNCTION("GOOGLETRANSLATE(A2934,""EN"",""RU"")"),"Фаршированный болгарский перец с киноа и черной фасолью")</f>
        <v>Фаршированный болгарский перец с киноа и черной фасолью</v>
      </c>
      <c r="B2934" s="1" t="str">
        <f ca="1">IFERROR(__xludf.DUMMYFUNCTION("GOOGLETRANSLATE(B2934,""EN"",""RU"")"),"Лебеда")</f>
        <v>Лебеда</v>
      </c>
    </row>
    <row r="2935" spans="1:2" ht="15.75" customHeight="1">
      <c r="A2935" s="1" t="str">
        <f ca="1">IFERROR(__xludf.DUMMYFUNCTION("GOOGLETRANSLATE(A2935,""EN"",""RU"")"),"Фаршированный болгарский перец с киноа и черной фасолью")</f>
        <v>Фаршированный болгарский перец с киноа и черной фасолью</v>
      </c>
      <c r="B2935" s="1" t="str">
        <f ca="1">IFERROR(__xludf.DUMMYFUNCTION("GOOGLETRANSLATE(B2935,""EN"",""RU"")"),"Черные бобы")</f>
        <v>Черные бобы</v>
      </c>
    </row>
    <row r="2936" spans="1:2" ht="15.75" customHeight="1">
      <c r="A2936" s="1" t="str">
        <f ca="1">IFERROR(__xludf.DUMMYFUNCTION("GOOGLETRANSLATE(A2936,""EN"",""RU"")"),"Фаршированный болгарский перец с киноа и черной фасолью")</f>
        <v>Фаршированный болгарский перец с киноа и черной фасолью</v>
      </c>
      <c r="B2936" s="1" t="str">
        <f ca="1">IFERROR(__xludf.DUMMYFUNCTION("GOOGLETRANSLATE(B2936,""EN"",""RU"")"),"Сладкая кукуруза")</f>
        <v>Сладкая кукуруза</v>
      </c>
    </row>
    <row r="2937" spans="1:2" ht="15.75" customHeight="1">
      <c r="A2937" s="1" t="str">
        <f ca="1">IFERROR(__xludf.DUMMYFUNCTION("GOOGLETRANSLATE(A2937,""EN"",""RU"")"),"Фаршированный болгарский перец с киноа и черной фасолью")</f>
        <v>Фаршированный болгарский перец с киноа и черной фасолью</v>
      </c>
      <c r="B2937" s="1" t="str">
        <f ca="1">IFERROR(__xludf.DUMMYFUNCTION("GOOGLETRANSLATE(B2937,""EN"",""RU"")"),"Нарезанные кубиками помидоры")</f>
        <v>Нарезанные кубиками помидоры</v>
      </c>
    </row>
    <row r="2938" spans="1:2" ht="15.75" customHeight="1">
      <c r="A2938" s="1" t="str">
        <f ca="1">IFERROR(__xludf.DUMMYFUNCTION("GOOGLETRANSLATE(A2938,""EN"",""RU"")"),"Фаршированный болгарский перец с киноа и черной фасолью")</f>
        <v>Фаршированный болгарский перец с киноа и черной фасолью</v>
      </c>
      <c r="B2938" s="1" t="str">
        <f ca="1">IFERROR(__xludf.DUMMYFUNCTION("GOOGLETRANSLATE(B2938,""EN"",""RU"")"),"Тмин")</f>
        <v>Тмин</v>
      </c>
    </row>
    <row r="2939" spans="1:2" ht="15.75" customHeight="1">
      <c r="A2939" s="1" t="str">
        <f ca="1">IFERROR(__xludf.DUMMYFUNCTION("GOOGLETRANSLATE(A2939,""EN"",""RU"")"),"Фаршированный болгарский перец с киноа и черной фасолью")</f>
        <v>Фаршированный болгарский перец с киноа и черной фасолью</v>
      </c>
      <c r="B2939" s="1" t="str">
        <f ca="1">IFERROR(__xludf.DUMMYFUNCTION("GOOGLETRANSLATE(B2939,""EN"",""RU"")"),"Порошок чили")</f>
        <v>Порошок чили</v>
      </c>
    </row>
    <row r="2940" spans="1:2" ht="15.75" customHeight="1">
      <c r="A2940" s="1" t="str">
        <f ca="1">IFERROR(__xludf.DUMMYFUNCTION("GOOGLETRANSLATE(A2940,""EN"",""RU"")"),"Фаршированный болгарский перец с киноа и черной фасолью")</f>
        <v>Фаршированный болгарский перец с киноа и черной фасолью</v>
      </c>
      <c r="B2940" s="1" t="str">
        <f ca="1">IFERROR(__xludf.DUMMYFUNCTION("GOOGLETRANSLATE(B2940,""EN"",""RU"")"),"Копченая паприка")</f>
        <v>Копченая паприка</v>
      </c>
    </row>
    <row r="2941" spans="1:2" ht="15.75" customHeight="1">
      <c r="A2941" s="1" t="str">
        <f ca="1">IFERROR(__xludf.DUMMYFUNCTION("GOOGLETRANSLATE(A2941,""EN"",""RU"")"),"Фаршированный болгарский перец с киноа и черной фасолью")</f>
        <v>Фаршированный болгарский перец с киноа и черной фасолью</v>
      </c>
      <c r="B2941" s="1" t="str">
        <f ca="1">IFERROR(__xludf.DUMMYFUNCTION("GOOGLETRANSLATE(B2941,""EN"",""RU"")"),"Соль")</f>
        <v>Соль</v>
      </c>
    </row>
    <row r="2942" spans="1:2" ht="15.75" customHeight="1">
      <c r="A2942" s="1" t="str">
        <f ca="1">IFERROR(__xludf.DUMMYFUNCTION("GOOGLETRANSLATE(A2942,""EN"",""RU"")"),"Фаршированный болгарский перец с киноа и черной фасолью")</f>
        <v>Фаршированный болгарский перец с киноа и черной фасолью</v>
      </c>
      <c r="B2942" s="1" t="str">
        <f ca="1">IFERROR(__xludf.DUMMYFUNCTION("GOOGLETRANSLATE(B2942,""EN"",""RU"")"),"Перец")</f>
        <v>Перец</v>
      </c>
    </row>
    <row r="2943" spans="1:2" ht="15.75" customHeight="1">
      <c r="A2943" s="1" t="str">
        <f ca="1">IFERROR(__xludf.DUMMYFUNCTION("GOOGLETRANSLATE(A2943,""EN"",""RU"")"),"Фаршированный болгарский перец с киноа и черной фасолью")</f>
        <v>Фаршированный болгарский перец с киноа и черной фасолью</v>
      </c>
      <c r="B2943" s="1" t="str">
        <f ca="1">IFERROR(__xludf.DUMMYFUNCTION("GOOGLETRANSLATE(B2943,""EN"",""RU"")"),"Тертый мексиканский сыр")</f>
        <v>Тертый мексиканский сыр</v>
      </c>
    </row>
    <row r="2944" spans="1:2" ht="15.75" customHeight="1">
      <c r="A2944" s="1" t="str">
        <f ca="1">IFERROR(__xludf.DUMMYFUNCTION("GOOGLETRANSLATE(A2944,""EN"",""RU"")"),"Фаршированный болгарский перец с киноа и черной фасолью")</f>
        <v>Фаршированный болгарский перец с киноа и черной фасолью</v>
      </c>
      <c r="B2944" s="1" t="str">
        <f ca="1">IFERROR(__xludf.DUMMYFUNCTION("GOOGLETRANSLATE(B2944,""EN"",""RU"")"),"Кинза")</f>
        <v>Кинза</v>
      </c>
    </row>
    <row r="2945" spans="1:2" ht="15.75" customHeight="1">
      <c r="A2945" s="1" t="str">
        <f ca="1">IFERROR(__xludf.DUMMYFUNCTION("GOOGLETRANSLATE(A2945,""EN"",""RU"")"),"Клубника Романофф")</f>
        <v>Клубника Романофф</v>
      </c>
      <c r="B2945" s="1" t="str">
        <f ca="1">IFERROR(__xludf.DUMMYFUNCTION("GOOGLETRANSLATE(B2945,""EN"",""RU"")"),"Клубника")</f>
        <v>Клубника</v>
      </c>
    </row>
    <row r="2946" spans="1:2" ht="15.75" customHeight="1">
      <c r="A2946" s="1" t="str">
        <f ca="1">IFERROR(__xludf.DUMMYFUNCTION("GOOGLETRANSLATE(A2946,""EN"",""RU"")"),"Клубника Романофф")</f>
        <v>Клубника Романофф</v>
      </c>
      <c r="B2946" s="1" t="str">
        <f ca="1">IFERROR(__xludf.DUMMYFUNCTION("GOOGLETRANSLATE(B2946,""EN"",""RU"")"),"Сахар")</f>
        <v>Сахар</v>
      </c>
    </row>
    <row r="2947" spans="1:2" ht="15.75" customHeight="1">
      <c r="A2947" s="1" t="str">
        <f ca="1">IFERROR(__xludf.DUMMYFUNCTION("GOOGLETRANSLATE(A2947,""EN"",""RU"")"),"Клубника Романофф")</f>
        <v>Клубника Романофф</v>
      </c>
      <c r="B2947" s="1" t="str">
        <f ca="1">IFERROR(__xludf.DUMMYFUNCTION("GOOGLETRANSLATE(B2947,""EN"",""RU"")"),"Великий Marnier")</f>
        <v>Великий Marnier</v>
      </c>
    </row>
    <row r="2948" spans="1:2" ht="15.75" customHeight="1">
      <c r="A2948" s="1" t="str">
        <f ca="1">IFERROR(__xludf.DUMMYFUNCTION("GOOGLETRANSLATE(A2948,""EN"",""RU"")"),"Клубника Романофф")</f>
        <v>Клубника Романофф</v>
      </c>
      <c r="B2948" s="1" t="str">
        <f ca="1">IFERROR(__xludf.DUMMYFUNCTION("GOOGLETRANSLATE(B2948,""EN"",""RU"")"),"Крем")</f>
        <v>Крем</v>
      </c>
    </row>
    <row r="2949" spans="1:2" ht="15.75" customHeight="1">
      <c r="A2949" s="1" t="str">
        <f ca="1">IFERROR(__xludf.DUMMYFUNCTION("GOOGLETRANSLATE(A2949,""EN"",""RU"")"),"Клубника Романофф")</f>
        <v>Клубника Романофф</v>
      </c>
      <c r="B2949" s="1" t="str">
        <f ca="1">IFERROR(__xludf.DUMMYFUNCTION("GOOGLETRANSLATE(B2949,""EN"",""RU"")"),"Сметана")</f>
        <v>Сметана</v>
      </c>
    </row>
    <row r="2950" spans="1:2" ht="15.75" customHeight="1">
      <c r="A2950" s="1" t="str">
        <f ca="1">IFERROR(__xludf.DUMMYFUNCTION("GOOGLETRANSLATE(A2950,""EN"",""RU"")"),"Куриная запеканка терияки")</f>
        <v>Куриная запеканка терияки</v>
      </c>
      <c r="B2950" s="1" t="str">
        <f ca="1">IFERROR(__xludf.DUMMYFUNCTION("GOOGLETRANSLATE(B2950,""EN"",""RU"")"),"соевый соус")</f>
        <v>соевый соус</v>
      </c>
    </row>
    <row r="2951" spans="1:2" ht="15.75" customHeight="1">
      <c r="A2951" s="1" t="str">
        <f ca="1">IFERROR(__xludf.DUMMYFUNCTION("GOOGLETRANSLATE(A2951,""EN"",""RU"")"),"Куриная запеканка терияки")</f>
        <v>Куриная запеканка терияки</v>
      </c>
      <c r="B2951" s="1" t="str">
        <f ca="1">IFERROR(__xludf.DUMMYFUNCTION("GOOGLETRANSLATE(B2951,""EN"",""RU"")"),"вода")</f>
        <v>вода</v>
      </c>
    </row>
    <row r="2952" spans="1:2" ht="15.75" customHeight="1">
      <c r="A2952" s="1" t="str">
        <f ca="1">IFERROR(__xludf.DUMMYFUNCTION("GOOGLETRANSLATE(A2952,""EN"",""RU"")"),"Куриная запеканка терияки")</f>
        <v>Куриная запеканка терияки</v>
      </c>
      <c r="B2952" s="1" t="str">
        <f ca="1">IFERROR(__xludf.DUMMYFUNCTION("GOOGLETRANSLATE(B2952,""EN"",""RU"")"),"коричневый сахар")</f>
        <v>коричневый сахар</v>
      </c>
    </row>
    <row r="2953" spans="1:2" ht="15.75" customHeight="1">
      <c r="A2953" s="1" t="str">
        <f ca="1">IFERROR(__xludf.DUMMYFUNCTION("GOOGLETRANSLATE(A2953,""EN"",""RU"")"),"Куриная запеканка терияки")</f>
        <v>Куриная запеканка терияки</v>
      </c>
      <c r="B2953" s="1" t="str">
        <f ca="1">IFERROR(__xludf.DUMMYFUNCTION("GOOGLETRANSLATE(B2953,""EN"",""RU"")"),"молотый имбирь")</f>
        <v>молотый имбирь</v>
      </c>
    </row>
    <row r="2954" spans="1:2" ht="15.75" customHeight="1">
      <c r="A2954" s="1" t="str">
        <f ca="1">IFERROR(__xludf.DUMMYFUNCTION("GOOGLETRANSLATE(A2954,""EN"",""RU"")"),"Куриная запеканка терияки")</f>
        <v>Куриная запеканка терияки</v>
      </c>
      <c r="B2954" s="1" t="str">
        <f ca="1">IFERROR(__xludf.DUMMYFUNCTION("GOOGLETRANSLATE(B2954,""EN"",""RU"")"),"измельченный чеснок")</f>
        <v>измельченный чеснок</v>
      </c>
    </row>
    <row r="2955" spans="1:2" ht="15.75" customHeight="1">
      <c r="A2955" s="1" t="str">
        <f ca="1">IFERROR(__xludf.DUMMYFUNCTION("GOOGLETRANSLATE(A2955,""EN"",""RU"")"),"Куриная запеканка терияки")</f>
        <v>Куриная запеканка терияки</v>
      </c>
      <c r="B2955" s="1" t="str">
        <f ca="1">IFERROR(__xludf.DUMMYFUNCTION("GOOGLETRANSLATE(B2955,""EN"",""RU"")"),"кукурузный крахмал")</f>
        <v>кукурузный крахмал</v>
      </c>
    </row>
    <row r="2956" spans="1:2" ht="15.75" customHeight="1">
      <c r="A2956" s="1" t="str">
        <f ca="1">IFERROR(__xludf.DUMMYFUNCTION("GOOGLETRANSLATE(A2956,""EN"",""RU"")"),"Куриная запеканка терияки")</f>
        <v>Куриная запеканка терияки</v>
      </c>
      <c r="B2956" s="1" t="str">
        <f ca="1">IFERROR(__xludf.DUMMYFUNCTION("GOOGLETRANSLATE(B2956,""EN"",""RU"")"),"куриная грудка")</f>
        <v>куриная грудка</v>
      </c>
    </row>
    <row r="2957" spans="1:2" ht="15.75" customHeight="1">
      <c r="A2957" s="1" t="str">
        <f ca="1">IFERROR(__xludf.DUMMYFUNCTION("GOOGLETRANSLATE(A2957,""EN"",""RU"")"),"Куриная запеканка терияки")</f>
        <v>Куриная запеканка терияки</v>
      </c>
      <c r="B2957" s="1" t="str">
        <f ca="1">IFERROR(__xludf.DUMMYFUNCTION("GOOGLETRANSLATE(B2957,""EN"",""RU"")"),"жареные овощи")</f>
        <v>жареные овощи</v>
      </c>
    </row>
    <row r="2958" spans="1:2" ht="15.75" customHeight="1">
      <c r="A2958" s="1" t="str">
        <f ca="1">IFERROR(__xludf.DUMMYFUNCTION("GOOGLETRANSLATE(A2958,""EN"",""RU"")"),"Куриная запеканка терияки")</f>
        <v>Куриная запеканка терияки</v>
      </c>
      <c r="B2958" s="1" t="str">
        <f ca="1">IFERROR(__xludf.DUMMYFUNCTION("GOOGLETRANSLATE(B2958,""EN"",""RU"")"),"коричневый рис")</f>
        <v>коричневый рис</v>
      </c>
    </row>
    <row r="2959" spans="1:2" ht="15.75" customHeight="1">
      <c r="A2959" s="1" t="str">
        <f ca="1">IFERROR(__xludf.DUMMYFUNCTION("GOOGLETRANSLATE(A2959,""EN"",""RU"")"),"Курица тандури")</f>
        <v>Курица тандури</v>
      </c>
      <c r="B2959" s="1" t="str">
        <f ca="1">IFERROR(__xludf.DUMMYFUNCTION("GOOGLETRANSLATE(B2959,""EN"",""RU"")"),"лимоны")</f>
        <v>лимоны</v>
      </c>
    </row>
    <row r="2960" spans="1:2" ht="15.75" customHeight="1">
      <c r="A2960" s="1" t="str">
        <f ca="1">IFERROR(__xludf.DUMMYFUNCTION("GOOGLETRANSLATE(A2960,""EN"",""RU"")"),"Курица тандури")</f>
        <v>Курица тандури</v>
      </c>
      <c r="B2960" s="1" t="str">
        <f ca="1">IFERROR(__xludf.DUMMYFUNCTION("GOOGLETRANSLATE(B2960,""EN"",""RU"")"),"паприка")</f>
        <v>паприка</v>
      </c>
    </row>
    <row r="2961" spans="1:2" ht="15.75" customHeight="1">
      <c r="A2961" s="1" t="str">
        <f ca="1">IFERROR(__xludf.DUMMYFUNCTION("GOOGLETRANSLATE(A2961,""EN"",""RU"")"),"Курица тандури")</f>
        <v>Курица тандури</v>
      </c>
      <c r="B2961" s="1" t="str">
        <f ca="1">IFERROR(__xludf.DUMMYFUNCTION("GOOGLETRANSLATE(B2961,""EN"",""RU"")"),"красный лук")</f>
        <v>красный лук</v>
      </c>
    </row>
    <row r="2962" spans="1:2" ht="15.75" customHeight="1">
      <c r="A2962" s="1" t="str">
        <f ca="1">IFERROR(__xludf.DUMMYFUNCTION("GOOGLETRANSLATE(A2962,""EN"",""RU"")"),"Курица тандури")</f>
        <v>Курица тандури</v>
      </c>
      <c r="B2962" s="1" t="str">
        <f ca="1">IFERROR(__xludf.DUMMYFUNCTION("GOOGLETRANSLATE(B2962,""EN"",""RU"")"),"куриные бедрышки")</f>
        <v>куриные бедрышки</v>
      </c>
    </row>
    <row r="2963" spans="1:2" ht="15.75" customHeight="1">
      <c r="A2963" s="1" t="str">
        <f ca="1">IFERROR(__xludf.DUMMYFUNCTION("GOOGLETRANSLATE(A2963,""EN"",""RU"")"),"Курица тандури")</f>
        <v>Курица тандури</v>
      </c>
      <c r="B2963" s="1" t="str">
        <f ca="1">IFERROR(__xludf.DUMMYFUNCTION("GOOGLETRANSLATE(B2963,""EN"",""RU"")"),"растительное масло")</f>
        <v>растительное масло</v>
      </c>
    </row>
    <row r="2964" spans="1:2" ht="15.75" customHeight="1">
      <c r="A2964" s="1" t="str">
        <f ca="1">IFERROR(__xludf.DUMMYFUNCTION("GOOGLETRANSLATE(A2964,""EN"",""RU"")"),"Курица тандури")</f>
        <v>Курица тандури</v>
      </c>
      <c r="B2964" s="1" t="str">
        <f ca="1">IFERROR(__xludf.DUMMYFUNCTION("GOOGLETRANSLATE(B2964,""EN"",""RU"")"),"греческий йогурт")</f>
        <v>греческий йогурт</v>
      </c>
    </row>
    <row r="2965" spans="1:2" ht="15.75" customHeight="1">
      <c r="A2965" s="1" t="str">
        <f ca="1">IFERROR(__xludf.DUMMYFUNCTION("GOOGLETRANSLATE(A2965,""EN"",""RU"")"),"Курица тандури")</f>
        <v>Курица тандури</v>
      </c>
      <c r="B2965" s="1" t="str">
        <f ca="1">IFERROR(__xludf.DUMMYFUNCTION("GOOGLETRANSLATE(B2965,""EN"",""RU"")"),"имбирь")</f>
        <v>имбирь</v>
      </c>
    </row>
    <row r="2966" spans="1:2" ht="15.75" customHeight="1">
      <c r="A2966" s="1" t="str">
        <f ca="1">IFERROR(__xludf.DUMMYFUNCTION("GOOGLETRANSLATE(A2966,""EN"",""RU"")"),"Курица тандури")</f>
        <v>Курица тандури</v>
      </c>
      <c r="B2966" s="1" t="str">
        <f ca="1">IFERROR(__xludf.DUMMYFUNCTION("GOOGLETRANSLATE(B2966,""EN"",""RU"")"),"зубчик чеснока")</f>
        <v>зубчик чеснока</v>
      </c>
    </row>
    <row r="2967" spans="1:2" ht="15.75" customHeight="1">
      <c r="A2967" s="1" t="str">
        <f ca="1">IFERROR(__xludf.DUMMYFUNCTION("GOOGLETRANSLATE(A2967,""EN"",""RU"")"),"Курица тандури")</f>
        <v>Курица тандури</v>
      </c>
      <c r="B2967" s="1" t="str">
        <f ca="1">IFERROR(__xludf.DUMMYFUNCTION("GOOGLETRANSLATE(B2967,""EN"",""RU"")"),"гарам масала")</f>
        <v>гарам масала</v>
      </c>
    </row>
    <row r="2968" spans="1:2" ht="15.75" customHeight="1">
      <c r="A2968" s="1" t="str">
        <f ca="1">IFERROR(__xludf.DUMMYFUNCTION("GOOGLETRANSLATE(A2968,""EN"",""RU"")"),"Курица тандури")</f>
        <v>Курица тандури</v>
      </c>
      <c r="B2968" s="1" t="str">
        <f ca="1">IFERROR(__xludf.DUMMYFUNCTION("GOOGLETRANSLATE(B2968,""EN"",""RU"")"),"молотого тмина")</f>
        <v>молотого тмина</v>
      </c>
    </row>
    <row r="2969" spans="1:2" ht="15.75" customHeight="1">
      <c r="A2969" s="1" t="str">
        <f ca="1">IFERROR(__xludf.DUMMYFUNCTION("GOOGLETRANSLATE(A2969,""EN"",""RU"")"),"Курица тандури")</f>
        <v>Курица тандури</v>
      </c>
      <c r="B2969" s="1" t="str">
        <f ca="1">IFERROR(__xludf.DUMMYFUNCTION("GOOGLETRANSLATE(B2969,""EN"",""RU"")"),"Чили порошок")</f>
        <v>Чили порошок</v>
      </c>
    </row>
    <row r="2970" spans="1:2" ht="15.75" customHeight="1">
      <c r="A2970" s="1" t="str">
        <f ca="1">IFERROR(__xludf.DUMMYFUNCTION("GOOGLETRANSLATE(A2970,""EN"",""RU"")"),"Курица тандури")</f>
        <v>Курица тандури</v>
      </c>
      <c r="B2970" s="1" t="str">
        <f ca="1">IFERROR(__xludf.DUMMYFUNCTION("GOOGLETRANSLATE(B2970,""EN"",""RU"")"),"куркума")</f>
        <v>куркума</v>
      </c>
    </row>
    <row r="2971" spans="1:2" ht="15.75" customHeight="1">
      <c r="A2971" s="1" t="str">
        <f ca="1">IFERROR(__xludf.DUMMYFUNCTION("GOOGLETRANSLATE(A2971,""EN"",""RU"")"),"Тайский зеленый карри")</f>
        <v>Тайский зеленый карри</v>
      </c>
      <c r="B2971" s="1" t="str">
        <f ca="1">IFERROR(__xludf.DUMMYFUNCTION("GOOGLETRANSLATE(B2971,""EN"",""RU"")"),"картофель")</f>
        <v>картофель</v>
      </c>
    </row>
    <row r="2972" spans="1:2" ht="15.75" customHeight="1">
      <c r="A2972" s="1" t="str">
        <f ca="1">IFERROR(__xludf.DUMMYFUNCTION("GOOGLETRANSLATE(A2972,""EN"",""RU"")"),"Тайский зеленый карри")</f>
        <v>Тайский зеленый карри</v>
      </c>
      <c r="B2972" s="1" t="str">
        <f ca="1">IFERROR(__xludf.DUMMYFUNCTION("GOOGLETRANSLATE(B2972,""EN"",""RU"")"),"зеленая фасоль")</f>
        <v>зеленая фасоль</v>
      </c>
    </row>
    <row r="2973" spans="1:2" ht="15.75" customHeight="1">
      <c r="A2973" s="1" t="str">
        <f ca="1">IFERROR(__xludf.DUMMYFUNCTION("GOOGLETRANSLATE(A2973,""EN"",""RU"")"),"Тайский зеленый карри")</f>
        <v>Тайский зеленый карри</v>
      </c>
      <c r="B2973" s="1" t="str">
        <f ca="1">IFERROR(__xludf.DUMMYFUNCTION("GOOGLETRANSLATE(B2973,""EN"",""RU"")"),"подсолнечное масло")</f>
        <v>подсолнечное масло</v>
      </c>
    </row>
    <row r="2974" spans="1:2" ht="15.75" customHeight="1">
      <c r="A2974" s="1" t="str">
        <f ca="1">IFERROR(__xludf.DUMMYFUNCTION("GOOGLETRANSLATE(A2974,""EN"",""RU"")"),"Тайский зеленый карри")</f>
        <v>Тайский зеленый карри</v>
      </c>
      <c r="B2974" s="1" t="str">
        <f ca="1">IFERROR(__xludf.DUMMYFUNCTION("GOOGLETRANSLATE(B2974,""EN"",""RU"")"),"чеснок")</f>
        <v>чеснок</v>
      </c>
    </row>
    <row r="2975" spans="1:2" ht="15.75" customHeight="1">
      <c r="A2975" s="1" t="str">
        <f ca="1">IFERROR(__xludf.DUMMYFUNCTION("GOOGLETRANSLATE(A2975,""EN"",""RU"")"),"Тайский зеленый карри")</f>
        <v>Тайский зеленый карри</v>
      </c>
      <c r="B2975" s="1" t="str">
        <f ca="1">IFERROR(__xludf.DUMMYFUNCTION("GOOGLETRANSLATE(B2975,""EN"",""RU"")"),"Тайская зеленая паста карри")</f>
        <v>Тайская зеленая паста карри</v>
      </c>
    </row>
    <row r="2976" spans="1:2" ht="15.75" customHeight="1">
      <c r="A2976" s="1" t="str">
        <f ca="1">IFERROR(__xludf.DUMMYFUNCTION("GOOGLETRANSLATE(A2976,""EN"",""RU"")"),"Тайский зеленый карри")</f>
        <v>Тайский зеленый карри</v>
      </c>
      <c r="B2976" s="1" t="str">
        <f ca="1">IFERROR(__xludf.DUMMYFUNCTION("GOOGLETRANSLATE(B2976,""EN"",""RU"")"),"кокосовое молоко")</f>
        <v>кокосовое молоко</v>
      </c>
    </row>
    <row r="2977" spans="1:2" ht="15.75" customHeight="1">
      <c r="A2977" s="1" t="str">
        <f ca="1">IFERROR(__xludf.DUMMYFUNCTION("GOOGLETRANSLATE(A2977,""EN"",""RU"")"),"Тайский зеленый карри")</f>
        <v>Тайский зеленый карри</v>
      </c>
      <c r="B2977" s="1" t="str">
        <f ca="1">IFERROR(__xludf.DUMMYFUNCTION("GOOGLETRANSLATE(B2977,""EN"",""RU"")"),"Тайский рыбный соус")</f>
        <v>Тайский рыбный соус</v>
      </c>
    </row>
    <row r="2978" spans="1:2" ht="15.75" customHeight="1">
      <c r="A2978" s="1" t="str">
        <f ca="1">IFERROR(__xludf.DUMMYFUNCTION("GOOGLETRANSLATE(A2978,""EN"",""RU"")"),"Тайский зеленый карри")</f>
        <v>Тайский зеленый карри</v>
      </c>
      <c r="B2978" s="1" t="str">
        <f ca="1">IFERROR(__xludf.DUMMYFUNCTION("GOOGLETRANSLATE(B2978,""EN"",""RU"")"),"Сахар")</f>
        <v>Сахар</v>
      </c>
    </row>
    <row r="2979" spans="1:2" ht="15.75" customHeight="1">
      <c r="A2979" s="1" t="str">
        <f ca="1">IFERROR(__xludf.DUMMYFUNCTION("GOOGLETRANSLATE(A2979,""EN"",""RU"")"),"Тайский зеленый карри")</f>
        <v>Тайский зеленый карри</v>
      </c>
      <c r="B2979" s="1" t="str">
        <f ca="1">IFERROR(__xludf.DUMMYFUNCTION("GOOGLETRANSLATE(B2979,""EN"",""RU"")"),"Курица")</f>
        <v>Курица</v>
      </c>
    </row>
    <row r="2980" spans="1:2" ht="15.75" customHeight="1">
      <c r="A2980" s="1" t="str">
        <f ca="1">IFERROR(__xludf.DUMMYFUNCTION("GOOGLETRANSLATE(A2980,""EN"",""RU"")"),"Тайский зеленый карри")</f>
        <v>Тайский зеленый карри</v>
      </c>
      <c r="B2980" s="1" t="str">
        <f ca="1">IFERROR(__xludf.DUMMYFUNCTION("GOOGLETRANSLATE(B2980,""EN"",""RU"")"),"лайм")</f>
        <v>лайм</v>
      </c>
    </row>
    <row r="2981" spans="1:2" ht="15.75" customHeight="1">
      <c r="A2981" s="1" t="str">
        <f ca="1">IFERROR(__xludf.DUMMYFUNCTION("GOOGLETRANSLATE(A2981,""EN"",""RU"")"),"Тайский зеленый карри")</f>
        <v>Тайский зеленый карри</v>
      </c>
      <c r="B2981" s="1" t="str">
        <f ca="1">IFERROR(__xludf.DUMMYFUNCTION("GOOGLETRANSLATE(B2981,""EN"",""RU"")"),"Бэзил")</f>
        <v>Бэзил</v>
      </c>
    </row>
    <row r="2982" spans="1:2" ht="15.75" customHeight="1">
      <c r="A2982" s="1" t="str">
        <f ca="1">IFERROR(__xludf.DUMMYFUNCTION("GOOGLETRANSLATE(A2982,""EN"",""RU"")"),"Тайский зеленый карри")</f>
        <v>Тайский зеленый карри</v>
      </c>
      <c r="B2982" s="1" t="str">
        <f ca="1">IFERROR(__xludf.DUMMYFUNCTION("GOOGLETRANSLATE(B2982,""EN"",""RU"")"),"Рис")</f>
        <v>Рис</v>
      </c>
    </row>
    <row r="2983" spans="1:2" ht="15.75" customHeight="1">
      <c r="A2983" s="1" t="str">
        <f ca="1">IFERROR(__xludf.DUMMYFUNCTION("GOOGLETRANSLATE(A2983,""EN"",""RU"")"),"жаба в норе")</f>
        <v>жаба в норе</v>
      </c>
      <c r="B2983" s="1" t="str">
        <f ca="1">IFERROR(__xludf.DUMMYFUNCTION("GOOGLETRANSLATE(B2983,""EN"",""RU"")"),"колбасные изделия")</f>
        <v>колбасные изделия</v>
      </c>
    </row>
    <row r="2984" spans="1:2" ht="15.75" customHeight="1">
      <c r="A2984" s="1" t="str">
        <f ca="1">IFERROR(__xludf.DUMMYFUNCTION("GOOGLETRANSLATE(A2984,""EN"",""RU"")"),"жаба в норе")</f>
        <v>жаба в норе</v>
      </c>
      <c r="B2984" s="1" t="str">
        <f ca="1">IFERROR(__xludf.DUMMYFUNCTION("GOOGLETRANSLATE(B2984,""EN"",""RU"")"),"растительное масло")</f>
        <v>растительное масло</v>
      </c>
    </row>
    <row r="2985" spans="1:2" ht="15.75" customHeight="1">
      <c r="A2985" s="1" t="str">
        <f ca="1">IFERROR(__xludf.DUMMYFUNCTION("GOOGLETRANSLATE(A2985,""EN"",""RU"")"),"жаба в норе")</f>
        <v>жаба в норе</v>
      </c>
      <c r="B2985" s="1" t="str">
        <f ca="1">IFERROR(__xludf.DUMMYFUNCTION("GOOGLETRANSLATE(B2985,""EN"",""RU"")"),"пшеничной муки")</f>
        <v>пшеничной муки</v>
      </c>
    </row>
    <row r="2986" spans="1:2" ht="15.75" customHeight="1">
      <c r="A2986" s="1" t="str">
        <f ca="1">IFERROR(__xludf.DUMMYFUNCTION("GOOGLETRANSLATE(A2986,""EN"",""RU"")"),"жаба в норе")</f>
        <v>жаба в норе</v>
      </c>
      <c r="B2986" s="1" t="str">
        <f ca="1">IFERROR(__xludf.DUMMYFUNCTION("GOOGLETRANSLATE(B2986,""EN"",""RU"")"),"яйца")</f>
        <v>яйца</v>
      </c>
    </row>
    <row r="2987" spans="1:2" ht="15.75" customHeight="1">
      <c r="A2987" s="1" t="str">
        <f ca="1">IFERROR(__xludf.DUMMYFUNCTION("GOOGLETRANSLATE(A2987,""EN"",""RU"")"),"жаба в норе")</f>
        <v>жаба в норе</v>
      </c>
      <c r="B2987" s="1" t="str">
        <f ca="1">IFERROR(__xludf.DUMMYFUNCTION("GOOGLETRANSLATE(B2987,""EN"",""RU"")"),"хрен")</f>
        <v>хрен</v>
      </c>
    </row>
    <row r="2988" spans="1:2" ht="15.75" customHeight="1">
      <c r="A2988" s="1" t="str">
        <f ca="1">IFERROR(__xludf.DUMMYFUNCTION("GOOGLETRANSLATE(A2988,""EN"",""RU"")"),"жаба в норе")</f>
        <v>жаба в норе</v>
      </c>
      <c r="B2988" s="1" t="str">
        <f ca="1">IFERROR(__xludf.DUMMYFUNCTION("GOOGLETRANSLATE(B2988,""EN"",""RU"")"),"молоко")</f>
        <v>молоко</v>
      </c>
    </row>
    <row r="2989" spans="1:2" ht="15.75" customHeight="1">
      <c r="A2989" s="1" t="str">
        <f ca="1">IFERROR(__xludf.DUMMYFUNCTION("GOOGLETRANSLATE(A2989,""EN"",""RU"")"),"жаба в норе")</f>
        <v>жаба в норе</v>
      </c>
      <c r="B2989" s="1" t="str">
        <f ca="1">IFERROR(__xludf.DUMMYFUNCTION("GOOGLETRANSLATE(B2989,""EN"",""RU"")"),"помидоры черри")</f>
        <v>помидоры черри</v>
      </c>
    </row>
    <row r="2990" spans="1:2" ht="15.75" customHeight="1">
      <c r="A2990" s="1" t="str">
        <f ca="1">IFERROR(__xludf.DUMMYFUNCTION("GOOGLETRANSLATE(A2990,""EN"",""RU"")"),"Мясной рулет из индейки")</f>
        <v>Мясной рулет из индейки</v>
      </c>
      <c r="B2990" s="1" t="str">
        <f ca="1">IFERROR(__xludf.DUMMYFUNCTION("GOOGLETRANSLATE(B2990,""EN"",""RU"")"),"Оливковое масло")</f>
        <v>Оливковое масло</v>
      </c>
    </row>
    <row r="2991" spans="1:2" ht="15.75" customHeight="1">
      <c r="A2991" s="1" t="str">
        <f ca="1">IFERROR(__xludf.DUMMYFUNCTION("GOOGLETRANSLATE(A2991,""EN"",""RU"")"),"Мясной рулет из индейки")</f>
        <v>Мясной рулет из индейки</v>
      </c>
      <c r="B2991" s="1" t="str">
        <f ca="1">IFERROR(__xludf.DUMMYFUNCTION("GOOGLETRANSLATE(B2991,""EN"",""RU"")"),"Лук")</f>
        <v>Лук</v>
      </c>
    </row>
    <row r="2992" spans="1:2" ht="15.75" customHeight="1">
      <c r="A2992" s="1" t="str">
        <f ca="1">IFERROR(__xludf.DUMMYFUNCTION("GOOGLETRANSLATE(A2992,""EN"",""RU"")"),"Мясной рулет из индейки")</f>
        <v>Мясной рулет из индейки</v>
      </c>
      <c r="B2992" s="1" t="str">
        <f ca="1">IFERROR(__xludf.DUMMYFUNCTION("GOOGLETRANSLATE(B2992,""EN"",""RU"")"),"Чеснок")</f>
        <v>Чеснок</v>
      </c>
    </row>
    <row r="2993" spans="1:2" ht="15.75" customHeight="1">
      <c r="A2993" s="1" t="str">
        <f ca="1">IFERROR(__xludf.DUMMYFUNCTION("GOOGLETRANSLATE(A2993,""EN"",""RU"")"),"Мясной рулет из индейки")</f>
        <v>Мясной рулет из индейки</v>
      </c>
      <c r="B2993" s="1" t="str">
        <f ca="1">IFERROR(__xludf.DUMMYFUNCTION("GOOGLETRANSLATE(B2993,""EN"",""RU"")"),"Вустершир соус")</f>
        <v>Вустершир соус</v>
      </c>
    </row>
    <row r="2994" spans="1:2" ht="15.75" customHeight="1">
      <c r="A2994" s="1" t="str">
        <f ca="1">IFERROR(__xludf.DUMMYFUNCTION("GOOGLETRANSLATE(A2994,""EN"",""RU"")"),"Мясной рулет из индейки")</f>
        <v>Мясной рулет из индейки</v>
      </c>
      <c r="B2994" s="1" t="str">
        <f ca="1">IFERROR(__xludf.DUMMYFUNCTION("GOOGLETRANSLATE(B2994,""EN"",""RU"")"),"Томатное пюре")</f>
        <v>Томатное пюре</v>
      </c>
    </row>
    <row r="2995" spans="1:2" ht="15.75" customHeight="1">
      <c r="A2995" s="1" t="str">
        <f ca="1">IFERROR(__xludf.DUMMYFUNCTION("GOOGLETRANSLATE(A2995,""EN"",""RU"")"),"Мясной рулет из индейки")</f>
        <v>Мясной рулет из индейки</v>
      </c>
      <c r="B2995" s="1" t="str">
        <f ca="1">IFERROR(__xludf.DUMMYFUNCTION("GOOGLETRANSLATE(B2995,""EN"",""RU"")"),"Фарш из индейки")</f>
        <v>Фарш из индейки</v>
      </c>
    </row>
    <row r="2996" spans="1:2" ht="15.75" customHeight="1">
      <c r="A2996" s="1" t="str">
        <f ca="1">IFERROR(__xludf.DUMMYFUNCTION("GOOGLETRANSLATE(A2996,""EN"",""RU"")"),"Мясной рулет из индейки")</f>
        <v>Мясной рулет из индейки</v>
      </c>
      <c r="B2996" s="1" t="str">
        <f ca="1">IFERROR(__xludf.DUMMYFUNCTION("GOOGLETRANSLATE(B2996,""EN"",""RU"")"),"Яйца")</f>
        <v>Яйца</v>
      </c>
    </row>
    <row r="2997" spans="1:2" ht="15.75" customHeight="1">
      <c r="A2997" s="1" t="str">
        <f ca="1">IFERROR(__xludf.DUMMYFUNCTION("GOOGLETRANSLATE(A2997,""EN"",""RU"")"),"Мясной рулет из индейки")</f>
        <v>Мясной рулет из индейки</v>
      </c>
      <c r="B2997" s="1" t="str">
        <f ca="1">IFERROR(__xludf.DUMMYFUNCTION("GOOGLETRANSLATE(B2997,""EN"",""RU"")"),"Панировочные сухари")</f>
        <v>Панировочные сухари</v>
      </c>
    </row>
    <row r="2998" spans="1:2" ht="15.75" customHeight="1">
      <c r="A2998" s="1" t="str">
        <f ca="1">IFERROR(__xludf.DUMMYFUNCTION("GOOGLETRANSLATE(A2998,""EN"",""RU"")"),"Мясной рулет из индейки")</f>
        <v>Мясной рулет из индейки</v>
      </c>
      <c r="B2998" s="1" t="str">
        <f ca="1">IFERROR(__xludf.DUMMYFUNCTION("GOOGLETRANSLATE(B2998,""EN"",""RU"")"),"Соус барбекю")</f>
        <v>Соус барбекю</v>
      </c>
    </row>
    <row r="2999" spans="1:2" ht="15.75" customHeight="1">
      <c r="A2999" s="1" t="str">
        <f ca="1">IFERROR(__xludf.DUMMYFUNCTION("GOOGLETRANSLATE(A2999,""EN"",""RU"")"),"Мясной рулет из индейки")</f>
        <v>Мясной рулет из индейки</v>
      </c>
      <c r="B2999" s="1" t="str">
        <f ca="1">IFERROR(__xludf.DUMMYFUNCTION("GOOGLETRANSLATE(B2999,""EN"",""RU"")"),"Каннеллони бобы")</f>
        <v>Каннеллони бобы</v>
      </c>
    </row>
    <row r="3000" spans="1:2" ht="15.75" customHeight="1">
      <c r="A3000" s="1" t="str">
        <f ca="1">IFERROR(__xludf.DUMMYFUNCTION("GOOGLETRANSLATE(A3000,""EN"",""RU"")"),"Мясной рулет из индейки")</f>
        <v>Мясной рулет из индейки</v>
      </c>
      <c r="B3000" s="1" t="str">
        <f ca="1">IFERROR(__xludf.DUMMYFUNCTION("GOOGLETRANSLATE(B3000,""EN"",""RU"")"),"Петрушка")</f>
        <v>Петрушка</v>
      </c>
    </row>
    <row r="3001" spans="1:2" ht="15.75" customHeight="1">
      <c r="A3001" s="1" t="str">
        <f ca="1">IFERROR(__xludf.DUMMYFUNCTION("GOOGLETRANSLATE(A3001,""EN"",""RU"")"),"Тунец Нисуаз")</f>
        <v>Тунец Нисуаз</v>
      </c>
      <c r="B3001" s="1" t="str">
        <f ca="1">IFERROR(__xludf.DUMMYFUNCTION("GOOGLETRANSLATE(B3001,""EN"",""RU"")"),"Картофель")</f>
        <v>Картофель</v>
      </c>
    </row>
    <row r="3002" spans="1:2" ht="15.75" customHeight="1">
      <c r="A3002" s="1" t="str">
        <f ca="1">IFERROR(__xludf.DUMMYFUNCTION("GOOGLETRANSLATE(A3002,""EN"",""RU"")"),"Тунец Нисуаз")</f>
        <v>Тунец Нисуаз</v>
      </c>
      <c r="B3002" s="1" t="str">
        <f ca="1">IFERROR(__xludf.DUMMYFUNCTION("GOOGLETRANSLATE(B3002,""EN"",""RU"")"),"Оливковое масло")</f>
        <v>Оливковое масло</v>
      </c>
    </row>
    <row r="3003" spans="1:2" ht="15.75" customHeight="1">
      <c r="A3003" s="1" t="str">
        <f ca="1">IFERROR(__xludf.DUMMYFUNCTION("GOOGLETRANSLATE(A3003,""EN"",""RU"")"),"Тунец Нисуаз")</f>
        <v>Тунец Нисуаз</v>
      </c>
      <c r="B3003" s="1" t="str">
        <f ca="1">IFERROR(__xludf.DUMMYFUNCTION("GOOGLETRANSLATE(B3003,""EN"",""RU"")"),"Яйца")</f>
        <v>Яйца</v>
      </c>
    </row>
    <row r="3004" spans="1:2" ht="15.75" customHeight="1">
      <c r="A3004" s="1" t="str">
        <f ca="1">IFERROR(__xludf.DUMMYFUNCTION("GOOGLETRANSLATE(A3004,""EN"",""RU"")"),"Тунец Нисуаз")</f>
        <v>Тунец Нисуаз</v>
      </c>
      <c r="B3004" s="1" t="str">
        <f ca="1">IFERROR(__xludf.DUMMYFUNCTION("GOOGLETRANSLATE(B3004,""EN"",""RU"")"),"Красный винный уксус")</f>
        <v>Красный винный уксус</v>
      </c>
    </row>
    <row r="3005" spans="1:2" ht="15.75" customHeight="1">
      <c r="A3005" s="1" t="str">
        <f ca="1">IFERROR(__xludf.DUMMYFUNCTION("GOOGLETRANSLATE(A3005,""EN"",""RU"")"),"Тунец Нисуаз")</f>
        <v>Тунец Нисуаз</v>
      </c>
      <c r="B3005" s="1" t="str">
        <f ca="1">IFERROR(__xludf.DUMMYFUNCTION("GOOGLETRANSLATE(B3005,""EN"",""RU"")"),"Каперсы")</f>
        <v>Каперсы</v>
      </c>
    </row>
    <row r="3006" spans="1:2" ht="15.75" customHeight="1">
      <c r="A3006" s="1" t="str">
        <f ca="1">IFERROR(__xludf.DUMMYFUNCTION("GOOGLETRANSLATE(A3006,""EN"",""RU"")"),"Тунец Нисуаз")</f>
        <v>Тунец Нисуаз</v>
      </c>
      <c r="B3006" s="1" t="str">
        <f ca="1">IFERROR(__xludf.DUMMYFUNCTION("GOOGLETRANSLATE(B3006,""EN"",""RU"")"),"Подсолнечное масло")</f>
        <v>Подсолнечное масло</v>
      </c>
    </row>
    <row r="3007" spans="1:2" ht="15.75" customHeight="1">
      <c r="A3007" s="1" t="str">
        <f ca="1">IFERROR(__xludf.DUMMYFUNCTION("GOOGLETRANSLATE(A3007,""EN"",""RU"")"),"Тунец Нисуаз")</f>
        <v>Тунец Нисуаз</v>
      </c>
      <c r="B3007" s="1" t="str">
        <f ca="1">IFERROR(__xludf.DUMMYFUNCTION("GOOGLETRANSLATE(B3007,""EN"",""RU"")"),"Красный лук")</f>
        <v>Красный лук</v>
      </c>
    </row>
    <row r="3008" spans="1:2" ht="15.75" customHeight="1">
      <c r="A3008" s="1" t="str">
        <f ca="1">IFERROR(__xludf.DUMMYFUNCTION("GOOGLETRANSLATE(A3008,""EN"",""RU"")"),"Тунец Нисуаз")</f>
        <v>Тунец Нисуаз</v>
      </c>
      <c r="B3008" s="1" t="str">
        <f ca="1">IFERROR(__xludf.DUMMYFUNCTION("GOOGLETRANSLATE(B3008,""EN"",""RU"")"),"Шпинат")</f>
        <v>Шпинат</v>
      </c>
    </row>
    <row r="3009" spans="1:2" ht="15.75" customHeight="1">
      <c r="A3009" s="1" t="str">
        <f ca="1">IFERROR(__xludf.DUMMYFUNCTION("GOOGLETRANSLATE(A3009,""EN"",""RU"")"),"Тунец Нисуаз")</f>
        <v>Тунец Нисуаз</v>
      </c>
      <c r="B3009" s="1" t="str">
        <f ca="1">IFERROR(__xludf.DUMMYFUNCTION("GOOGLETRANSLATE(B3009,""EN"",""RU"")"),"Тунец")</f>
        <v>Тунец</v>
      </c>
    </row>
    <row r="3010" spans="1:2" ht="15.75" customHeight="1">
      <c r="A3010" s="1" t="str">
        <f ca="1">IFERROR(__xludf.DUMMYFUNCTION("GOOGLETRANSLATE(A3010,""EN"",""RU"")"),"Тахини Чечевица")</f>
        <v>Тахини Чечевица</v>
      </c>
      <c r="B3010" s="1" t="str">
        <f ca="1">IFERROR(__xludf.DUMMYFUNCTION("GOOGLETRANSLATE(B3010,""EN"",""RU"")"),"Тахини")</f>
        <v>Тахини</v>
      </c>
    </row>
    <row r="3011" spans="1:2" ht="15.75" customHeight="1">
      <c r="A3011" s="1" t="str">
        <f ca="1">IFERROR(__xludf.DUMMYFUNCTION("GOOGLETRANSLATE(A3011,""EN"",""RU"")"),"Тахини Чечевица")</f>
        <v>Тахини Чечевица</v>
      </c>
      <c r="B3011" s="1" t="str">
        <f ca="1">IFERROR(__xludf.DUMMYFUNCTION("GOOGLETRANSLATE(B3011,""EN"",""RU"")"),"Лимон")</f>
        <v>Лимон</v>
      </c>
    </row>
    <row r="3012" spans="1:2" ht="15.75" customHeight="1">
      <c r="A3012" s="1" t="str">
        <f ca="1">IFERROR(__xludf.DUMMYFUNCTION("GOOGLETRANSLATE(A3012,""EN"",""RU"")"),"Тахини Чечевица")</f>
        <v>Тахини Чечевица</v>
      </c>
      <c r="B3012" s="1" t="str">
        <f ca="1">IFERROR(__xludf.DUMMYFUNCTION("GOOGLETRANSLATE(B3012,""EN"",""RU"")"),"Оливковое масло")</f>
        <v>Оливковое масло</v>
      </c>
    </row>
    <row r="3013" spans="1:2" ht="15.75" customHeight="1">
      <c r="A3013" s="1" t="str">
        <f ca="1">IFERROR(__xludf.DUMMYFUNCTION("GOOGLETRANSLATE(A3013,""EN"",""RU"")"),"Тахини Чечевица")</f>
        <v>Тахини Чечевица</v>
      </c>
      <c r="B3013" s="1" t="str">
        <f ca="1">IFERROR(__xludf.DUMMYFUNCTION("GOOGLETRANSLATE(B3013,""EN"",""RU"")"),"Красный лук")</f>
        <v>Красный лук</v>
      </c>
    </row>
    <row r="3014" spans="1:2" ht="15.75" customHeight="1">
      <c r="A3014" s="1" t="str">
        <f ca="1">IFERROR(__xludf.DUMMYFUNCTION("GOOGLETRANSLATE(A3014,""EN"",""RU"")"),"Тахини Чечевица")</f>
        <v>Тахини Чечевица</v>
      </c>
      <c r="B3014" s="1" t="str">
        <f ca="1">IFERROR(__xludf.DUMMYFUNCTION("GOOGLETRANSLATE(B3014,""EN"",""RU"")"),"Чеснок")</f>
        <v>Чеснок</v>
      </c>
    </row>
    <row r="3015" spans="1:2" ht="15.75" customHeight="1">
      <c r="A3015" s="1" t="str">
        <f ca="1">IFERROR(__xludf.DUMMYFUNCTION("GOOGLETRANSLATE(A3015,""EN"",""RU"")"),"Тахини Чечевица")</f>
        <v>Тахини Чечевица</v>
      </c>
      <c r="B3015" s="1" t="str">
        <f ca="1">IFERROR(__xludf.DUMMYFUNCTION("GOOGLETRANSLATE(B3015,""EN"",""RU"")"),"Желтый перец")</f>
        <v>Желтый перец</v>
      </c>
    </row>
    <row r="3016" spans="1:2" ht="15.75" customHeight="1">
      <c r="A3016" s="1" t="str">
        <f ca="1">IFERROR(__xludf.DUMMYFUNCTION("GOOGLETRANSLATE(A3016,""EN"",""RU"")"),"Тахини Чечевица")</f>
        <v>Тахини Чечевица</v>
      </c>
      <c r="B3016" s="1" t="str">
        <f ca="1">IFERROR(__xludf.DUMMYFUNCTION("GOOGLETRANSLATE(B3016,""EN"",""RU"")"),"Зеленая фасоль")</f>
        <v>Зеленая фасоль</v>
      </c>
    </row>
    <row r="3017" spans="1:2" ht="15.75" customHeight="1">
      <c r="A3017" s="1" t="str">
        <f ca="1">IFERROR(__xludf.DUMMYFUNCTION("GOOGLETRANSLATE(A3017,""EN"",""RU"")"),"Тахини Чечевица")</f>
        <v>Тахини Чечевица</v>
      </c>
      <c r="B3017" s="1" t="str">
        <f ca="1">IFERROR(__xludf.DUMMYFUNCTION("GOOGLETRANSLATE(B3017,""EN"",""RU"")"),"Кабачки")</f>
        <v>Кабачки</v>
      </c>
    </row>
    <row r="3018" spans="1:2" ht="15.75" customHeight="1">
      <c r="A3018" s="1" t="str">
        <f ca="1">IFERROR(__xludf.DUMMYFUNCTION("GOOGLETRANSLATE(A3018,""EN"",""RU"")"),"Тахини Чечевица")</f>
        <v>Тахини Чечевица</v>
      </c>
      <c r="B3018" s="1" t="str">
        <f ca="1">IFERROR(__xludf.DUMMYFUNCTION("GOOGLETRANSLATE(B3018,""EN"",""RU"")"),"капуста")</f>
        <v>капуста</v>
      </c>
    </row>
    <row r="3019" spans="1:2" ht="15.75" customHeight="1">
      <c r="A3019" s="1" t="str">
        <f ca="1">IFERROR(__xludf.DUMMYFUNCTION("GOOGLETRANSLATE(A3019,""EN"",""RU"")"),"Тахини Чечевица")</f>
        <v>Тахини Чечевица</v>
      </c>
      <c r="B3019" s="1" t="str">
        <f ca="1">IFERROR(__xludf.DUMMYFUNCTION("GOOGLETRANSLATE(B3019,""EN"",""RU"")"),"Чечевица")</f>
        <v>Чечевица</v>
      </c>
    </row>
    <row r="3020" spans="1:2" ht="15.75" customHeight="1">
      <c r="A3020" s="1" t="str">
        <f ca="1">IFERROR(__xludf.DUMMYFUNCTION("GOOGLETRANSLATE(A3020,""EN"",""RU"")"),"Пирог из трех рыб")</f>
        <v>Пирог из трех рыб</v>
      </c>
      <c r="B3020" s="1" t="str">
        <f ca="1">IFERROR(__xludf.DUMMYFUNCTION("GOOGLETRANSLATE(B3020,""EN"",""RU"")"),"Картофель")</f>
        <v>Картофель</v>
      </c>
    </row>
    <row r="3021" spans="1:2" ht="15.75" customHeight="1">
      <c r="A3021" s="1" t="str">
        <f ca="1">IFERROR(__xludf.DUMMYFUNCTION("GOOGLETRANSLATE(A3021,""EN"",""RU"")"),"Пирог из трех рыб")</f>
        <v>Пирог из трех рыб</v>
      </c>
      <c r="B3021" s="1" t="str">
        <f ca="1">IFERROR(__xludf.DUMMYFUNCTION("GOOGLETRANSLATE(B3021,""EN"",""RU"")"),"Масло")</f>
        <v>Масло</v>
      </c>
    </row>
    <row r="3022" spans="1:2" ht="15.75" customHeight="1">
      <c r="A3022" s="1" t="str">
        <f ca="1">IFERROR(__xludf.DUMMYFUNCTION("GOOGLETRANSLATE(A3022,""EN"",""RU"")"),"Пирог из трех рыб")</f>
        <v>Пирог из трех рыб</v>
      </c>
      <c r="B3022" s="1" t="str">
        <f ca="1">IFERROR(__xludf.DUMMYFUNCTION("GOOGLETRANSLATE(B3022,""EN"",""RU"")"),"Молоко")</f>
        <v>Молоко</v>
      </c>
    </row>
    <row r="3023" spans="1:2" ht="15.75" customHeight="1">
      <c r="A3023" s="1" t="str">
        <f ca="1">IFERROR(__xludf.DUMMYFUNCTION("GOOGLETRANSLATE(A3023,""EN"",""RU"")"),"Пирог из трех рыб")</f>
        <v>Пирог из трех рыб</v>
      </c>
      <c r="B3023" s="1" t="str">
        <f ca="1">IFERROR(__xludf.DUMMYFUNCTION("GOOGLETRANSLATE(B3023,""EN"",""RU"")"),"Грюйер")</f>
        <v>Грюйер</v>
      </c>
    </row>
    <row r="3024" spans="1:2" ht="15.75" customHeight="1">
      <c r="A3024" s="1" t="str">
        <f ca="1">IFERROR(__xludf.DUMMYFUNCTION("GOOGLETRANSLATE(A3024,""EN"",""RU"")"),"Пирог из трех рыб")</f>
        <v>Пирог из трех рыб</v>
      </c>
      <c r="B3024" s="1" t="str">
        <f ca="1">IFERROR(__xludf.DUMMYFUNCTION("GOOGLETRANSLATE(B3024,""EN"",""RU"")"),"Масло")</f>
        <v>Масло</v>
      </c>
    </row>
    <row r="3025" spans="1:2" ht="15.75" customHeight="1">
      <c r="A3025" s="1" t="str">
        <f ca="1">IFERROR(__xludf.DUMMYFUNCTION("GOOGLETRANSLATE(A3025,""EN"",""RU"")"),"Пирог из трех рыб")</f>
        <v>Пирог из трех рыб</v>
      </c>
      <c r="B3025" s="1" t="str">
        <f ca="1">IFERROR(__xludf.DUMMYFUNCTION("GOOGLETRANSLATE(B3025,""EN"",""RU"")"),"лук-порей")</f>
        <v>лук-порей</v>
      </c>
    </row>
    <row r="3026" spans="1:2" ht="15.75" customHeight="1">
      <c r="A3026" s="1" t="str">
        <f ca="1">IFERROR(__xludf.DUMMYFUNCTION("GOOGLETRANSLATE(A3026,""EN"",""RU"")"),"Пирог из трех рыб")</f>
        <v>Пирог из трех рыб</v>
      </c>
      <c r="B3026" s="1" t="str">
        <f ca="1">IFERROR(__xludf.DUMMYFUNCTION("GOOGLETRANSLATE(B3026,""EN"",""RU"")"),"Пшеничной муки")</f>
        <v>Пшеничной муки</v>
      </c>
    </row>
    <row r="3027" spans="1:2" ht="15.75" customHeight="1">
      <c r="A3027" s="1" t="str">
        <f ca="1">IFERROR(__xludf.DUMMYFUNCTION("GOOGLETRANSLATE(A3027,""EN"",""RU"")"),"Пирог из трех рыб")</f>
        <v>Пирог из трех рыб</v>
      </c>
      <c r="B3027" s="1" t="str">
        <f ca="1">IFERROR(__xludf.DUMMYFUNCTION("GOOGLETRANSLATE(B3027,""EN"",""RU"")"),"Белое вино")</f>
        <v>Белое вино</v>
      </c>
    </row>
    <row r="3028" spans="1:2" ht="15.75" customHeight="1">
      <c r="A3028" s="1" t="str">
        <f ca="1">IFERROR(__xludf.DUMMYFUNCTION("GOOGLETRANSLATE(A3028,""EN"",""RU"")"),"Пирог из трех рыб")</f>
        <v>Пирог из трех рыб</v>
      </c>
      <c r="B3028" s="1" t="str">
        <f ca="1">IFERROR(__xludf.DUMMYFUNCTION("GOOGLETRANSLATE(B3028,""EN"",""RU"")"),"Молоко")</f>
        <v>Молоко</v>
      </c>
    </row>
    <row r="3029" spans="1:2" ht="15.75" customHeight="1">
      <c r="A3029" s="1" t="str">
        <f ca="1">IFERROR(__xludf.DUMMYFUNCTION("GOOGLETRANSLATE(A3029,""EN"",""RU"")"),"Пирог из трех рыб")</f>
        <v>Пирог из трех рыб</v>
      </c>
      <c r="B3029" s="1" t="str">
        <f ca="1">IFERROR(__xludf.DUMMYFUNCTION("GOOGLETRANSLATE(B3029,""EN"",""RU"")"),"Петрушка")</f>
        <v>Петрушка</v>
      </c>
    </row>
    <row r="3030" spans="1:2" ht="15.75" customHeight="1">
      <c r="A3030" s="1" t="str">
        <f ca="1">IFERROR(__xludf.DUMMYFUNCTION("GOOGLETRANSLATE(A3030,""EN"",""RU"")"),"Пирог из трех рыб")</f>
        <v>Пирог из трех рыб</v>
      </c>
      <c r="B3030" s="1" t="str">
        <f ca="1">IFERROR(__xludf.DUMMYFUNCTION("GOOGLETRANSLATE(B3030,""EN"",""RU"")"),"Лосось")</f>
        <v>Лосось</v>
      </c>
    </row>
    <row r="3031" spans="1:2" ht="15.75" customHeight="1">
      <c r="A3031" s="1" t="str">
        <f ca="1">IFERROR(__xludf.DUMMYFUNCTION("GOOGLETRANSLATE(A3031,""EN"",""RU"")"),"Пирог из трех рыб")</f>
        <v>Пирог из трех рыб</v>
      </c>
      <c r="B3031" s="1" t="str">
        <f ca="1">IFERROR(__xludf.DUMMYFUNCTION("GOOGLETRANSLATE(B3031,""EN"",""RU"")"),"Пикша")</f>
        <v>Пикша</v>
      </c>
    </row>
    <row r="3032" spans="1:2" ht="15.75" customHeight="1">
      <c r="A3032" s="1" t="str">
        <f ca="1">IFERROR(__xludf.DUMMYFUNCTION("GOOGLETRANSLATE(A3032,""EN"",""RU"")"),"Пирог из трех рыб")</f>
        <v>Пирог из трех рыб</v>
      </c>
      <c r="B3032" s="1" t="str">
        <f ca="1">IFERROR(__xludf.DUMMYFUNCTION("GOOGLETRANSLATE(B3032,""EN"",""RU"")"),"Копченая пикша")</f>
        <v>Копченая пикша</v>
      </c>
    </row>
    <row r="3033" spans="1:2" ht="15.75" customHeight="1">
      <c r="A3033" s="1" t="str">
        <f ca="1">IFERROR(__xludf.DUMMYFUNCTION("GOOGLETRANSLATE(A3033,""EN"",""RU"")"),"Пирог из трех рыб")</f>
        <v>Пирог из трех рыб</v>
      </c>
      <c r="B3033" s="1" t="str">
        <f ca="1">IFERROR(__xludf.DUMMYFUNCTION("GOOGLETRANSLATE(B3033,""EN"",""RU"")"),"Яйца")</f>
        <v>Яйца</v>
      </c>
    </row>
    <row r="3034" spans="1:2" ht="15.75" customHeight="1">
      <c r="A3034" s="1" t="str">
        <f ca="1">IFERROR(__xludf.DUMMYFUNCTION("GOOGLETRANSLATE(A3034,""EN"",""RU"")"),"Пирог с патокой")</f>
        <v>Пирог с патокой</v>
      </c>
      <c r="B3034" s="1" t="str">
        <f ca="1">IFERROR(__xludf.DUMMYFUNCTION("GOOGLETRANSLATE(B3034,""EN"",""RU"")"),"Пшеничной муки")</f>
        <v>Пшеничной муки</v>
      </c>
    </row>
    <row r="3035" spans="1:2" ht="15.75" customHeight="1">
      <c r="A3035" s="1" t="str">
        <f ca="1">IFERROR(__xludf.DUMMYFUNCTION("GOOGLETRANSLATE(A3035,""EN"",""RU"")"),"Пирог с патокой")</f>
        <v>Пирог с патокой</v>
      </c>
      <c r="B3035" s="1" t="str">
        <f ca="1">IFERROR(__xludf.DUMMYFUNCTION("GOOGLETRANSLATE(B3035,""EN"",""RU"")"),"Масло")</f>
        <v>Масло</v>
      </c>
    </row>
    <row r="3036" spans="1:2" ht="15.75" customHeight="1">
      <c r="A3036" s="1" t="str">
        <f ca="1">IFERROR(__xludf.DUMMYFUNCTION("GOOGLETRANSLATE(A3036,""EN"",""RU"")"),"Пирог с патокой")</f>
        <v>Пирог с патокой</v>
      </c>
      <c r="B3036" s="1" t="str">
        <f ca="1">IFERROR(__xludf.DUMMYFUNCTION("GOOGLETRANSLATE(B3036,""EN"",""RU"")"),"Золотой сироп")</f>
        <v>Золотой сироп</v>
      </c>
    </row>
    <row r="3037" spans="1:2" ht="15.75" customHeight="1">
      <c r="A3037" s="1" t="str">
        <f ca="1">IFERROR(__xludf.DUMMYFUNCTION("GOOGLETRANSLATE(A3037,""EN"",""RU"")"),"Пирог с патокой")</f>
        <v>Пирог с патокой</v>
      </c>
      <c r="B3037" s="1" t="str">
        <f ca="1">IFERROR(__xludf.DUMMYFUNCTION("GOOGLETRANSLATE(B3037,""EN"",""RU"")"),"Панировочные сухари")</f>
        <v>Панировочные сухари</v>
      </c>
    </row>
    <row r="3038" spans="1:2" ht="15.75" customHeight="1">
      <c r="A3038" s="1" t="str">
        <f ca="1">IFERROR(__xludf.DUMMYFUNCTION("GOOGLETRANSLATE(A3038,""EN"",""RU"")"),"Пирог с патокой")</f>
        <v>Пирог с патокой</v>
      </c>
      <c r="B3038" s="1" t="str">
        <f ca="1">IFERROR(__xludf.DUMMYFUNCTION("GOOGLETRANSLATE(B3038,""EN"",""RU"")"),"Лимоны")</f>
        <v>Лимоны</v>
      </c>
    </row>
    <row r="3039" spans="1:2" ht="15.75" customHeight="1">
      <c r="A3039" s="1" t="str">
        <f ca="1">IFERROR(__xludf.DUMMYFUNCTION("GOOGLETRANSLATE(A3039,""EN"",""RU"")"),"Пирог с патокой")</f>
        <v>Пирог с патокой</v>
      </c>
      <c r="B3039" s="1" t="str">
        <f ca="1">IFERROR(__xludf.DUMMYFUNCTION("GOOGLETRANSLATE(B3039,""EN"",""RU"")"),"Яйца")</f>
        <v>Яйца</v>
      </c>
    </row>
    <row r="3040" spans="1:2" ht="15.75" customHeight="1">
      <c r="A3040" s="1" t="str">
        <f ca="1">IFERROR(__xludf.DUMMYFUNCTION("GOOGLETRANSLATE(A3040,""EN"",""RU"")"),"Тарт Татен")</f>
        <v>Тарт Татен</v>
      </c>
      <c r="B3040" s="1" t="str">
        <f ca="1">IFERROR(__xludf.DUMMYFUNCTION("GOOGLETRANSLATE(B3040,""EN"",""RU"")"),"Слоеное тесто")</f>
        <v>Слоеное тесто</v>
      </c>
    </row>
    <row r="3041" spans="1:2" ht="15.75" customHeight="1">
      <c r="A3041" s="1" t="str">
        <f ca="1">IFERROR(__xludf.DUMMYFUNCTION("GOOGLETRANSLATE(A3041,""EN"",""RU"")"),"Тарт Татен")</f>
        <v>Тарт Татен</v>
      </c>
      <c r="B3041" s="1" t="str">
        <f ca="1">IFERROR(__xludf.DUMMYFUNCTION("GOOGLETRANSLATE(B3041,""EN"",""RU"")"),"Пшеничной муки")</f>
        <v>Пшеничной муки</v>
      </c>
    </row>
    <row r="3042" spans="1:2" ht="15.75" customHeight="1">
      <c r="A3042" s="1" t="str">
        <f ca="1">IFERROR(__xludf.DUMMYFUNCTION("GOOGLETRANSLATE(A3042,""EN"",""RU"")"),"Тарт Татен")</f>
        <v>Тарт Татен</v>
      </c>
      <c r="B3042" s="1" t="str">
        <f ca="1">IFERROR(__xludf.DUMMYFUNCTION("GOOGLETRANSLATE(B3042,""EN"",""RU"")"),"Яблоки Бреберн")</f>
        <v>Яблоки Бреберн</v>
      </c>
    </row>
    <row r="3043" spans="1:2" ht="15.75" customHeight="1">
      <c r="A3043" s="1" t="str">
        <f ca="1">IFERROR(__xludf.DUMMYFUNCTION("GOOGLETRANSLATE(A3043,""EN"",""RU"")"),"Тарт Татен")</f>
        <v>Тарт Татен</v>
      </c>
      <c r="B3043" s="1" t="str">
        <f ca="1">IFERROR(__xludf.DUMMYFUNCTION("GOOGLETRANSLATE(B3043,""EN"",""RU"")"),"Кастеровый сахар")</f>
        <v>Кастеровый сахар</v>
      </c>
    </row>
    <row r="3044" spans="1:2" ht="15.75" customHeight="1">
      <c r="A3044" s="1" t="str">
        <f ca="1">IFERROR(__xludf.DUMMYFUNCTION("GOOGLETRANSLATE(A3044,""EN"",""RU"")"),"Тарт Татен")</f>
        <v>Тарт Татен</v>
      </c>
      <c r="B3044" s="1" t="str">
        <f ca="1">IFERROR(__xludf.DUMMYFUNCTION("GOOGLETRANSLATE(B3044,""EN"",""RU"")"),"Масло")</f>
        <v>Масло</v>
      </c>
    </row>
    <row r="3045" spans="1:2" ht="15.75" customHeight="1">
      <c r="A3045" s="1" t="str">
        <f ca="1">IFERROR(__xludf.DUMMYFUNCTION("GOOGLETRANSLATE(A3045,""EN"",""RU"")"),"Тарт Татен")</f>
        <v>Тарт Татен</v>
      </c>
      <c r="B3045" s="1" t="str">
        <f ca="1">IFERROR(__xludf.DUMMYFUNCTION("GOOGLETRANSLATE(B3045,""EN"",""RU"")"),"Сметана")</f>
        <v>Сметана</v>
      </c>
    </row>
    <row r="3046" spans="1:2" ht="15.75" customHeight="1">
      <c r="A3046" s="1" t="str">
        <f ca="1">IFERROR(__xludf.DUMMYFUNCTION("GOOGLETRANSLATE(A3046,""EN"",""RU"")"),"Суфле из трёх сыров")</f>
        <v>Суфле из трёх сыров</v>
      </c>
      <c r="B3046" s="1" t="str">
        <f ca="1">IFERROR(__xludf.DUMMYFUNCTION("GOOGLETRANSLATE(B3046,""EN"",""RU"")"),"Масло")</f>
        <v>Масло</v>
      </c>
    </row>
    <row r="3047" spans="1:2" ht="15.75" customHeight="1">
      <c r="A3047" s="1" t="str">
        <f ca="1">IFERROR(__xludf.DUMMYFUNCTION("GOOGLETRANSLATE(A3047,""EN"",""RU"")"),"Суфле из трёх сыров")</f>
        <v>Суфле из трёх сыров</v>
      </c>
      <c r="B3047" s="1" t="str">
        <f ca="1">IFERROR(__xludf.DUMMYFUNCTION("GOOGLETRANSLATE(B3047,""EN"",""RU"")"),"пармезан")</f>
        <v>пармезан</v>
      </c>
    </row>
    <row r="3048" spans="1:2" ht="15.75" customHeight="1">
      <c r="A3048" s="1" t="str">
        <f ca="1">IFERROR(__xludf.DUMMYFUNCTION("GOOGLETRANSLATE(A3048,""EN"",""RU"")"),"Суфле из трёх сыров")</f>
        <v>Суфле из трёх сыров</v>
      </c>
      <c r="B3048" s="1" t="str">
        <f ca="1">IFERROR(__xludf.DUMMYFUNCTION("GOOGLETRANSLATE(B3048,""EN"",""RU"")"),"Молоко")</f>
        <v>Молоко</v>
      </c>
    </row>
    <row r="3049" spans="1:2" ht="15.75" customHeight="1">
      <c r="A3049" s="1" t="str">
        <f ca="1">IFERROR(__xludf.DUMMYFUNCTION("GOOGLETRANSLATE(A3049,""EN"",""RU"")"),"Суфле из трёх сыров")</f>
        <v>Суфле из трёх сыров</v>
      </c>
      <c r="B3049" s="1" t="str">
        <f ca="1">IFERROR(__xludf.DUMMYFUNCTION("GOOGLETRANSLATE(B3049,""EN"",""RU"")"),"Лавровый лист")</f>
        <v>Лавровый лист</v>
      </c>
    </row>
    <row r="3050" spans="1:2" ht="15.75" customHeight="1">
      <c r="A3050" s="1" t="str">
        <f ca="1">IFERROR(__xludf.DUMMYFUNCTION("GOOGLETRANSLATE(A3050,""EN"",""RU"")"),"Суфле из трёх сыров")</f>
        <v>Суфле из трёх сыров</v>
      </c>
      <c r="B3050" s="1" t="str">
        <f ca="1">IFERROR(__xludf.DUMMYFUNCTION("GOOGLETRANSLATE(B3050,""EN"",""RU"")"),"Пшеничной муки")</f>
        <v>Пшеничной муки</v>
      </c>
    </row>
    <row r="3051" spans="1:2" ht="15.75" customHeight="1">
      <c r="A3051" s="1" t="str">
        <f ca="1">IFERROR(__xludf.DUMMYFUNCTION("GOOGLETRANSLATE(A3051,""EN"",""RU"")"),"Суфле из трёх сыров")</f>
        <v>Суфле из трёх сыров</v>
      </c>
      <c r="B3051" s="1" t="str">
        <f ca="1">IFERROR(__xludf.DUMMYFUNCTION("GOOGLETRANSLATE(B3051,""EN"",""RU"")"),"Английская горчица")</f>
        <v>Английская горчица</v>
      </c>
    </row>
    <row r="3052" spans="1:2" ht="15.75" customHeight="1">
      <c r="A3052" s="1" t="str">
        <f ca="1">IFERROR(__xludf.DUMMYFUNCTION("GOOGLETRANSLATE(A3052,""EN"",""RU"")"),"Суфле из трёх сыров")</f>
        <v>Суфле из трёх сыров</v>
      </c>
      <c r="B3052" s="1" t="str">
        <f ca="1">IFERROR(__xludf.DUMMYFUNCTION("GOOGLETRANSLATE(B3052,""EN"",""RU"")"),"Кайенский перец")</f>
        <v>Кайенский перец</v>
      </c>
    </row>
    <row r="3053" spans="1:2" ht="15.75" customHeight="1">
      <c r="A3053" s="1" t="str">
        <f ca="1">IFERROR(__xludf.DUMMYFUNCTION("GOOGLETRANSLATE(A3053,""EN"",""RU"")"),"Суфле из трёх сыров")</f>
        <v>Суфле из трёх сыров</v>
      </c>
      <c r="B3053" s="1" t="str">
        <f ca="1">IFERROR(__xludf.DUMMYFUNCTION("GOOGLETRANSLATE(B3053,""EN"",""RU"")"),"Грюйер")</f>
        <v>Грюйер</v>
      </c>
    </row>
    <row r="3054" spans="1:2" ht="15.75" customHeight="1">
      <c r="A3054" s="1" t="str">
        <f ca="1">IFERROR(__xludf.DUMMYFUNCTION("GOOGLETRANSLATE(A3054,""EN"",""RU"")"),"Суфле из трёх сыров")</f>
        <v>Суфле из трёх сыров</v>
      </c>
      <c r="B3054" s="1" t="str">
        <f ca="1">IFERROR(__xludf.DUMMYFUNCTION("GOOGLETRANSLATE(B3054,""EN"",""RU"")"),"Яйца")</f>
        <v>Яйца</v>
      </c>
    </row>
    <row r="3055" spans="1:2" ht="15.75" customHeight="1">
      <c r="A3055" s="1" t="str">
        <f ca="1">IFERROR(__xludf.DUMMYFUNCTION("GOOGLETRANSLATE(A3055,""EN"",""RU"")"),"Суфле из трёх сыров")</f>
        <v>Суфле из трёх сыров</v>
      </c>
      <c r="B3055" s="1" t="str">
        <f ca="1">IFERROR(__xludf.DUMMYFUNCTION("GOOGLETRANSLATE(B3055,""EN"",""RU"")"),"Козий сыр")</f>
        <v>Козий сыр</v>
      </c>
    </row>
    <row r="3056" spans="1:2" ht="15.75" customHeight="1">
      <c r="A3056" s="1" t="str">
        <f ca="1">IFERROR(__xludf.DUMMYFUNCTION("GOOGLETRANSLATE(A3056,""EN"",""RU"")"),"Суфле из трёх сыров")</f>
        <v>Суфле из трёх сыров</v>
      </c>
      <c r="B3056" s="1" t="str">
        <f ca="1">IFERROR(__xludf.DUMMYFUNCTION("GOOGLETRANSLATE(B3056,""EN"",""RU"")"),"Двойной крем")</f>
        <v>Двойной крем</v>
      </c>
    </row>
    <row r="3057" spans="1:2" ht="15.75" customHeight="1">
      <c r="A3057" s="1" t="str">
        <f ca="1">IFERROR(__xludf.DUMMYFUNCTION("GOOGLETRANSLATE(A3057,""EN"",""RU"")"),"Суфле из трёх сыров")</f>
        <v>Суфле из трёх сыров</v>
      </c>
      <c r="B3057" s="1" t="str">
        <f ca="1">IFERROR(__xludf.DUMMYFUNCTION("GOOGLETRANSLATE(B3057,""EN"",""RU"")"),"Шпинат")</f>
        <v>Шпинат</v>
      </c>
    </row>
    <row r="3058" spans="1:2" ht="15.75" customHeight="1">
      <c r="A3058" s="1" t="str">
        <f ca="1">IFERROR(__xludf.DUMMYFUNCTION("GOOGLETRANSLATE(A3058,""EN"",""RU"")"),"Туртьер")</f>
        <v>Туртьер</v>
      </c>
      <c r="B3058" s="1" t="str">
        <f ca="1">IFERROR(__xludf.DUMMYFUNCTION("GOOGLETRANSLATE(B3058,""EN"",""RU"")"),"Картофель")</f>
        <v>Картофель</v>
      </c>
    </row>
    <row r="3059" spans="1:2" ht="15.75" customHeight="1">
      <c r="A3059" s="1" t="str">
        <f ca="1">IFERROR(__xludf.DUMMYFUNCTION("GOOGLETRANSLATE(A3059,""EN"",""RU"")"),"Туртьер")</f>
        <v>Туртьер</v>
      </c>
      <c r="B3059" s="1" t="str">
        <f ca="1">IFERROR(__xludf.DUMMYFUNCTION("GOOGLETRANSLATE(B3059,""EN"",""RU"")"),"Подсолнечное масло")</f>
        <v>Подсолнечное масло</v>
      </c>
    </row>
    <row r="3060" spans="1:2" ht="15.75" customHeight="1">
      <c r="A3060" s="1" t="str">
        <f ca="1">IFERROR(__xludf.DUMMYFUNCTION("GOOGLETRANSLATE(A3060,""EN"",""RU"")"),"Туртьер")</f>
        <v>Туртьер</v>
      </c>
      <c r="B3060" s="1" t="str">
        <f ca="1">IFERROR(__xludf.DUMMYFUNCTION("GOOGLETRANSLATE(B3060,""EN"",""RU"")"),"Свиной фарш")</f>
        <v>Свиной фарш</v>
      </c>
    </row>
    <row r="3061" spans="1:2" ht="15.75" customHeight="1">
      <c r="A3061" s="1" t="str">
        <f ca="1">IFERROR(__xludf.DUMMYFUNCTION("GOOGLETRANSLATE(A3061,""EN"",""RU"")"),"Туртьер")</f>
        <v>Туртьер</v>
      </c>
      <c r="B3061" s="1" t="str">
        <f ca="1">IFERROR(__xludf.DUMMYFUNCTION("GOOGLETRANSLATE(B3061,""EN"",""RU"")"),"Лук")</f>
        <v>Лук</v>
      </c>
    </row>
    <row r="3062" spans="1:2" ht="15.75" customHeight="1">
      <c r="A3062" s="1" t="str">
        <f ca="1">IFERROR(__xludf.DUMMYFUNCTION("GOOGLETRANSLATE(A3062,""EN"",""RU"")"),"Туртьер")</f>
        <v>Туртьер</v>
      </c>
      <c r="B3062" s="1" t="str">
        <f ca="1">IFERROR(__xludf.DUMMYFUNCTION("GOOGLETRANSLATE(B3062,""EN"",""RU"")"),"Зубчик чеснока")</f>
        <v>Зубчик чеснока</v>
      </c>
    </row>
    <row r="3063" spans="1:2" ht="15.75" customHeight="1">
      <c r="A3063" s="1" t="str">
        <f ca="1">IFERROR(__xludf.DUMMYFUNCTION("GOOGLETRANSLATE(A3063,""EN"",""RU"")"),"Туртьер")</f>
        <v>Туртьер</v>
      </c>
      <c r="B3063" s="1" t="str">
        <f ca="1">IFERROR(__xludf.DUMMYFUNCTION("GOOGLETRANSLATE(B3063,""EN"",""RU"")"),"Корица")</f>
        <v>Корица</v>
      </c>
    </row>
    <row r="3064" spans="1:2" ht="15.75" customHeight="1">
      <c r="A3064" s="1" t="str">
        <f ca="1">IFERROR(__xludf.DUMMYFUNCTION("GOOGLETRANSLATE(A3064,""EN"",""RU"")"),"Туртьер")</f>
        <v>Туртьер</v>
      </c>
      <c r="B3064" s="1" t="str">
        <f ca="1">IFERROR(__xludf.DUMMYFUNCTION("GOOGLETRANSLATE(B3064,""EN"",""RU"")"),"душистый перец")</f>
        <v>душистый перец</v>
      </c>
    </row>
    <row r="3065" spans="1:2" ht="15.75" customHeight="1">
      <c r="A3065" s="1" t="str">
        <f ca="1">IFERROR(__xludf.DUMMYFUNCTION("GOOGLETRANSLATE(A3065,""EN"",""RU"")"),"Туртьер")</f>
        <v>Туртьер</v>
      </c>
      <c r="B3065" s="1" t="str">
        <f ca="1">IFERROR(__xludf.DUMMYFUNCTION("GOOGLETRANSLATE(B3065,""EN"",""RU"")"),"Мускатный орех")</f>
        <v>Мускатный орех</v>
      </c>
    </row>
    <row r="3066" spans="1:2" ht="15.75" customHeight="1">
      <c r="A3066" s="1" t="str">
        <f ca="1">IFERROR(__xludf.DUMMYFUNCTION("GOOGLETRANSLATE(A3066,""EN"",""RU"")"),"Туртьер")</f>
        <v>Туртьер</v>
      </c>
      <c r="B3066" s="1" t="str">
        <f ca="1">IFERROR(__xludf.DUMMYFUNCTION("GOOGLETRANSLATE(B3066,""EN"",""RU"")"),"Овощного бульона")</f>
        <v>Овощного бульона</v>
      </c>
    </row>
    <row r="3067" spans="1:2" ht="15.75" customHeight="1">
      <c r="A3067" s="1" t="str">
        <f ca="1">IFERROR(__xludf.DUMMYFUNCTION("GOOGLETRANSLATE(A3067,""EN"",""RU"")"),"Туртьер")</f>
        <v>Туртьер</v>
      </c>
      <c r="B3067" s="1" t="str">
        <f ca="1">IFERROR(__xludf.DUMMYFUNCTION("GOOGLETRANSLATE(B3067,""EN"",""RU"")"),"Песочное тесто")</f>
        <v>Песочное тесто</v>
      </c>
    </row>
    <row r="3068" spans="1:2" ht="15.75" customHeight="1">
      <c r="A3068" s="1" t="str">
        <f ca="1">IFERROR(__xludf.DUMMYFUNCTION("GOOGLETRANSLATE(A3068,""EN"",""RU"")"),"Туртьер")</f>
        <v>Туртьер</v>
      </c>
      <c r="B3068" s="1" t="str">
        <f ca="1">IFERROR(__xludf.DUMMYFUNCTION("GOOGLETRANSLATE(B3068,""EN"",""RU"")"),"Яйцо")</f>
        <v>Яйцо</v>
      </c>
    </row>
    <row r="3069" spans="1:2" ht="15.75" customHeight="1">
      <c r="A3069" s="1" t="str">
        <f ca="1">IFERROR(__xludf.DUMMYFUNCTION("GOOGLETRANSLATE(A3069,""EN"",""RU"")"),"Тимбитс")</f>
        <v>Тимбитс</v>
      </c>
      <c r="B3069" s="1" t="str">
        <f ca="1">IFERROR(__xludf.DUMMYFUNCTION("GOOGLETRANSLATE(B3069,""EN"",""RU"")"),"Мука")</f>
        <v>Мука</v>
      </c>
    </row>
    <row r="3070" spans="1:2" ht="15.75" customHeight="1">
      <c r="A3070" s="1" t="str">
        <f ca="1">IFERROR(__xludf.DUMMYFUNCTION("GOOGLETRANSLATE(A3070,""EN"",""RU"")"),"Тимбитс")</f>
        <v>Тимбитс</v>
      </c>
      <c r="B3070" s="1" t="str">
        <f ca="1">IFERROR(__xludf.DUMMYFUNCTION("GOOGLETRANSLATE(B3070,""EN"",""RU"")"),"Сахар")</f>
        <v>Сахар</v>
      </c>
    </row>
    <row r="3071" spans="1:2" ht="15.75" customHeight="1">
      <c r="A3071" s="1" t="str">
        <f ca="1">IFERROR(__xludf.DUMMYFUNCTION("GOOGLETRANSLATE(A3071,""EN"",""RU"")"),"Тимбитс")</f>
        <v>Тимбитс</v>
      </c>
      <c r="B3071" s="1" t="str">
        <f ca="1">IFERROR(__xludf.DUMMYFUNCTION("GOOGLETRANSLATE(B3071,""EN"",""RU"")"),"Порошок для выпечки")</f>
        <v>Порошок для выпечки</v>
      </c>
    </row>
    <row r="3072" spans="1:2" ht="15.75" customHeight="1">
      <c r="A3072" s="1" t="str">
        <f ca="1">IFERROR(__xludf.DUMMYFUNCTION("GOOGLETRANSLATE(A3072,""EN"",""RU"")"),"Тимбитс")</f>
        <v>Тимбитс</v>
      </c>
      <c r="B3072" s="1" t="str">
        <f ca="1">IFERROR(__xludf.DUMMYFUNCTION("GOOGLETRANSLATE(B3072,""EN"",""RU"")"),"Соль")</f>
        <v>Соль</v>
      </c>
    </row>
    <row r="3073" spans="1:2" ht="15.75" customHeight="1">
      <c r="A3073" s="1" t="str">
        <f ca="1">IFERROR(__xludf.DUMMYFUNCTION("GOOGLETRANSLATE(A3073,""EN"",""RU"")"),"Тимбитс")</f>
        <v>Тимбитс</v>
      </c>
      <c r="B3073" s="1" t="str">
        <f ca="1">IFERROR(__xludf.DUMMYFUNCTION("GOOGLETRANSLATE(B3073,""EN"",""RU"")"),"Яйцо")</f>
        <v>Яйцо</v>
      </c>
    </row>
    <row r="3074" spans="1:2" ht="15.75" customHeight="1">
      <c r="A3074" s="1" t="str">
        <f ca="1">IFERROR(__xludf.DUMMYFUNCTION("GOOGLETRANSLATE(A3074,""EN"",""RU"")"),"Тимбитс")</f>
        <v>Тимбитс</v>
      </c>
      <c r="B3074" s="1" t="str">
        <f ca="1">IFERROR(__xludf.DUMMYFUNCTION("GOOGLETRANSLATE(B3074,""EN"",""RU"")"),"Молоко")</f>
        <v>Молоко</v>
      </c>
    </row>
    <row r="3075" spans="1:2" ht="15.75" customHeight="1">
      <c r="A3075" s="1" t="str">
        <f ca="1">IFERROR(__xludf.DUMMYFUNCTION("GOOGLETRANSLATE(A3075,""EN"",""RU"")"),"Тимбитс")</f>
        <v>Тимбитс</v>
      </c>
      <c r="B3075" s="1" t="str">
        <f ca="1">IFERROR(__xludf.DUMMYFUNCTION("GOOGLETRANSLATE(B3075,""EN"",""RU"")"),"Масло")</f>
        <v>Масло</v>
      </c>
    </row>
    <row r="3076" spans="1:2" ht="15.75" customHeight="1">
      <c r="A3076" s="1" t="str">
        <f ca="1">IFERROR(__xludf.DUMMYFUNCTION("GOOGLETRANSLATE(A3076,""EN"",""RU"")"),"Тимбитс")</f>
        <v>Тимбитс</v>
      </c>
      <c r="B3076" s="1" t="str">
        <f ca="1">IFERROR(__xludf.DUMMYFUNCTION("GOOGLETRANSLATE(B3076,""EN"",""RU"")"),"Масло")</f>
        <v>Масло</v>
      </c>
    </row>
    <row r="3077" spans="1:2" ht="15.75" customHeight="1">
      <c r="A3077" s="1" t="str">
        <f ca="1">IFERROR(__xludf.DUMMYFUNCTION("GOOGLETRANSLATE(A3077,""EN"",""RU"")"),"Тимбитс")</f>
        <v>Тимбитс</v>
      </c>
      <c r="B3077" s="1" t="str">
        <f ca="1">IFERROR(__xludf.DUMMYFUNCTION("GOOGLETRANSLATE(B3077,""EN"",""RU"")"),"Сахарная пудра")</f>
        <v>Сахарная пудра</v>
      </c>
    </row>
    <row r="3078" spans="1:2" ht="15.75" customHeight="1">
      <c r="A3078" s="1" t="str">
        <f ca="1">IFERROR(__xludf.DUMMYFUNCTION("GOOGLETRANSLATE(A3078,""EN"",""RU"")"),"Тунисский апельсиновый пирог")</f>
        <v>Тунисский апельсиновый пирог</v>
      </c>
      <c r="B3078" s="1" t="str">
        <f ca="1">IFERROR(__xludf.DUMMYFUNCTION("GOOGLETRANSLATE(B3078,""EN"",""RU"")"),"Апельсин")</f>
        <v>Апельсин</v>
      </c>
    </row>
    <row r="3079" spans="1:2" ht="15.75" customHeight="1">
      <c r="A3079" s="1" t="str">
        <f ca="1">IFERROR(__xludf.DUMMYFUNCTION("GOOGLETRANSLATE(A3079,""EN"",""RU"")"),"Тунисский апельсиновый пирог")</f>
        <v>Тунисский апельсиновый пирог</v>
      </c>
      <c r="B3079" s="1" t="str">
        <f ca="1">IFERROR(__xludf.DUMMYFUNCTION("GOOGLETRANSLATE(B3079,""EN"",""RU"")"),"Кастеровый сахар")</f>
        <v>Кастеровый сахар</v>
      </c>
    </row>
    <row r="3080" spans="1:2" ht="15.75" customHeight="1">
      <c r="A3080" s="1" t="str">
        <f ca="1">IFERROR(__xludf.DUMMYFUNCTION("GOOGLETRANSLATE(A3080,""EN"",""RU"")"),"Тунисский апельсиновый пирог")</f>
        <v>Тунисский апельсиновый пирог</v>
      </c>
      <c r="B3080" s="1" t="str">
        <f ca="1">IFERROR(__xludf.DUMMYFUNCTION("GOOGLETRANSLATE(B3080,""EN"",""RU"")"),"Оливковое масло")</f>
        <v>Оливковое масло</v>
      </c>
    </row>
    <row r="3081" spans="1:2" ht="15.75" customHeight="1">
      <c r="A3081" s="1" t="str">
        <f ca="1">IFERROR(__xludf.DUMMYFUNCTION("GOOGLETRANSLATE(A3081,""EN"",""RU"")"),"Тунисский апельсиновый пирог")</f>
        <v>Тунисский апельсиновый пирог</v>
      </c>
      <c r="B3081" s="1" t="str">
        <f ca="1">IFERROR(__xludf.DUMMYFUNCTION("GOOGLETRANSLATE(B3081,""EN"",""RU"")"),"Мука")</f>
        <v>Мука</v>
      </c>
    </row>
    <row r="3082" spans="1:2" ht="15.75" customHeight="1">
      <c r="A3082" s="1" t="str">
        <f ca="1">IFERROR(__xludf.DUMMYFUNCTION("GOOGLETRANSLATE(A3082,""EN"",""RU"")"),"Тунисский апельсиновый пирог")</f>
        <v>Тунисский апельсиновый пирог</v>
      </c>
      <c r="B3082" s="1" t="str">
        <f ca="1">IFERROR(__xludf.DUMMYFUNCTION("GOOGLETRANSLATE(B3082,""EN"",""RU"")"),"Порошок для выпечки")</f>
        <v>Порошок для выпечки</v>
      </c>
    </row>
    <row r="3083" spans="1:2" ht="15.75" customHeight="1">
      <c r="A3083" s="1" t="str">
        <f ca="1">IFERROR(__xludf.DUMMYFUNCTION("GOOGLETRANSLATE(A3083,""EN"",""RU"")"),"Тунисский апельсиновый пирог")</f>
        <v>Тунисский апельсиновый пирог</v>
      </c>
      <c r="B3083" s="1" t="str">
        <f ca="1">IFERROR(__xludf.DUMMYFUNCTION("GOOGLETRANSLATE(B3083,""EN"",""RU"")"),"Яйца")</f>
        <v>Яйца</v>
      </c>
    </row>
    <row r="3084" spans="1:2" ht="15.75" customHeight="1">
      <c r="A3084" s="1" t="str">
        <f ca="1">IFERROR(__xludf.DUMMYFUNCTION("GOOGLETRANSLATE(A3084,""EN"",""RU"")"),"Тунисский апельсиновый пирог")</f>
        <v>Тунисский апельсиновый пирог</v>
      </c>
      <c r="B3084" s="1" t="str">
        <f ca="1">IFERROR(__xludf.DUMMYFUNCTION("GOOGLETRANSLATE(B3084,""EN"",""RU"")"),"Экстракт ванили")</f>
        <v>Экстракт ванили</v>
      </c>
    </row>
    <row r="3085" spans="1:2" ht="15.75" customHeight="1">
      <c r="A3085" s="1" t="str">
        <f ca="1">IFERROR(__xludf.DUMMYFUNCTION("GOOGLETRANSLATE(A3085,""EN"",""RU"")"),"Тунисский суп из баранины")</f>
        <v>Тунисский суп из баранины</v>
      </c>
      <c r="B3085" s="1" t="str">
        <f ca="1">IFERROR(__xludf.DUMMYFUNCTION("GOOGLETRANSLATE(B3085,""EN"",""RU"")"),"Бараний фарш")</f>
        <v>Бараний фарш</v>
      </c>
    </row>
    <row r="3086" spans="1:2" ht="15.75" customHeight="1">
      <c r="A3086" s="1" t="str">
        <f ca="1">IFERROR(__xludf.DUMMYFUNCTION("GOOGLETRANSLATE(A3086,""EN"",""RU"")"),"Тунисский суп из баранины")</f>
        <v>Тунисский суп из баранины</v>
      </c>
      <c r="B3086" s="1" t="str">
        <f ca="1">IFERROR(__xludf.DUMMYFUNCTION("GOOGLETRANSLATE(B3086,""EN"",""RU"")"),"Чеснок")</f>
        <v>Чеснок</v>
      </c>
    </row>
    <row r="3087" spans="1:2" ht="15.75" customHeight="1">
      <c r="A3087" s="1" t="str">
        <f ca="1">IFERROR(__xludf.DUMMYFUNCTION("GOOGLETRANSLATE(A3087,""EN"",""RU"")"),"Тунисский суп из баранины")</f>
        <v>Тунисский суп из баранины</v>
      </c>
      <c r="B3087" s="1" t="str">
        <f ca="1">IFERROR(__xludf.DUMMYFUNCTION("GOOGLETRANSLATE(B3087,""EN"",""RU"")"),"Лук")</f>
        <v>Лук</v>
      </c>
    </row>
    <row r="3088" spans="1:2" ht="15.75" customHeight="1">
      <c r="A3088" s="1" t="str">
        <f ca="1">IFERROR(__xludf.DUMMYFUNCTION("GOOGLETRANSLATE(A3088,""EN"",""RU"")"),"Тунисский суп из баранины")</f>
        <v>Тунисский суп из баранины</v>
      </c>
      <c r="B3088" s="1" t="str">
        <f ca="1">IFERROR(__xludf.DUMMYFUNCTION("GOOGLETRANSLATE(B3088,""EN"",""RU"")"),"Шпинат")</f>
        <v>Шпинат</v>
      </c>
    </row>
    <row r="3089" spans="1:2" ht="15.75" customHeight="1">
      <c r="A3089" s="1" t="str">
        <f ca="1">IFERROR(__xludf.DUMMYFUNCTION("GOOGLETRANSLATE(A3089,""EN"",""RU"")"),"Тунисский суп из баранины")</f>
        <v>Тунисский суп из баранины</v>
      </c>
      <c r="B3089" s="1" t="str">
        <f ca="1">IFERROR(__xludf.DUMMYFUNCTION("GOOGLETRANSLATE(B3089,""EN"",""RU"")"),"Томатное пюре")</f>
        <v>Томатное пюре</v>
      </c>
    </row>
    <row r="3090" spans="1:2" ht="15.75" customHeight="1">
      <c r="A3090" s="1" t="str">
        <f ca="1">IFERROR(__xludf.DUMMYFUNCTION("GOOGLETRANSLATE(A3090,""EN"",""RU"")"),"Тунисский суп из баранины")</f>
        <v>Тунисский суп из баранины</v>
      </c>
      <c r="B3090" s="1" t="str">
        <f ca="1">IFERROR(__xludf.DUMMYFUNCTION("GOOGLETRANSLATE(B3090,""EN"",""RU"")"),"Тмин")</f>
        <v>Тмин</v>
      </c>
    </row>
    <row r="3091" spans="1:2" ht="15.75" customHeight="1">
      <c r="A3091" s="1" t="str">
        <f ca="1">IFERROR(__xludf.DUMMYFUNCTION("GOOGLETRANSLATE(A3091,""EN"",""RU"")"),"Тунисский суп из баранины")</f>
        <v>Тунисский суп из баранины</v>
      </c>
      <c r="B3091" s="1" t="str">
        <f ca="1">IFERROR(__xludf.DUMMYFUNCTION("GOOGLETRANSLATE(B3091,""EN"",""RU"")"),"Куриный бульон")</f>
        <v>Куриный бульон</v>
      </c>
    </row>
    <row r="3092" spans="1:2" ht="15.75" customHeight="1">
      <c r="A3092" s="1" t="str">
        <f ca="1">IFERROR(__xludf.DUMMYFUNCTION("GOOGLETRANSLATE(A3092,""EN"",""RU"")"),"Тунисский суп из баранины")</f>
        <v>Тунисский суп из баранины</v>
      </c>
      <c r="B3092" s="1" t="str">
        <f ca="1">IFERROR(__xludf.DUMMYFUNCTION("GOOGLETRANSLATE(B3092,""EN"",""RU"")"),"Харисса Спайс")</f>
        <v>Харисса Спайс</v>
      </c>
    </row>
    <row r="3093" spans="1:2" ht="15.75" customHeight="1">
      <c r="A3093" s="1" t="str">
        <f ca="1">IFERROR(__xludf.DUMMYFUNCTION("GOOGLETRANSLATE(A3093,""EN"",""RU"")"),"Тунисский суп из баранины")</f>
        <v>Тунисский суп из баранины</v>
      </c>
      <c r="B3093" s="1" t="str">
        <f ca="1">IFERROR(__xludf.DUMMYFUNCTION("GOOGLETRANSLATE(B3093,""EN"",""RU"")"),"Нут")</f>
        <v>Нут</v>
      </c>
    </row>
    <row r="3094" spans="1:2" ht="15.75" customHeight="1">
      <c r="A3094" s="1" t="str">
        <f ca="1">IFERROR(__xludf.DUMMYFUNCTION("GOOGLETRANSLATE(A3094,""EN"",""RU"")"),"Тунисский суп из баранины")</f>
        <v>Тунисский суп из баранины</v>
      </c>
      <c r="B3094" s="1" t="str">
        <f ca="1">IFERROR(__xludf.DUMMYFUNCTION("GOOGLETRANSLATE(B3094,""EN"",""RU"")"),"Лимонный сок")</f>
        <v>Лимонный сок</v>
      </c>
    </row>
    <row r="3095" spans="1:2" ht="15.75" customHeight="1">
      <c r="A3095" s="1" t="str">
        <f ca="1">IFERROR(__xludf.DUMMYFUNCTION("GOOGLETRANSLATE(A3095,""EN"",""RU"")"),"Тунисский суп из баранины")</f>
        <v>Тунисский суп из баранины</v>
      </c>
      <c r="B3095" s="1" t="str">
        <f ca="1">IFERROR(__xludf.DUMMYFUNCTION("GOOGLETRANSLATE(B3095,""EN"",""RU"")"),"Макароны")</f>
        <v>Макароны</v>
      </c>
    </row>
    <row r="3096" spans="1:2" ht="15.75" customHeight="1">
      <c r="A3096" s="1" t="str">
        <f ca="1">IFERROR(__xludf.DUMMYFUNCTION("GOOGLETRANSLATE(A3096,""EN"",""RU"")"),"Тунисский суп из баранины")</f>
        <v>Тунисский суп из баранины</v>
      </c>
      <c r="B3096" s="1" t="str">
        <f ca="1">IFERROR(__xludf.DUMMYFUNCTION("GOOGLETRANSLATE(B3096,""EN"",""RU"")"),"Соль")</f>
        <v>Соль</v>
      </c>
    </row>
    <row r="3097" spans="1:2" ht="15.75" customHeight="1">
      <c r="A3097" s="1" t="str">
        <f ca="1">IFERROR(__xludf.DUMMYFUNCTION("GOOGLETRANSLATE(A3097,""EN"",""RU"")"),"Тунисский суп из баранины")</f>
        <v>Тунисский суп из баранины</v>
      </c>
      <c r="B3097" s="1" t="str">
        <f ca="1">IFERROR(__xludf.DUMMYFUNCTION("GOOGLETRANSLATE(B3097,""EN"",""RU"")"),"Перец")</f>
        <v>Перец</v>
      </c>
    </row>
    <row r="3098" spans="1:2" ht="15.75" customHeight="1">
      <c r="A3098" s="1" t="str">
        <f ca="1">IFERROR(__xludf.DUMMYFUNCTION("GOOGLETRANSLATE(A3098,""EN"",""RU"")"),"Тунец и яичные бриксы")</f>
        <v>Тунец и яичные бриксы</v>
      </c>
      <c r="B3098" s="1" t="str">
        <f ca="1">IFERROR(__xludf.DUMMYFUNCTION("GOOGLETRANSLATE(B3098,""EN"",""RU"")"),"Оливковое масло")</f>
        <v>Оливковое масло</v>
      </c>
    </row>
    <row r="3099" spans="1:2" ht="15.75" customHeight="1">
      <c r="A3099" s="1" t="str">
        <f ca="1">IFERROR(__xludf.DUMMYFUNCTION("GOOGLETRANSLATE(A3099,""EN"",""RU"")"),"Тунец и яичные бриксы")</f>
        <v>Тунец и яичные бриксы</v>
      </c>
      <c r="B3099" s="1" t="str">
        <f ca="1">IFERROR(__xludf.DUMMYFUNCTION("GOOGLETRANSLATE(B3099,""EN"",""RU"")"),"Лук")</f>
        <v>Лук</v>
      </c>
    </row>
    <row r="3100" spans="1:2" ht="15.75" customHeight="1">
      <c r="A3100" s="1" t="str">
        <f ca="1">IFERROR(__xludf.DUMMYFUNCTION("GOOGLETRANSLATE(A3100,""EN"",""RU"")"),"Тунец и яичные бриксы")</f>
        <v>Тунец и яичные бриксы</v>
      </c>
      <c r="B3100" s="1" t="str">
        <f ca="1">IFERROR(__xludf.DUMMYFUNCTION("GOOGLETRANSLATE(B3100,""EN"",""RU"")"),"Шпинат")</f>
        <v>Шпинат</v>
      </c>
    </row>
    <row r="3101" spans="1:2" ht="15.75" customHeight="1">
      <c r="A3101" s="1" t="str">
        <f ca="1">IFERROR(__xludf.DUMMYFUNCTION("GOOGLETRANSLATE(A3101,""EN"",""RU"")"),"Тунец и яичные бриксы")</f>
        <v>Тунец и яичные бриксы</v>
      </c>
      <c r="B3101" s="1" t="str">
        <f ca="1">IFERROR(__xludf.DUMMYFUNCTION("GOOGLETRANSLATE(B3101,""EN"",""RU"")"),"Фило тесто")</f>
        <v>Фило тесто</v>
      </c>
    </row>
    <row r="3102" spans="1:2" ht="15.75" customHeight="1">
      <c r="A3102" s="1" t="str">
        <f ca="1">IFERROR(__xludf.DUMMYFUNCTION("GOOGLETRANSLATE(A3102,""EN"",""RU"")"),"Тунец и яичные бриксы")</f>
        <v>Тунец и яичные бриксы</v>
      </c>
      <c r="B3102" s="1" t="str">
        <f ca="1">IFERROR(__xludf.DUMMYFUNCTION("GOOGLETRANSLATE(B3102,""EN"",""RU"")"),"Тунец")</f>
        <v>Тунец</v>
      </c>
    </row>
    <row r="3103" spans="1:2" ht="15.75" customHeight="1">
      <c r="A3103" s="1" t="str">
        <f ca="1">IFERROR(__xludf.DUMMYFUNCTION("GOOGLETRANSLATE(A3103,""EN"",""RU"")"),"Тунец и яичные бриксы")</f>
        <v>Тунец и яичные бриксы</v>
      </c>
      <c r="B3103" s="1" t="str">
        <f ca="1">IFERROR(__xludf.DUMMYFUNCTION("GOOGLETRANSLATE(B3103,""EN"",""RU"")"),"Яйца")</f>
        <v>Яйца</v>
      </c>
    </row>
    <row r="3104" spans="1:2" ht="15.75" customHeight="1">
      <c r="A3104" s="1" t="str">
        <f ca="1">IFERROR(__xludf.DUMMYFUNCTION("GOOGLETRANSLATE(A3104,""EN"",""RU"")"),"Тунец и яичные бриксы")</f>
        <v>Тунец и яичные бриксы</v>
      </c>
      <c r="B3104" s="1" t="str">
        <f ca="1">IFERROR(__xludf.DUMMYFUNCTION("GOOGLETRANSLATE(B3104,""EN"",""RU"")"),"Острый соус")</f>
        <v>Острый соус</v>
      </c>
    </row>
    <row r="3105" spans="1:2" ht="15.75" customHeight="1">
      <c r="A3105" s="1" t="str">
        <f ca="1">IFERROR(__xludf.DUMMYFUNCTION("GOOGLETRANSLATE(A3105,""EN"",""RU"")"),"Тунец и яичные бриксы")</f>
        <v>Тунец и яичные бриксы</v>
      </c>
      <c r="B3105" s="1" t="str">
        <f ca="1">IFERROR(__xludf.DUMMYFUNCTION("GOOGLETRANSLATE(B3105,""EN"",""RU"")"),"Помидоры")</f>
        <v>Помидоры</v>
      </c>
    </row>
    <row r="3106" spans="1:2" ht="15.75" customHeight="1">
      <c r="A3106" s="1" t="str">
        <f ca="1">IFERROR(__xludf.DUMMYFUNCTION("GOOGLETRANSLATE(A3106,""EN"",""RU"")"),"Тунец и яичные бриксы")</f>
        <v>Тунец и яичные бриксы</v>
      </c>
      <c r="B3106" s="1" t="str">
        <f ca="1">IFERROR(__xludf.DUMMYFUNCTION("GOOGLETRANSLATE(B3106,""EN"",""RU"")"),"Огурец")</f>
        <v>Огурец</v>
      </c>
    </row>
    <row r="3107" spans="1:2" ht="15.75" customHeight="1">
      <c r="A3107" s="1" t="str">
        <f ca="1">IFERROR(__xludf.DUMMYFUNCTION("GOOGLETRANSLATE(A3107,""EN"",""RU"")"),"Тунец и яичные бриксы")</f>
        <v>Тунец и яичные бриксы</v>
      </c>
      <c r="B3107" s="1" t="str">
        <f ca="1">IFERROR(__xludf.DUMMYFUNCTION("GOOGLETRANSLATE(B3107,""EN"",""RU"")"),"Лимонный сок")</f>
        <v>Лимонный сок</v>
      </c>
    </row>
    <row r="3108" spans="1:2" ht="15.75" customHeight="1">
      <c r="A3108" s="1" t="str">
        <f ca="1">IFERROR(__xludf.DUMMYFUNCTION("GOOGLETRANSLATE(A3108,""EN"",""RU"")"),"Тунец и яичные бриксы")</f>
        <v>Тунец и яичные бриксы</v>
      </c>
      <c r="B3108" s="1" t="str">
        <f ca="1">IFERROR(__xludf.DUMMYFUNCTION("GOOGLETRANSLATE(B3108,""EN"",""RU"")"),"Абрикосовое варенье")</f>
        <v>Абрикосовое варенье</v>
      </c>
    </row>
    <row r="3109" spans="1:2" ht="15.75" customHeight="1">
      <c r="A3109" s="1" t="str">
        <f ca="1">IFERROR(__xludf.DUMMYFUNCTION("GOOGLETRANSLATE(A3109,""EN"",""RU"")"),"Тамия")</f>
        <v>Тамия</v>
      </c>
      <c r="B3109" s="1" t="str">
        <f ca="1">IFERROR(__xludf.DUMMYFUNCTION("GOOGLETRANSLATE(B3109,""EN"",""RU"")"),"Бобы")</f>
        <v>Бобы</v>
      </c>
    </row>
    <row r="3110" spans="1:2" ht="15.75" customHeight="1">
      <c r="A3110" s="1" t="str">
        <f ca="1">IFERROR(__xludf.DUMMYFUNCTION("GOOGLETRANSLATE(A3110,""EN"",""RU"")"),"Тамия")</f>
        <v>Тамия</v>
      </c>
      <c r="B3110" s="1" t="str">
        <f ca="1">IFERROR(__xludf.DUMMYFUNCTION("GOOGLETRANSLATE(B3110,""EN"",""RU"")"),"Лук")</f>
        <v>Лук</v>
      </c>
    </row>
    <row r="3111" spans="1:2" ht="15.75" customHeight="1">
      <c r="A3111" s="1" t="str">
        <f ca="1">IFERROR(__xludf.DUMMYFUNCTION("GOOGLETRANSLATE(A3111,""EN"",""RU"")"),"Тамия")</f>
        <v>Тамия</v>
      </c>
      <c r="B3111" s="1" t="str">
        <f ca="1">IFERROR(__xludf.DUMMYFUNCTION("GOOGLETRANSLATE(B3111,""EN"",""RU"")"),"Зубчик чеснока")</f>
        <v>Зубчик чеснока</v>
      </c>
    </row>
    <row r="3112" spans="1:2" ht="15.75" customHeight="1">
      <c r="A3112" s="1" t="str">
        <f ca="1">IFERROR(__xludf.DUMMYFUNCTION("GOOGLETRANSLATE(A3112,""EN"",""RU"")"),"Тамия")</f>
        <v>Тамия</v>
      </c>
      <c r="B3112" s="1" t="str">
        <f ca="1">IFERROR(__xludf.DUMMYFUNCTION("GOOGLETRANSLATE(B3112,""EN"",""RU"")"),"Петрушка")</f>
        <v>Петрушка</v>
      </c>
    </row>
    <row r="3113" spans="1:2" ht="15.75" customHeight="1">
      <c r="A3113" s="1" t="str">
        <f ca="1">IFERROR(__xludf.DUMMYFUNCTION("GOOGLETRANSLATE(A3113,""EN"",""RU"")"),"Тамия")</f>
        <v>Тамия</v>
      </c>
      <c r="B3113" s="1" t="str">
        <f ca="1">IFERROR(__xludf.DUMMYFUNCTION("GOOGLETRANSLATE(B3113,""EN"",""RU"")"),"Тмин")</f>
        <v>Тмин</v>
      </c>
    </row>
    <row r="3114" spans="1:2" ht="15.75" customHeight="1">
      <c r="A3114" s="1" t="str">
        <f ca="1">IFERROR(__xludf.DUMMYFUNCTION("GOOGLETRANSLATE(A3114,""EN"",""RU"")"),"Тамия")</f>
        <v>Тамия</v>
      </c>
      <c r="B3114" s="1" t="str">
        <f ca="1">IFERROR(__xludf.DUMMYFUNCTION("GOOGLETRANSLATE(B3114,""EN"",""RU"")"),"Порошок для выпечки")</f>
        <v>Порошок для выпечки</v>
      </c>
    </row>
    <row r="3115" spans="1:2" ht="15.75" customHeight="1">
      <c r="A3115" s="1" t="str">
        <f ca="1">IFERROR(__xludf.DUMMYFUNCTION("GOOGLETRANSLATE(A3115,""EN"",""RU"")"),"Тамия")</f>
        <v>Тамия</v>
      </c>
      <c r="B3115" s="1" t="str">
        <f ca="1">IFERROR(__xludf.DUMMYFUNCTION("GOOGLETRANSLATE(B3115,""EN"",""RU"")"),"Кайенский перец")</f>
        <v>Кайенский перец</v>
      </c>
    </row>
    <row r="3116" spans="1:2" ht="15.75" customHeight="1">
      <c r="A3116" s="1" t="str">
        <f ca="1">IFERROR(__xludf.DUMMYFUNCTION("GOOGLETRANSLATE(A3116,""EN"",""RU"")"),"Тамия")</f>
        <v>Тамия</v>
      </c>
      <c r="B3116" s="1" t="str">
        <f ca="1">IFERROR(__xludf.DUMMYFUNCTION("GOOGLETRANSLATE(B3116,""EN"",""RU"")"),"Мука")</f>
        <v>Мука</v>
      </c>
    </row>
    <row r="3117" spans="1:2" ht="15.75" customHeight="1">
      <c r="A3117" s="1" t="str">
        <f ca="1">IFERROR(__xludf.DUMMYFUNCTION("GOOGLETRANSLATE(A3117,""EN"",""RU"")"),"Тамия")</f>
        <v>Тамия</v>
      </c>
      <c r="B3117" s="1" t="str">
        <f ca="1">IFERROR(__xludf.DUMMYFUNCTION("GOOGLETRANSLATE(B3117,""EN"",""RU"")"),"Растительное масло")</f>
        <v>Растительное масло</v>
      </c>
    </row>
    <row r="3118" spans="1:2" ht="15.75" customHeight="1">
      <c r="A3118" s="1" t="str">
        <f ca="1">IFERROR(__xludf.DUMMYFUNCTION("GOOGLETRANSLATE(A3118,""EN"",""RU"")"),"Тонкацу свинина")</f>
        <v>Тонкацу свинина</v>
      </c>
      <c r="B3118" s="1" t="str">
        <f ca="1">IFERROR(__xludf.DUMMYFUNCTION("GOOGLETRANSLATE(B3118,""EN"",""RU"")"),"Свиные отбивные")</f>
        <v>Свиные отбивные</v>
      </c>
    </row>
    <row r="3119" spans="1:2" ht="15.75" customHeight="1">
      <c r="A3119" s="1" t="str">
        <f ca="1">IFERROR(__xludf.DUMMYFUNCTION("GOOGLETRANSLATE(A3119,""EN"",""RU"")"),"Тонкацу свинина")</f>
        <v>Тонкацу свинина</v>
      </c>
      <c r="B3119" s="1" t="str">
        <f ca="1">IFERROR(__xludf.DUMMYFUNCTION("GOOGLETRANSLATE(B3119,""EN"",""RU"")"),"Мука")</f>
        <v>Мука</v>
      </c>
    </row>
    <row r="3120" spans="1:2" ht="15.75" customHeight="1">
      <c r="A3120" s="1" t="str">
        <f ca="1">IFERROR(__xludf.DUMMYFUNCTION("GOOGLETRANSLATE(A3120,""EN"",""RU"")"),"Тонкацу свинина")</f>
        <v>Тонкацу свинина</v>
      </c>
      <c r="B3120" s="1" t="str">
        <f ca="1">IFERROR(__xludf.DUMMYFUNCTION("GOOGLETRANSLATE(B3120,""EN"",""RU"")"),"Яйца")</f>
        <v>Яйца</v>
      </c>
    </row>
    <row r="3121" spans="1:2" ht="15.75" customHeight="1">
      <c r="A3121" s="1" t="str">
        <f ca="1">IFERROR(__xludf.DUMMYFUNCTION("GOOGLETRANSLATE(A3121,""EN"",""RU"")"),"Тонкацу свинина")</f>
        <v>Тонкацу свинина</v>
      </c>
      <c r="B3121" s="1" t="str">
        <f ca="1">IFERROR(__xludf.DUMMYFUNCTION("GOOGLETRANSLATE(B3121,""EN"",""RU"")"),"Панировочные сухари")</f>
        <v>Панировочные сухари</v>
      </c>
    </row>
    <row r="3122" spans="1:2" ht="15.75" customHeight="1">
      <c r="A3122" s="1" t="str">
        <f ca="1">IFERROR(__xludf.DUMMYFUNCTION("GOOGLETRANSLATE(A3122,""EN"",""RU"")"),"Тонкацу свинина")</f>
        <v>Тонкацу свинина</v>
      </c>
      <c r="B3122" s="1" t="str">
        <f ca="1">IFERROR(__xludf.DUMMYFUNCTION("GOOGLETRANSLATE(B3122,""EN"",""RU"")"),"Растительное масло")</f>
        <v>Растительное масло</v>
      </c>
    </row>
    <row r="3123" spans="1:2" ht="15.75" customHeight="1">
      <c r="A3123" s="1" t="str">
        <f ca="1">IFERROR(__xludf.DUMMYFUNCTION("GOOGLETRANSLATE(A3123,""EN"",""RU"")"),"Тонкацу свинина")</f>
        <v>Тонкацу свинина</v>
      </c>
      <c r="B3123" s="1" t="str">
        <f ca="1">IFERROR(__xludf.DUMMYFUNCTION("GOOGLETRANSLATE(B3123,""EN"",""RU"")"),"Кетчуп")</f>
        <v>Кетчуп</v>
      </c>
    </row>
    <row r="3124" spans="1:2" ht="15.75" customHeight="1">
      <c r="A3124" s="1" t="str">
        <f ca="1">IFERROR(__xludf.DUMMYFUNCTION("GOOGLETRANSLATE(A3124,""EN"",""RU"")"),"Тонкацу свинина")</f>
        <v>Тонкацу свинина</v>
      </c>
      <c r="B3124" s="1" t="str">
        <f ca="1">IFERROR(__xludf.DUMMYFUNCTION("GOOGLETRANSLATE(B3124,""EN"",""RU"")"),"Вустершир соус")</f>
        <v>Вустершир соус</v>
      </c>
    </row>
    <row r="3125" spans="1:2" ht="15.75" customHeight="1">
      <c r="A3125" s="1" t="str">
        <f ca="1">IFERROR(__xludf.DUMMYFUNCTION("GOOGLETRANSLATE(A3125,""EN"",""RU"")"),"Тонкацу свинина")</f>
        <v>Тонкацу свинина</v>
      </c>
      <c r="B3125" s="1" t="str">
        <f ca="1">IFERROR(__xludf.DUMMYFUNCTION("GOOGLETRANSLATE(B3125,""EN"",""RU"")"),"Устричный соус")</f>
        <v>Устричный соус</v>
      </c>
    </row>
    <row r="3126" spans="1:2" ht="15.75" customHeight="1">
      <c r="A3126" s="1" t="str">
        <f ca="1">IFERROR(__xludf.DUMMYFUNCTION("GOOGLETRANSLATE(A3126,""EN"",""RU"")"),"Тонкацу свинина")</f>
        <v>Тонкацу свинина</v>
      </c>
      <c r="B3126" s="1" t="str">
        <f ca="1">IFERROR(__xludf.DUMMYFUNCTION("GOOGLETRANSLATE(B3126,""EN"",""RU"")"),"Кастеровый сахар")</f>
        <v>Кастеровый сахар</v>
      </c>
    </row>
    <row r="3127" spans="1:2" ht="15.75" customHeight="1">
      <c r="A3127" s="1" t="str">
        <f ca="1">IFERROR(__xludf.DUMMYFUNCTION("GOOGLETRANSLATE(A3127,""EN"",""RU"")"),"Традиционный хорватский гуляш")</f>
        <v>Традиционный хорватский гуляш</v>
      </c>
      <c r="B3127" s="1" t="str">
        <f ca="1">IFERROR(__xludf.DUMMYFUNCTION("GOOGLETRANSLATE(B3127,""EN"",""RU"")"),"Говядина")</f>
        <v>Говядина</v>
      </c>
    </row>
    <row r="3128" spans="1:2" ht="15.75" customHeight="1">
      <c r="A3128" s="1" t="str">
        <f ca="1">IFERROR(__xludf.DUMMYFUNCTION("GOOGLETRANSLATE(A3128,""EN"",""RU"")"),"Традиционный хорватский гуляш")</f>
        <v>Традиционный хорватский гуляш</v>
      </c>
      <c r="B3128" s="1" t="str">
        <f ca="1">IFERROR(__xludf.DUMMYFUNCTION("GOOGLETRANSLATE(B3128,""EN"",""RU"")"),"Лук")</f>
        <v>Лук</v>
      </c>
    </row>
    <row r="3129" spans="1:2" ht="15.75" customHeight="1">
      <c r="A3129" s="1" t="str">
        <f ca="1">IFERROR(__xludf.DUMMYFUNCTION("GOOGLETRANSLATE(A3129,""EN"",""RU"")"),"Традиционный хорватский гуляш")</f>
        <v>Традиционный хорватский гуляш</v>
      </c>
      <c r="B3129" s="1" t="str">
        <f ca="1">IFERROR(__xludf.DUMMYFUNCTION("GOOGLETRANSLATE(B3129,""EN"",""RU"")"),"Морковь")</f>
        <v>Морковь</v>
      </c>
    </row>
    <row r="3130" spans="1:2" ht="15.75" customHeight="1">
      <c r="A3130" s="1" t="str">
        <f ca="1">IFERROR(__xludf.DUMMYFUNCTION("GOOGLETRANSLATE(A3130,""EN"",""RU"")"),"Традиционный хорватский гуляш")</f>
        <v>Традиционный хорватский гуляш</v>
      </c>
      <c r="B3130" s="1" t="str">
        <f ca="1">IFERROR(__xludf.DUMMYFUNCTION("GOOGLETRANSLATE(B3130,""EN"",""RU"")"),"Чеснок")</f>
        <v>Чеснок</v>
      </c>
    </row>
    <row r="3131" spans="1:2" ht="15.75" customHeight="1">
      <c r="A3131" s="1" t="str">
        <f ca="1">IFERROR(__xludf.DUMMYFUNCTION("GOOGLETRANSLATE(A3131,""EN"",""RU"")"),"Традиционный хорватский гуляш")</f>
        <v>Традиционный хорватский гуляш</v>
      </c>
      <c r="B3131" s="1" t="str">
        <f ca="1">IFERROR(__xludf.DUMMYFUNCTION("GOOGLETRANSLATE(B3131,""EN"",""RU"")"),"Лавровый лист")</f>
        <v>Лавровый лист</v>
      </c>
    </row>
    <row r="3132" spans="1:2" ht="15.75" customHeight="1">
      <c r="A3132" s="1" t="str">
        <f ca="1">IFERROR(__xludf.DUMMYFUNCTION("GOOGLETRANSLATE(A3132,""EN"",""RU"")"),"Традиционный хорватский гуляш")</f>
        <v>Традиционный хорватский гуляш</v>
      </c>
      <c r="B3132" s="1" t="str">
        <f ca="1">IFERROR(__xludf.DUMMYFUNCTION("GOOGLETRANSLATE(B3132,""EN"",""RU"")"),"Красное вино")</f>
        <v>Красное вино</v>
      </c>
    </row>
    <row r="3133" spans="1:2" ht="15.75" customHeight="1">
      <c r="A3133" s="1" t="str">
        <f ca="1">IFERROR(__xludf.DUMMYFUNCTION("GOOGLETRANSLATE(A3133,""EN"",""RU"")"),"Традиционный хорватский гуляш")</f>
        <v>Традиционный хорватский гуляш</v>
      </c>
      <c r="B3133" s="1" t="str">
        <f ca="1">IFERROR(__xludf.DUMMYFUNCTION("GOOGLETRANSLATE(B3133,""EN"",""RU"")"),"Вода")</f>
        <v>Вода</v>
      </c>
    </row>
    <row r="3134" spans="1:2" ht="15.75" customHeight="1">
      <c r="A3134" s="1" t="str">
        <f ca="1">IFERROR(__xludf.DUMMYFUNCTION("GOOGLETRANSLATE(A3134,""EN"",""RU"")"),"Традиционный хорватский гуляш")</f>
        <v>Традиционный хорватский гуляш</v>
      </c>
      <c r="B3134" s="1" t="str">
        <f ca="1">IFERROR(__xludf.DUMMYFUNCTION("GOOGLETRANSLATE(B3134,""EN"",""RU"")"),"Горчица")</f>
        <v>Горчица</v>
      </c>
    </row>
    <row r="3135" spans="1:2" ht="15.75" customHeight="1">
      <c r="A3135" s="1" t="str">
        <f ca="1">IFERROR(__xludf.DUMMYFUNCTION("GOOGLETRANSLATE(A3135,""EN"",""RU"")"),"Традиционный хорватский гуляш")</f>
        <v>Традиционный хорватский гуляш</v>
      </c>
      <c r="B3135" s="1" t="str">
        <f ca="1">IFERROR(__xludf.DUMMYFUNCTION("GOOGLETRANSLATE(B3135,""EN"",""RU"")"),"Соль")</f>
        <v>Соль</v>
      </c>
    </row>
    <row r="3136" spans="1:2" ht="15.75" customHeight="1">
      <c r="A3136" s="1" t="str">
        <f ca="1">IFERROR(__xludf.DUMMYFUNCTION("GOOGLETRANSLATE(A3136,""EN"",""RU"")"),"Традиционный хорватский гуляш")</f>
        <v>Традиционный хорватский гуляш</v>
      </c>
      <c r="B3136" s="1" t="str">
        <f ca="1">IFERROR(__xludf.DUMMYFUNCTION("GOOGLETRANSLATE(B3136,""EN"",""RU"")"),"Перец")</f>
        <v>Перец</v>
      </c>
    </row>
    <row r="3137" spans="1:2" ht="15.75" customHeight="1">
      <c r="A3137" s="1" t="str">
        <f ca="1">IFERROR(__xludf.DUMMYFUNCTION("GOOGLETRANSLATE(A3137,""EN"",""RU"")"),"Традиционный хорватский гуляш")</f>
        <v>Традиционный хорватский гуляш</v>
      </c>
      <c r="B3137" s="1" t="str">
        <f ca="1">IFERROR(__xludf.DUMMYFUNCTION("GOOGLETRANSLATE(B3137,""EN"",""RU"")"),"Паприка")</f>
        <v>Паприка</v>
      </c>
    </row>
    <row r="3138" spans="1:2" ht="15.75" customHeight="1">
      <c r="A3138" s="1" t="str">
        <f ca="1">IFERROR(__xludf.DUMMYFUNCTION("GOOGLETRANSLATE(A3138,""EN"",""RU"")"),"Традиционный хорватский гуляш")</f>
        <v>Традиционный хорватский гуляш</v>
      </c>
      <c r="B3138" s="1" t="str">
        <f ca="1">IFERROR(__xludf.DUMMYFUNCTION("GOOGLETRANSLATE(B3138,""EN"",""RU"")"),"Растительное масло")</f>
        <v>Растительное масло</v>
      </c>
    </row>
    <row r="3139" spans="1:2" ht="15.75" customHeight="1">
      <c r="A3139" s="1" t="str">
        <f ca="1">IFERROR(__xludf.DUMMYFUNCTION("GOOGLETRANSLATE(A3139,""EN"",""RU"")"),"Тортанг Талонг")</f>
        <v>Тортанг Талонг</v>
      </c>
      <c r="B3139" s="1" t="str">
        <f ca="1">IFERROR(__xludf.DUMMYFUNCTION("GOOGLETRANSLATE(B3139,""EN"",""RU"")"),"Баклажаны")</f>
        <v>Баклажаны</v>
      </c>
    </row>
    <row r="3140" spans="1:2" ht="15.75" customHeight="1">
      <c r="A3140" s="1" t="str">
        <f ca="1">IFERROR(__xludf.DUMMYFUNCTION("GOOGLETRANSLATE(A3140,""EN"",""RU"")"),"Тортанг Талонг")</f>
        <v>Тортанг Талонг</v>
      </c>
      <c r="B3140" s="1" t="str">
        <f ca="1">IFERROR(__xludf.DUMMYFUNCTION("GOOGLETRANSLATE(B3140,""EN"",""RU"")"),"Яйца")</f>
        <v>Яйца</v>
      </c>
    </row>
    <row r="3141" spans="1:2" ht="15.75" customHeight="1">
      <c r="A3141" s="1" t="str">
        <f ca="1">IFERROR(__xludf.DUMMYFUNCTION("GOOGLETRANSLATE(A3141,""EN"",""RU"")"),"Тортанг Талонг")</f>
        <v>Тортанг Талонг</v>
      </c>
      <c r="B3141" s="1" t="str">
        <f ca="1">IFERROR(__xludf.DUMMYFUNCTION("GOOGLETRANSLATE(B3141,""EN"",""RU"")"),"Соль")</f>
        <v>Соль</v>
      </c>
    </row>
    <row r="3142" spans="1:2" ht="15.75" customHeight="1">
      <c r="A3142" s="1" t="str">
        <f ca="1">IFERROR(__xludf.DUMMYFUNCTION("GOOGLETRANSLATE(A3142,""EN"",""RU"")"),"Тортанг Талонг")</f>
        <v>Тортанг Талонг</v>
      </c>
      <c r="B3142" s="1" t="str">
        <f ca="1">IFERROR(__xludf.DUMMYFUNCTION("GOOGLETRANSLATE(B3142,""EN"",""RU"")"),"Оливковое масло")</f>
        <v>Оливковое масло</v>
      </c>
    </row>
    <row r="3143" spans="1:2" ht="15.75" customHeight="1">
      <c r="A3143" s="1" t="str">
        <f ca="1">IFERROR(__xludf.DUMMYFUNCTION("GOOGLETRANSLATE(A3143,""EN"",""RU"")"),"Веганская лазанья")</f>
        <v>Веганская лазанья</v>
      </c>
      <c r="B3143" s="1" t="str">
        <f ca="1">IFERROR(__xludf.DUMMYFUNCTION("GOOGLETRANSLATE(B3143,""EN"",""RU"")"),"зеленая красная чечевица")</f>
        <v>зеленая красная чечевица</v>
      </c>
    </row>
    <row r="3144" spans="1:2" ht="15.75" customHeight="1">
      <c r="A3144" s="1" t="str">
        <f ca="1">IFERROR(__xludf.DUMMYFUNCTION("GOOGLETRANSLATE(A3144,""EN"",""RU"")"),"Веганская лазанья")</f>
        <v>Веганская лазанья</v>
      </c>
      <c r="B3144" s="1" t="str">
        <f ca="1">IFERROR(__xludf.DUMMYFUNCTION("GOOGLETRANSLATE(B3144,""EN"",""RU"")"),"морковь")</f>
        <v>морковь</v>
      </c>
    </row>
    <row r="3145" spans="1:2" ht="15.75" customHeight="1">
      <c r="A3145" s="1" t="str">
        <f ca="1">IFERROR(__xludf.DUMMYFUNCTION("GOOGLETRANSLATE(A3145,""EN"",""RU"")"),"Веганская лазанья")</f>
        <v>Веганская лазанья</v>
      </c>
      <c r="B3145" s="1" t="str">
        <f ca="1">IFERROR(__xludf.DUMMYFUNCTION("GOOGLETRANSLATE(B3145,""EN"",""RU"")"),"лук")</f>
        <v>лук</v>
      </c>
    </row>
    <row r="3146" spans="1:2" ht="15.75" customHeight="1">
      <c r="A3146" s="1" t="str">
        <f ca="1">IFERROR(__xludf.DUMMYFUNCTION("GOOGLETRANSLATE(A3146,""EN"",""RU"")"),"Веганская лазанья")</f>
        <v>Веганская лазанья</v>
      </c>
      <c r="B3146" s="1" t="str">
        <f ca="1">IFERROR(__xludf.DUMMYFUNCTION("GOOGLETRANSLATE(B3146,""EN"",""RU"")"),"цуккини")</f>
        <v>цуккини</v>
      </c>
    </row>
    <row r="3147" spans="1:2" ht="15.75" customHeight="1">
      <c r="A3147" s="1" t="str">
        <f ca="1">IFERROR(__xludf.DUMMYFUNCTION("GOOGLETRANSLATE(A3147,""EN"",""RU"")"),"Веганская лазанья")</f>
        <v>Веганская лазанья</v>
      </c>
      <c r="B3147" s="1" t="str">
        <f ca="1">IFERROR(__xludf.DUMMYFUNCTION("GOOGLETRANSLATE(B3147,""EN"",""RU"")"),"кориандр")</f>
        <v>кориандр</v>
      </c>
    </row>
    <row r="3148" spans="1:2" ht="15.75" customHeight="1">
      <c r="A3148" s="1" t="str">
        <f ca="1">IFERROR(__xludf.DUMMYFUNCTION("GOOGLETRANSLATE(A3148,""EN"",""RU"")"),"Веганская лазанья")</f>
        <v>Веганская лазанья</v>
      </c>
      <c r="B3148" s="1" t="str">
        <f ca="1">IFERROR(__xludf.DUMMYFUNCTION("GOOGLETRANSLATE(B3148,""EN"",""RU"")"),"шпинат")</f>
        <v>шпинат</v>
      </c>
    </row>
    <row r="3149" spans="1:2" ht="15.75" customHeight="1">
      <c r="A3149" s="1" t="str">
        <f ca="1">IFERROR(__xludf.DUMMYFUNCTION("GOOGLETRANSLATE(A3149,""EN"",""RU"")"),"Веганская лазанья")</f>
        <v>Веганская лазанья</v>
      </c>
      <c r="B3149" s="1" t="str">
        <f ca="1">IFERROR(__xludf.DUMMYFUNCTION("GOOGLETRANSLATE(B3149,""EN"",""RU"")"),"листы лазаньи")</f>
        <v>листы лазаньи</v>
      </c>
    </row>
    <row r="3150" spans="1:2" ht="15.75" customHeight="1">
      <c r="A3150" s="1" t="str">
        <f ca="1">IFERROR(__xludf.DUMMYFUNCTION("GOOGLETRANSLATE(A3150,""EN"",""RU"")"),"Веганская лазанья")</f>
        <v>Веганская лазанья</v>
      </c>
      <c r="B3150" s="1" t="str">
        <f ca="1">IFERROR(__xludf.DUMMYFUNCTION("GOOGLETRANSLATE(B3150,""EN"",""RU"")"),"веганское масло")</f>
        <v>веганское масло</v>
      </c>
    </row>
    <row r="3151" spans="1:2" ht="15.75" customHeight="1">
      <c r="A3151" s="1" t="str">
        <f ca="1">IFERROR(__xludf.DUMMYFUNCTION("GOOGLETRANSLATE(A3151,""EN"",""RU"")"),"Веганская лазанья")</f>
        <v>Веганская лазанья</v>
      </c>
      <c r="B3151" s="1" t="str">
        <f ca="1">IFERROR(__xludf.DUMMYFUNCTION("GOOGLETRANSLATE(B3151,""EN"",""RU"")"),"мука")</f>
        <v>мука</v>
      </c>
    </row>
    <row r="3152" spans="1:2" ht="15.75" customHeight="1">
      <c r="A3152" s="1" t="str">
        <f ca="1">IFERROR(__xludf.DUMMYFUNCTION("GOOGLETRANSLATE(A3152,""EN"",""RU"")"),"Веганская лазанья")</f>
        <v>Веганская лазанья</v>
      </c>
      <c r="B3152" s="1" t="str">
        <f ca="1">IFERROR(__xludf.DUMMYFUNCTION("GOOGLETRANSLATE(B3152,""EN"",""RU"")"),"соевое молоко")</f>
        <v>соевое молоко</v>
      </c>
    </row>
    <row r="3153" spans="1:2" ht="15.75" customHeight="1">
      <c r="A3153" s="1" t="str">
        <f ca="1">IFERROR(__xludf.DUMMYFUNCTION("GOOGLETRANSLATE(A3153,""EN"",""RU"")"),"Веганская лазанья")</f>
        <v>Веганская лазанья</v>
      </c>
      <c r="B3153" s="1" t="str">
        <f ca="1">IFERROR(__xludf.DUMMYFUNCTION("GOOGLETRANSLATE(B3153,""EN"",""RU"")"),"горчица")</f>
        <v>горчица</v>
      </c>
    </row>
    <row r="3154" spans="1:2" ht="15.75" customHeight="1">
      <c r="A3154" s="1" t="str">
        <f ca="1">IFERROR(__xludf.DUMMYFUNCTION("GOOGLETRANSLATE(A3154,""EN"",""RU"")"),"Веганская лазанья")</f>
        <v>Веганская лазанья</v>
      </c>
      <c r="B3154" s="1" t="str">
        <f ca="1">IFERROR(__xludf.DUMMYFUNCTION("GOOGLETRANSLATE(B3154,""EN"",""RU"")"),"уксус")</f>
        <v>уксус</v>
      </c>
    </row>
    <row r="3155" spans="1:2" ht="15.75" customHeight="1">
      <c r="A3155" s="1" t="str">
        <f ca="1">IFERROR(__xludf.DUMMYFUNCTION("GOOGLETRANSLATE(A3155,""EN"",""RU"")"),"Веганский шоколадный торт")</f>
        <v>Веганский шоколадный торт</v>
      </c>
      <c r="B3155" s="1" t="str">
        <f ca="1">IFERROR(__xludf.DUMMYFUNCTION("GOOGLETRANSLATE(B3155,""EN"",""RU"")"),"самоподнимающаяся мука")</f>
        <v>самоподнимающаяся мука</v>
      </c>
    </row>
    <row r="3156" spans="1:2" ht="15.75" customHeight="1">
      <c r="A3156" s="1" t="str">
        <f ca="1">IFERROR(__xludf.DUMMYFUNCTION("GOOGLETRANSLATE(A3156,""EN"",""RU"")"),"Веганский шоколадный торт")</f>
        <v>Веганский шоколадный торт</v>
      </c>
      <c r="B3156" s="1" t="str">
        <f ca="1">IFERROR(__xludf.DUMMYFUNCTION("GOOGLETRANSLATE(B3156,""EN"",""RU"")"),"кокосовый сахар")</f>
        <v>кокосовый сахар</v>
      </c>
    </row>
    <row r="3157" spans="1:2" ht="15.75" customHeight="1">
      <c r="A3157" s="1" t="str">
        <f ca="1">IFERROR(__xludf.DUMMYFUNCTION("GOOGLETRANSLATE(A3157,""EN"",""RU"")"),"Веганский шоколадный торт")</f>
        <v>Веганский шоколадный торт</v>
      </c>
      <c r="B3157" s="1" t="str">
        <f ca="1">IFERROR(__xludf.DUMMYFUNCTION("GOOGLETRANSLATE(B3157,""EN"",""RU"")"),"какао")</f>
        <v>какао</v>
      </c>
    </row>
    <row r="3158" spans="1:2" ht="15.75" customHeight="1">
      <c r="A3158" s="1" t="str">
        <f ca="1">IFERROR(__xludf.DUMMYFUNCTION("GOOGLETRANSLATE(A3158,""EN"",""RU"")"),"Веганский шоколадный торт")</f>
        <v>Веганский шоколадный торт</v>
      </c>
      <c r="B3158" s="1" t="str">
        <f ca="1">IFERROR(__xludf.DUMMYFUNCTION("GOOGLETRANSLATE(B3158,""EN"",""RU"")"),"порошок для выпечки")</f>
        <v>порошок для выпечки</v>
      </c>
    </row>
    <row r="3159" spans="1:2" ht="15.75" customHeight="1">
      <c r="A3159" s="1" t="str">
        <f ca="1">IFERROR(__xludf.DUMMYFUNCTION("GOOGLETRANSLATE(A3159,""EN"",""RU"")"),"Веганский шоколадный торт")</f>
        <v>Веганский шоколадный торт</v>
      </c>
      <c r="B3159" s="1" t="str">
        <f ca="1">IFERROR(__xludf.DUMMYFUNCTION("GOOGLETRANSLATE(B3159,""EN"",""RU"")"),"льняные яйца")</f>
        <v>льняные яйца</v>
      </c>
    </row>
    <row r="3160" spans="1:2" ht="15.75" customHeight="1">
      <c r="A3160" s="1" t="str">
        <f ca="1">IFERROR(__xludf.DUMMYFUNCTION("GOOGLETRANSLATE(A3160,""EN"",""RU"")"),"Веганский шоколадный торт")</f>
        <v>Веганский шоколадный торт</v>
      </c>
      <c r="B3160" s="1" t="str">
        <f ca="1">IFERROR(__xludf.DUMMYFUNCTION("GOOGLETRANSLATE(B3160,""EN"",""RU"")"),"миндальное молоко")</f>
        <v>миндальное молоко</v>
      </c>
    </row>
    <row r="3161" spans="1:2" ht="15.75" customHeight="1">
      <c r="A3161" s="1" t="str">
        <f ca="1">IFERROR(__xludf.DUMMYFUNCTION("GOOGLETRANSLATE(A3161,""EN"",""RU"")"),"Веганский шоколадный торт")</f>
        <v>Веганский шоколадный торт</v>
      </c>
      <c r="B3161" s="1" t="str">
        <f ca="1">IFERROR(__xludf.DUMMYFUNCTION("GOOGLETRANSLATE(B3161,""EN"",""RU"")"),"ваниль")</f>
        <v>ваниль</v>
      </c>
    </row>
    <row r="3162" spans="1:2" ht="15.75" customHeight="1">
      <c r="A3162" s="1" t="str">
        <f ca="1">IFERROR(__xludf.DUMMYFUNCTION("GOOGLETRANSLATE(A3162,""EN"",""RU"")"),"Веганский шоколадный торт")</f>
        <v>Веганский шоколадный торт</v>
      </c>
      <c r="B3162" s="1" t="str">
        <f ca="1">IFERROR(__xludf.DUMMYFUNCTION("GOOGLETRANSLATE(B3162,""EN"",""RU"")"),"вода")</f>
        <v>вода</v>
      </c>
    </row>
    <row r="3163" spans="1:2" ht="15.75" customHeight="1">
      <c r="A3163" s="1" t="str">
        <f ca="1">IFERROR(__xludf.DUMMYFUNCTION("GOOGLETRANSLATE(A3163,""EN"",""RU"")"),"Вьетнамская свинина на гриле (булочка-тит-нуонг)")</f>
        <v>Вьетнамская свинина на гриле (булочка-тит-нуонг)</v>
      </c>
      <c r="B3163" s="1" t="str">
        <f ca="1">IFERROR(__xludf.DUMMYFUNCTION("GOOGLETRANSLATE(B3163,""EN"",""RU"")"),"Свинина")</f>
        <v>Свинина</v>
      </c>
    </row>
    <row r="3164" spans="1:2" ht="15.75" customHeight="1">
      <c r="A3164" s="1" t="str">
        <f ca="1">IFERROR(__xludf.DUMMYFUNCTION("GOOGLETRANSLATE(A3164,""EN"",""RU"")"),"Вьетнамская свинина на гриле (булочка-тит-нуонг)")</f>
        <v>Вьетнамская свинина на гриле (булочка-тит-нуонг)</v>
      </c>
      <c r="B3164" s="1" t="str">
        <f ca="1">IFERROR(__xludf.DUMMYFUNCTION("GOOGLETRANSLATE(B3164,""EN"",""RU"")"),"Рисовая вермишель")</f>
        <v>Рисовая вермишель</v>
      </c>
    </row>
    <row r="3165" spans="1:2" ht="15.75" customHeight="1">
      <c r="A3165" s="1" t="str">
        <f ca="1">IFERROR(__xludf.DUMMYFUNCTION("GOOGLETRANSLATE(A3165,""EN"",""RU"")"),"Вьетнамская свинина на гриле (булочка-тит-нуонг)")</f>
        <v>Вьетнамская свинина на гриле (булочка-тит-нуонг)</v>
      </c>
      <c r="B3165" s="1" t="str">
        <f ca="1">IFERROR(__xludf.DUMMYFUNCTION("GOOGLETRANSLATE(B3165,""EN"",""RU"")"),"Яичные рулетики")</f>
        <v>Яичные рулетики</v>
      </c>
    </row>
    <row r="3166" spans="1:2" ht="15.75" customHeight="1">
      <c r="A3166" s="1" t="str">
        <f ca="1">IFERROR(__xludf.DUMMYFUNCTION("GOOGLETRANSLATE(A3166,""EN"",""RU"")"),"Вьетнамская свинина на гриле (булочка-тит-нуонг)")</f>
        <v>Вьетнамская свинина на гриле (булочка-тит-нуонг)</v>
      </c>
      <c r="B3166" s="1" t="str">
        <f ca="1">IFERROR(__xludf.DUMMYFUNCTION("GOOGLETRANSLATE(B3166,""EN"",""RU"")"),"Шало")</f>
        <v>Шало</v>
      </c>
    </row>
    <row r="3167" spans="1:2" ht="15.75" customHeight="1">
      <c r="A3167" s="1" t="str">
        <f ca="1">IFERROR(__xludf.DUMMYFUNCTION("GOOGLETRANSLATE(A3167,""EN"",""RU"")"),"Вьетнамская свинина на гриле (булочка-тит-нуонг)")</f>
        <v>Вьетнамская свинина на гриле (булочка-тит-нуонг)</v>
      </c>
      <c r="B3167" s="1" t="str">
        <f ca="1">IFERROR(__xludf.DUMMYFUNCTION("GOOGLETRANSLATE(B3167,""EN"",""RU"")"),"Чеснок")</f>
        <v>Чеснок</v>
      </c>
    </row>
    <row r="3168" spans="1:2" ht="15.75" customHeight="1">
      <c r="A3168" s="1" t="str">
        <f ca="1">IFERROR(__xludf.DUMMYFUNCTION("GOOGLETRANSLATE(A3168,""EN"",""RU"")"),"Вьетнамская свинина на гриле (булочка-тит-нуонг)")</f>
        <v>Вьетнамская свинина на гриле (булочка-тит-нуонг)</v>
      </c>
      <c r="B3168" s="1" t="str">
        <f ca="1">IFERROR(__xludf.DUMMYFUNCTION("GOOGLETRANSLATE(B3168,""EN"",""RU"")"),"Сахар")</f>
        <v>Сахар</v>
      </c>
    </row>
    <row r="3169" spans="1:2" ht="15.75" customHeight="1">
      <c r="A3169" s="1" t="str">
        <f ca="1">IFERROR(__xludf.DUMMYFUNCTION("GOOGLETRANSLATE(A3169,""EN"",""RU"")"),"Вьетнамская свинина на гриле (булочка-тит-нуонг)")</f>
        <v>Вьетнамская свинина на гриле (булочка-тит-нуонг)</v>
      </c>
      <c r="B3169" s="1" t="str">
        <f ca="1">IFERROR(__xludf.DUMMYFUNCTION("GOOGLETRANSLATE(B3169,""EN"",""RU"")"),"Рыбный соус")</f>
        <v>Рыбный соус</v>
      </c>
    </row>
    <row r="3170" spans="1:2" ht="15.75" customHeight="1">
      <c r="A3170" s="1" t="str">
        <f ca="1">IFERROR(__xludf.DUMMYFUNCTION("GOOGLETRANSLATE(A3170,""EN"",""RU"")"),"Вьетнамская свинина на гриле (булочка-тит-нуонг)")</f>
        <v>Вьетнамская свинина на гриле (булочка-тит-нуонг)</v>
      </c>
      <c r="B3170" s="1" t="str">
        <f ca="1">IFERROR(__xludf.DUMMYFUNCTION("GOOGLETRANSLATE(B3170,""EN"",""RU"")"),"Соевый соус")</f>
        <v>Соевый соус</v>
      </c>
    </row>
    <row r="3171" spans="1:2" ht="15.75" customHeight="1">
      <c r="A3171" s="1" t="str">
        <f ca="1">IFERROR(__xludf.DUMMYFUNCTION("GOOGLETRANSLATE(A3171,""EN"",""RU"")"),"Вьетнамская свинина на гриле (булочка-тит-нуонг)")</f>
        <v>Вьетнамская свинина на гриле (булочка-тит-нуонг)</v>
      </c>
      <c r="B3171" s="1" t="str">
        <f ca="1">IFERROR(__xludf.DUMMYFUNCTION("GOOGLETRANSLATE(B3171,""EN"",""RU"")"),"Перец")</f>
        <v>Перец</v>
      </c>
    </row>
    <row r="3172" spans="1:2" ht="15.75" customHeight="1">
      <c r="A3172" s="1" t="str">
        <f ca="1">IFERROR(__xludf.DUMMYFUNCTION("GOOGLETRANSLATE(A3172,""EN"",""RU"")"),"Вьетнамская свинина на гриле (булочка-тит-нуонг)")</f>
        <v>Вьетнамская свинина на гриле (булочка-тит-нуонг)</v>
      </c>
      <c r="B3172" s="1" t="str">
        <f ca="1">IFERROR(__xludf.DUMMYFUNCTION("GOOGLETRANSLATE(B3172,""EN"",""RU"")"),"Оливковое масло")</f>
        <v>Оливковое масло</v>
      </c>
    </row>
    <row r="3173" spans="1:2" ht="15.75" customHeight="1">
      <c r="A3173" s="1" t="str">
        <f ca="1">IFERROR(__xludf.DUMMYFUNCTION("GOOGLETRANSLATE(A3173,""EN"",""RU"")"),"Вьетнамская свинина на гриле (булочка-тит-нуонг)")</f>
        <v>Вьетнамская свинина на гриле (булочка-тит-нуонг)</v>
      </c>
      <c r="B3173" s="1" t="str">
        <f ca="1">IFERROR(__xludf.DUMMYFUNCTION("GOOGLETRANSLATE(B3173,""EN"",""RU"")"),"Огурец")</f>
        <v>Огурец</v>
      </c>
    </row>
    <row r="3174" spans="1:2" ht="15.75" customHeight="1">
      <c r="A3174" s="1" t="str">
        <f ca="1">IFERROR(__xludf.DUMMYFUNCTION("GOOGLETRANSLATE(A3174,""EN"",""RU"")"),"Вьетнамская свинина на гриле (булочка-тит-нуонг)")</f>
        <v>Вьетнамская свинина на гриле (булочка-тит-нуонг)</v>
      </c>
      <c r="B3174" s="1" t="str">
        <f ca="1">IFERROR(__xludf.DUMMYFUNCTION("GOOGLETRANSLATE(B3174,""EN"",""RU"")"),"Мятный")</f>
        <v>Мятный</v>
      </c>
    </row>
    <row r="3175" spans="1:2" ht="15.75" customHeight="1">
      <c r="A3175" s="1" t="str">
        <f ca="1">IFERROR(__xludf.DUMMYFUNCTION("GOOGLETRANSLATE(A3175,""EN"",""RU"")"),"Вьетнамская свинина на гриле (булочка-тит-нуонг)")</f>
        <v>Вьетнамская свинина на гриле (булочка-тит-нуонг)</v>
      </c>
      <c r="B3175" s="1" t="str">
        <f ca="1">IFERROR(__xludf.DUMMYFUNCTION("GOOGLETRANSLATE(B3175,""EN"",""RU"")"),"Арахис")</f>
        <v>Арахис</v>
      </c>
    </row>
    <row r="3176" spans="1:2" ht="15.75" customHeight="1">
      <c r="A3176" s="1" t="str">
        <f ca="1">IFERROR(__xludf.DUMMYFUNCTION("GOOGLETRANSLATE(A3176,""EN"",""RU"")"),"Венецианская утка Рагу")</f>
        <v>Венецианская утка Рагу</v>
      </c>
      <c r="B3176" s="1" t="str">
        <f ca="1">IFERROR(__xludf.DUMMYFUNCTION("GOOGLETRANSLATE(B3176,""EN"",""RU"")"),"Оливковое масло")</f>
        <v>Оливковое масло</v>
      </c>
    </row>
    <row r="3177" spans="1:2" ht="15.75" customHeight="1">
      <c r="A3177" s="1" t="str">
        <f ca="1">IFERROR(__xludf.DUMMYFUNCTION("GOOGLETRANSLATE(A3177,""EN"",""RU"")"),"Венецианская утка Рагу")</f>
        <v>Венецианская утка Рагу</v>
      </c>
      <c r="B3177" s="1" t="str">
        <f ca="1">IFERROR(__xludf.DUMMYFUNCTION("GOOGLETRANSLATE(B3177,""EN"",""RU"")"),"Утиные ножки")</f>
        <v>Утиные ножки</v>
      </c>
    </row>
    <row r="3178" spans="1:2" ht="15.75" customHeight="1">
      <c r="A3178" s="1" t="str">
        <f ca="1">IFERROR(__xludf.DUMMYFUNCTION("GOOGLETRANSLATE(A3178,""EN"",""RU"")"),"Венецианская утка Рагу")</f>
        <v>Венецианская утка Рагу</v>
      </c>
      <c r="B3178" s="1" t="str">
        <f ca="1">IFERROR(__xludf.DUMMYFUNCTION("GOOGLETRANSLATE(B3178,""EN"",""RU"")"),"Лук")</f>
        <v>Лук</v>
      </c>
    </row>
    <row r="3179" spans="1:2" ht="15.75" customHeight="1">
      <c r="A3179" s="1" t="str">
        <f ca="1">IFERROR(__xludf.DUMMYFUNCTION("GOOGLETRANSLATE(A3179,""EN"",""RU"")"),"Венецианская утка Рагу")</f>
        <v>Венецианская утка Рагу</v>
      </c>
      <c r="B3179" s="1" t="str">
        <f ca="1">IFERROR(__xludf.DUMMYFUNCTION("GOOGLETRANSLATE(B3179,""EN"",""RU"")"),"Чеснок")</f>
        <v>Чеснок</v>
      </c>
    </row>
    <row r="3180" spans="1:2" ht="15.75" customHeight="1">
      <c r="A3180" s="1" t="str">
        <f ca="1">IFERROR(__xludf.DUMMYFUNCTION("GOOGLETRANSLATE(A3180,""EN"",""RU"")"),"Венецианская утка Рагу")</f>
        <v>Венецианская утка Рагу</v>
      </c>
      <c r="B3180" s="1" t="str">
        <f ca="1">IFERROR(__xludf.DUMMYFUNCTION("GOOGLETRANSLATE(B3180,""EN"",""RU"")"),"Корица")</f>
        <v>Корица</v>
      </c>
    </row>
    <row r="3181" spans="1:2" ht="15.75" customHeight="1">
      <c r="A3181" s="1" t="str">
        <f ca="1">IFERROR(__xludf.DUMMYFUNCTION("GOOGLETRANSLATE(A3181,""EN"",""RU"")"),"Венецианская утка Рагу")</f>
        <v>Венецианская утка Рагу</v>
      </c>
      <c r="B3181" s="1" t="str">
        <f ca="1">IFERROR(__xludf.DUMMYFUNCTION("GOOGLETRANSLATE(B3181,""EN"",""RU"")"),"Пшеничной муки")</f>
        <v>Пшеничной муки</v>
      </c>
    </row>
    <row r="3182" spans="1:2" ht="15.75" customHeight="1">
      <c r="A3182" s="1" t="str">
        <f ca="1">IFERROR(__xludf.DUMMYFUNCTION("GOOGLETRANSLATE(A3182,""EN"",""RU"")"),"Венецианская утка Рагу")</f>
        <v>Венецианская утка Рагу</v>
      </c>
      <c r="B3182" s="1" t="str">
        <f ca="1">IFERROR(__xludf.DUMMYFUNCTION("GOOGLETRANSLATE(B3182,""EN"",""RU"")"),"Красное вино")</f>
        <v>Красное вино</v>
      </c>
    </row>
    <row r="3183" spans="1:2" ht="15.75" customHeight="1">
      <c r="A3183" s="1" t="str">
        <f ca="1">IFERROR(__xludf.DUMMYFUNCTION("GOOGLETRANSLATE(A3183,""EN"",""RU"")"),"Венецианская утка Рагу")</f>
        <v>Венецианская утка Рагу</v>
      </c>
      <c r="B3183" s="1" t="str">
        <f ca="1">IFERROR(__xludf.DUMMYFUNCTION("GOOGLETRANSLATE(B3183,""EN"",""RU"")"),"нарезанные помидоры")</f>
        <v>нарезанные помидоры</v>
      </c>
    </row>
    <row r="3184" spans="1:2" ht="15.75" customHeight="1">
      <c r="A3184" s="1" t="str">
        <f ca="1">IFERROR(__xludf.DUMMYFUNCTION("GOOGLETRANSLATE(A3184,""EN"",""RU"")"),"Венецианская утка Рагу")</f>
        <v>Венецианская утка Рагу</v>
      </c>
      <c r="B3184" s="1" t="str">
        <f ca="1">IFERROR(__xludf.DUMMYFUNCTION("GOOGLETRANSLATE(B3184,""EN"",""RU"")"),"Куриный бульонный кубик")</f>
        <v>Куриный бульонный кубик</v>
      </c>
    </row>
    <row r="3185" spans="1:2" ht="15.75" customHeight="1">
      <c r="A3185" s="1" t="str">
        <f ca="1">IFERROR(__xludf.DUMMYFUNCTION("GOOGLETRANSLATE(A3185,""EN"",""RU"")"),"Венецианская утка Рагу")</f>
        <v>Венецианская утка Рагу</v>
      </c>
      <c r="B3185" s="1" t="str">
        <f ca="1">IFERROR(__xludf.DUMMYFUNCTION("GOOGLETRANSLATE(B3185,""EN"",""RU"")"),"Розмари")</f>
        <v>Розмари</v>
      </c>
    </row>
    <row r="3186" spans="1:2" ht="15.75" customHeight="1">
      <c r="A3186" s="1" t="str">
        <f ca="1">IFERROR(__xludf.DUMMYFUNCTION("GOOGLETRANSLATE(A3186,""EN"",""RU"")"),"Венецианская утка Рагу")</f>
        <v>Венецианская утка Рагу</v>
      </c>
      <c r="B3186" s="1" t="str">
        <f ca="1">IFERROR(__xludf.DUMMYFUNCTION("GOOGLETRANSLATE(B3186,""EN"",""RU"")"),"Лавровый лист")</f>
        <v>Лавровый лист</v>
      </c>
    </row>
    <row r="3187" spans="1:2" ht="15.75" customHeight="1">
      <c r="A3187" s="1" t="str">
        <f ca="1">IFERROR(__xludf.DUMMYFUNCTION("GOOGLETRANSLATE(A3187,""EN"",""RU"")"),"Венецианская утка Рагу")</f>
        <v>Венецианская утка Рагу</v>
      </c>
      <c r="B3187" s="1" t="str">
        <f ca="1">IFERROR(__xludf.DUMMYFUNCTION("GOOGLETRANSLATE(B3187,""EN"",""RU"")"),"Сахар")</f>
        <v>Сахар</v>
      </c>
    </row>
    <row r="3188" spans="1:2" ht="15.75" customHeight="1">
      <c r="A3188" s="1" t="str">
        <f ca="1">IFERROR(__xludf.DUMMYFUNCTION("GOOGLETRANSLATE(A3188,""EN"",""RU"")"),"Венецианская утка Рагу")</f>
        <v>Венецианская утка Рагу</v>
      </c>
      <c r="B3188" s="1" t="str">
        <f ca="1">IFERROR(__xludf.DUMMYFUNCTION("GOOGLETRANSLATE(B3188,""EN"",""RU"")"),"Молоко")</f>
        <v>Молоко</v>
      </c>
    </row>
    <row r="3189" spans="1:2" ht="15.75" customHeight="1">
      <c r="A3189" s="1" t="str">
        <f ca="1">IFERROR(__xludf.DUMMYFUNCTION("GOOGLETRANSLATE(A3189,""EN"",""RU"")"),"Венецианская утка Рагу")</f>
        <v>Венецианская утка Рагу</v>
      </c>
      <c r="B3189" s="1" t="str">
        <f ca="1">IFERROR(__xludf.DUMMYFUNCTION("GOOGLETRANSLATE(B3189,""EN"",""RU"")"),"Пачери Паста")</f>
        <v>Пачери Паста</v>
      </c>
    </row>
    <row r="3190" spans="1:2" ht="15.75" customHeight="1">
      <c r="A3190" s="1" t="str">
        <f ca="1">IFERROR(__xludf.DUMMYFUNCTION("GOOGLETRANSLATE(A3190,""EN"",""RU"")"),"Венецианская утка Рагу")</f>
        <v>Венецианская утка Рагу</v>
      </c>
      <c r="B3190" s="1" t="str">
        <f ca="1">IFERROR(__xludf.DUMMYFUNCTION("GOOGLETRANSLATE(B3190,""EN"",""RU"")"),"Сыр пармезан")</f>
        <v>Сыр пармезан</v>
      </c>
    </row>
    <row r="3191" spans="1:2" ht="15.75" customHeight="1">
      <c r="A3191" s="1" t="str">
        <f ca="1">IFERROR(__xludf.DUMMYFUNCTION("GOOGLETRANSLATE(A3191,""EN"",""RU"")"),"Вегетарианская запеканка")</f>
        <v>Вегетарианская запеканка</v>
      </c>
      <c r="B3191" s="1" t="str">
        <f ca="1">IFERROR(__xludf.DUMMYFUNCTION("GOOGLETRANSLATE(B3191,""EN"",""RU"")"),"Рапсовое масло")</f>
        <v>Рапсовое масло</v>
      </c>
    </row>
    <row r="3192" spans="1:2" ht="15.75" customHeight="1">
      <c r="A3192" s="1" t="str">
        <f ca="1">IFERROR(__xludf.DUMMYFUNCTION("GOOGLETRANSLATE(A3192,""EN"",""RU"")"),"Вегетарианская запеканка")</f>
        <v>Вегетарианская запеканка</v>
      </c>
      <c r="B3192" s="1" t="str">
        <f ca="1">IFERROR(__xludf.DUMMYFUNCTION("GOOGLETRANSLATE(B3192,""EN"",""RU"")"),"Лук")</f>
        <v>Лук</v>
      </c>
    </row>
    <row r="3193" spans="1:2" ht="15.75" customHeight="1">
      <c r="A3193" s="1" t="str">
        <f ca="1">IFERROR(__xludf.DUMMYFUNCTION("GOOGLETRANSLATE(A3193,""EN"",""RU"")"),"Вегетарианская запеканка")</f>
        <v>Вегетарианская запеканка</v>
      </c>
      <c r="B3193" s="1" t="str">
        <f ca="1">IFERROR(__xludf.DUMMYFUNCTION("GOOGLETRANSLATE(B3193,""EN"",""RU"")"),"Чеснок")</f>
        <v>Чеснок</v>
      </c>
    </row>
    <row r="3194" spans="1:2" ht="15.75" customHeight="1">
      <c r="A3194" s="1" t="str">
        <f ca="1">IFERROR(__xludf.DUMMYFUNCTION("GOOGLETRANSLATE(A3194,""EN"",""RU"")"),"Вегетарианская запеканка")</f>
        <v>Вегетарианская запеканка</v>
      </c>
      <c r="B3194" s="1" t="str">
        <f ca="1">IFERROR(__xludf.DUMMYFUNCTION("GOOGLETRANSLATE(B3194,""EN"",""RU"")"),"Паприка")</f>
        <v>Паприка</v>
      </c>
    </row>
    <row r="3195" spans="1:2" ht="15.75" customHeight="1">
      <c r="A3195" s="1" t="str">
        <f ca="1">IFERROR(__xludf.DUMMYFUNCTION("GOOGLETRANSLATE(A3195,""EN"",""RU"")"),"Вегетарианская запеканка")</f>
        <v>Вегетарианская запеканка</v>
      </c>
      <c r="B3195" s="1" t="str">
        <f ca="1">IFERROR(__xludf.DUMMYFUNCTION("GOOGLETRANSLATE(B3195,""EN"",""RU"")"),"Тмин")</f>
        <v>Тмин</v>
      </c>
    </row>
    <row r="3196" spans="1:2" ht="15.75" customHeight="1">
      <c r="A3196" s="1" t="str">
        <f ca="1">IFERROR(__xludf.DUMMYFUNCTION("GOOGLETRANSLATE(A3196,""EN"",""RU"")"),"Вегетарианская запеканка")</f>
        <v>Вегетарианская запеканка</v>
      </c>
      <c r="B3196" s="1" t="str">
        <f ca="1">IFERROR(__xludf.DUMMYFUNCTION("GOOGLETRANSLATE(B3196,""EN"",""RU"")"),"Тимьян")</f>
        <v>Тимьян</v>
      </c>
    </row>
    <row r="3197" spans="1:2" ht="15.75" customHeight="1">
      <c r="A3197" s="1" t="str">
        <f ca="1">IFERROR(__xludf.DUMMYFUNCTION("GOOGLETRANSLATE(A3197,""EN"",""RU"")"),"Вегетарианская запеканка")</f>
        <v>Вегетарианская запеканка</v>
      </c>
      <c r="B3197" s="1" t="str">
        <f ca="1">IFERROR(__xludf.DUMMYFUNCTION("GOOGLETRANSLATE(B3197,""EN"",""RU"")"),"Морковь")</f>
        <v>Морковь</v>
      </c>
    </row>
    <row r="3198" spans="1:2" ht="15.75" customHeight="1">
      <c r="A3198" s="1" t="str">
        <f ca="1">IFERROR(__xludf.DUMMYFUNCTION("GOOGLETRANSLATE(A3198,""EN"",""RU"")"),"Вегетарианская запеканка")</f>
        <v>Вегетарианская запеканка</v>
      </c>
      <c r="B3198" s="1" t="str">
        <f ca="1">IFERROR(__xludf.DUMMYFUNCTION("GOOGLETRANSLATE(B3198,""EN"",""RU"")"),"Сельдерей")</f>
        <v>Сельдерей</v>
      </c>
    </row>
    <row r="3199" spans="1:2" ht="15.75" customHeight="1">
      <c r="A3199" s="1" t="str">
        <f ca="1">IFERROR(__xludf.DUMMYFUNCTION("GOOGLETRANSLATE(A3199,""EN"",""RU"")"),"Вегетарианская запеканка")</f>
        <v>Вегетарианская запеканка</v>
      </c>
      <c r="B3199" s="1" t="str">
        <f ca="1">IFERROR(__xludf.DUMMYFUNCTION("GOOGLETRANSLATE(B3199,""EN"",""RU"")"),"Красный перец")</f>
        <v>Красный перец</v>
      </c>
    </row>
    <row r="3200" spans="1:2" ht="15.75" customHeight="1">
      <c r="A3200" s="1" t="str">
        <f ca="1">IFERROR(__xludf.DUMMYFUNCTION("GOOGLETRANSLATE(A3200,""EN"",""RU"")"),"Вегетарианская запеканка")</f>
        <v>Вегетарианская запеканка</v>
      </c>
      <c r="B3200" s="1" t="str">
        <f ca="1">IFERROR(__xludf.DUMMYFUNCTION("GOOGLETRANSLATE(B3200,""EN"",""RU"")"),"Желтый перец")</f>
        <v>Желтый перец</v>
      </c>
    </row>
    <row r="3201" spans="1:2" ht="15.75" customHeight="1">
      <c r="A3201" s="1" t="str">
        <f ca="1">IFERROR(__xludf.DUMMYFUNCTION("GOOGLETRANSLATE(A3201,""EN"",""RU"")"),"Вегетарианская запеканка")</f>
        <v>Вегетарианская запеканка</v>
      </c>
      <c r="B3201" s="1" t="str">
        <f ca="1">IFERROR(__xludf.DUMMYFUNCTION("GOOGLETRANSLATE(B3201,""EN"",""RU"")"),"Помидор")</f>
        <v>Помидор</v>
      </c>
    </row>
    <row r="3202" spans="1:2" ht="15.75" customHeight="1">
      <c r="A3202" s="1" t="str">
        <f ca="1">IFERROR(__xludf.DUMMYFUNCTION("GOOGLETRANSLATE(A3202,""EN"",""RU"")"),"Вегетарианская запеканка")</f>
        <v>Вегетарианская запеканка</v>
      </c>
      <c r="B3202" s="1" t="str">
        <f ca="1">IFERROR(__xludf.DUMMYFUNCTION("GOOGLETRANSLATE(B3202,""EN"",""RU"")"),"Овощной бульонный кубик")</f>
        <v>Овощной бульонный кубик</v>
      </c>
    </row>
    <row r="3203" spans="1:2" ht="15.75" customHeight="1">
      <c r="A3203" s="1" t="str">
        <f ca="1">IFERROR(__xludf.DUMMYFUNCTION("GOOGLETRANSLATE(A3203,""EN"",""RU"")"),"Вегетарианская запеканка")</f>
        <v>Вегетарианская запеканка</v>
      </c>
      <c r="B3203" s="1" t="str">
        <f ca="1">IFERROR(__xludf.DUMMYFUNCTION("GOOGLETRANSLATE(B3203,""EN"",""RU"")"),"Кабачки")</f>
        <v>Кабачки</v>
      </c>
    </row>
    <row r="3204" spans="1:2" ht="15.75" customHeight="1">
      <c r="A3204" s="1" t="str">
        <f ca="1">IFERROR(__xludf.DUMMYFUNCTION("GOOGLETRANSLATE(A3204,""EN"",""RU"")"),"Вегетарианская запеканка")</f>
        <v>Вегетарианская запеканка</v>
      </c>
      <c r="B3204" s="1" t="str">
        <f ca="1">IFERROR(__xludf.DUMMYFUNCTION("GOOGLETRANSLATE(B3204,""EN"",""RU"")"),"Тимьян")</f>
        <v>Тимьян</v>
      </c>
    </row>
    <row r="3205" spans="1:2" ht="15.75" customHeight="1">
      <c r="A3205" s="1" t="str">
        <f ca="1">IFERROR(__xludf.DUMMYFUNCTION("GOOGLETRANSLATE(A3205,""EN"",""RU"")"),"Вегетарианская запеканка")</f>
        <v>Вегетарианская запеканка</v>
      </c>
      <c r="B3205" s="1" t="str">
        <f ca="1">IFERROR(__xludf.DUMMYFUNCTION("GOOGLETRANSLATE(B3205,""EN"",""RU"")"),"Чечевица")</f>
        <v>Чечевица</v>
      </c>
    </row>
    <row r="3206" spans="1:2" ht="15.75" customHeight="1">
      <c r="A3206" s="1" t="str">
        <f ca="1">IFERROR(__xludf.DUMMYFUNCTION("GOOGLETRANSLATE(A3206,""EN"",""RU"")"),"Вегетарианский перец чили")</f>
        <v>Вегетарианский перец чили</v>
      </c>
      <c r="B3206" s="1" t="str">
        <f ca="1">IFERROR(__xludf.DUMMYFUNCTION("GOOGLETRANSLATE(B3206,""EN"",""RU"")"),"Жареные овощи")</f>
        <v>Жареные овощи</v>
      </c>
    </row>
    <row r="3207" spans="1:2" ht="15.75" customHeight="1">
      <c r="A3207" s="1" t="str">
        <f ca="1">IFERROR(__xludf.DUMMYFUNCTION("GOOGLETRANSLATE(A3207,""EN"",""RU"")"),"Вегетарианский перец чили")</f>
        <v>Вегетарианский перец чили</v>
      </c>
      <c r="B3207" s="1" t="str">
        <f ca="1">IFERROR(__xludf.DUMMYFUNCTION("GOOGLETRANSLATE(B3207,""EN"",""RU"")"),"Фасоль")</f>
        <v>Фасоль</v>
      </c>
    </row>
    <row r="3208" spans="1:2" ht="15.75" customHeight="1">
      <c r="A3208" s="1" t="str">
        <f ca="1">IFERROR(__xludf.DUMMYFUNCTION("GOOGLETRANSLATE(A3208,""EN"",""RU"")"),"Вегетарианский перец чили")</f>
        <v>Вегетарианский перец чили</v>
      </c>
      <c r="B3208" s="1" t="str">
        <f ca="1">IFERROR(__xludf.DUMMYFUNCTION("GOOGLETRANSLATE(B3208,""EN"",""RU"")"),"нарезанные помидоры")</f>
        <v>нарезанные помидоры</v>
      </c>
    </row>
    <row r="3209" spans="1:2" ht="15.75" customHeight="1">
      <c r="A3209" s="1" t="str">
        <f ca="1">IFERROR(__xludf.DUMMYFUNCTION("GOOGLETRANSLATE(A3209,""EN"",""RU"")"),"Вегетарианский перец чили")</f>
        <v>Вегетарианский перец чили</v>
      </c>
      <c r="B3209" s="1" t="str">
        <f ca="1">IFERROR(__xludf.DUMMYFUNCTION("GOOGLETRANSLATE(B3209,""EN"",""RU"")"),"Смешанное зерно")</f>
        <v>Смешанное зерно</v>
      </c>
    </row>
    <row r="3210" spans="1:2" ht="15.75" customHeight="1">
      <c r="A3210" s="1" t="str">
        <f ca="1">IFERROR(__xludf.DUMMYFUNCTION("GOOGLETRANSLATE(A3210,""EN"",""RU"")"),"Овощной пастуший пирог")</f>
        <v>Овощной пастуший пирог</v>
      </c>
      <c r="B3210" s="1" t="str">
        <f ca="1">IFERROR(__xludf.DUMMYFUNCTION("GOOGLETRANSLATE(B3210,""EN"",""RU"")"),"Картофель")</f>
        <v>Картофель</v>
      </c>
    </row>
    <row r="3211" spans="1:2" ht="15.75" customHeight="1">
      <c r="A3211" s="1" t="str">
        <f ca="1">IFERROR(__xludf.DUMMYFUNCTION("GOOGLETRANSLATE(A3211,""EN"",""RU"")"),"Овощной пастуший пирог")</f>
        <v>Овощной пастуший пирог</v>
      </c>
      <c r="B3211" s="1" t="str">
        <f ca="1">IFERROR(__xludf.DUMMYFUNCTION("GOOGLETRANSLATE(B3211,""EN"",""RU"")"),"Маленький картофель")</f>
        <v>Маленький картофель</v>
      </c>
    </row>
    <row r="3212" spans="1:2" ht="15.75" customHeight="1">
      <c r="A3212" s="1" t="str">
        <f ca="1">IFERROR(__xludf.DUMMYFUNCTION("GOOGLETRANSLATE(A3212,""EN"",""RU"")"),"Овощной пастуший пирог")</f>
        <v>Овощной пастуший пирог</v>
      </c>
      <c r="B3212" s="1" t="str">
        <f ca="1">IFERROR(__xludf.DUMMYFUNCTION("GOOGLETRANSLATE(B3212,""EN"",""RU"")"),"Соленое масло")</f>
        <v>Соленое масло</v>
      </c>
    </row>
    <row r="3213" spans="1:2" ht="15.75" customHeight="1">
      <c r="A3213" s="1" t="str">
        <f ca="1">IFERROR(__xludf.DUMMYFUNCTION("GOOGLETRANSLATE(A3213,""EN"",""RU"")"),"Овощной пастуший пирог")</f>
        <v>Овощной пастуший пирог</v>
      </c>
      <c r="B3213" s="1" t="str">
        <f ca="1">IFERROR(__xludf.DUMMYFUNCTION("GOOGLETRANSLATE(B3213,""EN"",""RU"")"),"Грибы")</f>
        <v>Грибы</v>
      </c>
    </row>
    <row r="3214" spans="1:2" ht="15.75" customHeight="1">
      <c r="A3214" s="1" t="str">
        <f ca="1">IFERROR(__xludf.DUMMYFUNCTION("GOOGLETRANSLATE(A3214,""EN"",""RU"")"),"Овощной пастуший пирог")</f>
        <v>Овощной пастуший пирог</v>
      </c>
      <c r="B3214" s="1" t="str">
        <f ca="1">IFERROR(__xludf.DUMMYFUNCTION("GOOGLETRANSLATE(B3214,""EN"",""RU"")"),"Коричневая чечевица")</f>
        <v>Коричневая чечевица</v>
      </c>
    </row>
    <row r="3215" spans="1:2" ht="15.75" customHeight="1">
      <c r="A3215" s="1" t="str">
        <f ca="1">IFERROR(__xludf.DUMMYFUNCTION("GOOGLETRANSLATE(A3215,""EN"",""RU"")"),"Овощной пастуший пирог")</f>
        <v>Овощной пастуший пирог</v>
      </c>
      <c r="B3215" s="1" t="str">
        <f ca="1">IFERROR(__xludf.DUMMYFUNCTION("GOOGLETRANSLATE(B3215,""EN"",""RU"")"),"Чеснок")</f>
        <v>Чеснок</v>
      </c>
    </row>
    <row r="3216" spans="1:2" ht="15.75" customHeight="1">
      <c r="A3216" s="1" t="str">
        <f ca="1">IFERROR(__xludf.DUMMYFUNCTION("GOOGLETRANSLATE(A3216,""EN"",""RU"")"),"Овощной пастуший пирог")</f>
        <v>Овощной пастуший пирог</v>
      </c>
      <c r="B3216" s="1" t="str">
        <f ca="1">IFERROR(__xludf.DUMMYFUNCTION("GOOGLETRANSLATE(B3216,""EN"",""RU"")"),"Кошерная соль")</f>
        <v>Кошерная соль</v>
      </c>
    </row>
    <row r="3217" spans="1:2" ht="15.75" customHeight="1">
      <c r="A3217" s="1" t="str">
        <f ca="1">IFERROR(__xludf.DUMMYFUNCTION("GOOGLETRANSLATE(A3217,""EN"",""RU"")"),"Овощной пастуший пирог")</f>
        <v>Овощной пастуший пирог</v>
      </c>
      <c r="B3217" s="1" t="str">
        <f ca="1">IFERROR(__xludf.DUMMYFUNCTION("GOOGLETRANSLATE(B3217,""EN"",""RU"")"),"Лук")</f>
        <v>Лук</v>
      </c>
    </row>
    <row r="3218" spans="1:2" ht="15.75" customHeight="1">
      <c r="A3218" s="1" t="str">
        <f ca="1">IFERROR(__xludf.DUMMYFUNCTION("GOOGLETRANSLATE(A3218,""EN"",""RU"")"),"Овощной пастуший пирог")</f>
        <v>Овощной пастуший пирог</v>
      </c>
      <c r="B3218" s="1" t="str">
        <f ca="1">IFERROR(__xludf.DUMMYFUNCTION("GOOGLETRANSLATE(B3218,""EN"",""RU"")"),"Томатное пюре")</f>
        <v>Томатное пюре</v>
      </c>
    </row>
    <row r="3219" spans="1:2" ht="15.75" customHeight="1">
      <c r="A3219" s="1" t="str">
        <f ca="1">IFERROR(__xludf.DUMMYFUNCTION("GOOGLETRANSLATE(A3219,""EN"",""RU"")"),"Овощной пастуший пирог")</f>
        <v>Овощной пастуший пирог</v>
      </c>
      <c r="B3219" s="1" t="str">
        <f ca="1">IFERROR(__xludf.DUMMYFUNCTION("GOOGLETRANSLATE(B3219,""EN"",""RU"")"),"Лавровый лист")</f>
        <v>Лавровый лист</v>
      </c>
    </row>
    <row r="3220" spans="1:2" ht="15.75" customHeight="1">
      <c r="A3220" s="1" t="str">
        <f ca="1">IFERROR(__xludf.DUMMYFUNCTION("GOOGLETRANSLATE(A3220,""EN"",""RU"")"),"Овощной пастуший пирог")</f>
        <v>Овощной пастуший пирог</v>
      </c>
      <c r="B3220" s="1" t="str">
        <f ca="1">IFERROR(__xludf.DUMMYFUNCTION("GOOGLETRANSLATE(B3220,""EN"",""RU"")"),"Оливковое масло")</f>
        <v>Оливковое масло</v>
      </c>
    </row>
    <row r="3221" spans="1:2" ht="15.75" customHeight="1">
      <c r="A3221" s="1" t="str">
        <f ca="1">IFERROR(__xludf.DUMMYFUNCTION("GOOGLETRANSLATE(A3221,""EN"",""RU"")"),"Овощной пастуший пирог")</f>
        <v>Овощной пастуший пирог</v>
      </c>
      <c r="B3221" s="1" t="str">
        <f ca="1">IFERROR(__xludf.DUMMYFUNCTION("GOOGLETRANSLATE(B3221,""EN"",""RU"")"),"Белое сухое вино")</f>
        <v>Белое сухое вино</v>
      </c>
    </row>
    <row r="3222" spans="1:2" ht="15.75" customHeight="1">
      <c r="A3222" s="1" t="str">
        <f ca="1">IFERROR(__xludf.DUMMYFUNCTION("GOOGLETRANSLATE(A3222,""EN"",""RU"")"),"Овощной пастуший пирог")</f>
        <v>Овощной пастуший пирог</v>
      </c>
      <c r="B3222" s="1" t="str">
        <f ca="1">IFERROR(__xludf.DUMMYFUNCTION("GOOGLETRANSLATE(B3222,""EN"",""RU"")"),"Овощного бульона")</f>
        <v>Овощного бульона</v>
      </c>
    </row>
    <row r="3223" spans="1:2" ht="15.75" customHeight="1">
      <c r="A3223" s="1" t="str">
        <f ca="1">IFERROR(__xludf.DUMMYFUNCTION("GOOGLETRANSLATE(A3223,""EN"",""RU"")"),"Овощной пастуший пирог")</f>
        <v>Овощной пастуший пирог</v>
      </c>
      <c r="B3223" s="1" t="str">
        <f ca="1">IFERROR(__xludf.DUMMYFUNCTION("GOOGLETRANSLATE(B3223,""EN"",""RU"")"),"Кукурузный крахмал")</f>
        <v>Кукурузный крахмал</v>
      </c>
    </row>
    <row r="3224" spans="1:2" ht="15.75" customHeight="1">
      <c r="A3224" s="1" t="str">
        <f ca="1">IFERROR(__xludf.DUMMYFUNCTION("GOOGLETRANSLATE(A3224,""EN"",""RU"")"),"Овощной пастуший пирог")</f>
        <v>Овощной пастуший пирог</v>
      </c>
      <c r="B3224" s="1" t="str">
        <f ca="1">IFERROR(__xludf.DUMMYFUNCTION("GOOGLETRANSLATE(B3224,""EN"",""RU"")"),"Соевый соус")</f>
        <v>Соевый соус</v>
      </c>
    </row>
    <row r="3225" spans="1:2" ht="15.75" customHeight="1">
      <c r="A3225" s="1" t="str">
        <f ca="1">IFERROR(__xludf.DUMMYFUNCTION("GOOGLETRANSLATE(A3225,""EN"",""RU"")"),"Овощной пастуший пирог")</f>
        <v>Овощной пастуший пирог</v>
      </c>
      <c r="B3225" s="1" t="str">
        <f ca="1">IFERROR(__xludf.DUMMYFUNCTION("GOOGLETRANSLATE(B3225,""EN"",""RU"")"),"Розмари")</f>
        <v>Розмари</v>
      </c>
    </row>
    <row r="3226" spans="1:2" ht="15.75" customHeight="1">
      <c r="A3226" s="1" t="str">
        <f ca="1">IFERROR(__xludf.DUMMYFUNCTION("GOOGLETRANSLATE(A3226,""EN"",""RU"")"),"Овощной пастуший пирог")</f>
        <v>Овощной пастуший пирог</v>
      </c>
      <c r="B3226" s="1" t="str">
        <f ca="1">IFERROR(__xludf.DUMMYFUNCTION("GOOGLETRANSLATE(B3226,""EN"",""RU"")"),"Петрушка")</f>
        <v>Петрушка</v>
      </c>
    </row>
    <row r="3227" spans="1:2" ht="15.75" customHeight="1">
      <c r="A3227" s="1" t="str">
        <f ca="1">IFERROR(__xludf.DUMMYFUNCTION("GOOGLETRANSLATE(A3227,""EN"",""RU"")"),"Овощной пастуший пирог")</f>
        <v>Овощной пастуший пирог</v>
      </c>
      <c r="B3227" s="1" t="str">
        <f ca="1">IFERROR(__xludf.DUMMYFUNCTION("GOOGLETRANSLATE(B3227,""EN"",""RU"")"),"Мудрец")</f>
        <v>Мудрец</v>
      </c>
    </row>
    <row r="3228" spans="1:2" ht="15.75" customHeight="1">
      <c r="A3228" s="1" t="str">
        <f ca="1">IFERROR(__xludf.DUMMYFUNCTION("GOOGLETRANSLATE(A3228,""EN"",""RU"")"),"Овощной пастуший пирог")</f>
        <v>Овощной пастуший пирог</v>
      </c>
      <c r="B3228" s="1" t="str">
        <f ca="1">IFERROR(__xludf.DUMMYFUNCTION("GOOGLETRANSLATE(B3228,""EN"",""RU"")"),"Шнитт-лук")</f>
        <v>Шнитт-лук</v>
      </c>
    </row>
    <row r="3229" spans="1:2" ht="15.75" customHeight="1">
      <c r="A3229" s="1" t="str">
        <f ca="1">IFERROR(__xludf.DUMMYFUNCTION("GOOGLETRANSLATE(A3229,""EN"",""RU"")"),"Крем-брюле из белого шоколада")</f>
        <v>Крем-брюле из белого шоколада</v>
      </c>
      <c r="B3229" s="1" t="str">
        <f ca="1">IFERROR(__xludf.DUMMYFUNCTION("GOOGLETRANSLATE(B3229,""EN"",""RU"")"),"Двойной крем")</f>
        <v>Двойной крем</v>
      </c>
    </row>
    <row r="3230" spans="1:2" ht="15.75" customHeight="1">
      <c r="A3230" s="1" t="str">
        <f ca="1">IFERROR(__xludf.DUMMYFUNCTION("GOOGLETRANSLATE(A3230,""EN"",""RU"")"),"Крем-брюле из белого шоколада")</f>
        <v>Крем-брюле из белого шоколада</v>
      </c>
      <c r="B3230" s="1" t="str">
        <f ca="1">IFERROR(__xludf.DUMMYFUNCTION("GOOGLETRANSLATE(B3230,""EN"",""RU"")"),"Чипсы из белого шоколада")</f>
        <v>Чипсы из белого шоколада</v>
      </c>
    </row>
    <row r="3231" spans="1:2" ht="15.75" customHeight="1">
      <c r="A3231" s="1" t="str">
        <f ca="1">IFERROR(__xludf.DUMMYFUNCTION("GOOGLETRANSLATE(A3231,""EN"",""RU"")"),"Крем-брюле из белого шоколада")</f>
        <v>Крем-брюле из белого шоколада</v>
      </c>
      <c r="B3231" s="1" t="str">
        <f ca="1">IFERROR(__xludf.DUMMYFUNCTION("GOOGLETRANSLATE(B3231,""EN"",""RU"")"),"Ваниль")</f>
        <v>Ваниль</v>
      </c>
    </row>
    <row r="3232" spans="1:2" ht="15.75" customHeight="1">
      <c r="A3232" s="1" t="str">
        <f ca="1">IFERROR(__xludf.DUMMYFUNCTION("GOOGLETRANSLATE(A3232,""EN"",""RU"")"),"Крем-брюле из белого шоколада")</f>
        <v>Крем-брюле из белого шоколада</v>
      </c>
      <c r="B3232" s="1" t="str">
        <f ca="1">IFERROR(__xludf.DUMMYFUNCTION("GOOGLETRANSLATE(B3232,""EN"",""RU"")"),"Яичные желтки")</f>
        <v>Яичные желтки</v>
      </c>
    </row>
    <row r="3233" spans="1:2" ht="15.75" customHeight="1">
      <c r="A3233" s="1" t="str">
        <f ca="1">IFERROR(__xludf.DUMMYFUNCTION("GOOGLETRANSLATE(A3233,""EN"",""RU"")"),"Крем-брюле из белого шоколада")</f>
        <v>Крем-брюле из белого шоколада</v>
      </c>
      <c r="B3233" s="1" t="str">
        <f ca="1">IFERROR(__xludf.DUMMYFUNCTION("GOOGLETRANSLATE(B3233,""EN"",""RU"")"),"Кастеровый сахар")</f>
        <v>Кастеровый сахар</v>
      </c>
    </row>
    <row r="3234" spans="1:2" ht="15.75" customHeight="1">
      <c r="A3234" s="1" t="str">
        <f ca="1">IFERROR(__xludf.DUMMYFUNCTION("GOOGLETRANSLATE(A3234,""EN"",""RU"")"),"Крем-брюле из белого шоколада")</f>
        <v>Крем-брюле из белого шоколада</v>
      </c>
      <c r="B3234" s="1" t="str">
        <f ca="1">IFERROR(__xludf.DUMMYFUNCTION("GOOGLETRANSLATE(B3234,""EN"",""RU"")"),"Кастеровый сахар")</f>
        <v>Кастеровый сахар</v>
      </c>
    </row>
    <row r="3235" spans="1:2" ht="15.75" customHeight="1">
      <c r="A3235" s="1" t="str">
        <f ca="1">IFERROR(__xludf.DUMMYFUNCTION("GOOGLETRANSLATE(A3235,""EN"",""RU"")"),"Вонтоны")</f>
        <v>Вонтоны</v>
      </c>
      <c r="B3235" s="1" t="str">
        <f ca="1">IFERROR(__xludf.DUMMYFUNCTION("GOOGLETRANSLATE(B3235,""EN"",""RU"")"),"Свинина")</f>
        <v>Свинина</v>
      </c>
    </row>
    <row r="3236" spans="1:2" ht="15.75" customHeight="1">
      <c r="A3236" s="1" t="str">
        <f ca="1">IFERROR(__xludf.DUMMYFUNCTION("GOOGLETRANSLATE(A3236,""EN"",""RU"")"),"Вонтоны")</f>
        <v>Вонтоны</v>
      </c>
      <c r="B3236" s="1" t="str">
        <f ca="1">IFERROR(__xludf.DUMMYFUNCTION("GOOGLETRANSLATE(B3236,""EN"",""RU"")"),"Зубчик чеснока")</f>
        <v>Зубчик чеснока</v>
      </c>
    </row>
    <row r="3237" spans="1:2" ht="15.75" customHeight="1">
      <c r="A3237" s="1" t="str">
        <f ca="1">IFERROR(__xludf.DUMMYFUNCTION("GOOGLETRANSLATE(A3237,""EN"",""RU"")"),"Вонтоны")</f>
        <v>Вонтоны</v>
      </c>
      <c r="B3237" s="1" t="str">
        <f ca="1">IFERROR(__xludf.DUMMYFUNCTION("GOOGLETRANSLATE(B3237,""EN"",""RU"")"),"Имбирь")</f>
        <v>Имбирь</v>
      </c>
    </row>
    <row r="3238" spans="1:2" ht="15.75" customHeight="1">
      <c r="A3238" s="1" t="str">
        <f ca="1">IFERROR(__xludf.DUMMYFUNCTION("GOOGLETRANSLATE(A3238,""EN"",""RU"")"),"Вонтоны")</f>
        <v>Вонтоны</v>
      </c>
      <c r="B3238" s="1" t="str">
        <f ca="1">IFERROR(__xludf.DUMMYFUNCTION("GOOGLETRANSLATE(B3238,""EN"",""RU"")"),"Соевый соус")</f>
        <v>Соевый соус</v>
      </c>
    </row>
    <row r="3239" spans="1:2" ht="15.75" customHeight="1">
      <c r="A3239" s="1" t="str">
        <f ca="1">IFERROR(__xludf.DUMMYFUNCTION("GOOGLETRANSLATE(A3239,""EN"",""RU"")"),"Вонтоны")</f>
        <v>Вонтоны</v>
      </c>
      <c r="B3239" s="1" t="str">
        <f ca="1">IFERROR(__xludf.DUMMYFUNCTION("GOOGLETRANSLATE(B3239,""EN"",""RU"")"),"Кунжутное масло")</f>
        <v>Кунжутное масло</v>
      </c>
    </row>
    <row r="3240" spans="1:2" ht="15.75" customHeight="1">
      <c r="A3240" s="1" t="str">
        <f ca="1">IFERROR(__xludf.DUMMYFUNCTION("GOOGLETRANSLATE(A3240,""EN"",""RU"")"),"Вонтоны")</f>
        <v>Вонтоны</v>
      </c>
      <c r="B3240" s="1" t="str">
        <f ca="1">IFERROR(__xludf.DUMMYFUNCTION("GOOGLETRANSLATE(B3240,""EN"",""RU"")"),"Морковь")</f>
        <v>Морковь</v>
      </c>
    </row>
    <row r="3241" spans="1:2" ht="15.75" customHeight="1">
      <c r="A3241" s="1" t="str">
        <f ca="1">IFERROR(__xludf.DUMMYFUNCTION("GOOGLETRANSLATE(A3241,""EN"",""RU"")"),"Вонтоны")</f>
        <v>Вонтоны</v>
      </c>
      <c r="B3241" s="1" t="str">
        <f ca="1">IFERROR(__xludf.DUMMYFUNCTION("GOOGLETRANSLATE(B3241,""EN"",""RU"")"),"Сельдерей")</f>
        <v>Сельдерей</v>
      </c>
    </row>
    <row r="3242" spans="1:2" ht="15.75" customHeight="1">
      <c r="A3242" s="1" t="str">
        <f ca="1">IFERROR(__xludf.DUMMYFUNCTION("GOOGLETRANSLATE(A3242,""EN"",""RU"")"),"Вонтоны")</f>
        <v>Вонтоны</v>
      </c>
      <c r="B3242" s="1" t="str">
        <f ca="1">IFERROR(__xludf.DUMMYFUNCTION("GOOGLETRANSLATE(B3242,""EN"",""RU"")"),"Лук")</f>
        <v>Лук</v>
      </c>
    </row>
    <row r="3243" spans="1:2" ht="15.75" customHeight="1">
      <c r="A3243" s="1" t="str">
        <f ca="1">IFERROR(__xludf.DUMMYFUNCTION("GOOGLETRANSLATE(A3243,""EN"",""RU"")"),"Вонтоны")</f>
        <v>Вонтоны</v>
      </c>
      <c r="B3243" s="1" t="str">
        <f ca="1">IFERROR(__xludf.DUMMYFUNCTION("GOOGLETRANSLATE(B3243,""EN"",""RU"")"),"Скин Вонтона")</f>
        <v>Скин Вонтона</v>
      </c>
    </row>
    <row r="3244" spans="1:2" ht="15.75" customHeight="1">
      <c r="A3244" s="1" t="str">
        <f ca="1">IFERROR(__xludf.DUMMYFUNCTION("GOOGLETRANSLATE(A3244,""EN"",""RU"")"),"Вонтоны")</f>
        <v>Вонтоны</v>
      </c>
      <c r="B3244" s="1" t="str">
        <f ca="1">IFERROR(__xludf.DUMMYFUNCTION("GOOGLETRANSLATE(B3244,""EN"",""RU"")"),"Масло")</f>
        <v>Масло</v>
      </c>
    </row>
    <row r="3245" spans="1:2" ht="15.75" customHeight="1">
      <c r="A3245" s="1" t="str">
        <f ca="1">IFERROR(__xludf.DUMMYFUNCTION("GOOGLETRANSLATE(A3245,""EN"",""RU"")"),"Вонтоны")</f>
        <v>Вонтоны</v>
      </c>
      <c r="B3245" s="1" t="str">
        <f ca="1">IFERROR(__xludf.DUMMYFUNCTION("GOOGLETRANSLATE(B3245,""EN"",""RU"")"),"Вода")</f>
        <v>Вода</v>
      </c>
    </row>
    <row r="3246" spans="1:2" ht="15.75" customHeight="1">
      <c r="A3246" s="1" t="str">
        <f ca="1">IFERROR(__xludf.DUMMYFUNCTION("GOOGLETRANSLATE(A3246,""EN"",""RU"")"),"Ореховый ролл Гужвара")</f>
        <v>Ореховый ролл Гужвара</v>
      </c>
      <c r="B3246" s="1" t="str">
        <f ca="1">IFERROR(__xludf.DUMMYFUNCTION("GOOGLETRANSLATE(B3246,""EN"",""RU"")"),"Мука")</f>
        <v>Мука</v>
      </c>
    </row>
    <row r="3247" spans="1:2" ht="15.75" customHeight="1">
      <c r="A3247" s="1" t="str">
        <f ca="1">IFERROR(__xludf.DUMMYFUNCTION("GOOGLETRANSLATE(A3247,""EN"",""RU"")"),"Ореховый ролл Гужвара")</f>
        <v>Ореховый ролл Гужвара</v>
      </c>
      <c r="B3247" s="1" t="str">
        <f ca="1">IFERROR(__xludf.DUMMYFUNCTION("GOOGLETRANSLATE(B3247,""EN"",""RU"")"),"Кастеровый сахар")</f>
        <v>Кастеровый сахар</v>
      </c>
    </row>
    <row r="3248" spans="1:2" ht="15.75" customHeight="1">
      <c r="A3248" s="1" t="str">
        <f ca="1">IFERROR(__xludf.DUMMYFUNCTION("GOOGLETRANSLATE(A3248,""EN"",""RU"")"),"Ореховый ролл Гужвара")</f>
        <v>Ореховый ролл Гужвара</v>
      </c>
      <c r="B3248" s="1" t="str">
        <f ca="1">IFERROR(__xludf.DUMMYFUNCTION("GOOGLETRANSLATE(B3248,""EN"",""RU"")"),"Дрожжи")</f>
        <v>Дрожжи</v>
      </c>
    </row>
    <row r="3249" spans="1:2" ht="15.75" customHeight="1">
      <c r="A3249" s="1" t="str">
        <f ca="1">IFERROR(__xludf.DUMMYFUNCTION("GOOGLETRANSLATE(A3249,""EN"",""RU"")"),"Ореховый ролл Гужвара")</f>
        <v>Ореховый ролл Гужвара</v>
      </c>
      <c r="B3249" s="1" t="str">
        <f ca="1">IFERROR(__xludf.DUMMYFUNCTION("GOOGLETRANSLATE(B3249,""EN"",""RU"")"),"Соль")</f>
        <v>Соль</v>
      </c>
    </row>
    <row r="3250" spans="1:2" ht="15.75" customHeight="1">
      <c r="A3250" s="1" t="str">
        <f ca="1">IFERROR(__xludf.DUMMYFUNCTION("GOOGLETRANSLATE(A3250,""EN"",""RU"")"),"Ореховый ролл Гужвара")</f>
        <v>Ореховый ролл Гужвара</v>
      </c>
      <c r="B3250" s="1" t="str">
        <f ca="1">IFERROR(__xludf.DUMMYFUNCTION("GOOGLETRANSLATE(B3250,""EN"",""RU"")"),"Молоко")</f>
        <v>Молоко</v>
      </c>
    </row>
    <row r="3251" spans="1:2" ht="15.75" customHeight="1">
      <c r="A3251" s="1" t="str">
        <f ca="1">IFERROR(__xludf.DUMMYFUNCTION("GOOGLETRANSLATE(A3251,""EN"",""RU"")"),"Ореховый ролл Гужвара")</f>
        <v>Ореховый ролл Гужвара</v>
      </c>
      <c r="B3251" s="1" t="str">
        <f ca="1">IFERROR(__xludf.DUMMYFUNCTION("GOOGLETRANSLATE(B3251,""EN"",""RU"")"),"Яйца")</f>
        <v>Яйца</v>
      </c>
    </row>
    <row r="3252" spans="1:2" ht="15.75" customHeight="1">
      <c r="A3252" s="1" t="str">
        <f ca="1">IFERROR(__xludf.DUMMYFUNCTION("GOOGLETRANSLATE(A3252,""EN"",""RU"")"),"Ореховый ролл Гужвара")</f>
        <v>Ореховый ролл Гужвара</v>
      </c>
      <c r="B3252" s="1" t="str">
        <f ca="1">IFERROR(__xludf.DUMMYFUNCTION("GOOGLETRANSLATE(B3252,""EN"",""RU"")"),"Масло")</f>
        <v>Масло</v>
      </c>
    </row>
    <row r="3253" spans="1:2" ht="15.75" customHeight="1">
      <c r="A3253" s="1" t="str">
        <f ca="1">IFERROR(__xludf.DUMMYFUNCTION("GOOGLETRANSLATE(A3253,""EN"",""RU"")"),"Ореховый ролл Гужвара")</f>
        <v>Ореховый ролл Гужвара</v>
      </c>
      <c r="B3253" s="1" t="str">
        <f ca="1">IFERROR(__xludf.DUMMYFUNCTION("GOOGLETRANSLATE(B3253,""EN"",""RU"")"),"Грецкие орехи")</f>
        <v>Грецкие орехи</v>
      </c>
    </row>
    <row r="3254" spans="1:2" ht="15.75" customHeight="1">
      <c r="A3254" s="1" t="str">
        <f ca="1">IFERROR(__xludf.DUMMYFUNCTION("GOOGLETRANSLATE(A3254,""EN"",""RU"")"),"Ореховый ролл Гужвара")</f>
        <v>Ореховый ролл Гужвара</v>
      </c>
      <c r="B3254" s="1" t="str">
        <f ca="1">IFERROR(__xludf.DUMMYFUNCTION("GOOGLETRANSLATE(B3254,""EN"",""RU"")"),"Масло")</f>
        <v>Масло</v>
      </c>
    </row>
    <row r="3255" spans="1:2" ht="15.75" customHeight="1">
      <c r="A3255" s="1" t="str">
        <f ca="1">IFERROR(__xludf.DUMMYFUNCTION("GOOGLETRANSLATE(A3255,""EN"",""RU"")"),"Ореховый ролл Гужвара")</f>
        <v>Ореховый ролл Гужвара</v>
      </c>
      <c r="B3255" s="1" t="str">
        <f ca="1">IFERROR(__xludf.DUMMYFUNCTION("GOOGLETRANSLATE(B3255,""EN"",""RU"")"),"Коричневый сахар")</f>
        <v>Коричневый сахар</v>
      </c>
    </row>
    <row r="3256" spans="1:2" ht="15.75" customHeight="1">
      <c r="A3256" s="1" t="str">
        <f ca="1">IFERROR(__xludf.DUMMYFUNCTION("GOOGLETRANSLATE(A3256,""EN"",""RU"")"),"Ореховый ролл Гужвара")</f>
        <v>Ореховый ролл Гужвара</v>
      </c>
      <c r="B3256" s="1" t="str">
        <f ca="1">IFERROR(__xludf.DUMMYFUNCTION("GOOGLETRANSLATE(B3256,""EN"",""RU"")"),"Корица")</f>
        <v>Корица</v>
      </c>
    </row>
    <row r="3257" spans="1:2" ht="15.75" customHeight="1">
      <c r="A3257" s="1" t="str">
        <f ca="1">IFERROR(__xludf.DUMMYFUNCTION("GOOGLETRANSLATE(A3257,""EN"",""RU"")"),"Ореховый ролл Гужвара")</f>
        <v>Ореховый ролл Гужвара</v>
      </c>
      <c r="B3257" s="1" t="str">
        <f ca="1">IFERROR(__xludf.DUMMYFUNCTION("GOOGLETRANSLATE(B3257,""EN"",""RU"")"),"Молоко")</f>
        <v>Молоко</v>
      </c>
    </row>
    <row r="3258" spans="1:2" ht="15.75" customHeight="1">
      <c r="A3258" s="1" t="str">
        <f ca="1">IFERROR(__xludf.DUMMYFUNCTION("GOOGLETRANSLATE(A3258,""EN"",""RU"")"),"Ореховый ролл Гужвара")</f>
        <v>Ореховый ролл Гужвара</v>
      </c>
      <c r="B3258" s="1" t="str">
        <f ca="1">IFERROR(__xludf.DUMMYFUNCTION("GOOGLETRANSLATE(B3258,""EN"",""RU"")"),"Сахарная пудра")</f>
        <v>Сахарная пудра</v>
      </c>
    </row>
    <row r="3259" spans="1:2" ht="15.75" customHeight="1">
      <c r="A3259" s="1" t="str">
        <f ca="1">IFERROR(__xludf.DUMMYFUNCTION("GOOGLETRANSLATE(A3259,""EN"",""RU"")"),"Яки Удон")</f>
        <v>Яки Удон</v>
      </c>
      <c r="B3259" s="1" t="str">
        <f ca="1">IFERROR(__xludf.DUMMYFUNCTION("GOOGLETRANSLATE(B3259,""EN"",""RU"")"),"Лапша Удон")</f>
        <v>Лапша Удон</v>
      </c>
    </row>
    <row r="3260" spans="1:2" ht="15.75" customHeight="1">
      <c r="A3260" s="1" t="str">
        <f ca="1">IFERROR(__xludf.DUMMYFUNCTION("GOOGLETRANSLATE(A3260,""EN"",""RU"")"),"Яки Удон")</f>
        <v>Яки Удон</v>
      </c>
      <c r="B3260" s="1" t="str">
        <f ca="1">IFERROR(__xludf.DUMMYFUNCTION("GOOGLETRANSLATE(B3260,""EN"",""RU"")"),"Кунжутное масло")</f>
        <v>Кунжутное масло</v>
      </c>
    </row>
    <row r="3261" spans="1:2" ht="15.75" customHeight="1">
      <c r="A3261" s="1" t="str">
        <f ca="1">IFERROR(__xludf.DUMMYFUNCTION("GOOGLETRANSLATE(A3261,""EN"",""RU"")"),"Яки Удон")</f>
        <v>Яки Удон</v>
      </c>
      <c r="B3261" s="1" t="str">
        <f ca="1">IFERROR(__xludf.DUMMYFUNCTION("GOOGLETRANSLATE(B3261,""EN"",""RU"")"),"Лук")</f>
        <v>Лук</v>
      </c>
    </row>
    <row r="3262" spans="1:2" ht="15.75" customHeight="1">
      <c r="A3262" s="1" t="str">
        <f ca="1">IFERROR(__xludf.DUMMYFUNCTION("GOOGLETRANSLATE(A3262,""EN"",""RU"")"),"Яки Удон")</f>
        <v>Яки Удон</v>
      </c>
      <c r="B3262" s="1" t="str">
        <f ca="1">IFERROR(__xludf.DUMMYFUNCTION("GOOGLETRANSLATE(B3262,""EN"",""RU"")"),"Капуста")</f>
        <v>Капуста</v>
      </c>
    </row>
    <row r="3263" spans="1:2" ht="15.75" customHeight="1">
      <c r="A3263" s="1" t="str">
        <f ca="1">IFERROR(__xludf.DUMMYFUNCTION("GOOGLETRANSLATE(A3263,""EN"",""RU"")"),"Яки Удон")</f>
        <v>Яки Удон</v>
      </c>
      <c r="B3263" s="1" t="str">
        <f ca="1">IFERROR(__xludf.DUMMYFUNCTION("GOOGLETRANSLATE(B3263,""EN"",""RU"")"),"Грибы Шиитаке")</f>
        <v>Грибы Шиитаке</v>
      </c>
    </row>
    <row r="3264" spans="1:2" ht="15.75" customHeight="1">
      <c r="A3264" s="1" t="str">
        <f ca="1">IFERROR(__xludf.DUMMYFUNCTION("GOOGLETRANSLATE(A3264,""EN"",""RU"")"),"Яки Удон")</f>
        <v>Яки Удон</v>
      </c>
      <c r="B3264" s="1" t="str">
        <f ca="1">IFERROR(__xludf.DUMMYFUNCTION("GOOGLETRANSLATE(B3264,""EN"",""RU"")"),"Лук")</f>
        <v>Лук</v>
      </c>
    </row>
    <row r="3265" spans="1:2" ht="15.75" customHeight="1">
      <c r="A3265" s="1" t="str">
        <f ca="1">IFERROR(__xludf.DUMMYFUNCTION("GOOGLETRANSLATE(A3265,""EN"",""RU"")"),"Яки Удон")</f>
        <v>Яки Удон</v>
      </c>
      <c r="B3265" s="1" t="str">
        <f ca="1">IFERROR(__xludf.DUMMYFUNCTION("GOOGLETRANSLATE(B3265,""EN"",""RU"")"),"Мирин")</f>
        <v>Мирин</v>
      </c>
    </row>
    <row r="3266" spans="1:2" ht="15.75" customHeight="1">
      <c r="A3266" s="1" t="str">
        <f ca="1">IFERROR(__xludf.DUMMYFUNCTION("GOOGLETRANSLATE(A3266,""EN"",""RU"")"),"Яки Удон")</f>
        <v>Яки Удон</v>
      </c>
      <c r="B3266" s="1" t="str">
        <f ca="1">IFERROR(__xludf.DUMMYFUNCTION("GOOGLETRANSLATE(B3266,""EN"",""RU"")"),"Соевый соус")</f>
        <v>Соевый соус</v>
      </c>
    </row>
    <row r="3267" spans="1:2" ht="15.75" customHeight="1">
      <c r="A3267" s="1" t="str">
        <f ca="1">IFERROR(__xludf.DUMMYFUNCTION("GOOGLETRANSLATE(A3267,""EN"",""RU"")"),"Яки Удон")</f>
        <v>Яки Удон</v>
      </c>
      <c r="B3267" s="1" t="str">
        <f ca="1">IFERROR(__xludf.DUMMYFUNCTION("GOOGLETRANSLATE(B3267,""EN"",""RU"")"),"Кастеровый сахар")</f>
        <v>Кастеровый сахар</v>
      </c>
    </row>
    <row r="3268" spans="1:2" ht="15.75" customHeight="1">
      <c r="A3268" s="1" t="str">
        <f ca="1">IFERROR(__xludf.DUMMYFUNCTION("GOOGLETRANSLATE(A3268,""EN"",""RU"")"),"Яки Удон")</f>
        <v>Яки Удон</v>
      </c>
      <c r="B3268" s="1" t="str">
        <f ca="1">IFERROR(__xludf.DUMMYFUNCTION("GOOGLETRANSLATE(B3268,""EN"",""RU"")"),"Вустершир соус")</f>
        <v>Вустершир соус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Смирнов Евгений Александрович</cp:lastModifiedBy>
  <dcterms:modified xsi:type="dcterms:W3CDTF">2024-06-07T22:20:51Z</dcterms:modified>
</cp:coreProperties>
</file>