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编码命名-消防工程" sheetId="2" r:id="rId4"/>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3">
    <font>
      <sz val="11"/>
      <color theme="1"/>
      <name val="DengXian"/>
      <family val="2"/>
    </font>
    <font>
      <sz val="10"/>
      <color/>
      <name val="Calibri"/>
      <family val="2"/>
    </font>
    <font>
      <u val="single"/>
      <sz val="11"/>
      <color rgb="FF0000FF"/>
      <name val="DengXian"/>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applyAlignment="true">
      <alignment vertical="center"/>
    </xf>
    <xf numFmtId="0" fontId="2" fillId="0" borderId="0" xfId="0" applyFon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19" customWidth="1"/>
    <col min="6" max="6" width="0" customWidth="1"/>
    <col min="7" max="7" width="0" customWidth="1"/>
    <col min="8" max="8" width="0" customWidth="1"/>
    <col min="9" max="9" width="19" customWidth="1"/>
    <col min="10" max="10" width="19" customWidth="1"/>
    <col min="11" max="11" width="19" customWidth="1"/>
    <col min="12" max="12" width="19" customWidth="1"/>
    <col min="13" max="13" width="19" customWidth="1"/>
    <col min="14" max="14" width="19" customWidth="1"/>
    <col min="15" max="15" width="19" customWidth="1"/>
    <col min="16" max="16" width="19" customWidth="1"/>
    <col min="17" max="17" width="19" customWidth="1"/>
    <col min="18" max="18" width="19" customWidth="1"/>
    <col min="19" max="19" width="19" customWidth="1"/>
    <col min="20" max="20" width="0" customWidth="1"/>
    <col min="21" max="21" width="0" customWidth="1"/>
    <col min="22" max="22" width="19" customWidth="1"/>
    <col min="23" max="23" width="19" customWidth="1"/>
    <col min="24" max="24" width="19" customWidth="1"/>
    <col min="25" max="25" width="19" customWidth="1"/>
    <col min="26" max="26" width="19" customWidth="1"/>
    <col min="27" max="27" width="19" customWidth="1"/>
    <col min="28" max="28" width="19" customWidth="1"/>
    <col min="29" max="29" width="19" customWidth="1"/>
    <col min="30" max="30" width="19" customWidth="1"/>
    <col min="31" max="31" width="19" customWidth="1"/>
    <col min="32" max="32" width="19" customWidth="1"/>
    <col min="33" max="33" width="19" customWidth="1"/>
    <col min="34" max="34" width="19" customWidth="1"/>
    <col min="35" max="35" width="19" customWidth="1"/>
    <col min="36" max="36" width="19" customWidth="1"/>
    <col min="37" max="37" width="19" customWidth="1"/>
    <col min="38" max="38" width="19" customWidth="1"/>
    <col min="39" max="39" width="19" customWidth="1"/>
  </cols>
  <sheetData>
    <row r="1" ht="13" customHeight="1">
      <c r="A1" s="1" t="inlineStr">
        <is>
          <t>多行文本</t>
        </is>
      </c>
      <c r="B1" s="1" t="inlineStr">
        <is>
          <t>一级项目名称</t>
        </is>
      </c>
      <c r="C1" s="1" t="inlineStr">
        <is>
          <t>二级项目名称</t>
        </is>
      </c>
      <c r="D1" s="1" t="inlineStr">
        <is>
          <t>三级项目名称</t>
        </is>
      </c>
      <c r="E1" s="1" t="inlineStr">
        <is>
          <t>清单编码</t>
        </is>
      </c>
      <c r="F1" s="1" t="inlineStr">
        <is>
          <t>名称</t>
        </is>
      </c>
      <c r="G1" s="1" t="inlineStr">
        <is>
          <t>构件包含内容</t>
        </is>
      </c>
      <c r="H1" s="1" t="inlineStr">
        <is>
          <t>计量属性</t>
        </is>
      </c>
      <c r="I1" s="1" t="inlineStr">
        <is>
          <t>一级系统</t>
        </is>
      </c>
      <c r="J1" s="1" t="inlineStr">
        <is>
          <t>二级系统</t>
        </is>
      </c>
      <c r="K1" s="1" t="inlineStr">
        <is>
          <t>三级系统</t>
        </is>
      </c>
      <c r="L1" s="1" t="inlineStr">
        <is>
          <t>工程码</t>
        </is>
      </c>
      <c r="M1" s="1" t="inlineStr">
        <is>
          <t>一级编码</t>
        </is>
      </c>
      <c r="N1" s="1" t="inlineStr">
        <is>
          <t>二级编码</t>
        </is>
      </c>
      <c r="O1" s="1" t="inlineStr">
        <is>
          <t>三级编码</t>
        </is>
      </c>
      <c r="P1" s="1" t="inlineStr">
        <is>
          <t>族类别</t>
        </is>
      </c>
      <c r="Q1" s="1" t="inlineStr">
        <is>
          <t>族名称</t>
        </is>
      </c>
      <c r="R1" s="1" t="inlineStr">
        <is>
          <t>构件类型</t>
        </is>
      </c>
      <c r="S1" s="1" t="inlineStr">
        <is>
          <t>构件类型命名规则</t>
        </is>
      </c>
      <c r="T1" s="1" t="inlineStr">
        <is>
          <t>族类型命名</t>
        </is>
      </c>
      <c r="U1" s="1" t="inlineStr">
        <is>
          <t>本次更新内容</t>
        </is>
      </c>
      <c r="V1" s="1" t="inlineStr">
        <is>
          <t>建模要求</t>
        </is>
      </c>
      <c r="W1" s="1" t="inlineStr">
        <is>
          <t>参数化提量属性</t>
        </is>
      </c>
      <c r="X1" s="1" t="inlineStr">
        <is>
          <t>属性信息</t>
        </is>
      </c>
      <c r="Y1" s="1" t="inlineStr">
        <is>
          <t>属性信息（外部）</t>
        </is>
      </c>
      <c r="Z1" s="1" t="inlineStr">
        <is>
          <t>是否建模</t>
        </is>
      </c>
      <c r="AA1" s="1" t="inlineStr">
        <is>
          <t>是否删除</t>
        </is>
      </c>
      <c r="AB1" s="1" t="inlineStr">
        <is>
          <t>同意删除（监理）</t>
        </is>
      </c>
      <c r="AC1" s="1" t="inlineStr">
        <is>
          <t>同意删除（总控）</t>
        </is>
      </c>
      <c r="AD1" s="1" t="inlineStr">
        <is>
          <t>与清单匹配</t>
        </is>
      </c>
      <c r="AE1" s="1" t="inlineStr">
        <is>
          <t>构件类型命名规则 (1)</t>
        </is>
      </c>
      <c r="AF1" s="1" t="inlineStr">
        <is>
          <t>本次更新内容 (1)</t>
        </is>
      </c>
      <c r="AG1" s="1" t="inlineStr">
        <is>
          <t>建模要求 (1)</t>
        </is>
      </c>
      <c r="AH1" s="1" t="inlineStr">
        <is>
          <t>父记录 2</t>
        </is>
      </c>
      <c r="AI1" s="1" t="inlineStr">
        <is>
          <t>父记录 5</t>
        </is>
      </c>
      <c r="AJ1" s="1" t="inlineStr">
        <is>
          <t>项目机电技术说明书是否包含</t>
        </is>
      </c>
      <c r="AK1" s="1" t="inlineStr">
        <is>
          <t>具体内容</t>
        </is>
      </c>
      <c r="AL1" s="1" t="inlineStr">
        <is>
          <t>争议点（总控填写）</t>
        </is>
      </c>
      <c r="AM1" s="1" t="inlineStr">
        <is>
          <t>原因</t>
        </is>
      </c>
    </row>
    <row r="2" ht="25.5" customHeight="1">
      <c r="A2"/>
      <c r="B2" t="inlineStr">
        <is>
          <t>消防工程</t>
        </is>
      </c>
      <c r="C2" t="inlineStr">
        <is>
          <t>消防电工程</t>
        </is>
      </c>
      <c r="D2" t="inlineStr">
        <is>
          <t>火灾自动报警和消防联动控制系统</t>
        </is>
      </c>
      <c r="E2" t="inlineStr">
        <is>
          <t>030411006</t>
        </is>
      </c>
      <c r="F2" t="inlineStr">
        <is>
          <t>钢制终端底盒</t>
        </is>
      </c>
      <c r="G2"/>
      <c r="H2" t="inlineStr">
        <is>
          <t>个</t>
        </is>
      </c>
      <c r="I2" t="inlineStr">
        <is>
          <t>智能化系统</t>
        </is>
      </c>
      <c r="J2" t="inlineStr">
        <is>
          <t>火灾自动报警控制系统</t>
        </is>
      </c>
      <c r="K2" t="inlineStr">
        <is>
          <t>火灾自动报警控制系统</t>
        </is>
      </c>
      <c r="L2" t="inlineStr">
        <is>
          <t>05</t>
        </is>
      </c>
      <c r="M2" t="inlineStr">
        <is>
          <t>01</t>
        </is>
      </c>
      <c r="N2" t="inlineStr">
        <is>
          <t>05</t>
        </is>
      </c>
      <c r="O2" t="inlineStr">
        <is>
          <t>01</t>
        </is>
      </c>
      <c r="P2" t="inlineStr">
        <is>
          <t>火警设备</t>
        </is>
      </c>
      <c r="Q2" t="inlineStr">
        <is>
          <t>钢制终端底盒</t>
        </is>
      </c>
      <c r="R2" t="inlineStr">
        <is>
          <t>钢制终端底盒</t>
        </is>
      </c>
      <c r="S2" t="inlineStr">
        <is>
          <t>设备名称</t>
        </is>
      </c>
      <c r="T2" t="inlineStr">
        <is>
          <t>火警设备_钢制终端底盒_钢制终端底盒</t>
        </is>
      </c>
      <c r="U2"/>
      <c r="V2"/>
      <c r="W2"/>
      <c r="X2" s="2" t="str">
        <f>=HYPERLINK("https://j6i2pabkfv.feishu.cn/wiki/Vd31wStWhiHr9DkE2PPc1zShn1b", "属性信息-控制主机")</f>
        <v>属性信息-控制主机</v>
      </c>
      <c r="Y2" s="2"/>
      <c r="Z2" t="inlineStr">
        <is>
          <t>否</t>
        </is>
      </c>
      <c r="AA2" t="inlineStr">
        <is>
          <t>是</t>
        </is>
      </c>
      <c r="AB2"/>
      <c r="AC2"/>
      <c r="AD2"/>
      <c r="AE2"/>
      <c r="AF2"/>
      <c r="AG2"/>
      <c r="AH2"/>
      <c r="AI2"/>
      <c r="AJ2"/>
      <c r="AK2"/>
      <c r="AL2"/>
      <c r="AM2"/>
    </row>
    <row r="3" ht="25.5" customHeight="1">
      <c r="A3"/>
      <c r="B3" t="inlineStr">
        <is>
          <t>消防工程</t>
        </is>
      </c>
      <c r="C3" t="inlineStr">
        <is>
          <t>消防水工程</t>
        </is>
      </c>
      <c r="D3" t="inlineStr">
        <is>
          <t>喷淋系统</t>
        </is>
      </c>
      <c r="E3" t="inlineStr">
        <is>
          <t>030902007</t>
        </is>
      </c>
      <c r="F3" t="inlineStr">
        <is>
          <t>预制式七氟丙烷气体灭火系统 ZMX-120</t>
        </is>
      </c>
      <c r="G3"/>
      <c r="H3" t="inlineStr">
        <is>
          <t>套</t>
        </is>
      </c>
      <c r="I3" t="inlineStr">
        <is>
          <t>给排水系统</t>
        </is>
      </c>
      <c r="J3" t="inlineStr">
        <is>
          <t>消防系统</t>
        </is>
      </c>
      <c r="K3" t="inlineStr">
        <is>
          <t>气体灭火系统</t>
        </is>
      </c>
      <c r="L3" t="inlineStr">
        <is>
          <t>02</t>
        </is>
      </c>
      <c r="M3" t="inlineStr">
        <is>
          <t>01</t>
        </is>
      </c>
      <c r="N3" t="inlineStr">
        <is>
          <t>05</t>
        </is>
      </c>
      <c r="O3" t="inlineStr">
        <is>
          <t>10</t>
        </is>
      </c>
      <c r="P3" t="inlineStr">
        <is>
          <t>火警设备</t>
        </is>
      </c>
      <c r="Q3" t="inlineStr">
        <is>
          <t>预制式七氟丙烷气体灭火系统</t>
        </is>
      </c>
      <c r="R3" t="inlineStr">
        <is>
          <t>预制式七氟丙烷气体灭火系统-ZMX-120</t>
        </is>
      </c>
      <c r="S3" t="inlineStr">
        <is>
          <t>设备名称-规格型号</t>
        </is>
      </c>
      <c r="T3" t="inlineStr">
        <is>
          <t>火警设备_预制式七氟丙烷气体灭火系统_预制式七氟丙烷气体灭火系统-ZMX-120</t>
        </is>
      </c>
      <c r="U3" t="inlineStr">
        <is>
          <t>1013新增</t>
        </is>
      </c>
      <c r="V3" t="inlineStr">
        <is>
          <t>消防工程_消防器材</t>
        </is>
      </c>
      <c r="W3"/>
      <c r="X3" s="2" t="str">
        <f>=HYPERLINK("https://j6i2pabkfv.feishu.cn/wiki/U5zjwGZ2XifHQykh8YocZ1Khnrd", "属性信息-灭火器")</f>
        <v>属性信息-灭火器</v>
      </c>
      <c r="Y3" s="2"/>
      <c r="Z3"/>
      <c r="AA3"/>
      <c r="AB3"/>
      <c r="AC3"/>
      <c r="AD3" t="inlineStr">
        <is>
          <t>1</t>
        </is>
      </c>
      <c r="AE3"/>
      <c r="AF3"/>
      <c r="AG3"/>
      <c r="AH3"/>
      <c r="AI3"/>
      <c r="AJ3"/>
      <c r="AK3"/>
      <c r="AL3"/>
      <c r="AM3"/>
    </row>
    <row r="4" ht="25.5" customHeight="1">
      <c r="A4"/>
      <c r="B4" t="inlineStr">
        <is>
          <t>消防工程</t>
        </is>
      </c>
      <c r="C4" t="inlineStr">
        <is>
          <t>消防电工程</t>
        </is>
      </c>
      <c r="D4" t="inlineStr">
        <is>
          <t>火灾自动报警和消防联动控制系统</t>
        </is>
      </c>
      <c r="E4" t="inlineStr">
        <is>
          <t>080608003</t>
        </is>
      </c>
      <c r="F4" t="inlineStr">
        <is>
          <t>直流(备用)电源-TOC</t>
        </is>
      </c>
      <c r="G4"/>
      <c r="H4" t="inlineStr">
        <is>
          <t>台</t>
        </is>
      </c>
      <c r="I4" t="inlineStr">
        <is>
          <t>智能化系统</t>
        </is>
      </c>
      <c r="J4" t="inlineStr">
        <is>
          <t>火灾自动报警控制系统</t>
        </is>
      </c>
      <c r="K4" t="inlineStr">
        <is>
          <t>消防联动系统</t>
        </is>
      </c>
      <c r="L4" t="inlineStr">
        <is>
          <t>05</t>
        </is>
      </c>
      <c r="M4" t="inlineStr">
        <is>
          <t>01</t>
        </is>
      </c>
      <c r="N4" t="inlineStr">
        <is>
          <t>05</t>
        </is>
      </c>
      <c r="O4" t="inlineStr">
        <is>
          <t>05</t>
        </is>
      </c>
      <c r="P4" t="inlineStr">
        <is>
          <t>火警设备</t>
        </is>
      </c>
      <c r="Q4" t="inlineStr">
        <is>
          <t>直流（备用）电源</t>
        </is>
      </c>
      <c r="R4" t="inlineStr">
        <is>
          <t>直流（备用）电源-TOC</t>
        </is>
      </c>
      <c r="S4" t="inlineStr">
        <is>
          <t>设备名称-控制区域</t>
        </is>
      </c>
      <c r="T4" t="inlineStr">
        <is>
          <t>火警设备_直流（备用）电源_直流（备用）电源-TOC</t>
        </is>
      </c>
      <c r="U4" t="inlineStr">
        <is>
          <t>1013新增</t>
        </is>
      </c>
      <c r="V4" t="inlineStr">
        <is>
          <t>消防工程_消防设备</t>
        </is>
      </c>
      <c r="W4"/>
      <c r="X4" s="2" t="str">
        <f>=HYPERLINK("https://j6i2pabkfv.feishu.cn/wiki/GStowUfJri4bMmkx2U4c18qsn5b", "属性信息表-UPS不间断电源-二工区")</f>
        <v>属性信息表-UPS不间断电源-二工区</v>
      </c>
      <c r="Y4" s="2"/>
      <c r="Z4"/>
      <c r="AA4"/>
      <c r="AB4"/>
      <c r="AC4"/>
      <c r="AD4" t="inlineStr">
        <is>
          <t>1</t>
        </is>
      </c>
      <c r="AE4"/>
      <c r="AF4"/>
      <c r="AG4"/>
      <c r="AH4"/>
      <c r="AI4"/>
      <c r="AJ4"/>
      <c r="AK4"/>
      <c r="AL4"/>
      <c r="AM4"/>
    </row>
    <row r="5" ht="25.5" customHeight="1">
      <c r="A5"/>
      <c r="B5" t="inlineStr">
        <is>
          <t>消防工程</t>
        </is>
      </c>
      <c r="C5" t="inlineStr">
        <is>
          <t>消防电工程</t>
        </is>
      </c>
      <c r="D5" t="inlineStr">
        <is>
          <t>余压监测系统</t>
        </is>
      </c>
      <c r="E5" t="inlineStr">
        <is>
          <t>030603001</t>
        </is>
      </c>
      <c r="F5" t="inlineStr">
        <is>
          <t>泄压阀执行器</t>
        </is>
      </c>
      <c r="G5"/>
      <c r="H5" t="inlineStr">
        <is>
          <t>台</t>
        </is>
      </c>
      <c r="I5" t="inlineStr">
        <is>
          <t>智能化系统</t>
        </is>
      </c>
      <c r="J5" t="inlineStr">
        <is>
          <t>火灾自动报警控制系统</t>
        </is>
      </c>
      <c r="K5" t="inlineStr">
        <is>
          <t>余压控制系统</t>
        </is>
      </c>
      <c r="L5" t="inlineStr">
        <is>
          <t>05</t>
        </is>
      </c>
      <c r="M5" t="inlineStr">
        <is>
          <t>01</t>
        </is>
      </c>
      <c r="N5" t="inlineStr">
        <is>
          <t>05</t>
        </is>
      </c>
      <c r="O5" t="inlineStr">
        <is>
          <t>07</t>
        </is>
      </c>
      <c r="P5" t="inlineStr">
        <is>
          <t>火警设备</t>
        </is>
      </c>
      <c r="Q5" t="inlineStr">
        <is>
          <t>泄压阀执行器</t>
        </is>
      </c>
      <c r="R5" t="inlineStr">
        <is>
          <t>泄压阀执行器</t>
        </is>
      </c>
      <c r="S5" t="inlineStr">
        <is>
          <t>设备名称</t>
        </is>
      </c>
      <c r="T5" t="inlineStr">
        <is>
          <t>火警设备_泄压阀执行器_泄压阀执行器</t>
        </is>
      </c>
      <c r="U5" t="inlineStr">
        <is>
          <t>1013构件命名调整</t>
        </is>
      </c>
      <c r="V5" t="inlineStr">
        <is>
          <t>消防工程_消防装置</t>
        </is>
      </c>
      <c r="W5" t="inlineStr">
        <is>
          <t>
</t>
        </is>
      </c>
      <c r="X5" s="2" t="str">
        <f>=HYPERLINK("https://j6i2pabkfv.feishu.cn/wiki/XIyawCflHixiI9k5HWwcSjuEn3e", "属性信息表-电动风阀-一工区")</f>
        <v>属性信息表-电动风阀-一工区</v>
      </c>
      <c r="Y5" s="2"/>
      <c r="Z5"/>
      <c r="AA5"/>
      <c r="AB5"/>
      <c r="AC5"/>
      <c r="AD5" t="inlineStr">
        <is>
          <t>1</t>
        </is>
      </c>
      <c r="AE5"/>
      <c r="AF5"/>
      <c r="AG5"/>
      <c r="AH5"/>
      <c r="AI5"/>
      <c r="AJ5"/>
      <c r="AK5"/>
      <c r="AL5"/>
      <c r="AM5"/>
    </row>
    <row r="6" ht="25.5" customHeight="1">
      <c r="A6"/>
      <c r="B6" t="inlineStr">
        <is>
          <t>消防工程</t>
        </is>
      </c>
      <c r="C6" t="inlineStr">
        <is>
          <t>消防电工程</t>
        </is>
      </c>
      <c r="D6" t="inlineStr">
        <is>
          <t>余压监测系统</t>
        </is>
      </c>
      <c r="E6" t="inlineStr">
        <is>
          <t>030603001</t>
        </is>
      </c>
      <c r="F6" t="inlineStr">
        <is>
          <t>泄压风阀执行器</t>
        </is>
      </c>
      <c r="G6"/>
      <c r="H6" t="inlineStr">
        <is>
          <t>个</t>
        </is>
      </c>
      <c r="I6" t="inlineStr">
        <is>
          <t>智能化系统</t>
        </is>
      </c>
      <c r="J6" t="inlineStr">
        <is>
          <t>火灾自动报警控制系统</t>
        </is>
      </c>
      <c r="K6" t="inlineStr">
        <is>
          <t>余压控制系统</t>
        </is>
      </c>
      <c r="L6" t="inlineStr">
        <is>
          <t>05</t>
        </is>
      </c>
      <c r="M6" t="inlineStr">
        <is>
          <t>01</t>
        </is>
      </c>
      <c r="N6" t="inlineStr">
        <is>
          <t>05</t>
        </is>
      </c>
      <c r="O6" t="inlineStr">
        <is>
          <t>05</t>
        </is>
      </c>
      <c r="P6" t="inlineStr">
        <is>
          <t>火警设备</t>
        </is>
      </c>
      <c r="Q6" t="inlineStr">
        <is>
          <t>泄压风阀执行器</t>
        </is>
      </c>
      <c r="R6" t="inlineStr">
        <is>
          <t>泄压风阀执行器</t>
        </is>
      </c>
      <c r="S6" t="inlineStr">
        <is>
          <t>设备名称</t>
        </is>
      </c>
      <c r="T6" t="inlineStr">
        <is>
          <t>火警设备_泄压风阀执行器_泄压风阀执行器</t>
        </is>
      </c>
      <c r="U6"/>
      <c r="V6"/>
      <c r="W6"/>
      <c r="X6" s="2" t="str">
        <f>=HYPERLINK("https://j6i2pabkfv.feishu.cn/wiki/XIyawCflHixiI9k5HWwcSjuEn3e", "属性信息表-电动风阀-一工区")</f>
        <v>属性信息表-电动风阀-一工区</v>
      </c>
      <c r="Y6" s="2"/>
      <c r="Z6"/>
      <c r="AA6"/>
      <c r="AB6"/>
      <c r="AC6"/>
      <c r="AD6"/>
      <c r="AE6"/>
      <c r="AF6"/>
      <c r="AG6"/>
      <c r="AH6"/>
      <c r="AI6"/>
      <c r="AJ6"/>
      <c r="AK6"/>
      <c r="AL6"/>
      <c r="AM6"/>
    </row>
    <row r="7" ht="25.5" customHeight="1">
      <c r="A7"/>
      <c r="B7" t="inlineStr">
        <is>
          <t>消防工程</t>
        </is>
      </c>
      <c r="C7" t="inlineStr">
        <is>
          <t>消防电工程</t>
        </is>
      </c>
      <c r="D7" t="inlineStr">
        <is>
          <t>防火门监控系统</t>
        </is>
      </c>
      <c r="E7" t="inlineStr">
        <is>
          <t>030904008</t>
        </is>
      </c>
      <c r="F7" t="inlineStr">
        <is>
          <t>电磁释放器</t>
        </is>
      </c>
      <c r="G7"/>
      <c r="H7" t="inlineStr">
        <is>
          <t>套</t>
        </is>
      </c>
      <c r="I7" t="inlineStr">
        <is>
          <t>智能化系统</t>
        </is>
      </c>
      <c r="J7" t="inlineStr">
        <is>
          <t>火灾自动报警控制系统</t>
        </is>
      </c>
      <c r="K7" t="inlineStr">
        <is>
          <t>防火门监控系统</t>
        </is>
      </c>
      <c r="L7" t="inlineStr">
        <is>
          <t>05</t>
        </is>
      </c>
      <c r="M7" t="inlineStr">
        <is>
          <t>01</t>
        </is>
      </c>
      <c r="N7" t="inlineStr">
        <is>
          <t>05</t>
        </is>
      </c>
      <c r="O7" t="inlineStr">
        <is>
          <t>06</t>
        </is>
      </c>
      <c r="P7" t="inlineStr">
        <is>
          <t>火警设备</t>
        </is>
      </c>
      <c r="Q7" t="inlineStr">
        <is>
          <t>电磁释放器</t>
        </is>
      </c>
      <c r="R7" t="inlineStr">
        <is>
          <t>电磁释放器</t>
        </is>
      </c>
      <c r="S7" t="inlineStr">
        <is>
          <t>设备名称</t>
        </is>
      </c>
      <c r="T7" t="inlineStr">
        <is>
          <t>火警设备_电磁释放器_电磁释放器</t>
        </is>
      </c>
      <c r="U7" t="inlineStr">
        <is>
          <t>1013构件命名调整</t>
        </is>
      </c>
      <c r="V7" t="inlineStr">
        <is>
          <t>消防工程_消防装置</t>
        </is>
      </c>
      <c r="W7" t="inlineStr">
        <is>
          <t>
</t>
        </is>
      </c>
      <c r="X7" s="2" t="str">
        <f>=HYPERLINK("https://j6i2pabkfv.feishu.cn/wiki/DTkgwKA2qib3CbkKeGQcsIi2noD", "属性信息表-电控门锁-三工区（按原会议确定内容，在防火门的属性上体现，此表作废）")</f>
        <v>属性信息表-电控门锁-三工区（按原会议确定内容，在防火门的属性上体现，此表作废）</v>
      </c>
      <c r="Y7" s="2"/>
      <c r="Z7" t="inlineStr">
        <is>
          <t>否</t>
        </is>
      </c>
      <c r="AA7" t="inlineStr">
        <is>
          <t>是</t>
        </is>
      </c>
      <c r="AB7"/>
      <c r="AC7"/>
      <c r="AD7" t="inlineStr">
        <is>
          <t>1</t>
        </is>
      </c>
      <c r="AE7"/>
      <c r="AF7"/>
      <c r="AG7"/>
      <c r="AH7"/>
      <c r="AI7"/>
      <c r="AJ7"/>
      <c r="AK7"/>
      <c r="AL7"/>
      <c r="AM7"/>
    </row>
    <row r="8" ht="25.5" customHeight="1">
      <c r="A8"/>
      <c r="B8" t="inlineStr">
        <is>
          <t>消防工程</t>
        </is>
      </c>
      <c r="C8" t="inlineStr">
        <is>
          <t>消防电工程</t>
        </is>
      </c>
      <c r="D8" t="inlineStr">
        <is>
          <t>防火门监控系统</t>
        </is>
      </c>
      <c r="E8" t="inlineStr">
        <is>
          <t>030904008</t>
        </is>
      </c>
      <c r="F8" t="inlineStr">
        <is>
          <t>联动闭门器</t>
        </is>
      </c>
      <c r="G8"/>
      <c r="H8" t="inlineStr">
        <is>
          <t>套</t>
        </is>
      </c>
      <c r="I8" t="inlineStr">
        <is>
          <t>智能化系统</t>
        </is>
      </c>
      <c r="J8" t="inlineStr">
        <is>
          <t>火灾自动报警控制系统</t>
        </is>
      </c>
      <c r="K8" t="inlineStr">
        <is>
          <t>防火门监控系统</t>
        </is>
      </c>
      <c r="L8" t="inlineStr">
        <is>
          <t>05</t>
        </is>
      </c>
      <c r="M8" t="inlineStr">
        <is>
          <t>01</t>
        </is>
      </c>
      <c r="N8" t="inlineStr">
        <is>
          <t>05</t>
        </is>
      </c>
      <c r="O8" t="inlineStr">
        <is>
          <t>06</t>
        </is>
      </c>
      <c r="P8" t="inlineStr">
        <is>
          <t>火警设备</t>
        </is>
      </c>
      <c r="Q8" t="inlineStr">
        <is>
          <t>联动闭门器</t>
        </is>
      </c>
      <c r="R8" t="inlineStr">
        <is>
          <t>联动闭门器</t>
        </is>
      </c>
      <c r="S8" t="inlineStr">
        <is>
          <t>设备名称</t>
        </is>
      </c>
      <c r="T8" t="inlineStr">
        <is>
          <t>火警设备_联动闭门器_联动闭门器</t>
        </is>
      </c>
      <c r="U8"/>
      <c r="V8" t="inlineStr">
        <is>
          <t>消防工程_消防装置</t>
        </is>
      </c>
      <c r="W8"/>
      <c r="X8" s="2" t="str">
        <f>=HYPERLINK("https://j6i2pabkfv.feishu.cn/wiki/DTkgwKA2qib3CbkKeGQcsIi2noD", "属性信息表-电控门锁-三工区（按原会议确定内容，在防火门的属性上体现，此表作废）")</f>
        <v>属性信息表-电控门锁-三工区（按原会议确定内容，在防火门的属性上体现，此表作废）</v>
      </c>
      <c r="Y8" s="2"/>
      <c r="Z8" t="inlineStr">
        <is>
          <t>否</t>
        </is>
      </c>
      <c r="AA8" t="inlineStr">
        <is>
          <t>是</t>
        </is>
      </c>
      <c r="AB8"/>
      <c r="AC8"/>
      <c r="AD8" t="inlineStr">
        <is>
          <t>1</t>
        </is>
      </c>
      <c r="AE8"/>
      <c r="AF8"/>
      <c r="AG8"/>
      <c r="AH8"/>
      <c r="AI8"/>
      <c r="AJ8"/>
      <c r="AK8"/>
      <c r="AL8" t="inlineStr">
        <is>
          <t>不建模</t>
        </is>
      </c>
      <c r="AM8"/>
    </row>
    <row r="9" ht="25.5" customHeight="1">
      <c r="A9"/>
      <c r="B9" t="inlineStr">
        <is>
          <t>消防工程</t>
        </is>
      </c>
      <c r="C9" t="inlineStr">
        <is>
          <t>消防电工程</t>
        </is>
      </c>
      <c r="D9" t="inlineStr">
        <is>
          <t>火灾自动报警和消防联动控制系统</t>
        </is>
      </c>
      <c r="E9" t="inlineStr">
        <is>
          <t>031101069</t>
        </is>
      </c>
      <c r="F9" t="inlineStr">
        <is>
          <t>电气火灾监控设备</t>
        </is>
      </c>
      <c r="G9"/>
      <c r="H9" t="inlineStr">
        <is>
          <t>台</t>
        </is>
      </c>
      <c r="I9" t="inlineStr">
        <is>
          <t>智能化系统</t>
        </is>
      </c>
      <c r="J9" t="inlineStr">
        <is>
          <t>火灾自动报警控制系统</t>
        </is>
      </c>
      <c r="K9" t="inlineStr">
        <is>
          <t>消防联动系统</t>
        </is>
      </c>
      <c r="L9" t="inlineStr">
        <is>
          <t>05</t>
        </is>
      </c>
      <c r="M9" t="inlineStr">
        <is>
          <t>01</t>
        </is>
      </c>
      <c r="N9" t="inlineStr">
        <is>
          <t>05</t>
        </is>
      </c>
      <c r="O9" t="inlineStr">
        <is>
          <t>05</t>
        </is>
      </c>
      <c r="P9" t="inlineStr">
        <is>
          <t>火警设备</t>
        </is>
      </c>
      <c r="Q9" t="inlineStr">
        <is>
          <t>电气火灾监控设备</t>
        </is>
      </c>
      <c r="R9" t="inlineStr">
        <is>
          <t>电气火灾监控设备</t>
        </is>
      </c>
      <c r="S9" t="inlineStr">
        <is>
          <t>设备名称</t>
        </is>
      </c>
      <c r="T9" t="inlineStr">
        <is>
          <t>火警设备_电气火灾监控设备_电气火灾监控设备</t>
        </is>
      </c>
      <c r="U9" t="inlineStr">
        <is>
          <t>1013构件命名调整</t>
        </is>
      </c>
      <c r="V9" t="inlineStr">
        <is>
          <t>消防工程_消防设备</t>
        </is>
      </c>
      <c r="W9" t="inlineStr">
        <is>
          <t>
</t>
        </is>
      </c>
      <c r="X9" s="2" t="str">
        <f>=HYPERLINK("https://j6i2pabkfv.feishu.cn/wiki/TXmzwQGJHiWBfzkegKkcpIQZnK6", "属性信息表-电气火灾监控主机-三工区")</f>
        <v>属性信息表-电气火灾监控主机-三工区</v>
      </c>
      <c r="Y9" s="2"/>
      <c r="Z9"/>
      <c r="AA9"/>
      <c r="AB9"/>
      <c r="AC9"/>
      <c r="AD9" t="inlineStr">
        <is>
          <t>1</t>
        </is>
      </c>
      <c r="AE9"/>
      <c r="AF9"/>
      <c r="AG9"/>
      <c r="AH9"/>
      <c r="AI9"/>
      <c r="AJ9"/>
      <c r="AK9"/>
      <c r="AL9"/>
      <c r="AM9"/>
    </row>
    <row r="10" ht="25.5" customHeight="1">
      <c r="A10"/>
      <c r="B10" t="inlineStr">
        <is>
          <t>消防工程</t>
        </is>
      </c>
      <c r="C10" t="inlineStr">
        <is>
          <t>消防电工程</t>
        </is>
      </c>
      <c r="D10" t="inlineStr">
        <is>
          <t>火灾自动报警和消防联动控制系统</t>
        </is>
      </c>
      <c r="E10" t="inlineStr">
        <is>
          <t>031101069</t>
        </is>
      </c>
      <c r="F10" t="inlineStr">
        <is>
          <t>电气火灾监控区域分机</t>
        </is>
      </c>
      <c r="G10"/>
      <c r="H10" t="inlineStr">
        <is>
          <t>台</t>
        </is>
      </c>
      <c r="I10" t="inlineStr">
        <is>
          <t>智能化系统</t>
        </is>
      </c>
      <c r="J10" t="inlineStr">
        <is>
          <t>火灾自动报警控制系统</t>
        </is>
      </c>
      <c r="K10" t="inlineStr">
        <is>
          <t>消防联动系统</t>
        </is>
      </c>
      <c r="L10" t="inlineStr">
        <is>
          <t>05</t>
        </is>
      </c>
      <c r="M10" t="inlineStr">
        <is>
          <t>01</t>
        </is>
      </c>
      <c r="N10" t="inlineStr">
        <is>
          <t>05</t>
        </is>
      </c>
      <c r="O10" t="inlineStr">
        <is>
          <t>05</t>
        </is>
      </c>
      <c r="P10" t="inlineStr">
        <is>
          <t>火警设备</t>
        </is>
      </c>
      <c r="Q10" t="inlineStr">
        <is>
          <t>电气火灾监控区域分机</t>
        </is>
      </c>
      <c r="R10" t="inlineStr">
        <is>
          <t>电气火灾监控区域分机</t>
        </is>
      </c>
      <c r="S10" t="inlineStr">
        <is>
          <t>设备名称</t>
        </is>
      </c>
      <c r="T10" t="inlineStr">
        <is>
          <t>火警设备_电气火灾监控区域分机_电气火灾监控区域分机</t>
        </is>
      </c>
      <c r="U10" t="inlineStr">
        <is>
          <t>1013新增</t>
        </is>
      </c>
      <c r="V10" t="inlineStr">
        <is>
          <t>消防工程_消防设备</t>
        </is>
      </c>
      <c r="W10"/>
      <c r="X10" s="2" t="str">
        <f>=HYPERLINK("https://j6i2pabkfv.feishu.cn/wiki/TXmzwQGJHiWBfzkegKkcpIQZnK6", "属性信息表-电气火灾监控主机-三工区")</f>
        <v>属性信息表-电气火灾监控主机-三工区</v>
      </c>
      <c r="Y10" s="2"/>
      <c r="Z10"/>
      <c r="AA10"/>
      <c r="AB10"/>
      <c r="AC10"/>
      <c r="AD10" t="inlineStr">
        <is>
          <t>1</t>
        </is>
      </c>
      <c r="AE10"/>
      <c r="AF10"/>
      <c r="AG10"/>
      <c r="AH10"/>
      <c r="AI10"/>
      <c r="AJ10"/>
      <c r="AK10"/>
      <c r="AL10"/>
      <c r="AM10"/>
    </row>
    <row r="11" ht="25.5" customHeight="1">
      <c r="A11"/>
      <c r="B11" t="inlineStr">
        <is>
          <t>消防工程</t>
        </is>
      </c>
      <c r="C11" t="inlineStr">
        <is>
          <t>消防电工程</t>
        </is>
      </c>
      <c r="D11" t="inlineStr">
        <is>
          <t>火灾自动报警和消防联动控制系统</t>
        </is>
      </c>
      <c r="E11" t="inlineStr">
        <is>
          <t>030904009</t>
        </is>
      </c>
      <c r="F11" t="inlineStr">
        <is>
          <t>图形式火灾显示盘</t>
        </is>
      </c>
      <c r="G11"/>
      <c r="H11" t="inlineStr">
        <is>
          <t>台</t>
        </is>
      </c>
      <c r="I11" t="inlineStr">
        <is>
          <t>智能化系统</t>
        </is>
      </c>
      <c r="J11" t="inlineStr">
        <is>
          <t>火灾自动报警控制系统</t>
        </is>
      </c>
      <c r="K11" t="inlineStr">
        <is>
          <t>消防联动系统</t>
        </is>
      </c>
      <c r="L11" t="inlineStr">
        <is>
          <t>05</t>
        </is>
      </c>
      <c r="M11" t="inlineStr">
        <is>
          <t>01</t>
        </is>
      </c>
      <c r="N11" t="inlineStr">
        <is>
          <t>05</t>
        </is>
      </c>
      <c r="O11" t="inlineStr">
        <is>
          <t>05</t>
        </is>
      </c>
      <c r="P11" t="inlineStr">
        <is>
          <t>火警设备</t>
        </is>
      </c>
      <c r="Q11" t="inlineStr">
        <is>
          <t>图形式火灾显示盘</t>
        </is>
      </c>
      <c r="R11" t="inlineStr">
        <is>
          <t>图形式火灾显示盘</t>
        </is>
      </c>
      <c r="S11" t="inlineStr">
        <is>
          <t>设备名称</t>
        </is>
      </c>
      <c r="T11" t="inlineStr">
        <is>
          <t>火警设备_图形式火灾显示盘_图形式火灾显示盘</t>
        </is>
      </c>
      <c r="U11" t="inlineStr">
        <is>
          <t>1013新增</t>
        </is>
      </c>
      <c r="V11" t="inlineStr">
        <is>
          <t>消防工程_消防设备</t>
        </is>
      </c>
      <c r="W11"/>
      <c r="X11" s="2" t="str">
        <f>=HYPERLINK("https://j6i2pabkfv.feishu.cn/wiki/UU50wPBEeiaF8ZkFP5HcOgQJnuf", "属性信息表-电子显示屏-二工区")</f>
        <v>属性信息表-电子显示屏-二工区</v>
      </c>
      <c r="Y11" s="2"/>
      <c r="Z11"/>
      <c r="AA11"/>
      <c r="AB11"/>
      <c r="AC11"/>
      <c r="AD11"/>
      <c r="AE11"/>
      <c r="AF11"/>
      <c r="AG11"/>
      <c r="AH11"/>
      <c r="AI11"/>
      <c r="AJ11"/>
      <c r="AK11"/>
      <c r="AL11"/>
      <c r="AM11"/>
    </row>
    <row r="12" ht="25.5" customHeight="1">
      <c r="A12"/>
      <c r="B12" t="inlineStr">
        <is>
          <t>消防工程</t>
        </is>
      </c>
      <c r="C12" t="inlineStr">
        <is>
          <t>消防电工程</t>
        </is>
      </c>
      <c r="D12" t="inlineStr">
        <is>
          <t>火灾自动报警和消防联动控制系统</t>
        </is>
      </c>
      <c r="E12" t="inlineStr">
        <is>
          <t>030904012</t>
        </is>
      </c>
      <c r="F12" t="inlineStr">
        <is>
          <t>消防水池液位显示器</t>
        </is>
      </c>
      <c r="G12"/>
      <c r="H12" t="inlineStr">
        <is>
          <t>台</t>
        </is>
      </c>
      <c r="I12" t="inlineStr">
        <is>
          <t>智能化系统</t>
        </is>
      </c>
      <c r="J12" t="inlineStr">
        <is>
          <t>火灾自动报警控制系统</t>
        </is>
      </c>
      <c r="K12" t="inlineStr">
        <is>
          <t>消防联动系统</t>
        </is>
      </c>
      <c r="L12" t="inlineStr">
        <is>
          <t>05</t>
        </is>
      </c>
      <c r="M12" t="inlineStr">
        <is>
          <t>01</t>
        </is>
      </c>
      <c r="N12" t="inlineStr">
        <is>
          <t>05</t>
        </is>
      </c>
      <c r="O12" t="inlineStr">
        <is>
          <t>05</t>
        </is>
      </c>
      <c r="P12" t="inlineStr">
        <is>
          <t>火警设备</t>
        </is>
      </c>
      <c r="Q12" t="inlineStr">
        <is>
          <t>消防水池液位显示器</t>
        </is>
      </c>
      <c r="R12" t="inlineStr">
        <is>
          <t>消防水池液位显示器</t>
        </is>
      </c>
      <c r="S12" t="inlineStr">
        <is>
          <t>设备名称</t>
        </is>
      </c>
      <c r="T12" t="inlineStr">
        <is>
          <t>火警设备_消防水池液位显示器_消防水池液位显示器</t>
        </is>
      </c>
      <c r="U12" t="inlineStr">
        <is>
          <t>1013新增</t>
        </is>
      </c>
      <c r="V12" t="inlineStr">
        <is>
          <t>消防工程_消防装置</t>
        </is>
      </c>
      <c r="W12"/>
      <c r="X12" s="2" t="str">
        <f>=HYPERLINK("https://j6i2pabkfv.feishu.cn/wiki/UU50wPBEeiaF8ZkFP5HcOgQJnuf", "属性信息表-电子显示屏-二工区")</f>
        <v>属性信息表-电子显示屏-二工区</v>
      </c>
      <c r="Y12" s="2"/>
      <c r="Z12"/>
      <c r="AA12"/>
      <c r="AB12"/>
      <c r="AC12"/>
      <c r="AD12" t="inlineStr">
        <is>
          <t>1</t>
        </is>
      </c>
      <c r="AE12"/>
      <c r="AF12"/>
      <c r="AG12"/>
      <c r="AH12"/>
      <c r="AI12"/>
      <c r="AJ12"/>
      <c r="AK12"/>
      <c r="AL12"/>
      <c r="AM12"/>
    </row>
    <row r="13" ht="25.5" customHeight="1">
      <c r="A13"/>
      <c r="B13" t="inlineStr">
        <is>
          <t>消防工程</t>
        </is>
      </c>
      <c r="C13" t="inlineStr">
        <is>
          <t>消防电工程</t>
        </is>
      </c>
      <c r="D13" t="inlineStr">
        <is>
          <t>火灾自动报警和消防联动控制系统</t>
        </is>
      </c>
      <c r="E13" t="inlineStr">
        <is>
          <t>030904009</t>
        </is>
      </c>
      <c r="F13" t="inlineStr">
        <is>
          <t>图形式火灾显示盘</t>
        </is>
      </c>
      <c r="G13"/>
      <c r="H13" t="inlineStr">
        <is>
          <t>台</t>
        </is>
      </c>
      <c r="I13" t="inlineStr">
        <is>
          <t>智能化系统</t>
        </is>
      </c>
      <c r="J13" t="inlineStr">
        <is>
          <t>火灾自动报警控制系统</t>
        </is>
      </c>
      <c r="K13" t="inlineStr">
        <is>
          <t>消防联动系统</t>
        </is>
      </c>
      <c r="L13" t="inlineStr">
        <is>
          <t>05</t>
        </is>
      </c>
      <c r="M13" t="inlineStr">
        <is>
          <t>01</t>
        </is>
      </c>
      <c r="N13" t="inlineStr">
        <is>
          <t>05</t>
        </is>
      </c>
      <c r="O13" t="inlineStr">
        <is>
          <t>05</t>
        </is>
      </c>
      <c r="P13" t="inlineStr">
        <is>
          <t>火警设备</t>
        </is>
      </c>
      <c r="Q13" t="inlineStr">
        <is>
          <t>图形式火灾显示盘</t>
        </is>
      </c>
      <c r="R13" t="inlineStr">
        <is>
          <t>图形式火灾显示盘</t>
        </is>
      </c>
      <c r="S13" t="inlineStr">
        <is>
          <t>设备名称</t>
        </is>
      </c>
      <c r="T13" t="inlineStr">
        <is>
          <t>火警设备_图形式火灾显示盘_图形式火灾显示盘</t>
        </is>
      </c>
      <c r="U13" t="inlineStr">
        <is>
          <t>1013新增</t>
        </is>
      </c>
      <c r="V13" t="inlineStr">
        <is>
          <t>消防工程_消防设备</t>
        </is>
      </c>
      <c r="W13"/>
      <c r="X13" s="2" t="str">
        <f>=HYPERLINK("https://j6i2pabkfv.feishu.cn/wiki/UU50wPBEeiaF8ZkFP5HcOgQJnuf", "属性信息表-电子显示屏-二工区")</f>
        <v>属性信息表-电子显示屏-二工区</v>
      </c>
      <c r="Y13" s="2" t="str">
        <f>=HYPERLINK("https://j6i2pabkfv.feishu.cn/wiki/UTrSw5Lgvituw5kYtzPcXddjn8c", "属性信息--图形式火灾显示盘")</f>
        <v>属性信息--图形式火灾显示盘</v>
      </c>
      <c r="Z13"/>
      <c r="AA13"/>
      <c r="AB13"/>
      <c r="AC13"/>
      <c r="AD13" t="inlineStr">
        <is>
          <t>1</t>
        </is>
      </c>
      <c r="AE13"/>
      <c r="AF13"/>
      <c r="AG13"/>
      <c r="AH13"/>
      <c r="AI13"/>
      <c r="AJ13"/>
      <c r="AK13"/>
      <c r="AL13"/>
      <c r="AM13"/>
    </row>
    <row r="14" ht="25.5" customHeight="1">
      <c r="A14"/>
      <c r="B14" t="inlineStr">
        <is>
          <t>消防工程</t>
        </is>
      </c>
      <c r="C14" t="inlineStr">
        <is>
          <t>消防电工程</t>
        </is>
      </c>
      <c r="D14" t="inlineStr">
        <is>
          <t>防火门监控系统</t>
        </is>
      </c>
      <c r="E14"/>
      <c r="F14"/>
      <c r="G14"/>
      <c r="H14" t="inlineStr">
        <is>
          <t>台</t>
        </is>
      </c>
      <c r="I14" t="inlineStr">
        <is>
          <t>智能化系统</t>
        </is>
      </c>
      <c r="J14" t="inlineStr">
        <is>
          <t>火灾自动报警控制系统</t>
        </is>
      </c>
      <c r="K14" t="inlineStr">
        <is>
          <t>防火门监控系统</t>
        </is>
      </c>
      <c r="L14" t="inlineStr">
        <is>
          <t>05</t>
        </is>
      </c>
      <c r="M14" t="inlineStr">
        <is>
          <t>01</t>
        </is>
      </c>
      <c r="N14" t="inlineStr">
        <is>
          <t>05</t>
        </is>
      </c>
      <c r="O14" t="inlineStr">
        <is>
          <t>06</t>
        </is>
      </c>
      <c r="P14" t="inlineStr">
        <is>
          <t>火警设备</t>
        </is>
      </c>
      <c r="Q14" t="inlineStr">
        <is>
          <t>防火门监控分机</t>
        </is>
      </c>
      <c r="R14" t="inlineStr">
        <is>
          <t>防火门监控系统</t>
        </is>
      </c>
      <c r="S14" t="inlineStr">
        <is>
          <t>设备名称</t>
        </is>
      </c>
      <c r="T14" t="inlineStr">
        <is>
          <t>火警设备_防火门监控分机_防火门监控系统</t>
        </is>
      </c>
      <c r="U14" t="inlineStr">
        <is>
          <t>1013构件命名调整</t>
        </is>
      </c>
      <c r="V14" t="inlineStr">
        <is>
          <t>消防工程_消防设备</t>
        </is>
      </c>
      <c r="W14" t="inlineStr">
        <is>
          <t>
</t>
        </is>
      </c>
      <c r="X14" s="2" t="str">
        <f>=HYPERLINK("https://j6i2pabkfv.feishu.cn/wiki/RyFgweHq7iapRZkcGmqcWkCQnyb", "属性信息表-防火门监控器主机-三工区")</f>
        <v>属性信息表-防火门监控器主机-三工区</v>
      </c>
      <c r="Y14" s="2"/>
      <c r="Z14"/>
      <c r="AA14"/>
      <c r="AB14"/>
      <c r="AC14"/>
      <c r="AD14"/>
      <c r="AE14"/>
      <c r="AF14"/>
      <c r="AG14"/>
      <c r="AH14"/>
      <c r="AI14"/>
      <c r="AJ14" t="inlineStr">
        <is>
          <t>否</t>
        </is>
      </c>
      <c r="AK14" t="inlineStr">
        <is>
          <t>image.png</t>
        </is>
      </c>
      <c r="AL14"/>
      <c r="AM14"/>
    </row>
    <row r="15" ht="25.5" customHeight="1">
      <c r="A15"/>
      <c r="B15" t="inlineStr">
        <is>
          <t>消防工程</t>
        </is>
      </c>
      <c r="C15" t="inlineStr">
        <is>
          <t>消防电工程</t>
        </is>
      </c>
      <c r="D15" t="inlineStr">
        <is>
          <t>防火门监控系统</t>
        </is>
      </c>
      <c r="E15" t="inlineStr">
        <is>
          <t>030904009</t>
        </is>
      </c>
      <c r="F15" t="inlineStr">
        <is>
          <t>防火门监控器主机</t>
        </is>
      </c>
      <c r="G15"/>
      <c r="H15" t="inlineStr">
        <is>
          <t>台</t>
        </is>
      </c>
      <c r="I15" t="inlineStr">
        <is>
          <t>智能化系统</t>
        </is>
      </c>
      <c r="J15" t="inlineStr">
        <is>
          <t>火灾自动报警控制系统</t>
        </is>
      </c>
      <c r="K15" t="inlineStr">
        <is>
          <t>防火门监控系统</t>
        </is>
      </c>
      <c r="L15" t="inlineStr">
        <is>
          <t>05</t>
        </is>
      </c>
      <c r="M15" t="inlineStr">
        <is>
          <t>01</t>
        </is>
      </c>
      <c r="N15" t="inlineStr">
        <is>
          <t>05</t>
        </is>
      </c>
      <c r="O15" t="inlineStr">
        <is>
          <t>06</t>
        </is>
      </c>
      <c r="P15" t="inlineStr">
        <is>
          <t>火警设备</t>
        </is>
      </c>
      <c r="Q15" t="inlineStr">
        <is>
          <t>防火门监控器主机</t>
        </is>
      </c>
      <c r="R15" t="inlineStr">
        <is>
          <t>防火门监控器主机</t>
        </is>
      </c>
      <c r="S15" t="inlineStr">
        <is>
          <t>设备名称</t>
        </is>
      </c>
      <c r="T15" t="inlineStr">
        <is>
          <t>火警设备_防火门监控器主机_防火门监控器主机</t>
        </is>
      </c>
      <c r="U15" t="inlineStr">
        <is>
          <t>1013构件命名调整</t>
        </is>
      </c>
      <c r="V15" t="inlineStr">
        <is>
          <t>消防工程_消防设备</t>
        </is>
      </c>
      <c r="W15" t="inlineStr">
        <is>
          <t>
</t>
        </is>
      </c>
      <c r="X15" s="2" t="str">
        <f>=HYPERLINK("https://j6i2pabkfv.feishu.cn/wiki/RyFgweHq7iapRZkcGmqcWkCQnyb", "属性信息表-防火门监控器主机-三工区")</f>
        <v>属性信息表-防火门监控器主机-三工区</v>
      </c>
      <c r="Y15" s="2"/>
      <c r="Z15"/>
      <c r="AA15"/>
      <c r="AB15"/>
      <c r="AC15"/>
      <c r="AD15" t="inlineStr">
        <is>
          <t>1</t>
        </is>
      </c>
      <c r="AE15"/>
      <c r="AF15"/>
      <c r="AG15"/>
      <c r="AH15"/>
      <c r="AI15"/>
      <c r="AJ15"/>
      <c r="AK15"/>
      <c r="AL15"/>
      <c r="AM15"/>
    </row>
    <row r="16" ht="25.5" customHeight="1">
      <c r="A16"/>
      <c r="B16" t="inlineStr">
        <is>
          <t>消防工程</t>
        </is>
      </c>
      <c r="C16" t="inlineStr">
        <is>
          <t>消防电工程</t>
        </is>
      </c>
      <c r="D16" t="inlineStr">
        <is>
          <t>火灾自动报警和消防联动控制系统</t>
        </is>
      </c>
      <c r="E16" t="inlineStr">
        <is>
          <t>030904012</t>
        </is>
      </c>
      <c r="F16" t="inlineStr">
        <is>
          <t>高清图像火灾报警监控主机</t>
        </is>
      </c>
      <c r="G16"/>
      <c r="H16" t="inlineStr">
        <is>
          <t>台</t>
        </is>
      </c>
      <c r="I16" t="inlineStr">
        <is>
          <t>智能化系统</t>
        </is>
      </c>
      <c r="J16" t="inlineStr">
        <is>
          <t>火灾自动报警控制系统</t>
        </is>
      </c>
      <c r="K16" t="inlineStr">
        <is>
          <t>消防联动系统</t>
        </is>
      </c>
      <c r="L16" t="inlineStr">
        <is>
          <t>05</t>
        </is>
      </c>
      <c r="M16" t="inlineStr">
        <is>
          <t>01</t>
        </is>
      </c>
      <c r="N16" t="inlineStr">
        <is>
          <t>05</t>
        </is>
      </c>
      <c r="O16" t="inlineStr">
        <is>
          <t>05</t>
        </is>
      </c>
      <c r="P16" t="inlineStr">
        <is>
          <t>火警设备</t>
        </is>
      </c>
      <c r="Q16" t="inlineStr">
        <is>
          <t>高清图像火灾报警监控主机</t>
        </is>
      </c>
      <c r="R16" t="inlineStr">
        <is>
          <t>高清图像火灾报警监控主机</t>
        </is>
      </c>
      <c r="S16" t="inlineStr">
        <is>
          <t>设备名称</t>
        </is>
      </c>
      <c r="T16" t="inlineStr">
        <is>
          <t>火警设备_高清图像火灾报警监控主机_高清图像火灾报警监控主机</t>
        </is>
      </c>
      <c r="U16" t="inlineStr">
        <is>
          <t>1013新增</t>
        </is>
      </c>
      <c r="V16" t="inlineStr">
        <is>
          <t>消防工程_消防设备</t>
        </is>
      </c>
      <c r="W16"/>
      <c r="X16" s="2" t="str">
        <f>=HYPERLINK("https://j6i2pabkfv.feishu.cn/wiki/PyhfwyOMgiEH9Tkr1bOcdXcMnBd", "属性信息表-火灾报警监控主机-三工区")</f>
        <v>属性信息表-火灾报警监控主机-三工区</v>
      </c>
      <c r="Y16" s="2"/>
      <c r="Z16"/>
      <c r="AA16"/>
      <c r="AB16"/>
      <c r="AC16"/>
      <c r="AD16" t="inlineStr">
        <is>
          <t>1</t>
        </is>
      </c>
      <c r="AE16"/>
      <c r="AF16"/>
      <c r="AG16"/>
      <c r="AH16"/>
      <c r="AI16"/>
      <c r="AJ16"/>
      <c r="AK16"/>
      <c r="AL16"/>
      <c r="AM16"/>
    </row>
    <row r="17" ht="25.5" customHeight="1">
      <c r="A17"/>
      <c r="B17" t="inlineStr">
        <is>
          <t>消防工程</t>
        </is>
      </c>
      <c r="C17" t="inlineStr">
        <is>
          <t>消防电工程</t>
        </is>
      </c>
      <c r="D17" t="inlineStr">
        <is>
          <t>火灾自动报警和消防联动控制系统</t>
        </is>
      </c>
      <c r="E17" t="inlineStr">
        <is>
          <t>030904012</t>
        </is>
      </c>
      <c r="F17" t="inlineStr">
        <is>
          <t>高清图像火灾报警监控分机</t>
        </is>
      </c>
      <c r="G17"/>
      <c r="H17" t="inlineStr">
        <is>
          <t>台</t>
        </is>
      </c>
      <c r="I17" t="inlineStr">
        <is>
          <t>智能化系统</t>
        </is>
      </c>
      <c r="J17" t="inlineStr">
        <is>
          <t>火灾自动报警控制系统</t>
        </is>
      </c>
      <c r="K17" t="inlineStr">
        <is>
          <t>消防联动系统</t>
        </is>
      </c>
      <c r="L17" t="inlineStr">
        <is>
          <t>05</t>
        </is>
      </c>
      <c r="M17" t="inlineStr">
        <is>
          <t>01</t>
        </is>
      </c>
      <c r="N17" t="inlineStr">
        <is>
          <t>05</t>
        </is>
      </c>
      <c r="O17" t="inlineStr">
        <is>
          <t>05</t>
        </is>
      </c>
      <c r="P17" t="inlineStr">
        <is>
          <t>火警设备</t>
        </is>
      </c>
      <c r="Q17" t="inlineStr">
        <is>
          <t>高清图像火灾报警监控分机</t>
        </is>
      </c>
      <c r="R17" t="inlineStr">
        <is>
          <t>高清图像火灾报警监控分机</t>
        </is>
      </c>
      <c r="S17" t="inlineStr">
        <is>
          <t>设备名称</t>
        </is>
      </c>
      <c r="T17" t="inlineStr">
        <is>
          <t>火警设备_高清图像火灾报警监控分机_高清图像火灾报警监控分机</t>
        </is>
      </c>
      <c r="U17" t="inlineStr">
        <is>
          <t>1013新增</t>
        </is>
      </c>
      <c r="V17" t="inlineStr">
        <is>
          <t>消防工程_消防设备</t>
        </is>
      </c>
      <c r="W17"/>
      <c r="X17" s="2" t="str">
        <f>=HYPERLINK("https://j6i2pabkfv.feishu.cn/wiki/PyhfwyOMgiEH9Tkr1bOcdXcMnBd", "属性信息表-火灾报警监控主机-三工区")</f>
        <v>属性信息表-火灾报警监控主机-三工区</v>
      </c>
      <c r="Y17" s="2"/>
      <c r="Z17"/>
      <c r="AA17"/>
      <c r="AB17"/>
      <c r="AC17"/>
      <c r="AD17" t="inlineStr">
        <is>
          <t>1</t>
        </is>
      </c>
      <c r="AE17"/>
      <c r="AF17"/>
      <c r="AG17"/>
      <c r="AH17"/>
      <c r="AI17"/>
      <c r="AJ17"/>
      <c r="AK17"/>
      <c r="AL17"/>
      <c r="AM17"/>
    </row>
    <row r="18" ht="25.5" customHeight="1">
      <c r="A18"/>
      <c r="B18" t="inlineStr">
        <is>
          <t>消防工程</t>
        </is>
      </c>
      <c r="C18" t="inlineStr">
        <is>
          <t>消防电工程</t>
        </is>
      </c>
      <c r="D18" t="inlineStr">
        <is>
          <t>火灾自动报警和消防联动控制系统</t>
        </is>
      </c>
      <c r="E18" t="inlineStr">
        <is>
          <t>030904012</t>
        </is>
      </c>
      <c r="F18" t="inlineStr">
        <is>
          <t>双波段图像火灾探测系统报警主机</t>
        </is>
      </c>
      <c r="G18"/>
      <c r="H18" t="inlineStr">
        <is>
          <t>台</t>
        </is>
      </c>
      <c r="I18" t="inlineStr">
        <is>
          <t>智能化系统</t>
        </is>
      </c>
      <c r="J18" t="inlineStr">
        <is>
          <t>火灾自动报警控制系统</t>
        </is>
      </c>
      <c r="K18" t="inlineStr">
        <is>
          <t>消防联动系统</t>
        </is>
      </c>
      <c r="L18" t="inlineStr">
        <is>
          <t>05</t>
        </is>
      </c>
      <c r="M18" t="inlineStr">
        <is>
          <t>01</t>
        </is>
      </c>
      <c r="N18" t="inlineStr">
        <is>
          <t>05</t>
        </is>
      </c>
      <c r="O18" t="inlineStr">
        <is>
          <t>05</t>
        </is>
      </c>
      <c r="P18" t="inlineStr">
        <is>
          <t>火警设备</t>
        </is>
      </c>
      <c r="Q18" t="inlineStr">
        <is>
          <t>双波段图像火灾探测系统报警主机</t>
        </is>
      </c>
      <c r="R18" t="inlineStr">
        <is>
          <t>双波段图像火灾探测系统报警主机</t>
        </is>
      </c>
      <c r="S18" t="inlineStr">
        <is>
          <t>设备名称</t>
        </is>
      </c>
      <c r="T18" t="inlineStr">
        <is>
          <t>火警设备_双波段图像火灾探测系统报警主机_双波段图像火灾探测系统报警主机</t>
        </is>
      </c>
      <c r="U18" t="inlineStr">
        <is>
          <t>1013新增</t>
        </is>
      </c>
      <c r="V18" t="inlineStr">
        <is>
          <t>消防工程_消防设备</t>
        </is>
      </c>
      <c r="W18"/>
      <c r="X18" s="2" t="str">
        <f>=HYPERLINK("https://j6i2pabkfv.feishu.cn/wiki/PyhfwyOMgiEH9Tkr1bOcdXcMnBd", "属性信息表-火灾报警监控主机-三工区")</f>
        <v>属性信息表-火灾报警监控主机-三工区</v>
      </c>
      <c r="Y18" s="2"/>
      <c r="Z18"/>
      <c r="AA18"/>
      <c r="AB18"/>
      <c r="AC18"/>
      <c r="AD18" t="inlineStr">
        <is>
          <t>1</t>
        </is>
      </c>
      <c r="AE18"/>
      <c r="AF18"/>
      <c r="AG18"/>
      <c r="AH18"/>
      <c r="AI18"/>
      <c r="AJ18"/>
      <c r="AK18"/>
      <c r="AL18"/>
      <c r="AM18"/>
    </row>
    <row r="19" ht="25.5" customHeight="1">
      <c r="A19"/>
      <c r="B19" t="inlineStr">
        <is>
          <t>消防工程</t>
        </is>
      </c>
      <c r="C19" t="inlineStr">
        <is>
          <t>消防电工程</t>
        </is>
      </c>
      <c r="D19" t="inlineStr">
        <is>
          <t>消防应急广播系统</t>
        </is>
      </c>
      <c r="E19" t="inlineStr">
        <is>
          <t>030904007</t>
        </is>
      </c>
      <c r="F19" t="inlineStr">
        <is>
          <t>火灾报警扬声器 3W壁挂式</t>
        </is>
      </c>
      <c r="G19" t="inlineStr">
        <is>
          <t>包括金属软管</t>
        </is>
      </c>
      <c r="H19" t="inlineStr">
        <is>
          <t>只</t>
        </is>
      </c>
      <c r="I19" t="inlineStr">
        <is>
          <t>智能化系统</t>
        </is>
      </c>
      <c r="J19" t="inlineStr">
        <is>
          <t>信息设施系统</t>
        </is>
      </c>
      <c r="K19" t="inlineStr">
        <is>
          <t>广播系统</t>
        </is>
      </c>
      <c r="L19" t="inlineStr">
        <is>
          <t>05</t>
        </is>
      </c>
      <c r="M19" t="inlineStr">
        <is>
          <t>01</t>
        </is>
      </c>
      <c r="N19" t="inlineStr">
        <is>
          <t>03</t>
        </is>
      </c>
      <c r="O19" t="inlineStr">
        <is>
          <t>08</t>
        </is>
      </c>
      <c r="P19" t="inlineStr">
        <is>
          <t>火警设备</t>
        </is>
      </c>
      <c r="Q19" t="inlineStr">
        <is>
          <t>火灾报警扬声器（壁挂式）</t>
        </is>
      </c>
      <c r="R19" t="inlineStr">
        <is>
          <t>火灾报警扬声器-3W-壁挂式</t>
        </is>
      </c>
      <c r="S19" t="inlineStr">
        <is>
          <t>设备名称-规格型号-功能类型</t>
        </is>
      </c>
      <c r="T19" t="inlineStr">
        <is>
          <t>火警设备_火灾报警扬声器（壁挂式）_火灾报警扬声器-3W-壁挂式</t>
        </is>
      </c>
      <c r="U19" t="inlineStr">
        <is>
          <t>1013构件命名调整</t>
        </is>
      </c>
      <c r="V19" t="inlineStr">
        <is>
          <t>消防工程_消防装置</t>
        </is>
      </c>
      <c r="W19"/>
      <c r="X19" s="2" t="str">
        <f>=HYPERLINK("https://j6i2pabkfv.feishu.cn/wiki/I8pgwg9r4iHu52k05aZcbJP8ngd", "属性信息表-火灾报警扬声器（壁挂式）-三工区")</f>
        <v>属性信息表-火灾报警扬声器（壁挂式）-三工区</v>
      </c>
      <c r="Y19" s="2"/>
      <c r="Z19"/>
      <c r="AA19"/>
      <c r="AB19"/>
      <c r="AC19"/>
      <c r="AD19"/>
      <c r="AE19"/>
      <c r="AF19"/>
      <c r="AG19"/>
      <c r="AH19"/>
      <c r="AI19"/>
      <c r="AJ19"/>
      <c r="AK19"/>
      <c r="AL19"/>
      <c r="AM19"/>
    </row>
    <row r="20" ht="25.5" customHeight="1">
      <c r="A20"/>
      <c r="B20" t="inlineStr">
        <is>
          <t>消防工程</t>
        </is>
      </c>
      <c r="C20" t="inlineStr">
        <is>
          <t>消防电工程</t>
        </is>
      </c>
      <c r="D20" t="inlineStr">
        <is>
          <t>火灾自动报警和消防联动控制系统</t>
        </is>
      </c>
      <c r="E20" t="inlineStr">
        <is>
          <t>030904005</t>
        </is>
      </c>
      <c r="F20" t="inlineStr">
        <is>
          <t>火灾声报警器</t>
        </is>
      </c>
      <c r="G20"/>
      <c r="H20" t="inlineStr">
        <is>
          <t>个</t>
        </is>
      </c>
      <c r="I20" t="inlineStr">
        <is>
          <t>智能化系统</t>
        </is>
      </c>
      <c r="J20" t="inlineStr">
        <is>
          <t>火灾自动报警控制系统</t>
        </is>
      </c>
      <c r="K20" t="inlineStr">
        <is>
          <t>消防联动系统</t>
        </is>
      </c>
      <c r="L20" t="inlineStr">
        <is>
          <t>05</t>
        </is>
      </c>
      <c r="M20" t="inlineStr">
        <is>
          <t>01</t>
        </is>
      </c>
      <c r="N20" t="inlineStr">
        <is>
          <t>05</t>
        </is>
      </c>
      <c r="O20" t="inlineStr">
        <is>
          <t>05</t>
        </is>
      </c>
      <c r="P20" t="inlineStr">
        <is>
          <t>火警设备</t>
        </is>
      </c>
      <c r="Q20" t="inlineStr">
        <is>
          <t>火灾声报警器</t>
        </is>
      </c>
      <c r="R20" t="inlineStr">
        <is>
          <t>火灾声报警器</t>
        </is>
      </c>
      <c r="S20" t="inlineStr">
        <is>
          <t>设备名称</t>
        </is>
      </c>
      <c r="T20" t="inlineStr">
        <is>
          <t>火警设备_火灾声报警器_火灾声报警器</t>
        </is>
      </c>
      <c r="U20"/>
      <c r="V20"/>
      <c r="W20"/>
      <c r="X20" s="2" t="str">
        <f>=HYPERLINK("https://j6i2pabkfv.feishu.cn/wiki/I8pgwg9r4iHu52k05aZcbJP8ngd", "属性信息表-火灾报警扬声器（壁挂式）-三工区")</f>
        <v>属性信息表-火灾报警扬声器（壁挂式）-三工区</v>
      </c>
      <c r="Y20" s="2"/>
      <c r="Z20"/>
      <c r="AA20"/>
      <c r="AB20"/>
      <c r="AC20"/>
      <c r="AD20"/>
      <c r="AE20"/>
      <c r="AF20"/>
      <c r="AG20"/>
      <c r="AH20"/>
      <c r="AI20"/>
      <c r="AJ20"/>
      <c r="AK20"/>
      <c r="AL20"/>
      <c r="AM20"/>
    </row>
    <row r="21" ht="25.5" customHeight="1">
      <c r="A21"/>
      <c r="B21" t="inlineStr">
        <is>
          <t>消防工程</t>
        </is>
      </c>
      <c r="C21" t="inlineStr">
        <is>
          <t>消防电工程</t>
        </is>
      </c>
      <c r="D21" t="inlineStr">
        <is>
          <t>消防应急广播系统</t>
        </is>
      </c>
      <c r="E21" t="inlineStr">
        <is>
          <t>030904007</t>
        </is>
      </c>
      <c r="F21" t="inlineStr">
        <is>
          <t>号筒扬声器 5W壁挂式</t>
        </is>
      </c>
      <c r="G21"/>
      <c r="H21" t="inlineStr">
        <is>
          <t>只</t>
        </is>
      </c>
      <c r="I21" t="inlineStr">
        <is>
          <t>智能化系统</t>
        </is>
      </c>
      <c r="J21" t="inlineStr">
        <is>
          <t>信息设施系统</t>
        </is>
      </c>
      <c r="K21" t="inlineStr">
        <is>
          <t>广播系统</t>
        </is>
      </c>
      <c r="L21" t="inlineStr">
        <is>
          <t>05</t>
        </is>
      </c>
      <c r="M21" t="inlineStr">
        <is>
          <t>01</t>
        </is>
      </c>
      <c r="N21" t="inlineStr">
        <is>
          <t>03</t>
        </is>
      </c>
      <c r="O21" t="inlineStr">
        <is>
          <t>08</t>
        </is>
      </c>
      <c r="P21" t="inlineStr">
        <is>
          <t>火警设备</t>
        </is>
      </c>
      <c r="Q21" t="inlineStr">
        <is>
          <t>号筒扬声器 5W壁挂式</t>
        </is>
      </c>
      <c r="R21" t="inlineStr">
        <is>
          <t>号筒扬声器-5W-壁挂式</t>
        </is>
      </c>
      <c r="S21" t="inlineStr">
        <is>
          <t>设备名称-规格型号-功能类型</t>
        </is>
      </c>
      <c r="T21" t="inlineStr">
        <is>
          <t>火警设备_号筒扬声器 5W壁挂式_号筒扬声器-5W-壁挂式</t>
        </is>
      </c>
      <c r="U21"/>
      <c r="V21"/>
      <c r="W21"/>
      <c r="X21" s="2" t="str">
        <f>=HYPERLINK("https://j6i2pabkfv.feishu.cn/wiki/I8pgwg9r4iHu52k05aZcbJP8ngd", "属性信息表-火灾报警扬声器（壁挂式）-三工区")</f>
        <v>属性信息表-火灾报警扬声器（壁挂式）-三工区</v>
      </c>
      <c r="Y21" s="2"/>
      <c r="Z21"/>
      <c r="AA21"/>
      <c r="AB21"/>
      <c r="AC21"/>
      <c r="AD21"/>
      <c r="AE21"/>
      <c r="AF21"/>
      <c r="AG21"/>
      <c r="AH21"/>
      <c r="AI21"/>
      <c r="AJ21"/>
      <c r="AK21"/>
      <c r="AL21"/>
      <c r="AM21"/>
    </row>
    <row r="22" ht="25.5" customHeight="1">
      <c r="A22"/>
      <c r="B22" t="inlineStr">
        <is>
          <t>消防工程</t>
        </is>
      </c>
      <c r="C22" t="inlineStr">
        <is>
          <t>消防电工程</t>
        </is>
      </c>
      <c r="D22" t="inlineStr">
        <is>
          <t>火灾自动报警和消防联动控制系统</t>
        </is>
      </c>
      <c r="E22" t="inlineStr">
        <is>
          <t>030904012</t>
        </is>
      </c>
      <c r="F22" t="inlineStr">
        <is>
          <t>火灾计算机图形显示系统CRT（含软件和网关接口）</t>
        </is>
      </c>
      <c r="G22"/>
      <c r="H22" t="inlineStr">
        <is>
          <t>台</t>
        </is>
      </c>
      <c r="I22" t="inlineStr">
        <is>
          <t>智能化系统</t>
        </is>
      </c>
      <c r="J22" t="inlineStr">
        <is>
          <t>火灾自动报警控制系统</t>
        </is>
      </c>
      <c r="K22" t="inlineStr">
        <is>
          <t>消防联动系统</t>
        </is>
      </c>
      <c r="L22" t="inlineStr">
        <is>
          <t>05</t>
        </is>
      </c>
      <c r="M22" t="inlineStr">
        <is>
          <t>01</t>
        </is>
      </c>
      <c r="N22" t="inlineStr">
        <is>
          <t>05</t>
        </is>
      </c>
      <c r="O22" t="inlineStr">
        <is>
          <t>05</t>
        </is>
      </c>
      <c r="P22" t="inlineStr">
        <is>
          <t>火警设备</t>
        </is>
      </c>
      <c r="Q22" t="inlineStr">
        <is>
          <t>火灾计算机图形显示系统CRT</t>
        </is>
      </c>
      <c r="R22" t="inlineStr">
        <is>
          <t>火灾计算机图形显示系统CRT</t>
        </is>
      </c>
      <c r="S22" t="inlineStr">
        <is>
          <t>设备名称</t>
        </is>
      </c>
      <c r="T22" t="inlineStr">
        <is>
          <t>火警设备_火灾计算机图形显示系统CRT_火灾计算机图形显示系统CRT</t>
        </is>
      </c>
      <c r="U22" t="inlineStr">
        <is>
          <t>1013新增</t>
        </is>
      </c>
      <c r="V22" t="inlineStr">
        <is>
          <t>消防工程_消防设备</t>
        </is>
      </c>
      <c r="W22" t="inlineStr">
        <is>
          <t>（含软件和网关接口）</t>
        </is>
      </c>
      <c r="X22" s="2" t="str">
        <f>=HYPERLINK("https://j6i2pabkfv.feishu.cn/wiki/BKIbwaB3di2OVikSqSlcr6UbnMd", "属性信息表-火灾计算机图形显示系统CRT-三工区")</f>
        <v>属性信息表-火灾计算机图形显示系统CRT-三工区</v>
      </c>
      <c r="Y22" s="2" t="str">
        <f>=HYPERLINK("https://j6i2pabkfv.feishu.cn/wiki/WeeQwbSiZiZZ2Dk5BUgch21in5e", "属性信息--火灾计算机图形显示系统CRT")</f>
        <v>属性信息--火灾计算机图形显示系统CRT</v>
      </c>
      <c r="Z22"/>
      <c r="AA22"/>
      <c r="AB22"/>
      <c r="AC22"/>
      <c r="AD22" t="inlineStr">
        <is>
          <t>1</t>
        </is>
      </c>
      <c r="AE22"/>
      <c r="AF22"/>
      <c r="AG22"/>
      <c r="AH22"/>
      <c r="AI22"/>
      <c r="AJ22"/>
      <c r="AK22"/>
      <c r="AL22"/>
      <c r="AM22"/>
    </row>
    <row r="23" ht="25.5" customHeight="1">
      <c r="A23"/>
      <c r="B23" t="inlineStr">
        <is>
          <t>消防工程</t>
        </is>
      </c>
      <c r="C23" t="inlineStr">
        <is>
          <t>消防电工程</t>
        </is>
      </c>
      <c r="D23" t="inlineStr">
        <is>
          <t>消防应急广播系统</t>
        </is>
      </c>
      <c r="E23" t="inlineStr">
        <is>
          <t>030904014</t>
        </is>
      </c>
      <c r="F23" t="inlineStr">
        <is>
          <t>火灾应急广播主机</t>
        </is>
      </c>
      <c r="G23"/>
      <c r="H23" t="inlineStr">
        <is>
          <t>台</t>
        </is>
      </c>
      <c r="I23" t="inlineStr">
        <is>
          <t>智能化系统</t>
        </is>
      </c>
      <c r="J23" t="inlineStr">
        <is>
          <t>火灾自动报警控制系统</t>
        </is>
      </c>
      <c r="K23" t="inlineStr">
        <is>
          <t>消防联动系统</t>
        </is>
      </c>
      <c r="L23" t="inlineStr">
        <is>
          <t>05</t>
        </is>
      </c>
      <c r="M23" t="inlineStr">
        <is>
          <t>01</t>
        </is>
      </c>
      <c r="N23" t="inlineStr">
        <is>
          <t>05</t>
        </is>
      </c>
      <c r="O23" t="inlineStr">
        <is>
          <t>05</t>
        </is>
      </c>
      <c r="P23" t="inlineStr">
        <is>
          <t>火警设备</t>
        </is>
      </c>
      <c r="Q23" t="inlineStr">
        <is>
          <t>火灾应急广播主机</t>
        </is>
      </c>
      <c r="R23" t="inlineStr">
        <is>
          <t>火灾应急广播主机</t>
        </is>
      </c>
      <c r="S23" t="inlineStr">
        <is>
          <t>设备名称</t>
        </is>
      </c>
      <c r="T23" t="inlineStr">
        <is>
          <t>火警设备_火灾应急广播主机_火灾应急广播主机</t>
        </is>
      </c>
      <c r="U23" t="inlineStr">
        <is>
          <t>1013新增</t>
        </is>
      </c>
      <c r="V23" t="inlineStr">
        <is>
          <t>消防工程_消防设备</t>
        </is>
      </c>
      <c r="W23"/>
      <c r="X23" s="2" t="str">
        <f>=HYPERLINK("https://j6i2pabkfv.feishu.cn/wiki/RDg5wmZLNi0ACPkuqn9c1f2BnlX", "属性信息表-火灾应急广播主机-三工区")</f>
        <v>属性信息表-火灾应急广播主机-三工区</v>
      </c>
      <c r="Y23" s="2"/>
      <c r="Z23"/>
      <c r="AA23"/>
      <c r="AB23"/>
      <c r="AC23"/>
      <c r="AD23" t="inlineStr">
        <is>
          <t>1</t>
        </is>
      </c>
      <c r="AE23"/>
      <c r="AF23"/>
      <c r="AG23"/>
      <c r="AH23"/>
      <c r="AI23"/>
      <c r="AJ23"/>
      <c r="AK23"/>
      <c r="AL23"/>
      <c r="AM23"/>
    </row>
    <row r="24" ht="25.5" customHeight="1">
      <c r="A24"/>
      <c r="B24" t="inlineStr">
        <is>
          <t>消防工程</t>
        </is>
      </c>
      <c r="C24" t="inlineStr">
        <is>
          <t>消防水工程</t>
        </is>
      </c>
      <c r="D24" t="inlineStr">
        <is>
          <t>消火栓系统</t>
        </is>
      </c>
      <c r="E24" t="inlineStr">
        <is>
          <t>030807003</t>
        </is>
      </c>
      <c r="F24" t="inlineStr">
        <is>
          <t>泄压口 有效泄压面积0.42m2</t>
        </is>
      </c>
      <c r="G24"/>
      <c r="H24" t="inlineStr">
        <is>
          <t>个</t>
        </is>
      </c>
      <c r="I24" t="inlineStr">
        <is>
          <t>给排水系统</t>
        </is>
      </c>
      <c r="J24" t="inlineStr">
        <is>
          <t>消防系统</t>
        </is>
      </c>
      <c r="K24" t="inlineStr">
        <is>
          <t>消防器材</t>
        </is>
      </c>
      <c r="L24" t="inlineStr">
        <is>
          <t>02</t>
        </is>
      </c>
      <c r="M24" t="inlineStr">
        <is>
          <t>01</t>
        </is>
      </c>
      <c r="N24" t="inlineStr">
        <is>
          <t>05</t>
        </is>
      </c>
      <c r="O24" t="inlineStr">
        <is>
          <t>12</t>
        </is>
      </c>
      <c r="P24" t="inlineStr">
        <is>
          <t>火警设备</t>
        </is>
      </c>
      <c r="Q24" t="inlineStr">
        <is>
          <t>泄压口</t>
        </is>
      </c>
      <c r="R24" t="inlineStr">
        <is>
          <t>设备名称-有效泄压面积=0.42㎡</t>
        </is>
      </c>
      <c r="S24" t="inlineStr">
        <is>
          <t>设备名称-有效泄压面积</t>
        </is>
      </c>
      <c r="T24" t="inlineStr">
        <is>
          <t>火警设备_泄压口_设备名称-有效泄压面积=0.42㎡</t>
        </is>
      </c>
      <c r="U24" t="inlineStr">
        <is>
          <t>1013新增</t>
        </is>
      </c>
      <c r="V24" t="inlineStr">
        <is>
          <t>消防工程_消防装置</t>
        </is>
      </c>
      <c r="W24"/>
      <c r="X24" s="2" t="str">
        <f>=HYPERLINK("https://j6i2pabkfv.feishu.cn/wiki/TrJUwlw6siJ9FzkwBogcjuYgnQd", "属性信息表-加压风口-一工区")</f>
        <v>属性信息表-加压风口-一工区</v>
      </c>
      <c r="Y24" s="2" t="str">
        <f>=HYPERLINK("https://j6i2pabkfv.feishu.cn/wiki/Jd41wldOVi1mCekfhl4c4PnwnNf", "属性信息--泄压口")</f>
        <v>属性信息--泄压口</v>
      </c>
      <c r="Z24"/>
      <c r="AA24"/>
      <c r="AB24"/>
      <c r="AC24"/>
      <c r="AD24" t="inlineStr">
        <is>
          <t>1</t>
        </is>
      </c>
      <c r="AE24"/>
      <c r="AF24"/>
      <c r="AG24"/>
      <c r="AH24"/>
      <c r="AI24"/>
      <c r="AJ24"/>
      <c r="AK24"/>
      <c r="AL24"/>
      <c r="AM24"/>
    </row>
    <row r="25" ht="25.5" customHeight="1">
      <c r="A25"/>
      <c r="B25" t="inlineStr">
        <is>
          <t>消防工程</t>
        </is>
      </c>
      <c r="C25" t="inlineStr">
        <is>
          <t>消防电工程</t>
        </is>
      </c>
      <c r="D25" t="inlineStr">
        <is>
          <t>火灾自动报警和消防联动控制系统</t>
        </is>
      </c>
      <c r="E25"/>
      <c r="F25"/>
      <c r="G25"/>
      <c r="H25" t="inlineStr">
        <is>
          <t>个</t>
        </is>
      </c>
      <c r="I25" t="inlineStr">
        <is>
          <t>智能化系统</t>
        </is>
      </c>
      <c r="J25" t="inlineStr">
        <is>
          <t>火灾自动报警控制系统</t>
        </is>
      </c>
      <c r="K25" t="inlineStr">
        <is>
          <t>电气火灾自动报警系统</t>
        </is>
      </c>
      <c r="L25" t="inlineStr">
        <is>
          <t>05</t>
        </is>
      </c>
      <c r="M25" t="inlineStr">
        <is>
          <t>01</t>
        </is>
      </c>
      <c r="N25" t="inlineStr">
        <is>
          <t>05</t>
        </is>
      </c>
      <c r="O25" t="inlineStr">
        <is>
          <t>05</t>
        </is>
      </c>
      <c r="P25" t="inlineStr">
        <is>
          <t>火警设备</t>
        </is>
      </c>
      <c r="Q25" t="inlineStr">
        <is>
          <t>钥匙复位开关面板</t>
        </is>
      </c>
      <c r="R25" t="inlineStr">
        <is>
          <t>电气火灾自动报警系统</t>
        </is>
      </c>
      <c r="S25" t="inlineStr">
        <is>
          <t>系统-功能类型-规格型号</t>
        </is>
      </c>
      <c r="T25" t="inlineStr">
        <is>
          <t>火警设备_钥匙复位开关面板_电气火灾自动报警系统</t>
        </is>
      </c>
      <c r="U25" t="inlineStr">
        <is>
          <t>1013新增</t>
        </is>
      </c>
      <c r="V25" t="inlineStr">
        <is>
          <t>消防工程_消防装置</t>
        </is>
      </c>
      <c r="W25"/>
      <c r="X25" s="2" t="str">
        <f>=HYPERLINK("https://j6i2pabkfv.feishu.cn/wiki/W6GtwZaAyionlDka7EKcYPUgnGe", "属性信息表-开关-二工区")</f>
        <v>属性信息表-开关-二工区</v>
      </c>
      <c r="Y25" s="2"/>
      <c r="Z25"/>
      <c r="AA25"/>
      <c r="AB25"/>
      <c r="AC25"/>
      <c r="AD25"/>
      <c r="AE25"/>
      <c r="AF25"/>
      <c r="AG25"/>
      <c r="AH25"/>
      <c r="AI25"/>
      <c r="AJ25" t="inlineStr">
        <is>
          <t>否</t>
        </is>
      </c>
      <c r="AK25"/>
      <c r="AL25"/>
      <c r="AM25"/>
    </row>
    <row r="26" ht="25.5" customHeight="1">
      <c r="A26"/>
      <c r="B26" t="inlineStr">
        <is>
          <t>消防工程</t>
        </is>
      </c>
      <c r="C26" t="inlineStr">
        <is>
          <t>消防电工程</t>
        </is>
      </c>
      <c r="D26" t="inlineStr">
        <is>
          <t>火灾自动报警和消防联动控制系统</t>
        </is>
      </c>
      <c r="E26" t="inlineStr">
        <is>
          <t>030503006</t>
        </is>
      </c>
      <c r="F26" t="inlineStr">
        <is>
          <t>压力开关（消防电）</t>
        </is>
      </c>
      <c r="G26"/>
      <c r="H26" t="inlineStr">
        <is>
          <t>套</t>
        </is>
      </c>
      <c r="I26" t="inlineStr">
        <is>
          <t>智能化系统</t>
        </is>
      </c>
      <c r="J26" t="inlineStr">
        <is>
          <t>火灾自动报警控制系统</t>
        </is>
      </c>
      <c r="K26" t="inlineStr">
        <is>
          <t>火灾自动报警控制系统</t>
        </is>
      </c>
      <c r="L26" t="inlineStr">
        <is>
          <t>05</t>
        </is>
      </c>
      <c r="M26" t="inlineStr">
        <is>
          <t>01</t>
        </is>
      </c>
      <c r="N26" t="inlineStr">
        <is>
          <t>05</t>
        </is>
      </c>
      <c r="O26" t="inlineStr">
        <is>
          <t>01</t>
        </is>
      </c>
      <c r="P26" t="inlineStr">
        <is>
          <t>火警设备</t>
        </is>
      </c>
      <c r="Q26" t="inlineStr">
        <is>
          <t>压力开关（消防电）</t>
        </is>
      </c>
      <c r="R26" t="inlineStr">
        <is>
          <t>压力开关（消防电）</t>
        </is>
      </c>
      <c r="S26" t="inlineStr">
        <is>
          <t>设备名称</t>
        </is>
      </c>
      <c r="T26" t="inlineStr">
        <is>
          <t>火警设备_压力开关（消防电）_压力开关（消防电）</t>
        </is>
      </c>
      <c r="U26"/>
      <c r="V26"/>
      <c r="W26"/>
      <c r="X26" s="2" t="str">
        <f>=HYPERLINK("https://j6i2pabkfv.feishu.cn/wiki/W6GtwZaAyionlDka7EKcYPUgnGe", "属性信息表-开关-二工区")</f>
        <v>属性信息表-开关-二工区</v>
      </c>
      <c r="Y26" s="2"/>
      <c r="Z26"/>
      <c r="AA26"/>
      <c r="AB26"/>
      <c r="AC26"/>
      <c r="AD26"/>
      <c r="AE26"/>
      <c r="AF26"/>
      <c r="AG26"/>
      <c r="AH26"/>
      <c r="AI26"/>
      <c r="AJ26"/>
      <c r="AK26"/>
      <c r="AL26"/>
      <c r="AM26"/>
    </row>
    <row r="27" ht="25.5" customHeight="1">
      <c r="A27"/>
      <c r="B27" t="inlineStr">
        <is>
          <t>消防工程</t>
        </is>
      </c>
      <c r="C27" t="inlineStr">
        <is>
          <t>消防电工程</t>
        </is>
      </c>
      <c r="D27" t="inlineStr">
        <is>
          <t>火灾自动报警和消防联动控制系统</t>
        </is>
      </c>
      <c r="E27" t="inlineStr">
        <is>
          <t>030904008</t>
        </is>
      </c>
      <c r="F27" t="inlineStr">
        <is>
          <t>可燃气体报警控制器</t>
        </is>
      </c>
      <c r="G27"/>
      <c r="H27" t="inlineStr">
        <is>
          <t>台</t>
        </is>
      </c>
      <c r="I27" t="inlineStr">
        <is>
          <t>智能化系统</t>
        </is>
      </c>
      <c r="J27" t="inlineStr">
        <is>
          <t>火灾自动报警控制系统</t>
        </is>
      </c>
      <c r="K27" t="inlineStr">
        <is>
          <t>电气火灾自动报警系统</t>
        </is>
      </c>
      <c r="L27" t="inlineStr">
        <is>
          <t>05</t>
        </is>
      </c>
      <c r="M27" t="inlineStr">
        <is>
          <t>01</t>
        </is>
      </c>
      <c r="N27" t="inlineStr">
        <is>
          <t>05</t>
        </is>
      </c>
      <c r="O27" t="inlineStr">
        <is>
          <t>05</t>
        </is>
      </c>
      <c r="P27" t="inlineStr">
        <is>
          <t>火警设备</t>
        </is>
      </c>
      <c r="Q27" t="inlineStr">
        <is>
          <t>可燃气体报警控制器</t>
        </is>
      </c>
      <c r="R27" t="inlineStr">
        <is>
          <t>可燃气体报警控制器</t>
        </is>
      </c>
      <c r="S27" t="inlineStr">
        <is>
          <t>设备名称</t>
        </is>
      </c>
      <c r="T27" t="inlineStr">
        <is>
          <t>火警设备_可燃气体报警控制器_可燃气体报警控制器</t>
        </is>
      </c>
      <c r="U27" t="inlineStr">
        <is>
          <t>1013构件命名调整</t>
        </is>
      </c>
      <c r="V27" t="inlineStr">
        <is>
          <t>消防工程_消防装置</t>
        </is>
      </c>
      <c r="W27" t="inlineStr">
        <is>
          <t>
</t>
        </is>
      </c>
      <c r="X27" s="2" t="str">
        <f>=HYPERLINK("https://j6i2pabkfv.feishu.cn/wiki/GOj1wQEI9ibTAtkM8hRcdWcRnJb", "属性信息表-可燃气体报警控制器-三工区")</f>
        <v>属性信息表-可燃气体报警控制器-三工区</v>
      </c>
      <c r="Y27" s="2"/>
      <c r="Z27"/>
      <c r="AA27"/>
      <c r="AB27"/>
      <c r="AC27"/>
      <c r="AD27" t="inlineStr">
        <is>
          <t>1</t>
        </is>
      </c>
      <c r="AE27"/>
      <c r="AF27"/>
      <c r="AG27"/>
      <c r="AH27"/>
      <c r="AI27"/>
      <c r="AJ27"/>
      <c r="AK27"/>
      <c r="AL27"/>
      <c r="AM27"/>
    </row>
    <row r="28" ht="25.5" customHeight="1">
      <c r="A28"/>
      <c r="B28" t="inlineStr">
        <is>
          <t>消防工程</t>
        </is>
      </c>
      <c r="C28" t="inlineStr">
        <is>
          <t>消防电工程</t>
        </is>
      </c>
      <c r="D28" t="inlineStr">
        <is>
          <t>火灾自动报警和消防联动控制系统</t>
        </is>
      </c>
      <c r="E28" t="inlineStr">
        <is>
          <t>030904008</t>
        </is>
      </c>
      <c r="F28" t="inlineStr">
        <is>
          <t>可燃气体报警控制器主机</t>
        </is>
      </c>
      <c r="G28"/>
      <c r="H28" t="inlineStr">
        <is>
          <t>台</t>
        </is>
      </c>
      <c r="I28" t="inlineStr">
        <is>
          <t>智能化系统</t>
        </is>
      </c>
      <c r="J28" t="inlineStr">
        <is>
          <t>火灾自动报警控制系统</t>
        </is>
      </c>
      <c r="K28" t="inlineStr">
        <is>
          <t>消防联动系统</t>
        </is>
      </c>
      <c r="L28" t="inlineStr">
        <is>
          <t>05</t>
        </is>
      </c>
      <c r="M28" t="inlineStr">
        <is>
          <t>01</t>
        </is>
      </c>
      <c r="N28" t="inlineStr">
        <is>
          <t>05</t>
        </is>
      </c>
      <c r="O28" t="inlineStr">
        <is>
          <t>05</t>
        </is>
      </c>
      <c r="P28" t="inlineStr">
        <is>
          <t>火警设备</t>
        </is>
      </c>
      <c r="Q28" t="inlineStr">
        <is>
          <t>可燃气体报警控制器主机</t>
        </is>
      </c>
      <c r="R28" t="inlineStr">
        <is>
          <t>可燃气体报警控制器主机</t>
        </is>
      </c>
      <c r="S28" t="inlineStr">
        <is>
          <t>设备名称</t>
        </is>
      </c>
      <c r="T28" t="inlineStr">
        <is>
          <t>火警设备_可燃气体报警控制器主机_可燃气体报警控制器主机</t>
        </is>
      </c>
      <c r="U28" t="inlineStr">
        <is>
          <t>1013新增</t>
        </is>
      </c>
      <c r="V28" t="inlineStr">
        <is>
          <t>消防工程_消防设备</t>
        </is>
      </c>
      <c r="W28"/>
      <c r="X28" s="2" t="str">
        <f>=HYPERLINK("https://j6i2pabkfv.feishu.cn/wiki/Kt1mwI9beiX1gzkM3U1caHLlnQc", "属性信息表-可燃气体报警控制器主机-三工区")</f>
        <v>属性信息表-可燃气体报警控制器主机-三工区</v>
      </c>
      <c r="Y28" s="2"/>
      <c r="Z28"/>
      <c r="AA28"/>
      <c r="AB28"/>
      <c r="AC28"/>
      <c r="AD28" t="inlineStr">
        <is>
          <t>1</t>
        </is>
      </c>
      <c r="AE28"/>
      <c r="AF28"/>
      <c r="AG28"/>
      <c r="AH28"/>
      <c r="AI28"/>
      <c r="AJ28"/>
      <c r="AK28"/>
      <c r="AL28"/>
      <c r="AM28"/>
    </row>
    <row r="29" ht="25.5" customHeight="1">
      <c r="A29"/>
      <c r="B29" t="inlineStr">
        <is>
          <t>消防工程</t>
        </is>
      </c>
      <c r="C29" t="inlineStr">
        <is>
          <t>消防电工程</t>
        </is>
      </c>
      <c r="D29" t="inlineStr">
        <is>
          <t>火灾自动报警和消防联动控制系统</t>
        </is>
      </c>
      <c r="E29" t="inlineStr">
        <is>
          <t>030404032</t>
        </is>
      </c>
      <c r="F29" t="inlineStr">
        <is>
          <t>探测器控制箱</t>
        </is>
      </c>
      <c r="G29"/>
      <c r="H29" t="inlineStr">
        <is>
          <t>台</t>
        </is>
      </c>
      <c r="I29" t="inlineStr">
        <is>
          <t>智能化系统</t>
        </is>
      </c>
      <c r="J29" t="inlineStr">
        <is>
          <t>火灾自动报警控制系统</t>
        </is>
      </c>
      <c r="K29" t="inlineStr">
        <is>
          <t>消防联动系统</t>
        </is>
      </c>
      <c r="L29" t="inlineStr">
        <is>
          <t>05</t>
        </is>
      </c>
      <c r="M29" t="inlineStr">
        <is>
          <t>01</t>
        </is>
      </c>
      <c r="N29" t="inlineStr">
        <is>
          <t>05</t>
        </is>
      </c>
      <c r="O29" t="inlineStr">
        <is>
          <t>07</t>
        </is>
      </c>
      <c r="P29" t="inlineStr">
        <is>
          <t>火警设备</t>
        </is>
      </c>
      <c r="Q29" t="inlineStr">
        <is>
          <t>探测器控制箱</t>
        </is>
      </c>
      <c r="R29" t="inlineStr">
        <is>
          <t>探测器控制箱</t>
        </is>
      </c>
      <c r="S29" t="inlineStr">
        <is>
          <t>设备名称</t>
        </is>
      </c>
      <c r="T29" t="inlineStr">
        <is>
          <t>火警设备_探测器控制箱_探测器控制箱</t>
        </is>
      </c>
      <c r="U29"/>
      <c r="V29"/>
      <c r="W29"/>
      <c r="X29" s="2" t="str">
        <f>=HYPERLINK("https://j6i2pabkfv.feishu.cn/wiki/Kt1mwI9beiX1gzkM3U1caHLlnQc", "属性信息表-可燃气体报警控制器主机-三工区")</f>
        <v>属性信息表-可燃气体报警控制器主机-三工区</v>
      </c>
      <c r="Y29" s="2"/>
      <c r="Z29"/>
      <c r="AA29"/>
      <c r="AB29"/>
      <c r="AC29"/>
      <c r="AD29"/>
      <c r="AE29"/>
      <c r="AF29"/>
      <c r="AG29"/>
      <c r="AH29"/>
      <c r="AI29"/>
      <c r="AJ29"/>
      <c r="AK29"/>
      <c r="AL29"/>
      <c r="AM29"/>
    </row>
    <row r="30" ht="25.5" customHeight="1">
      <c r="A30"/>
      <c r="B30" t="inlineStr">
        <is>
          <t>消防工程</t>
        </is>
      </c>
      <c r="C30" t="inlineStr">
        <is>
          <t>消防电工程</t>
        </is>
      </c>
      <c r="D30" t="inlineStr">
        <is>
          <t>火灾自动报警和消防联动控制系统</t>
        </is>
      </c>
      <c r="E30" t="inlineStr">
        <is>
          <t>030904001</t>
        </is>
      </c>
      <c r="F30" t="inlineStr">
        <is>
          <t>可燃气体探测器</t>
        </is>
      </c>
      <c r="G30" t="inlineStr">
        <is>
          <t>包括金属软管</t>
        </is>
      </c>
      <c r="H30" t="inlineStr">
        <is>
          <t>个</t>
        </is>
      </c>
      <c r="I30" t="inlineStr">
        <is>
          <t>智能化系统</t>
        </is>
      </c>
      <c r="J30" t="inlineStr">
        <is>
          <t>火灾自动报警控制系统</t>
        </is>
      </c>
      <c r="K30" t="inlineStr">
        <is>
          <t>火灾自动报警控制系统</t>
        </is>
      </c>
      <c r="L30" t="inlineStr">
        <is>
          <t>05</t>
        </is>
      </c>
      <c r="M30" t="inlineStr">
        <is>
          <t>01</t>
        </is>
      </c>
      <c r="N30" t="inlineStr">
        <is>
          <t>05</t>
        </is>
      </c>
      <c r="O30" t="inlineStr">
        <is>
          <t>01</t>
        </is>
      </c>
      <c r="P30" t="inlineStr">
        <is>
          <t>火警设备</t>
        </is>
      </c>
      <c r="Q30" t="inlineStr">
        <is>
          <t>可燃气体探测器</t>
        </is>
      </c>
      <c r="R30" t="inlineStr">
        <is>
          <t>可燃气体探测器</t>
        </is>
      </c>
      <c r="S30" t="inlineStr">
        <is>
          <t>设备名称</t>
        </is>
      </c>
      <c r="T30" t="inlineStr">
        <is>
          <t>火警设备_可燃气体探测器_可燃气体探测器</t>
        </is>
      </c>
      <c r="U30" t="inlineStr">
        <is>
          <t>1013构件命名调整</t>
        </is>
      </c>
      <c r="V30" t="inlineStr">
        <is>
          <t>消防工程_消防装置</t>
        </is>
      </c>
      <c r="W30" t="inlineStr">
        <is>
          <t>
</t>
        </is>
      </c>
      <c r="X30" s="2" t="str">
        <f>=HYPERLINK("https://j6i2pabkfv.feishu.cn/wiki/D6XZwI6cfidqSyk3u77cgUMqnMg", "属性信息表-可燃气体探测器-三工区")</f>
        <v>属性信息表-可燃气体探测器-三工区</v>
      </c>
      <c r="Y30" s="2"/>
      <c r="Z30"/>
      <c r="AA30"/>
      <c r="AB30"/>
      <c r="AC30"/>
      <c r="AD30" t="inlineStr">
        <is>
          <t>1</t>
        </is>
      </c>
      <c r="AE30"/>
      <c r="AF30"/>
      <c r="AG30"/>
      <c r="AH30"/>
      <c r="AI30"/>
      <c r="AJ30"/>
      <c r="AK30"/>
      <c r="AL30"/>
      <c r="AM30"/>
    </row>
    <row r="31" ht="25.5" customHeight="1">
      <c r="A31"/>
      <c r="B31" t="inlineStr">
        <is>
          <t>消防工程</t>
        </is>
      </c>
      <c r="C31" t="inlineStr">
        <is>
          <t>消防电工程</t>
        </is>
      </c>
      <c r="D31" t="inlineStr">
        <is>
          <t>电气火灾监控系统</t>
        </is>
      </c>
      <c r="E31" t="inlineStr">
        <is>
          <t>030904001</t>
        </is>
      </c>
      <c r="F31" t="inlineStr">
        <is>
          <t>可燃气体探测器（防爆）</t>
        </is>
      </c>
      <c r="G31"/>
      <c r="H31" t="inlineStr">
        <is>
          <t>个</t>
        </is>
      </c>
      <c r="I31" t="inlineStr">
        <is>
          <t>智能化系统</t>
        </is>
      </c>
      <c r="J31" t="inlineStr">
        <is>
          <t>火灾自动报警控制系统</t>
        </is>
      </c>
      <c r="K31" t="inlineStr">
        <is>
          <t>火灾自动报警控制系统</t>
        </is>
      </c>
      <c r="L31" t="inlineStr">
        <is>
          <t>05</t>
        </is>
      </c>
      <c r="M31" t="inlineStr">
        <is>
          <t>01</t>
        </is>
      </c>
      <c r="N31" t="inlineStr">
        <is>
          <t>05</t>
        </is>
      </c>
      <c r="O31" t="inlineStr">
        <is>
          <t>01</t>
        </is>
      </c>
      <c r="P31" t="inlineStr">
        <is>
          <t>火警设备</t>
        </is>
      </c>
      <c r="Q31" t="inlineStr">
        <is>
          <t>可燃气体探测器（防爆）</t>
        </is>
      </c>
      <c r="R31" t="inlineStr">
        <is>
          <t>可燃气体探测器（防爆）</t>
        </is>
      </c>
      <c r="S31" t="inlineStr">
        <is>
          <t>设备名称</t>
        </is>
      </c>
      <c r="T31" t="inlineStr">
        <is>
          <t>火警设备_可燃气体探测器（防爆）_可燃气体探测器（防爆）</t>
        </is>
      </c>
      <c r="U31" t="inlineStr">
        <is>
          <t>1013新增</t>
        </is>
      </c>
      <c r="V31" t="inlineStr">
        <is>
          <t>消防工程_消防装置</t>
        </is>
      </c>
      <c r="W31"/>
      <c r="X31" s="2" t="str">
        <f>=HYPERLINK("https://j6i2pabkfv.feishu.cn/wiki/D6XZwI6cfidqSyk3u77cgUMqnMg", "属性信息表-可燃气体探测器-三工区")</f>
        <v>属性信息表-可燃气体探测器-三工区</v>
      </c>
      <c r="Y31" s="2"/>
      <c r="Z31"/>
      <c r="AA31"/>
      <c r="AB31"/>
      <c r="AC31"/>
      <c r="AD31" t="inlineStr">
        <is>
          <t>1</t>
        </is>
      </c>
      <c r="AE31"/>
      <c r="AF31"/>
      <c r="AG31"/>
      <c r="AH31"/>
      <c r="AI31"/>
      <c r="AJ31"/>
      <c r="AK31"/>
      <c r="AL31"/>
      <c r="AM31"/>
    </row>
    <row r="32" ht="25.5" customHeight="1">
      <c r="A32"/>
      <c r="B32" t="inlineStr">
        <is>
          <t>消防工程</t>
        </is>
      </c>
      <c r="C32" t="inlineStr">
        <is>
          <t>消防电工程</t>
        </is>
      </c>
      <c r="D32" t="inlineStr">
        <is>
          <t>火灾自动报警和消防联动控制系统</t>
        </is>
      </c>
      <c r="E32" t="inlineStr">
        <is>
          <t>030503006</t>
        </is>
      </c>
      <c r="F32" t="inlineStr">
        <is>
          <t>流量检测装置</t>
        </is>
      </c>
      <c r="G32"/>
      <c r="H32" t="inlineStr">
        <is>
          <t>套</t>
        </is>
      </c>
      <c r="I32" t="inlineStr">
        <is>
          <t>智能化系统</t>
        </is>
      </c>
      <c r="J32" t="inlineStr">
        <is>
          <t>火灾自动报警控制系统</t>
        </is>
      </c>
      <c r="K32" t="inlineStr">
        <is>
          <t>物联网消防系统</t>
        </is>
      </c>
      <c r="L32" t="inlineStr">
        <is>
          <t>05</t>
        </is>
      </c>
      <c r="M32" t="inlineStr">
        <is>
          <t>01</t>
        </is>
      </c>
      <c r="N32" t="inlineStr">
        <is>
          <t>05</t>
        </is>
      </c>
      <c r="O32" t="inlineStr">
        <is>
          <t>09</t>
        </is>
      </c>
      <c r="P32" t="inlineStr">
        <is>
          <t>火警设备</t>
        </is>
      </c>
      <c r="Q32" t="inlineStr">
        <is>
          <t>流量检测装置</t>
        </is>
      </c>
      <c r="R32" t="inlineStr">
        <is>
          <t>流量检测装置</t>
        </is>
      </c>
      <c r="S32" t="inlineStr">
        <is>
          <t>设备名称</t>
        </is>
      </c>
      <c r="T32" t="inlineStr">
        <is>
          <t>火警设备_流量检测装置_流量检测装置</t>
        </is>
      </c>
      <c r="U32" t="inlineStr">
        <is>
          <t>1013新增</t>
        </is>
      </c>
      <c r="V32" t="inlineStr">
        <is>
          <t>消防工程_消防装置</t>
        </is>
      </c>
      <c r="W32"/>
      <c r="X32" s="2" t="str">
        <f>=HYPERLINK("https://j6i2pabkfv.feishu.cn/wiki/DuyfwZA1ciYvJYkMGHdcyakuntb", "属性信息表-流量检测装置-三工区")</f>
        <v>属性信息表-流量检测装置-三工区</v>
      </c>
      <c r="Y32" s="2" t="str">
        <f>=HYPERLINK("https://j6i2pabkfv.feishu.cn/wiki/C7RBwYHMCi5PVWklGjVcO7iknKh", "属性信息--流量检定装置")</f>
        <v>属性信息--流量检定装置</v>
      </c>
      <c r="Z32"/>
      <c r="AA32"/>
      <c r="AB32"/>
      <c r="AC32"/>
      <c r="AD32" t="inlineStr">
        <is>
          <t>1</t>
        </is>
      </c>
      <c r="AE32"/>
      <c r="AF32"/>
      <c r="AG32"/>
      <c r="AH32"/>
      <c r="AI32"/>
      <c r="AJ32"/>
      <c r="AK32"/>
      <c r="AL32"/>
      <c r="AM32"/>
    </row>
    <row r="33" ht="25.5" customHeight="1">
      <c r="A33"/>
      <c r="B33" t="inlineStr">
        <is>
          <t>消防工程</t>
        </is>
      </c>
      <c r="C33" t="inlineStr">
        <is>
          <t>消防水工程</t>
        </is>
      </c>
      <c r="D33" t="inlineStr">
        <is>
          <t>消火栓系统</t>
        </is>
      </c>
      <c r="E33" t="inlineStr">
        <is>
          <t>309010130</t>
        </is>
      </c>
      <c r="F33" t="inlineStr">
        <is>
          <t>手提式灭火器 MF/ABC5</t>
        </is>
      </c>
      <c r="G33"/>
      <c r="H33" t="inlineStr">
        <is>
          <t>个</t>
        </is>
      </c>
      <c r="I33" t="inlineStr">
        <is>
          <t>给排水系统</t>
        </is>
      </c>
      <c r="J33" t="inlineStr">
        <is>
          <t>消防系统</t>
        </is>
      </c>
      <c r="K33" t="inlineStr">
        <is>
          <t>消防器材</t>
        </is>
      </c>
      <c r="L33" t="inlineStr">
        <is>
          <t>02</t>
        </is>
      </c>
      <c r="M33" t="inlineStr">
        <is>
          <t>01</t>
        </is>
      </c>
      <c r="N33" t="inlineStr">
        <is>
          <t>05</t>
        </is>
      </c>
      <c r="O33" t="inlineStr">
        <is>
          <t>12</t>
        </is>
      </c>
      <c r="P33" t="inlineStr">
        <is>
          <t>火警设备</t>
        </is>
      </c>
      <c r="Q33" t="inlineStr">
        <is>
          <t>手提式灭火器MF/ABC5</t>
        </is>
      </c>
      <c r="R33" t="inlineStr">
        <is>
          <t>手提式灭火器 MF/ABC5</t>
        </is>
      </c>
      <c r="S33" t="inlineStr">
        <is>
          <t>设备名称-规格型号</t>
        </is>
      </c>
      <c r="T33" t="inlineStr">
        <is>
          <t>火警设备_手提式灭火器MF/ABC5_手提式灭火器 MF/ABC5</t>
        </is>
      </c>
      <c r="U33" t="inlineStr">
        <is>
          <t>1013构件命名调整</t>
        </is>
      </c>
      <c r="V33" t="inlineStr">
        <is>
          <t>消防工程_消防器材</t>
        </is>
      </c>
      <c r="W33" t="inlineStr">
        <is>
          <t>
</t>
        </is>
      </c>
      <c r="X33" s="2" t="str">
        <f>=HYPERLINK("https://j6i2pabkfv.feishu.cn/wiki/DGoJwLCzFi8jZak22oac5F6tnIg", "属性信息表-灭火器-三工区")</f>
        <v>属性信息表-灭火器-三工区</v>
      </c>
      <c r="Y33" s="2"/>
      <c r="Z33"/>
      <c r="AA33"/>
      <c r="AB33"/>
      <c r="AC33"/>
      <c r="AD33" t="inlineStr">
        <is>
          <t>1</t>
        </is>
      </c>
      <c r="AE33"/>
      <c r="AF33"/>
      <c r="AG33"/>
      <c r="AH33"/>
      <c r="AI33"/>
      <c r="AJ33"/>
      <c r="AK33"/>
      <c r="AL33"/>
      <c r="AM33"/>
    </row>
    <row r="34" ht="25.5" customHeight="1">
      <c r="A34"/>
      <c r="B34" t="inlineStr">
        <is>
          <t>消防工程</t>
        </is>
      </c>
      <c r="C34" t="inlineStr">
        <is>
          <t>消防水工程</t>
        </is>
      </c>
      <c r="D34" t="inlineStr">
        <is>
          <t>消火栓系统</t>
        </is>
      </c>
      <c r="E34" t="inlineStr">
        <is>
          <t>030901013</t>
        </is>
      </c>
      <c r="F34" t="inlineStr">
        <is>
          <t>推车灭火器 MFT/ABC20</t>
        </is>
      </c>
      <c r="G34"/>
      <c r="H34" t="inlineStr">
        <is>
          <t>具</t>
        </is>
      </c>
      <c r="I34" t="inlineStr">
        <is>
          <t>给排水系统</t>
        </is>
      </c>
      <c r="J34" t="inlineStr">
        <is>
          <t>消防系统</t>
        </is>
      </c>
      <c r="K34" t="inlineStr">
        <is>
          <t>消防器材</t>
        </is>
      </c>
      <c r="L34" t="inlineStr">
        <is>
          <t>02</t>
        </is>
      </c>
      <c r="M34" t="inlineStr">
        <is>
          <t>01</t>
        </is>
      </c>
      <c r="N34" t="inlineStr">
        <is>
          <t>05</t>
        </is>
      </c>
      <c r="O34" t="inlineStr">
        <is>
          <t>12</t>
        </is>
      </c>
      <c r="P34" t="inlineStr">
        <is>
          <t>火警设备</t>
        </is>
      </c>
      <c r="Q34" t="inlineStr">
        <is>
          <t>推车式灭火器MF/ABC25</t>
        </is>
      </c>
      <c r="R34" t="inlineStr">
        <is>
          <t>推车灭火器 MFT/ABC20</t>
        </is>
      </c>
      <c r="S34" t="inlineStr">
        <is>
          <t>设备名称-规格型号</t>
        </is>
      </c>
      <c r="T34" t="inlineStr">
        <is>
          <t>火警设备_推车式灭火器MF/ABC25_推车灭火器 MFT/ABC20</t>
        </is>
      </c>
      <c r="U34" t="inlineStr">
        <is>
          <t>1013新增</t>
        </is>
      </c>
      <c r="V34" t="inlineStr">
        <is>
          <t>消防工程_消防器材</t>
        </is>
      </c>
      <c r="W34"/>
      <c r="X34" s="2" t="str">
        <f>=HYPERLINK("https://j6i2pabkfv.feishu.cn/wiki/DGoJwLCzFi8jZak22oac5F6tnIg", "属性信息表-灭火器-三工区")</f>
        <v>属性信息表-灭火器-三工区</v>
      </c>
      <c r="Y34" s="2"/>
      <c r="Z34"/>
      <c r="AA34"/>
      <c r="AB34"/>
      <c r="AC34"/>
      <c r="AD34" t="inlineStr">
        <is>
          <t>1</t>
        </is>
      </c>
      <c r="AE34"/>
      <c r="AF34"/>
      <c r="AG34"/>
      <c r="AH34"/>
      <c r="AI34"/>
      <c r="AJ34"/>
      <c r="AK34"/>
      <c r="AL34"/>
      <c r="AM34"/>
    </row>
    <row r="35" ht="25.5" customHeight="1">
      <c r="A35"/>
      <c r="B35" t="inlineStr">
        <is>
          <t>消防工程</t>
        </is>
      </c>
      <c r="C35" t="inlineStr">
        <is>
          <t>消防水工程</t>
        </is>
      </c>
      <c r="D35" t="inlineStr">
        <is>
          <t>消火栓系统</t>
        </is>
      </c>
      <c r="E35" t="inlineStr">
        <is>
          <t>030901013</t>
        </is>
      </c>
      <c r="F35" t="inlineStr">
        <is>
          <t>悬挂式干粉灭火装置</t>
        </is>
      </c>
      <c r="G35"/>
      <c r="H35" t="inlineStr">
        <is>
          <t>套</t>
        </is>
      </c>
      <c r="I35" t="inlineStr">
        <is>
          <t>给排水系统</t>
        </is>
      </c>
      <c r="J35" t="inlineStr">
        <is>
          <t>消防系统</t>
        </is>
      </c>
      <c r="K35" t="inlineStr">
        <is>
          <t>消防器材</t>
        </is>
      </c>
      <c r="L35" t="inlineStr">
        <is>
          <t>02</t>
        </is>
      </c>
      <c r="M35" t="inlineStr">
        <is>
          <t>01</t>
        </is>
      </c>
      <c r="N35" t="inlineStr">
        <is>
          <t>05</t>
        </is>
      </c>
      <c r="O35" t="inlineStr">
        <is>
          <t>12</t>
        </is>
      </c>
      <c r="P35" t="inlineStr">
        <is>
          <t>火警设备</t>
        </is>
      </c>
      <c r="Q35" t="inlineStr">
        <is>
          <t>悬挂式干粉灭火装置</t>
        </is>
      </c>
      <c r="R35" t="inlineStr">
        <is>
          <t>悬挂式干粉灭火装置</t>
        </is>
      </c>
      <c r="S35" t="inlineStr">
        <is>
          <t>设备名称</t>
        </is>
      </c>
      <c r="T35" t="inlineStr">
        <is>
          <t>火警设备_悬挂式干粉灭火装置_悬挂式干粉灭火装置</t>
        </is>
      </c>
      <c r="U35" t="inlineStr">
        <is>
          <t>1013新增</t>
        </is>
      </c>
      <c r="V35" t="inlineStr">
        <is>
          <t>消防工程_消防器材</t>
        </is>
      </c>
      <c r="W35"/>
      <c r="X35" s="2" t="str">
        <f>=HYPERLINK("https://j6i2pabkfv.feishu.cn/wiki/DGoJwLCzFi8jZak22oac5F6tnIg", "属性信息表-灭火器-三工区")</f>
        <v>属性信息表-灭火器-三工区</v>
      </c>
      <c r="Y35" s="2"/>
      <c r="Z35"/>
      <c r="AA35"/>
      <c r="AB35"/>
      <c r="AC35"/>
      <c r="AD35" t="inlineStr">
        <is>
          <t>1</t>
        </is>
      </c>
      <c r="AE35"/>
      <c r="AF35"/>
      <c r="AG35"/>
      <c r="AH35"/>
      <c r="AI35"/>
      <c r="AJ35"/>
      <c r="AK35"/>
      <c r="AL35"/>
      <c r="AM35"/>
    </row>
    <row r="36" ht="25.5" customHeight="1">
      <c r="A36"/>
      <c r="B36" t="inlineStr">
        <is>
          <t>消防工程</t>
        </is>
      </c>
      <c r="C36" t="inlineStr">
        <is>
          <t>消防水工程</t>
        </is>
      </c>
      <c r="D36" t="inlineStr">
        <is>
          <t>喷淋系统</t>
        </is>
      </c>
      <c r="E36" t="inlineStr">
        <is>
          <t>030902007</t>
        </is>
      </c>
      <c r="F36" t="inlineStr">
        <is>
          <t>柜式七氟丙烷气体灭火装置 GQQ150/2.5-ZTQ-I，充装量146kg</t>
        </is>
      </c>
      <c r="G36"/>
      <c r="H36" t="inlineStr">
        <is>
          <t>套</t>
        </is>
      </c>
      <c r="I36" t="inlineStr">
        <is>
          <t>给排水系统</t>
        </is>
      </c>
      <c r="J36" t="inlineStr">
        <is>
          <t>消防系统</t>
        </is>
      </c>
      <c r="K36" t="inlineStr">
        <is>
          <t>气体灭火系统</t>
        </is>
      </c>
      <c r="L36" t="inlineStr">
        <is>
          <t>02</t>
        </is>
      </c>
      <c r="M36" t="inlineStr">
        <is>
          <t>01</t>
        </is>
      </c>
      <c r="N36" t="inlineStr">
        <is>
          <t>05</t>
        </is>
      </c>
      <c r="O36" t="inlineStr">
        <is>
          <t>10</t>
        </is>
      </c>
      <c r="P36" t="inlineStr">
        <is>
          <t>火警设备</t>
        </is>
      </c>
      <c r="Q36" t="inlineStr">
        <is>
          <t>柜式七氟丙烷气体灭火装置</t>
        </is>
      </c>
      <c r="R36" t="inlineStr">
        <is>
          <t>柜式七氟丙烷气体灭火装置 GQQ150/2.5-ZTQ-I</t>
        </is>
      </c>
      <c r="S36" t="inlineStr">
        <is>
          <t>设备名称-规格型号</t>
        </is>
      </c>
      <c r="T36" t="inlineStr">
        <is>
          <t>火警设备_柜式七氟丙烷气体灭火装置_柜式七氟丙烷气体灭火装置 GQQ150/2.5-ZTQ-I</t>
        </is>
      </c>
      <c r="U36" t="inlineStr">
        <is>
          <t>1013新增</t>
        </is>
      </c>
      <c r="V36" t="inlineStr">
        <is>
          <t>消防工程_消防器材</t>
        </is>
      </c>
      <c r="W36"/>
      <c r="X36" s="2" t="str">
        <f>=HYPERLINK("https://j6i2pabkfv.feishu.cn/wiki/DGoJwLCzFi8jZak22oac5F6tnIg", "属性信息表-灭火器-三工区")</f>
        <v>属性信息表-灭火器-三工区</v>
      </c>
      <c r="Y36" s="2"/>
      <c r="Z36"/>
      <c r="AA36"/>
      <c r="AB36"/>
      <c r="AC36"/>
      <c r="AD36" t="inlineStr">
        <is>
          <t>1</t>
        </is>
      </c>
      <c r="AE36"/>
      <c r="AF36"/>
      <c r="AG36"/>
      <c r="AH36"/>
      <c r="AI36"/>
      <c r="AJ36"/>
      <c r="AK36"/>
      <c r="AL36"/>
      <c r="AM36"/>
    </row>
    <row r="37" ht="25.5" customHeight="1">
      <c r="A37"/>
      <c r="B37" t="inlineStr">
        <is>
          <t>消防工程</t>
        </is>
      </c>
      <c r="C37" t="inlineStr">
        <is>
          <t>消防电工程</t>
        </is>
      </c>
      <c r="D37" t="inlineStr">
        <is>
          <t>火灾自动报警和消防联动控制系统</t>
        </is>
      </c>
      <c r="E37" t="inlineStr">
        <is>
          <t>30608004</t>
        </is>
      </c>
      <c r="F37" t="inlineStr">
        <is>
          <t>系统监控上位机</t>
        </is>
      </c>
      <c r="G37"/>
      <c r="H37" t="inlineStr">
        <is>
          <t>台</t>
        </is>
      </c>
      <c r="I37" t="inlineStr">
        <is>
          <t>智能化系统</t>
        </is>
      </c>
      <c r="J37" t="inlineStr">
        <is>
          <t>火灾自动报警控制系统</t>
        </is>
      </c>
      <c r="K37" t="inlineStr">
        <is>
          <t>消防联动系统</t>
        </is>
      </c>
      <c r="L37" t="inlineStr">
        <is>
          <t>05</t>
        </is>
      </c>
      <c r="M37" t="inlineStr">
        <is>
          <t>01</t>
        </is>
      </c>
      <c r="N37" t="inlineStr">
        <is>
          <t>05</t>
        </is>
      </c>
      <c r="O37" t="inlineStr">
        <is>
          <t>05</t>
        </is>
      </c>
      <c r="P37" t="inlineStr">
        <is>
          <t>火警设备</t>
        </is>
      </c>
      <c r="Q37" t="inlineStr">
        <is>
          <t>系统监控上位机</t>
        </is>
      </c>
      <c r="R37" t="inlineStr">
        <is>
          <t>系统监控上位机</t>
        </is>
      </c>
      <c r="S37" t="inlineStr">
        <is>
          <t>设备名称</t>
        </is>
      </c>
      <c r="T37" t="inlineStr">
        <is>
          <t>火警设备_系统监控上位机_系统监控上位机</t>
        </is>
      </c>
      <c r="U37" t="inlineStr">
        <is>
          <t>1013构件命名调整</t>
        </is>
      </c>
      <c r="V37" t="inlineStr">
        <is>
          <t>消防工程_消防设备</t>
        </is>
      </c>
      <c r="W37" t="inlineStr">
        <is>
          <t>
</t>
        </is>
      </c>
      <c r="X37" s="2" t="str">
        <f>=HYPERLINK("https://j6i2pabkfv.feishu.cn/wiki/IxErwOMvFiZzlckUwWhcELUanUc", "属性信息表-末端试水监控主机-三工区")</f>
        <v>属性信息表-末端试水监控主机-三工区</v>
      </c>
      <c r="Y37" s="2"/>
      <c r="Z37"/>
      <c r="AA37"/>
      <c r="AB37"/>
      <c r="AC37"/>
      <c r="AD37" t="inlineStr">
        <is>
          <t>1</t>
        </is>
      </c>
      <c r="AE37"/>
      <c r="AF37"/>
      <c r="AG37"/>
      <c r="AH37"/>
      <c r="AI37"/>
      <c r="AJ37"/>
      <c r="AK37"/>
      <c r="AL37"/>
      <c r="AM37"/>
    </row>
    <row r="38" ht="25.5" customHeight="1">
      <c r="A38"/>
      <c r="B38" t="inlineStr">
        <is>
          <t>消防工程</t>
        </is>
      </c>
      <c r="C38" t="inlineStr">
        <is>
          <t>消防电工程</t>
        </is>
      </c>
      <c r="D38" t="inlineStr">
        <is>
          <t>余压监测系统</t>
        </is>
      </c>
      <c r="E38" t="inlineStr">
        <is>
          <t>030904013</t>
        </is>
      </c>
      <c r="F38" t="inlineStr">
        <is>
          <t>末端试水监控主机</t>
        </is>
      </c>
      <c r="G38"/>
      <c r="H38" t="inlineStr">
        <is>
          <t>台</t>
        </is>
      </c>
      <c r="I38" t="inlineStr">
        <is>
          <t>智能化系统</t>
        </is>
      </c>
      <c r="J38" t="inlineStr">
        <is>
          <t>火灾自动报警控制系统</t>
        </is>
      </c>
      <c r="K38" t="inlineStr">
        <is>
          <t>余压控制系统</t>
        </is>
      </c>
      <c r="L38" t="inlineStr">
        <is>
          <t>05</t>
        </is>
      </c>
      <c r="M38" t="inlineStr">
        <is>
          <t>01</t>
        </is>
      </c>
      <c r="N38" t="inlineStr">
        <is>
          <t>05</t>
        </is>
      </c>
      <c r="O38" t="inlineStr">
        <is>
          <t>07</t>
        </is>
      </c>
      <c r="P38" t="inlineStr">
        <is>
          <t>火警设备</t>
        </is>
      </c>
      <c r="Q38" t="inlineStr">
        <is>
          <t>末端试水监控主机</t>
        </is>
      </c>
      <c r="R38" t="inlineStr">
        <is>
          <t>末端试水监控主机</t>
        </is>
      </c>
      <c r="S38" t="inlineStr">
        <is>
          <t>设备名称</t>
        </is>
      </c>
      <c r="T38" t="inlineStr">
        <is>
          <t>火警设备_末端试水监控主机_末端试水监控主机</t>
        </is>
      </c>
      <c r="U38" t="inlineStr">
        <is>
          <t>1013新增</t>
        </is>
      </c>
      <c r="V38" t="inlineStr">
        <is>
          <t>消防工程_消防设备</t>
        </is>
      </c>
      <c r="W38"/>
      <c r="X38" s="2" t="str">
        <f>=HYPERLINK("https://j6i2pabkfv.feishu.cn/wiki/IxErwOMvFiZzlckUwWhcELUanUc", "属性信息表-末端试水监控主机-三工区")</f>
        <v>属性信息表-末端试水监控主机-三工区</v>
      </c>
      <c r="Y38" s="2"/>
      <c r="Z38"/>
      <c r="AA38"/>
      <c r="AB38"/>
      <c r="AC38"/>
      <c r="AD38" t="inlineStr">
        <is>
          <t>1</t>
        </is>
      </c>
      <c r="AE38"/>
      <c r="AF38"/>
      <c r="AG38"/>
      <c r="AH38"/>
      <c r="AI38"/>
      <c r="AJ38"/>
      <c r="AK38"/>
      <c r="AL38"/>
      <c r="AM38"/>
    </row>
    <row r="39" ht="25.5" customHeight="1">
      <c r="A39"/>
      <c r="B39" t="inlineStr">
        <is>
          <t>消防工程</t>
        </is>
      </c>
      <c r="C39" t="inlineStr">
        <is>
          <t>消防电工程</t>
        </is>
      </c>
      <c r="D39" t="inlineStr">
        <is>
          <t>余压监测系统</t>
        </is>
      </c>
      <c r="E39" t="inlineStr">
        <is>
          <t>030904013</t>
        </is>
      </c>
      <c r="F39" t="inlineStr">
        <is>
          <t>末端试水控制器</t>
        </is>
      </c>
      <c r="G39"/>
      <c r="H39" t="inlineStr">
        <is>
          <t>个</t>
        </is>
      </c>
      <c r="I39" t="inlineStr">
        <is>
          <t>智能化系统</t>
        </is>
      </c>
      <c r="J39" t="inlineStr">
        <is>
          <t>火灾自动报警控制系统</t>
        </is>
      </c>
      <c r="K39" t="inlineStr">
        <is>
          <t>余压控制系统</t>
        </is>
      </c>
      <c r="L39" t="inlineStr">
        <is>
          <t>05</t>
        </is>
      </c>
      <c r="M39" t="inlineStr">
        <is>
          <t>01</t>
        </is>
      </c>
      <c r="N39" t="inlineStr">
        <is>
          <t>05</t>
        </is>
      </c>
      <c r="O39" t="inlineStr">
        <is>
          <t>07</t>
        </is>
      </c>
      <c r="P39" t="inlineStr">
        <is>
          <t>火警设备</t>
        </is>
      </c>
      <c r="Q39" t="inlineStr">
        <is>
          <t>末端试水控制器</t>
        </is>
      </c>
      <c r="R39" t="inlineStr">
        <is>
          <t>末端试水控制器</t>
        </is>
      </c>
      <c r="S39" t="inlineStr">
        <is>
          <t>设备名称</t>
        </is>
      </c>
      <c r="T39" t="inlineStr">
        <is>
          <t>火警设备_末端试水控制器_末端试水控制器</t>
        </is>
      </c>
      <c r="U39" t="inlineStr">
        <is>
          <t>1013构件命名调整</t>
        </is>
      </c>
      <c r="V39" t="inlineStr">
        <is>
          <t>消防工程_消防装置</t>
        </is>
      </c>
      <c r="W39" t="inlineStr">
        <is>
          <t>
</t>
        </is>
      </c>
      <c r="X39" s="2" t="str">
        <f>=HYPERLINK("https://j6i2pabkfv.feishu.cn/wiki/BpDawu55QixhD5kZ3RaczQkZnJc", "属性信息表-末端试水装置-三工区")</f>
        <v>属性信息表-末端试水装置-三工区</v>
      </c>
      <c r="Y39" s="2"/>
      <c r="Z39"/>
      <c r="AA39"/>
      <c r="AB39"/>
      <c r="AC39"/>
      <c r="AD39" t="inlineStr">
        <is>
          <t>1</t>
        </is>
      </c>
      <c r="AE39"/>
      <c r="AF39"/>
      <c r="AG39"/>
      <c r="AH39"/>
      <c r="AI39"/>
      <c r="AJ39"/>
      <c r="AK39"/>
      <c r="AL39"/>
      <c r="AM39"/>
    </row>
    <row r="40" ht="25.5" customHeight="1">
      <c r="A40"/>
      <c r="B40" t="inlineStr">
        <is>
          <t>消防工程</t>
        </is>
      </c>
      <c r="C40" t="inlineStr">
        <is>
          <t>消防电工程</t>
        </is>
      </c>
      <c r="D40" t="inlineStr">
        <is>
          <t>火灾自动报警和消防联动控制系统</t>
        </is>
      </c>
      <c r="E40" t="inlineStr">
        <is>
          <t>030904008</t>
        </is>
      </c>
      <c r="F40" t="inlineStr">
        <is>
          <t>排烟阀远程控制器</t>
        </is>
      </c>
      <c r="G40"/>
      <c r="H40" t="inlineStr">
        <is>
          <t>个</t>
        </is>
      </c>
      <c r="I40" t="inlineStr">
        <is>
          <t>智能化系统</t>
        </is>
      </c>
      <c r="J40" t="inlineStr">
        <is>
          <t>火灾自动报警控制系统</t>
        </is>
      </c>
      <c r="K40" t="inlineStr">
        <is>
          <t>消防联动系统</t>
        </is>
      </c>
      <c r="L40" t="inlineStr">
        <is>
          <t>05</t>
        </is>
      </c>
      <c r="M40" t="inlineStr">
        <is>
          <t>01</t>
        </is>
      </c>
      <c r="N40" t="inlineStr">
        <is>
          <t>05</t>
        </is>
      </c>
      <c r="O40" t="inlineStr">
        <is>
          <t>05</t>
        </is>
      </c>
      <c r="P40" t="inlineStr">
        <is>
          <t>火警设备</t>
        </is>
      </c>
      <c r="Q40" t="inlineStr">
        <is>
          <t>排烟阀远程控制器</t>
        </is>
      </c>
      <c r="R40" t="inlineStr">
        <is>
          <t>排烟阀远程控制器</t>
        </is>
      </c>
      <c r="S40" t="inlineStr">
        <is>
          <t>设备名称</t>
        </is>
      </c>
      <c r="T40" t="inlineStr">
        <is>
          <t>火警设备_排烟阀远程控制器_排烟阀远程控制器</t>
        </is>
      </c>
      <c r="U40" t="inlineStr">
        <is>
          <t>1013构件命名调整</t>
        </is>
      </c>
      <c r="V40" t="inlineStr">
        <is>
          <t>消防工程_消防装置</t>
        </is>
      </c>
      <c r="W40" t="inlineStr">
        <is>
          <t>
</t>
        </is>
      </c>
      <c r="X40" s="2" t="str">
        <f>=HYPERLINK("https://j6i2pabkfv.feishu.cn/wiki/CkRXwarIwidi6MkKx3IcWfkanec", "属性信息表-排烟阀远程控制器-三工区（在排烟阀中体现）")</f>
        <v>属性信息表-排烟阀远程控制器-三工区（在排烟阀中体现）</v>
      </c>
      <c r="Y40" s="2"/>
      <c r="Z40"/>
      <c r="AA40"/>
      <c r="AB40"/>
      <c r="AC40"/>
      <c r="AD40"/>
      <c r="AE40"/>
      <c r="AF40"/>
      <c r="AG40"/>
      <c r="AH40"/>
      <c r="AI40"/>
      <c r="AJ40"/>
      <c r="AK40"/>
      <c r="AL40"/>
      <c r="AM40"/>
    </row>
    <row r="41" ht="25.5" customHeight="1">
      <c r="A41"/>
      <c r="B41" t="inlineStr">
        <is>
          <t>消防工程</t>
        </is>
      </c>
      <c r="C41" t="inlineStr">
        <is>
          <t>消防电工程</t>
        </is>
      </c>
      <c r="D41" t="inlineStr">
        <is>
          <t>火灾自动报警和消防联动控制系统</t>
        </is>
      </c>
      <c r="E41" t="inlineStr">
        <is>
          <t>030904008</t>
        </is>
      </c>
      <c r="F41" t="inlineStr">
        <is>
          <t>中间继电器</t>
        </is>
      </c>
      <c r="G41"/>
      <c r="H41" t="inlineStr">
        <is>
          <t>个</t>
        </is>
      </c>
      <c r="I41" t="inlineStr">
        <is>
          <t>智能化系统</t>
        </is>
      </c>
      <c r="J41" t="inlineStr">
        <is>
          <t>火灾自动报警控制系统</t>
        </is>
      </c>
      <c r="K41" t="inlineStr">
        <is>
          <t>消防联动系统</t>
        </is>
      </c>
      <c r="L41" t="inlineStr">
        <is>
          <t>05</t>
        </is>
      </c>
      <c r="M41" t="inlineStr">
        <is>
          <t>01</t>
        </is>
      </c>
      <c r="N41" t="inlineStr">
        <is>
          <t>05</t>
        </is>
      </c>
      <c r="O41" t="inlineStr">
        <is>
          <t>05</t>
        </is>
      </c>
      <c r="P41" t="inlineStr">
        <is>
          <t>火警设备</t>
        </is>
      </c>
      <c r="Q41" t="inlineStr">
        <is>
          <t>中间继电器</t>
        </is>
      </c>
      <c r="R41" t="inlineStr">
        <is>
          <t>中间继电器</t>
        </is>
      </c>
      <c r="S41" t="inlineStr">
        <is>
          <t>设备名称</t>
        </is>
      </c>
      <c r="T41" t="inlineStr">
        <is>
          <t>火警设备_中间继电器_中间继电器</t>
        </is>
      </c>
      <c r="U41" t="inlineStr">
        <is>
          <t>1013构件命名调整</t>
        </is>
      </c>
      <c r="V41" t="inlineStr">
        <is>
          <t>消防工程_消防装置</t>
        </is>
      </c>
      <c r="W41" t="inlineStr">
        <is>
          <t>
</t>
        </is>
      </c>
      <c r="X41" s="2" t="str">
        <f>=HYPERLINK("https://j6i2pabkfv.feishu.cn/wiki/CvZSwPGbeidXolkGUzvckCFFndf", "属性信息表-配电箱-二工区")</f>
        <v>属性信息表-配电箱-二工区</v>
      </c>
      <c r="Y41" s="2"/>
      <c r="Z41"/>
      <c r="AA41"/>
      <c r="AB41"/>
      <c r="AC41"/>
      <c r="AD41" t="inlineStr">
        <is>
          <t>1</t>
        </is>
      </c>
      <c r="AE41"/>
      <c r="AF41"/>
      <c r="AG41"/>
      <c r="AH41"/>
      <c r="AI41"/>
      <c r="AJ41"/>
      <c r="AK41"/>
      <c r="AL41"/>
      <c r="AM41"/>
    </row>
    <row r="42" ht="25.5" customHeight="1">
      <c r="A42"/>
      <c r="B42" t="inlineStr">
        <is>
          <t>消防工程</t>
        </is>
      </c>
      <c r="C42" t="inlineStr">
        <is>
          <t>消防电工程</t>
        </is>
      </c>
      <c r="D42" t="inlineStr">
        <is>
          <t>火灾自动报警和消防联动控制系统</t>
        </is>
      </c>
      <c r="E42" t="inlineStr">
        <is>
          <t>030904003</t>
        </is>
      </c>
      <c r="F42" t="inlineStr">
        <is>
          <t>信号采集装置</t>
        </is>
      </c>
      <c r="G42"/>
      <c r="H42" t="inlineStr">
        <is>
          <t>台</t>
        </is>
      </c>
      <c r="I42" t="inlineStr">
        <is>
          <t>智能化系统</t>
        </is>
      </c>
      <c r="J42" t="inlineStr">
        <is>
          <t>火灾自动报警控制系统</t>
        </is>
      </c>
      <c r="K42" t="inlineStr">
        <is>
          <t>物联网消防系统</t>
        </is>
      </c>
      <c r="L42" t="inlineStr">
        <is>
          <t>05</t>
        </is>
      </c>
      <c r="M42" t="inlineStr">
        <is>
          <t>01</t>
        </is>
      </c>
      <c r="N42" t="inlineStr">
        <is>
          <t>05</t>
        </is>
      </c>
      <c r="O42" t="inlineStr">
        <is>
          <t>09</t>
        </is>
      </c>
      <c r="P42" t="inlineStr">
        <is>
          <t>火警设备</t>
        </is>
      </c>
      <c r="Q42" t="inlineStr">
        <is>
          <t>信号采集装置</t>
        </is>
      </c>
      <c r="R42" t="inlineStr">
        <is>
          <t>信号采集装置</t>
        </is>
      </c>
      <c r="S42" t="inlineStr">
        <is>
          <t>设备名称</t>
        </is>
      </c>
      <c r="T42" t="inlineStr">
        <is>
          <t>火警设备_信号采集装置_信号采集装置</t>
        </is>
      </c>
      <c r="U42" t="inlineStr">
        <is>
          <t>1013新增</t>
        </is>
      </c>
      <c r="V42" t="inlineStr">
        <is>
          <t>消防工程_消防装置</t>
        </is>
      </c>
      <c r="W42"/>
      <c r="X42" s="2" t="str">
        <f>=HYPERLINK("https://j6i2pabkfv.feishu.cn/wiki/CvZSwPGbeidXolkGUzvckCFFndf", "属性信息表-配电箱-二工区")</f>
        <v>属性信息表-配电箱-二工区</v>
      </c>
      <c r="Y42" s="2" t="str">
        <f>=HYPERLINK("https://j6i2pabkfv.feishu.cn/wiki/C7RBwYHMCi5PVWklGjVcO7iknKh", "属性信息--流量检定装置")</f>
        <v>属性信息--流量检定装置</v>
      </c>
      <c r="Z42"/>
      <c r="AA42"/>
      <c r="AB42"/>
      <c r="AC42"/>
      <c r="AD42" t="inlineStr">
        <is>
          <t>1</t>
        </is>
      </c>
      <c r="AE42"/>
      <c r="AF42"/>
      <c r="AG42"/>
      <c r="AH42"/>
      <c r="AI42"/>
      <c r="AJ42"/>
      <c r="AK42"/>
      <c r="AL42"/>
      <c r="AM42"/>
    </row>
    <row r="43" ht="25.5" customHeight="1">
      <c r="A43"/>
      <c r="B43" t="inlineStr">
        <is>
          <t>消防工程</t>
        </is>
      </c>
      <c r="C43" t="inlineStr">
        <is>
          <t>消防电工程</t>
        </is>
      </c>
      <c r="D43" t="inlineStr">
        <is>
          <t>消火栓系统</t>
        </is>
      </c>
      <c r="E43" t="inlineStr">
        <is>
          <t>030402014</t>
        </is>
      </c>
      <c r="F43" t="inlineStr">
        <is>
          <t>装置电源</t>
        </is>
      </c>
      <c r="G43"/>
      <c r="H43" t="inlineStr">
        <is>
          <t>套</t>
        </is>
      </c>
      <c r="I43" t="inlineStr">
        <is>
          <t>智能化系统</t>
        </is>
      </c>
      <c r="J43" t="inlineStr">
        <is>
          <t>火灾自动报警控制系统</t>
        </is>
      </c>
      <c r="K43" t="inlineStr">
        <is>
          <t>消防水炮系统</t>
        </is>
      </c>
      <c r="L43" t="inlineStr">
        <is>
          <t>05</t>
        </is>
      </c>
      <c r="M43" t="inlineStr">
        <is>
          <t>01</t>
        </is>
      </c>
      <c r="N43" t="inlineStr">
        <is>
          <t>05</t>
        </is>
      </c>
      <c r="O43" t="inlineStr">
        <is>
          <t>10</t>
        </is>
      </c>
      <c r="P43" t="inlineStr">
        <is>
          <t>火警设备</t>
        </is>
      </c>
      <c r="Q43" t="inlineStr">
        <is>
          <t>装置电源</t>
        </is>
      </c>
      <c r="R43" t="inlineStr">
        <is>
          <t>装置电源</t>
        </is>
      </c>
      <c r="S43" t="inlineStr">
        <is>
          <t>设备名称</t>
        </is>
      </c>
      <c r="T43" t="inlineStr">
        <is>
          <t>火警设备_装置电源_装置电源</t>
        </is>
      </c>
      <c r="U43" t="inlineStr">
        <is>
          <t>1013新增</t>
        </is>
      </c>
      <c r="V43" t="inlineStr">
        <is>
          <t>消防工程_消防装置</t>
        </is>
      </c>
      <c r="W43"/>
      <c r="X43" s="2" t="str">
        <f>=HYPERLINK("https://j6i2pabkfv.feishu.cn/wiki/CvZSwPGbeidXolkGUzvckCFFndf", "属性信息表-配电箱-二工区")</f>
        <v>属性信息表-配电箱-二工区</v>
      </c>
      <c r="Y43" s="2"/>
      <c r="Z43"/>
      <c r="AA43"/>
      <c r="AB43"/>
      <c r="AC43"/>
      <c r="AD43" t="inlineStr">
        <is>
          <t>1</t>
        </is>
      </c>
      <c r="AE43"/>
      <c r="AF43"/>
      <c r="AG43"/>
      <c r="AH43"/>
      <c r="AI43"/>
      <c r="AJ43"/>
      <c r="AK43"/>
      <c r="AL43"/>
      <c r="AM43"/>
    </row>
    <row r="44" ht="25.5" customHeight="1">
      <c r="A44"/>
      <c r="B44" t="inlineStr">
        <is>
          <t>消防工程</t>
        </is>
      </c>
      <c r="C44" t="inlineStr">
        <is>
          <t>消防电工程</t>
        </is>
      </c>
      <c r="D44" t="inlineStr">
        <is>
          <t>火灾自动报警和消防联动控制系统</t>
        </is>
      </c>
      <c r="E44" t="inlineStr">
        <is>
          <t>030404032</t>
        </is>
      </c>
      <c r="F44" t="inlineStr">
        <is>
          <t>专用防爆电源设备箱</t>
        </is>
      </c>
      <c r="G44"/>
      <c r="H44" t="inlineStr">
        <is>
          <t>台</t>
        </is>
      </c>
      <c r="I44" t="inlineStr">
        <is>
          <t>智能化系统</t>
        </is>
      </c>
      <c r="J44" t="inlineStr">
        <is>
          <t>火灾自动报警控制系统</t>
        </is>
      </c>
      <c r="K44" t="inlineStr">
        <is>
          <t>消防联动系统</t>
        </is>
      </c>
      <c r="L44" t="inlineStr">
        <is>
          <t>05</t>
        </is>
      </c>
      <c r="M44" t="inlineStr">
        <is>
          <t>01</t>
        </is>
      </c>
      <c r="N44" t="inlineStr">
        <is>
          <t>05</t>
        </is>
      </c>
      <c r="O44" t="inlineStr">
        <is>
          <t>05</t>
        </is>
      </c>
      <c r="P44" t="inlineStr">
        <is>
          <t>火警设备</t>
        </is>
      </c>
      <c r="Q44" t="inlineStr">
        <is>
          <t>专用防爆电源设备箱</t>
        </is>
      </c>
      <c r="R44" t="inlineStr">
        <is>
          <t>专用防爆电源设备箱</t>
        </is>
      </c>
      <c r="S44" t="inlineStr">
        <is>
          <t>设备名称</t>
        </is>
      </c>
      <c r="T44" t="inlineStr">
        <is>
          <t>火警设备_专用防爆电源设备箱_专用防爆电源设备箱</t>
        </is>
      </c>
      <c r="U44" t="inlineStr">
        <is>
          <t>1013新增</t>
        </is>
      </c>
      <c r="V44" t="inlineStr">
        <is>
          <t>消防工程_消防设备</t>
        </is>
      </c>
      <c r="W44"/>
      <c r="X44" s="2" t="str">
        <f>=HYPERLINK("https://j6i2pabkfv.feishu.cn/wiki/CvZSwPGbeidXolkGUzvckCFFndf", "属性信息表-配电箱-二工区")</f>
        <v>属性信息表-配电箱-二工区</v>
      </c>
      <c r="Y44" s="2" t="str">
        <f>=HYPERLINK("https://j6i2pabkfv.feishu.cn/wiki/JUcjwGGYXilYi5k1qOWcW4b9nsb", "属性信息--专业防爆电源设备箱")</f>
        <v>属性信息--专业防爆电源设备箱</v>
      </c>
      <c r="Z44"/>
      <c r="AA44"/>
      <c r="AB44"/>
      <c r="AC44"/>
      <c r="AD44" t="inlineStr">
        <is>
          <t>1</t>
        </is>
      </c>
      <c r="AE44"/>
      <c r="AF44"/>
      <c r="AG44"/>
      <c r="AH44"/>
      <c r="AI44"/>
      <c r="AJ44"/>
      <c r="AK44"/>
      <c r="AL44"/>
      <c r="AM44"/>
    </row>
    <row r="45" ht="25.5" customHeight="1">
      <c r="A45"/>
      <c r="B45" t="inlineStr">
        <is>
          <t>消防工程</t>
        </is>
      </c>
      <c r="C45" t="inlineStr">
        <is>
          <t>消防电工程</t>
        </is>
      </c>
      <c r="D45" t="inlineStr">
        <is>
          <t>火灾自动报警和消防联动控制系统</t>
        </is>
      </c>
      <c r="E45" t="inlineStr">
        <is>
          <t>030904012</t>
        </is>
      </c>
      <c r="F45" t="inlineStr">
        <is>
          <t>消防联动电源 24V;30A</t>
        </is>
      </c>
      <c r="G45"/>
      <c r="H45" t="inlineStr">
        <is>
          <t>台</t>
        </is>
      </c>
      <c r="I45" t="inlineStr">
        <is>
          <t>智能化系统</t>
        </is>
      </c>
      <c r="J45" t="inlineStr">
        <is>
          <t>火灾自动报警控制系统</t>
        </is>
      </c>
      <c r="K45" t="inlineStr">
        <is>
          <t>消防联动系统</t>
        </is>
      </c>
      <c r="L45" t="inlineStr">
        <is>
          <t>05</t>
        </is>
      </c>
      <c r="M45" t="inlineStr">
        <is>
          <t>01</t>
        </is>
      </c>
      <c r="N45" t="inlineStr">
        <is>
          <t>05</t>
        </is>
      </c>
      <c r="O45" t="inlineStr">
        <is>
          <t>05</t>
        </is>
      </c>
      <c r="P45" t="inlineStr">
        <is>
          <t>火警设备</t>
        </is>
      </c>
      <c r="Q45" t="inlineStr">
        <is>
          <t>消防联动电源</t>
        </is>
      </c>
      <c r="R45" t="inlineStr">
        <is>
          <t>消防联动电源 -24V-30A</t>
        </is>
      </c>
      <c r="S45" t="inlineStr">
        <is>
          <t>设备名称-输出电压-输出电流</t>
        </is>
      </c>
      <c r="T45" t="inlineStr">
        <is>
          <t>火警设备_消防联动电源_消防联动电源 -24V-30A</t>
        </is>
      </c>
      <c r="U45" t="inlineStr">
        <is>
          <t>1013新增</t>
        </is>
      </c>
      <c r="V45" t="inlineStr">
        <is>
          <t>消防工程_消防设备</t>
        </is>
      </c>
      <c r="W45"/>
      <c r="X45" s="2" t="str">
        <f>=HYPERLINK("https://j6i2pabkfv.feishu.cn/wiki/CvZSwPGbeidXolkGUzvckCFFndf", "属性信息表-配电箱-二工区")</f>
        <v>属性信息表-配电箱-二工区</v>
      </c>
      <c r="Y45" s="2"/>
      <c r="Z45"/>
      <c r="AA45"/>
      <c r="AB45"/>
      <c r="AC45"/>
      <c r="AD45" t="inlineStr">
        <is>
          <t>1</t>
        </is>
      </c>
      <c r="AE45"/>
      <c r="AF45"/>
      <c r="AG45"/>
      <c r="AH45"/>
      <c r="AI45"/>
      <c r="AJ45"/>
      <c r="AK45"/>
      <c r="AL45"/>
      <c r="AM45"/>
    </row>
    <row r="46" ht="25.5" customHeight="1">
      <c r="A46"/>
      <c r="B46" t="inlineStr">
        <is>
          <t>消防工程</t>
        </is>
      </c>
      <c r="C46" t="inlineStr">
        <is>
          <t>消防电工程</t>
        </is>
      </c>
      <c r="D46" t="inlineStr">
        <is>
          <t>火灾自动报警和消防联动控制系统</t>
        </is>
      </c>
      <c r="E46" t="inlineStr">
        <is>
          <t>030904009</t>
        </is>
      </c>
      <c r="F46" t="inlineStr">
        <is>
          <t>楼层显示器</t>
        </is>
      </c>
      <c r="G46"/>
      <c r="H46" t="inlineStr">
        <is>
          <t>个</t>
        </is>
      </c>
      <c r="I46" t="inlineStr">
        <is>
          <t>智能化系统</t>
        </is>
      </c>
      <c r="J46" t="inlineStr">
        <is>
          <t>火灾自动报警控制系统</t>
        </is>
      </c>
      <c r="K46" t="inlineStr">
        <is>
          <t>消防联动系统</t>
        </is>
      </c>
      <c r="L46" t="inlineStr">
        <is>
          <t>05</t>
        </is>
      </c>
      <c r="M46" t="inlineStr">
        <is>
          <t>01</t>
        </is>
      </c>
      <c r="N46" t="inlineStr">
        <is>
          <t>05</t>
        </is>
      </c>
      <c r="O46" t="inlineStr">
        <is>
          <t>07</t>
        </is>
      </c>
      <c r="P46" t="inlineStr">
        <is>
          <t>火警设备</t>
        </is>
      </c>
      <c r="Q46" t="inlineStr">
        <is>
          <t>楼层显示器</t>
        </is>
      </c>
      <c r="R46" t="inlineStr">
        <is>
          <t>楼层显示器</t>
        </is>
      </c>
      <c r="S46" t="inlineStr">
        <is>
          <t>设备名称</t>
        </is>
      </c>
      <c r="T46" t="inlineStr">
        <is>
          <t>火警设备_楼层显示器_楼层显示器</t>
        </is>
      </c>
      <c r="U46"/>
      <c r="V46"/>
      <c r="W46"/>
      <c r="X46" s="2" t="str">
        <f>=HYPERLINK("https://j6i2pabkfv.feishu.cn/wiki/CvZSwPGbeidXolkGUzvckCFFndf", "属性信息表-配电箱-二工区")</f>
        <v>属性信息表-配电箱-二工区</v>
      </c>
      <c r="Y46" s="2"/>
      <c r="Z46"/>
      <c r="AA46"/>
      <c r="AB46"/>
      <c r="AC46"/>
      <c r="AD46"/>
      <c r="AE46"/>
      <c r="AF46"/>
      <c r="AG46"/>
      <c r="AH46"/>
      <c r="AI46"/>
      <c r="AJ46"/>
      <c r="AK46"/>
      <c r="AL46"/>
      <c r="AM46"/>
    </row>
    <row r="47" ht="25.5" customHeight="1">
      <c r="A47"/>
      <c r="B47" t="inlineStr">
        <is>
          <t>消防工程</t>
        </is>
      </c>
      <c r="C47" t="inlineStr">
        <is>
          <t>消防电工程</t>
        </is>
      </c>
      <c r="D47" t="inlineStr">
        <is>
          <t>火灾自动报警和消防联动控制系统</t>
        </is>
      </c>
      <c r="E47" t="inlineStr">
        <is>
          <t>030904005</t>
        </is>
      </c>
      <c r="F47" t="inlineStr">
        <is>
          <t>气体释放报警器</t>
        </is>
      </c>
      <c r="G47"/>
      <c r="H47" t="inlineStr">
        <is>
          <t>个</t>
        </is>
      </c>
      <c r="I47" t="inlineStr">
        <is>
          <t>智能化系统</t>
        </is>
      </c>
      <c r="J47" t="inlineStr">
        <is>
          <t>火灾自动报警控制系统</t>
        </is>
      </c>
      <c r="K47" t="inlineStr">
        <is>
          <t>火灾自动报警控制系统</t>
        </is>
      </c>
      <c r="L47" t="inlineStr">
        <is>
          <t>05</t>
        </is>
      </c>
      <c r="M47" t="inlineStr">
        <is>
          <t>01</t>
        </is>
      </c>
      <c r="N47" t="inlineStr">
        <is>
          <t>05</t>
        </is>
      </c>
      <c r="O47" t="inlineStr">
        <is>
          <t>01</t>
        </is>
      </c>
      <c r="P47" t="inlineStr">
        <is>
          <t>火警设备</t>
        </is>
      </c>
      <c r="Q47" t="inlineStr">
        <is>
          <t>气体释放报警器</t>
        </is>
      </c>
      <c r="R47" t="inlineStr">
        <is>
          <t>气体释放报警器</t>
        </is>
      </c>
      <c r="S47" t="inlineStr">
        <is>
          <t>设备名称</t>
        </is>
      </c>
      <c r="T47" t="inlineStr">
        <is>
          <t>火警设备_气体释放报警器_气体释放报警器</t>
        </is>
      </c>
      <c r="U47" t="inlineStr">
        <is>
          <t>1013新增</t>
        </is>
      </c>
      <c r="V47" t="inlineStr">
        <is>
          <t>消防工程_消防装置</t>
        </is>
      </c>
      <c r="W47"/>
      <c r="X47" s="2" t="str">
        <f>=HYPERLINK("https://j6i2pabkfv.feishu.cn/wiki/LN74w4gedi4WBCkt1mlcbUh8n6c", "属性信息表-气体释放报警器-三工区")</f>
        <v>属性信息表-气体释放报警器-三工区</v>
      </c>
      <c r="Y47" s="2" t="str">
        <f>=HYPERLINK("https://yq86uww7uwa.feishu.cn/wiki/Pap0wyz77iY0phkVG7zcDe7inRs", "属性信息--气体释放报警器")</f>
        <v>属性信息--气体释放报警器</v>
      </c>
      <c r="Z47"/>
      <c r="AA47"/>
      <c r="AB47"/>
      <c r="AC47"/>
      <c r="AD47" t="inlineStr">
        <is>
          <t>1</t>
        </is>
      </c>
      <c r="AE47"/>
      <c r="AF47"/>
      <c r="AG47"/>
      <c r="AH47"/>
      <c r="AI47"/>
      <c r="AJ47"/>
      <c r="AK47"/>
      <c r="AL47"/>
      <c r="AM47"/>
    </row>
    <row r="48" ht="25.5" customHeight="1">
      <c r="A48"/>
      <c r="B48" t="inlineStr">
        <is>
          <t>消防工程</t>
        </is>
      </c>
      <c r="C48" t="inlineStr">
        <is>
          <t>消防电工程</t>
        </is>
      </c>
      <c r="D48" t="inlineStr">
        <is>
          <t>火灾自动报警和消防联动控制系统</t>
        </is>
      </c>
      <c r="E48" t="inlineStr">
        <is>
          <t>030904005</t>
        </is>
      </c>
      <c r="F48" t="inlineStr">
        <is>
          <t>气体释放报警器</t>
        </is>
      </c>
      <c r="G48"/>
      <c r="H48" t="inlineStr">
        <is>
          <t>个</t>
        </is>
      </c>
      <c r="I48" t="inlineStr">
        <is>
          <t>智能化系统</t>
        </is>
      </c>
      <c r="J48" t="inlineStr">
        <is>
          <t>火灾自动报警控制系统</t>
        </is>
      </c>
      <c r="K48" t="inlineStr">
        <is>
          <t>消防联动系统</t>
        </is>
      </c>
      <c r="L48" t="inlineStr">
        <is>
          <t>05</t>
        </is>
      </c>
      <c r="M48" t="inlineStr">
        <is>
          <t>01</t>
        </is>
      </c>
      <c r="N48" t="inlineStr">
        <is>
          <t>05</t>
        </is>
      </c>
      <c r="O48" t="inlineStr">
        <is>
          <t>05</t>
        </is>
      </c>
      <c r="P48" t="inlineStr">
        <is>
          <t>火警设备</t>
        </is>
      </c>
      <c r="Q48" t="inlineStr">
        <is>
          <t>气体释放报警器</t>
        </is>
      </c>
      <c r="R48" t="inlineStr">
        <is>
          <t>气体释放报警器</t>
        </is>
      </c>
      <c r="S48" t="inlineStr">
        <is>
          <t>设备名称</t>
        </is>
      </c>
      <c r="T48" t="inlineStr">
        <is>
          <t>火警设备_气体释放报警器_气体释放报警器</t>
        </is>
      </c>
      <c r="U48"/>
      <c r="V48"/>
      <c r="W48"/>
      <c r="X48" s="2" t="str">
        <f>=HYPERLINK("https://j6i2pabkfv.feishu.cn/wiki/LN74w4gedi4WBCkt1mlcbUh8n6c", "属性信息表-气体释放报警器-三工区")</f>
        <v>属性信息表-气体释放报警器-三工区</v>
      </c>
      <c r="Y48" s="2"/>
      <c r="Z48"/>
      <c r="AA48"/>
      <c r="AB48"/>
      <c r="AC48"/>
      <c r="AD48"/>
      <c r="AE48"/>
      <c r="AF48"/>
      <c r="AG48"/>
      <c r="AH48"/>
      <c r="AI48"/>
      <c r="AJ48"/>
      <c r="AK48"/>
      <c r="AL48"/>
      <c r="AM48"/>
    </row>
    <row r="49" ht="25.5" customHeight="1">
      <c r="A49"/>
      <c r="B49" t="inlineStr">
        <is>
          <t>消防工程</t>
        </is>
      </c>
      <c r="C49" t="inlineStr">
        <is>
          <t>消防电工程</t>
        </is>
      </c>
      <c r="D49" t="inlineStr">
        <is>
          <t>消防应急广播系统</t>
        </is>
      </c>
      <c r="E49"/>
      <c r="F49"/>
      <c r="G49"/>
      <c r="H49" t="inlineStr">
        <is>
          <t>台</t>
        </is>
      </c>
      <c r="I49" t="inlineStr">
        <is>
          <t>智能化系统</t>
        </is>
      </c>
      <c r="J49" t="inlineStr">
        <is>
          <t>建筑设备管理系统</t>
        </is>
      </c>
      <c r="K49" t="inlineStr">
        <is>
          <t>建筑设备监控系统</t>
        </is>
      </c>
      <c r="L49" t="inlineStr">
        <is>
          <t>05</t>
        </is>
      </c>
      <c r="M49" t="inlineStr">
        <is>
          <t>01</t>
        </is>
      </c>
      <c r="N49" t="inlineStr">
        <is>
          <t>04</t>
        </is>
      </c>
      <c r="O49" t="inlineStr">
        <is>
          <t>01</t>
        </is>
      </c>
      <c r="P49" t="inlineStr">
        <is>
          <t>火警设备</t>
        </is>
      </c>
      <c r="Q49" t="inlineStr">
        <is>
          <t>嵌入式扬声器控制箱</t>
        </is>
      </c>
      <c r="R49" t="inlineStr">
        <is>
          <t>建筑设备监控系统</t>
        </is>
      </c>
      <c r="S49" t="inlineStr">
        <is>
          <t>系统-功能类型-规格型号</t>
        </is>
      </c>
      <c r="T49" t="inlineStr">
        <is>
          <t>火警设备_嵌入式扬声器控制箱_建筑设备监控系统</t>
        </is>
      </c>
      <c r="U49" t="inlineStr">
        <is>
          <t>1013新增</t>
        </is>
      </c>
      <c r="V49" t="inlineStr">
        <is>
          <t>消防工程_消防设备</t>
        </is>
      </c>
      <c r="W49"/>
      <c r="X49" s="2" t="str">
        <f>=HYPERLINK("https://j6i2pabkfv.feishu.cn/wiki/LZjywAc74iXXIFk0rEucOx9Fnyc", "属性信息表-嵌入式扬声器控制箱-三工区")</f>
        <v>属性信息表-嵌入式扬声器控制箱-三工区</v>
      </c>
      <c r="Y49" s="2"/>
      <c r="Z49"/>
      <c r="AA49"/>
      <c r="AB49"/>
      <c r="AC49"/>
      <c r="AD49"/>
      <c r="AE49"/>
      <c r="AF49"/>
      <c r="AG49"/>
      <c r="AH49"/>
      <c r="AI49"/>
      <c r="AJ49" t="inlineStr">
        <is>
          <t>否</t>
        </is>
      </c>
      <c r="AK49" t="inlineStr">
        <is>
          <t>image.png</t>
        </is>
      </c>
      <c r="AL49"/>
      <c r="AM49"/>
    </row>
    <row r="50" ht="25.5" customHeight="1">
      <c r="A50"/>
      <c r="B50" t="inlineStr">
        <is>
          <t>消防工程</t>
        </is>
      </c>
      <c r="C50" t="inlineStr">
        <is>
          <t>消防电工程</t>
        </is>
      </c>
      <c r="D50" t="inlineStr">
        <is>
          <t>火灾自动报警和消防联动控制系统</t>
        </is>
      </c>
      <c r="E50" t="inlineStr">
        <is>
          <t>030404032</t>
        </is>
      </c>
      <c r="F50" t="inlineStr">
        <is>
          <t>区域控制箱</t>
        </is>
      </c>
      <c r="G50"/>
      <c r="H50" t="inlineStr">
        <is>
          <t>台</t>
        </is>
      </c>
      <c r="I50" t="inlineStr">
        <is>
          <t>智能化系统</t>
        </is>
      </c>
      <c r="J50" t="inlineStr">
        <is>
          <t>火灾自动报警控制系统</t>
        </is>
      </c>
      <c r="K50" t="inlineStr">
        <is>
          <t>消防联动系统</t>
        </is>
      </c>
      <c r="L50" t="inlineStr">
        <is>
          <t>05</t>
        </is>
      </c>
      <c r="M50" t="inlineStr">
        <is>
          <t>01</t>
        </is>
      </c>
      <c r="N50" t="inlineStr">
        <is>
          <t>05</t>
        </is>
      </c>
      <c r="O50" t="inlineStr">
        <is>
          <t>05</t>
        </is>
      </c>
      <c r="P50" t="inlineStr">
        <is>
          <t>火警设备</t>
        </is>
      </c>
      <c r="Q50" t="inlineStr">
        <is>
          <t>区域控制箱</t>
        </is>
      </c>
      <c r="R50" t="inlineStr">
        <is>
          <t>区域控制箱</t>
        </is>
      </c>
      <c r="S50" t="inlineStr">
        <is>
          <t>设备名称</t>
        </is>
      </c>
      <c r="T50" t="inlineStr">
        <is>
          <t>火警设备_区域控制箱_区域控制箱</t>
        </is>
      </c>
      <c r="U50" t="inlineStr">
        <is>
          <t>1013新增</t>
        </is>
      </c>
      <c r="V50" t="inlineStr">
        <is>
          <t>消防工程_消防设备</t>
        </is>
      </c>
      <c r="W50"/>
      <c r="X50" s="2" t="str">
        <f>=HYPERLINK("https://j6i2pabkfv.feishu.cn/wiki/SnlrwBF3PiYHpskcyhucv9A8nKg", "属性信息表-区域控制箱-三工区")</f>
        <v>属性信息表-区域控制箱-三工区</v>
      </c>
      <c r="Y50" s="2" t="str">
        <f>=HYPERLINK("https://j6i2pabkfv.feishu.cn/wiki/HhslwQM1cixKGlkloWuc0pvhncd", "属性信息--区域控制箱")</f>
        <v>属性信息--区域控制箱</v>
      </c>
      <c r="Z50"/>
      <c r="AA50"/>
      <c r="AB50"/>
      <c r="AC50"/>
      <c r="AD50" t="inlineStr">
        <is>
          <t>1</t>
        </is>
      </c>
      <c r="AE50"/>
      <c r="AF50"/>
      <c r="AG50"/>
      <c r="AH50"/>
      <c r="AI50"/>
      <c r="AJ50"/>
      <c r="AK50"/>
      <c r="AL50"/>
      <c r="AM50"/>
    </row>
    <row r="51" ht="25.5" customHeight="1">
      <c r="A51"/>
      <c r="B51" t="inlineStr">
        <is>
          <t>消防工程</t>
        </is>
      </c>
      <c r="C51" t="inlineStr">
        <is>
          <t>消防电工程</t>
        </is>
      </c>
      <c r="D51" t="inlineStr">
        <is>
          <t>火灾自动报警和消防联动控制系统</t>
        </is>
      </c>
      <c r="E51" t="inlineStr">
        <is>
          <t>030904009</t>
        </is>
      </c>
      <c r="F51" t="inlineStr">
        <is>
          <t>区域显示器</t>
        </is>
      </c>
      <c r="G51"/>
      <c r="H51" t="inlineStr">
        <is>
          <t>个</t>
        </is>
      </c>
      <c r="I51" t="inlineStr">
        <is>
          <t>智能化系统</t>
        </is>
      </c>
      <c r="J51" t="inlineStr">
        <is>
          <t>火灾自动报警控制系统</t>
        </is>
      </c>
      <c r="K51" t="inlineStr">
        <is>
          <t>消防联动系统</t>
        </is>
      </c>
      <c r="L51" t="inlineStr">
        <is>
          <t>05</t>
        </is>
      </c>
      <c r="M51" t="inlineStr">
        <is>
          <t>01</t>
        </is>
      </c>
      <c r="N51" t="inlineStr">
        <is>
          <t>05</t>
        </is>
      </c>
      <c r="O51" t="inlineStr">
        <is>
          <t>05</t>
        </is>
      </c>
      <c r="P51" t="inlineStr">
        <is>
          <t>火警设备</t>
        </is>
      </c>
      <c r="Q51" t="inlineStr">
        <is>
          <t>区域显示器</t>
        </is>
      </c>
      <c r="R51" t="inlineStr">
        <is>
          <t>区域显示器</t>
        </is>
      </c>
      <c r="S51" t="inlineStr">
        <is>
          <t>设备名称</t>
        </is>
      </c>
      <c r="T51" t="inlineStr">
        <is>
          <t>火警设备_区域显示器_区域显示器</t>
        </is>
      </c>
      <c r="U51" t="inlineStr">
        <is>
          <t>1013新增</t>
        </is>
      </c>
      <c r="V51" t="inlineStr">
        <is>
          <t>消防工程_消防设备</t>
        </is>
      </c>
      <c r="W51"/>
      <c r="X51" s="2" t="str">
        <f>=HYPERLINK("https://j6i2pabkfv.feishu.cn/wiki/ZSv0wEx8Mi4Bgdky7lDcbyemnpf", "属性信息表-区域显示器-三工区")</f>
        <v>属性信息表-区域显示器-三工区</v>
      </c>
      <c r="Y51" s="2"/>
      <c r="Z51"/>
      <c r="AA51"/>
      <c r="AB51"/>
      <c r="AC51"/>
      <c r="AD51" t="inlineStr">
        <is>
          <t>1</t>
        </is>
      </c>
      <c r="AE51"/>
      <c r="AF51"/>
      <c r="AG51"/>
      <c r="AH51"/>
      <c r="AI51"/>
      <c r="AJ51"/>
      <c r="AK51"/>
      <c r="AL51"/>
      <c r="AM51"/>
    </row>
    <row r="52" ht="25.5" customHeight="1">
      <c r="A52"/>
      <c r="B52" t="inlineStr">
        <is>
          <t>消防工程</t>
        </is>
      </c>
      <c r="C52" t="inlineStr">
        <is>
          <t>消防电工程</t>
        </is>
      </c>
      <c r="D52" t="inlineStr">
        <is>
          <t>消防应急广播系统</t>
        </is>
      </c>
      <c r="E52" t="inlineStr">
        <is>
          <t>030404032</t>
        </is>
      </c>
      <c r="F52" t="inlineStr">
        <is>
          <t>广播端子箱</t>
        </is>
      </c>
      <c r="G52" t="inlineStr">
        <is>
          <t>支架制作、安装、刷漆、开孔、配线、盘柜防火、堵洞、压焊接线端子、箱体接地</t>
        </is>
      </c>
      <c r="H52" t="inlineStr">
        <is>
          <t>台</t>
        </is>
      </c>
      <c r="I52" t="inlineStr">
        <is>
          <t>智能化系统</t>
        </is>
      </c>
      <c r="J52" t="inlineStr">
        <is>
          <t>火灾自动报警控制系统</t>
        </is>
      </c>
      <c r="K52" t="inlineStr">
        <is>
          <t>消防应急广播系统</t>
        </is>
      </c>
      <c r="L52" t="inlineStr">
        <is>
          <t>05</t>
        </is>
      </c>
      <c r="M52" t="inlineStr">
        <is>
          <t>01</t>
        </is>
      </c>
      <c r="N52" t="inlineStr">
        <is>
          <t>05</t>
        </is>
      </c>
      <c r="O52" t="inlineStr">
        <is>
          <t>03</t>
        </is>
      </c>
      <c r="P52" t="inlineStr">
        <is>
          <t>火警设备</t>
        </is>
      </c>
      <c r="Q52" t="inlineStr">
        <is>
          <t>广播端子箱</t>
        </is>
      </c>
      <c r="R52" t="inlineStr">
        <is>
          <t>广播端子箱</t>
        </is>
      </c>
      <c r="S52" t="inlineStr">
        <is>
          <t>设备名称</t>
        </is>
      </c>
      <c r="T52" t="inlineStr">
        <is>
          <t>火警设备_广播端子箱_广播端子箱</t>
        </is>
      </c>
      <c r="U52" t="inlineStr">
        <is>
          <t>1013构件命名调整</t>
        </is>
      </c>
      <c r="V52" t="inlineStr">
        <is>
          <t>消防工程_消防设备</t>
        </is>
      </c>
      <c r="W52" t="inlineStr">
        <is>
          <t>
</t>
        </is>
      </c>
      <c r="X52" s="2" t="str">
        <f>=HYPERLINK("https://j6i2pabkfv.feishu.cn/wiki/Cnc3wObPZiDsknkunLrcv8QUn1g", "属性信息表-摄像机-二工区")</f>
        <v>属性信息表-摄像机-二工区</v>
      </c>
      <c r="Y52" s="2"/>
      <c r="Z52"/>
      <c r="AA52"/>
      <c r="AB52"/>
      <c r="AC52"/>
      <c r="AD52" t="inlineStr">
        <is>
          <t>1</t>
        </is>
      </c>
      <c r="AE52"/>
      <c r="AF52"/>
      <c r="AG52"/>
      <c r="AH52"/>
      <c r="AI52"/>
      <c r="AJ52"/>
      <c r="AK52"/>
      <c r="AL52"/>
      <c r="AM52"/>
    </row>
    <row r="53" ht="25.5" customHeight="1">
      <c r="A53"/>
      <c r="B53" t="inlineStr">
        <is>
          <t>消防工程</t>
        </is>
      </c>
      <c r="C53" t="inlineStr">
        <is>
          <t>消防电工程</t>
        </is>
      </c>
      <c r="D53" t="inlineStr">
        <is>
          <t>火灾自动报警和消防联动控制系统</t>
        </is>
      </c>
      <c r="E53" t="inlineStr">
        <is>
          <t>030404032</t>
        </is>
      </c>
      <c r="F53" t="inlineStr">
        <is>
          <t>消防端子箱</t>
        </is>
      </c>
      <c r="G53" t="inlineStr">
        <is>
          <t>支架制作、安装、刷漆、开孔、配线、盘柜防火、堵洞、压焊接线端子、箱体接地</t>
        </is>
      </c>
      <c r="H53" t="inlineStr">
        <is>
          <t>台</t>
        </is>
      </c>
      <c r="I53" t="inlineStr">
        <is>
          <t>智能化系统</t>
        </is>
      </c>
      <c r="J53" t="inlineStr">
        <is>
          <t>火灾自动报警控制系统</t>
        </is>
      </c>
      <c r="K53" t="inlineStr">
        <is>
          <t>消防联动系统</t>
        </is>
      </c>
      <c r="L53" t="inlineStr">
        <is>
          <t>05</t>
        </is>
      </c>
      <c r="M53" t="inlineStr">
        <is>
          <t>01</t>
        </is>
      </c>
      <c r="N53" t="inlineStr">
        <is>
          <t>05</t>
        </is>
      </c>
      <c r="O53" t="inlineStr">
        <is>
          <t>05</t>
        </is>
      </c>
      <c r="P53" t="inlineStr">
        <is>
          <t>火警设备</t>
        </is>
      </c>
      <c r="Q53" t="inlineStr">
        <is>
          <t>消防端子箱</t>
        </is>
      </c>
      <c r="R53" t="inlineStr">
        <is>
          <t>消防端子箱</t>
        </is>
      </c>
      <c r="S53" t="inlineStr">
        <is>
          <t>设备名称</t>
        </is>
      </c>
      <c r="T53" t="inlineStr">
        <is>
          <t>火警设备_消防端子箱_消防端子箱</t>
        </is>
      </c>
      <c r="U53" t="inlineStr">
        <is>
          <t>1013构件命名调整</t>
        </is>
      </c>
      <c r="V53" t="inlineStr">
        <is>
          <t>消防工程_消防设备</t>
        </is>
      </c>
      <c r="W53" t="inlineStr">
        <is>
          <t>
</t>
        </is>
      </c>
      <c r="X53" s="2" t="str">
        <f>=HYPERLINK("https://j6i2pabkfv.feishu.cn/wiki/Cnc3wObPZiDsknkunLrcv8QUn1g", "属性信息表-摄像机-二工区")</f>
        <v>属性信息表-摄像机-二工区</v>
      </c>
      <c r="Y53" s="2"/>
      <c r="Z53"/>
      <c r="AA53"/>
      <c r="AB53"/>
      <c r="AC53"/>
      <c r="AD53" t="inlineStr">
        <is>
          <t>1</t>
        </is>
      </c>
      <c r="AE53"/>
      <c r="AF53"/>
      <c r="AG53"/>
      <c r="AH53"/>
      <c r="AI53"/>
      <c r="AJ53"/>
      <c r="AK53"/>
      <c r="AL53"/>
      <c r="AM53"/>
    </row>
    <row r="54" ht="25.5" customHeight="1">
      <c r="A54"/>
      <c r="B54" t="inlineStr">
        <is>
          <t>消防工程</t>
        </is>
      </c>
      <c r="C54" t="inlineStr">
        <is>
          <t>消防电工程</t>
        </is>
      </c>
      <c r="D54" t="inlineStr">
        <is>
          <t>火灾自动报警和消防联动控制系统</t>
        </is>
      </c>
      <c r="E54" t="inlineStr">
        <is>
          <t>030904001</t>
        </is>
      </c>
      <c r="F54" t="inlineStr">
        <is>
          <t>智能型感烟探测器</t>
        </is>
      </c>
      <c r="G54" t="inlineStr">
        <is>
          <t>包括金属软管</t>
        </is>
      </c>
      <c r="H54" t="inlineStr">
        <is>
          <t>个</t>
        </is>
      </c>
      <c r="I54" t="inlineStr">
        <is>
          <t>智能化系统</t>
        </is>
      </c>
      <c r="J54" t="inlineStr">
        <is>
          <t>火灾自动报警控制系统</t>
        </is>
      </c>
      <c r="K54" t="inlineStr">
        <is>
          <t>火灾自动报警控制系统</t>
        </is>
      </c>
      <c r="L54" t="inlineStr">
        <is>
          <t>05</t>
        </is>
      </c>
      <c r="M54" t="inlineStr">
        <is>
          <t>01</t>
        </is>
      </c>
      <c r="N54" t="inlineStr">
        <is>
          <t>05</t>
        </is>
      </c>
      <c r="O54" t="inlineStr">
        <is>
          <t>05</t>
        </is>
      </c>
      <c r="P54" t="inlineStr">
        <is>
          <t>火警设备</t>
        </is>
      </c>
      <c r="Q54" t="inlineStr">
        <is>
          <t>智能型感烟探测器</t>
        </is>
      </c>
      <c r="R54" t="inlineStr">
        <is>
          <t>智能型感烟探测器</t>
        </is>
      </c>
      <c r="S54" t="inlineStr">
        <is>
          <t>设备名称</t>
        </is>
      </c>
      <c r="T54" t="inlineStr">
        <is>
          <t>火警设备_智能型感烟探测器_智能型感烟探测器</t>
        </is>
      </c>
      <c r="U54" t="inlineStr">
        <is>
          <t>1013构件命名调整</t>
        </is>
      </c>
      <c r="V54" t="inlineStr">
        <is>
          <t>消防工程_消防装置</t>
        </is>
      </c>
      <c r="W54" t="inlineStr">
        <is>
          <t>
</t>
        </is>
      </c>
      <c r="X54" s="2" t="str">
        <f>=HYPERLINK("https://j6i2pabkfv.feishu.cn/wiki/HZ9fwsncziZzwDk3SOgcJJzSnhd", "属性信息表-声光报警器-三工区")</f>
        <v>属性信息表-声光报警器-三工区</v>
      </c>
      <c r="Y54" s="2"/>
      <c r="Z54"/>
      <c r="AA54"/>
      <c r="AB54"/>
      <c r="AC54"/>
      <c r="AD54" t="inlineStr">
        <is>
          <t>1</t>
        </is>
      </c>
      <c r="AE54"/>
      <c r="AF54"/>
      <c r="AG54"/>
      <c r="AH54"/>
      <c r="AI54"/>
      <c r="AJ54"/>
      <c r="AK54"/>
      <c r="AL54"/>
      <c r="AM54"/>
    </row>
    <row r="55" ht="25.5" customHeight="1">
      <c r="A55"/>
      <c r="B55" t="inlineStr">
        <is>
          <t>消防工程</t>
        </is>
      </c>
      <c r="C55" t="inlineStr">
        <is>
          <t>消防电工程</t>
        </is>
      </c>
      <c r="D55" t="inlineStr">
        <is>
          <t>火灾自动报警和消防联动控制系统</t>
        </is>
      </c>
      <c r="E55"/>
      <c r="F55"/>
      <c r="G55"/>
      <c r="H55" t="inlineStr">
        <is>
          <t>个</t>
        </is>
      </c>
      <c r="I55" t="inlineStr">
        <is>
          <t>智能化系统</t>
        </is>
      </c>
      <c r="J55" t="inlineStr">
        <is>
          <t>火灾自动报警控制系统</t>
        </is>
      </c>
      <c r="K55" t="inlineStr">
        <is>
          <t>火灾自动报警控制系统</t>
        </is>
      </c>
      <c r="L55" t="inlineStr">
        <is>
          <t>05</t>
        </is>
      </c>
      <c r="M55" t="inlineStr">
        <is>
          <t>01</t>
        </is>
      </c>
      <c r="N55" t="inlineStr">
        <is>
          <t>05</t>
        </is>
      </c>
      <c r="O55" t="inlineStr">
        <is>
          <t>01</t>
        </is>
      </c>
      <c r="P55" t="inlineStr">
        <is>
          <t>火警设备</t>
        </is>
      </c>
      <c r="Q55" t="inlineStr">
        <is>
          <t>放气指示灯（带有声警报）</t>
        </is>
      </c>
      <c r="R55" t="inlineStr">
        <is>
          <t>火灾自动报警系统-ND2-51ZF</t>
        </is>
      </c>
      <c r="S55" t="inlineStr">
        <is>
          <t>系统-功能类型-规格型号</t>
        </is>
      </c>
      <c r="T55" t="inlineStr">
        <is>
          <t>火警设备_放气指示灯（带有声警报）_火灾自动报警系统-ND2-51ZF</t>
        </is>
      </c>
      <c r="U55" t="inlineStr">
        <is>
          <t>1013构件命名调整</t>
        </is>
      </c>
      <c r="V55" t="inlineStr">
        <is>
          <t>消防工程_消防装置</t>
        </is>
      </c>
      <c r="W55" t="inlineStr">
        <is>
          <t>
</t>
        </is>
      </c>
      <c r="X55" s="2" t="str">
        <f>=HYPERLINK("https://j6i2pabkfv.feishu.cn/wiki/HZ9fwsncziZzwDk3SOgcJJzSnhd", "属性信息表-声光报警器-三工区")</f>
        <v>属性信息表-声光报警器-三工区</v>
      </c>
      <c r="Y55" s="2"/>
      <c r="Z55"/>
      <c r="AA55"/>
      <c r="AB55"/>
      <c r="AC55"/>
      <c r="AD55" t="inlineStr">
        <is>
          <t>1</t>
        </is>
      </c>
      <c r="AE55"/>
      <c r="AF55"/>
      <c r="AG55"/>
      <c r="AH55"/>
      <c r="AI55"/>
      <c r="AJ55" t="inlineStr">
        <is>
          <t>否</t>
        </is>
      </c>
      <c r="AK55"/>
      <c r="AL55"/>
      <c r="AM55"/>
    </row>
    <row r="56" ht="25.5" customHeight="1">
      <c r="A56"/>
      <c r="B56" t="inlineStr">
        <is>
          <t>消防工程</t>
        </is>
      </c>
      <c r="C56" t="inlineStr">
        <is>
          <t>消防电工程</t>
        </is>
      </c>
      <c r="D56" t="inlineStr">
        <is>
          <t>火灾自动报警和消防联动控制系统</t>
        </is>
      </c>
      <c r="E56"/>
      <c r="F56"/>
      <c r="G56"/>
      <c r="H56" t="inlineStr">
        <is>
          <t>个</t>
        </is>
      </c>
      <c r="I56" t="inlineStr">
        <is>
          <t>智能化系统</t>
        </is>
      </c>
      <c r="J56" t="inlineStr">
        <is>
          <t>火灾自动报警控制系统</t>
        </is>
      </c>
      <c r="K56" t="inlineStr">
        <is>
          <t>火灾自动报警控制系统</t>
        </is>
      </c>
      <c r="L56" t="inlineStr">
        <is>
          <t>05</t>
        </is>
      </c>
      <c r="M56" t="inlineStr">
        <is>
          <t>01</t>
        </is>
      </c>
      <c r="N56" t="inlineStr">
        <is>
          <t>05</t>
        </is>
      </c>
      <c r="O56" t="inlineStr">
        <is>
          <t>01</t>
        </is>
      </c>
      <c r="P56" t="inlineStr">
        <is>
          <t>火警设备</t>
        </is>
      </c>
      <c r="Q56" t="inlineStr">
        <is>
          <t>破玻报警器</t>
        </is>
      </c>
      <c r="R56" t="inlineStr">
        <is>
          <t>火灾自动报警系统-J-SAP-ZMB</t>
        </is>
      </c>
      <c r="S56" t="inlineStr">
        <is>
          <t>系统-功能类型-规格型号</t>
        </is>
      </c>
      <c r="T56" t="inlineStr">
        <is>
          <t>火警设备_破玻报警器_火灾自动报警系统-J-SAP-ZMB</t>
        </is>
      </c>
      <c r="U56" t="inlineStr">
        <is>
          <t>1013新增</t>
        </is>
      </c>
      <c r="V56" t="inlineStr">
        <is>
          <t>消防工程_消防装置</t>
        </is>
      </c>
      <c r="W56"/>
      <c r="X56" s="2" t="str">
        <f>=HYPERLINK("https://j6i2pabkfv.feishu.cn/wiki/HZ9fwsncziZzwDk3SOgcJJzSnhd", "属性信息表-声光报警器-三工区")</f>
        <v>属性信息表-声光报警器-三工区</v>
      </c>
      <c r="Y56" s="2"/>
      <c r="Z56"/>
      <c r="AA56"/>
      <c r="AB56"/>
      <c r="AC56"/>
      <c r="AD56"/>
      <c r="AE56"/>
      <c r="AF56"/>
      <c r="AG56"/>
      <c r="AH56"/>
      <c r="AI56"/>
      <c r="AJ56" t="inlineStr">
        <is>
          <t>是</t>
        </is>
      </c>
      <c r="AK56" t="inlineStr">
        <is>
          <t>image.png</t>
        </is>
      </c>
      <c r="AL56"/>
      <c r="AM56"/>
    </row>
    <row r="57" ht="25.5" customHeight="1">
      <c r="A57"/>
      <c r="B57" t="inlineStr">
        <is>
          <t>消防工程</t>
        </is>
      </c>
      <c r="C57" t="inlineStr">
        <is>
          <t>消防电工程</t>
        </is>
      </c>
      <c r="D57" t="inlineStr">
        <is>
          <t>火灾自动报警和消防联动控制系统</t>
        </is>
      </c>
      <c r="E57" t="inlineStr">
        <is>
          <t>030904005</t>
        </is>
      </c>
      <c r="F57" t="inlineStr">
        <is>
          <t>火灾声光信号装置</t>
        </is>
      </c>
      <c r="G57"/>
      <c r="H57" t="inlineStr">
        <is>
          <t>个</t>
        </is>
      </c>
      <c r="I57" t="inlineStr">
        <is>
          <t>智能化系统</t>
        </is>
      </c>
      <c r="J57" t="inlineStr">
        <is>
          <t>火灾自动报警控制系统</t>
        </is>
      </c>
      <c r="K57" t="inlineStr">
        <is>
          <t>火灾自动报警控制系统</t>
        </is>
      </c>
      <c r="L57" t="inlineStr">
        <is>
          <t>05</t>
        </is>
      </c>
      <c r="M57" t="inlineStr">
        <is>
          <t>01</t>
        </is>
      </c>
      <c r="N57" t="inlineStr">
        <is>
          <t>05</t>
        </is>
      </c>
      <c r="O57" t="inlineStr">
        <is>
          <t>01</t>
        </is>
      </c>
      <c r="P57" t="inlineStr">
        <is>
          <t>火警设备</t>
        </is>
      </c>
      <c r="Q57" t="inlineStr">
        <is>
          <t>火灾声光信号装置</t>
        </is>
      </c>
      <c r="R57" t="inlineStr">
        <is>
          <t>火灾声光信号装置</t>
        </is>
      </c>
      <c r="S57" t="inlineStr">
        <is>
          <t>设备名称</t>
        </is>
      </c>
      <c r="T57" t="inlineStr">
        <is>
          <t>火警设备_火灾声光信号装置_火灾声光信号装置</t>
        </is>
      </c>
      <c r="U57" t="inlineStr">
        <is>
          <t>1013新增</t>
        </is>
      </c>
      <c r="V57" t="inlineStr">
        <is>
          <t>消防工程_消防装置</t>
        </is>
      </c>
      <c r="W57"/>
      <c r="X57" s="2" t="str">
        <f>=HYPERLINK("https://j6i2pabkfv.feishu.cn/wiki/HZ9fwsncziZzwDk3SOgcJJzSnhd", "属性信息表-声光报警器-三工区")</f>
        <v>属性信息表-声光报警器-三工区</v>
      </c>
      <c r="Y57" s="2"/>
      <c r="Z57"/>
      <c r="AA57"/>
      <c r="AB57"/>
      <c r="AC57"/>
      <c r="AD57" t="inlineStr">
        <is>
          <t>1</t>
        </is>
      </c>
      <c r="AE57"/>
      <c r="AF57"/>
      <c r="AG57"/>
      <c r="AH57"/>
      <c r="AI57"/>
      <c r="AJ57"/>
      <c r="AK57"/>
      <c r="AL57"/>
      <c r="AM57"/>
    </row>
    <row r="58" ht="25.5" customHeight="1">
      <c r="A58"/>
      <c r="B58" t="inlineStr">
        <is>
          <t>消防工程</t>
        </is>
      </c>
      <c r="C58" t="inlineStr">
        <is>
          <t>消防电工程</t>
        </is>
      </c>
      <c r="D58" t="inlineStr">
        <is>
          <t>火灾自动报警和消防联动控制系统</t>
        </is>
      </c>
      <c r="E58" t="inlineStr">
        <is>
          <t>030904005</t>
        </is>
      </c>
      <c r="F58" t="inlineStr">
        <is>
          <t>火灾声光信号装置</t>
        </is>
      </c>
      <c r="G58"/>
      <c r="H58" t="inlineStr">
        <is>
          <t>个</t>
        </is>
      </c>
      <c r="I58" t="inlineStr">
        <is>
          <t>智能化系统</t>
        </is>
      </c>
      <c r="J58" t="inlineStr">
        <is>
          <t>火灾自动报警控制系统</t>
        </is>
      </c>
      <c r="K58" t="inlineStr">
        <is>
          <t>消防联动系统</t>
        </is>
      </c>
      <c r="L58" t="inlineStr">
        <is>
          <t>05</t>
        </is>
      </c>
      <c r="M58" t="inlineStr">
        <is>
          <t>01</t>
        </is>
      </c>
      <c r="N58" t="inlineStr">
        <is>
          <t>05</t>
        </is>
      </c>
      <c r="O58" t="inlineStr">
        <is>
          <t>05</t>
        </is>
      </c>
      <c r="P58" t="inlineStr">
        <is>
          <t>火警设备</t>
        </is>
      </c>
      <c r="Q58" t="inlineStr">
        <is>
          <t>无障碍声光报警</t>
        </is>
      </c>
      <c r="R58" t="inlineStr">
        <is>
          <t>消防联动系统</t>
        </is>
      </c>
      <c r="S58" t="inlineStr">
        <is>
          <t>无障碍声光报警</t>
        </is>
      </c>
      <c r="T58" t="inlineStr">
        <is>
          <t>火警设备_无障碍声光报警_消防联动系统</t>
        </is>
      </c>
      <c r="U58"/>
      <c r="V58"/>
      <c r="W58"/>
      <c r="X58" s="2" t="str">
        <f>=HYPERLINK("https://j6i2pabkfv.feishu.cn/wiki/HZ9fwsncziZzwDk3SOgcJJzSnhd", "属性信息表-声光报警器-三工区")</f>
        <v>属性信息表-声光报警器-三工区</v>
      </c>
      <c r="Y58" s="2"/>
      <c r="Z58"/>
      <c r="AA58"/>
      <c r="AB58"/>
      <c r="AC58"/>
      <c r="AD58"/>
      <c r="AE58"/>
      <c r="AF58"/>
      <c r="AG58"/>
      <c r="AH58"/>
      <c r="AI58"/>
      <c r="AJ58"/>
      <c r="AK58"/>
      <c r="AL58"/>
      <c r="AM58"/>
    </row>
    <row r="59" ht="25.5" customHeight="1">
      <c r="A59"/>
      <c r="B59" t="inlineStr">
        <is>
          <t>消防工程</t>
        </is>
      </c>
      <c r="C59" t="inlineStr">
        <is>
          <t>消防电工程</t>
        </is>
      </c>
      <c r="D59" t="inlineStr">
        <is>
          <t>火灾自动报警和消防联动控制系统</t>
        </is>
      </c>
      <c r="E59" t="inlineStr">
        <is>
          <t>030904005</t>
        </is>
      </c>
      <c r="F59" t="inlineStr">
        <is>
          <t>声光报警器（气体灭火）</t>
        </is>
      </c>
      <c r="G59"/>
      <c r="H59" t="inlineStr">
        <is>
          <t>个</t>
        </is>
      </c>
      <c r="I59" t="inlineStr">
        <is>
          <t>智能化系统</t>
        </is>
      </c>
      <c r="J59" t="inlineStr">
        <is>
          <t>火灾自动报警控制系统</t>
        </is>
      </c>
      <c r="K59" t="inlineStr">
        <is>
          <t>消防联动系统</t>
        </is>
      </c>
      <c r="L59" t="inlineStr">
        <is>
          <t>05</t>
        </is>
      </c>
      <c r="M59" t="inlineStr">
        <is>
          <t>01</t>
        </is>
      </c>
      <c r="N59" t="inlineStr">
        <is>
          <t>05</t>
        </is>
      </c>
      <c r="O59" t="inlineStr">
        <is>
          <t>05</t>
        </is>
      </c>
      <c r="P59" t="inlineStr">
        <is>
          <t>火警设备</t>
        </is>
      </c>
      <c r="Q59" t="inlineStr">
        <is>
          <t>声光报警器（气体灭火）</t>
        </is>
      </c>
      <c r="R59" t="inlineStr">
        <is>
          <t>声光报警器（气体灭火）</t>
        </is>
      </c>
      <c r="S59" t="inlineStr">
        <is>
          <t>设备名称</t>
        </is>
      </c>
      <c r="T59" t="inlineStr">
        <is>
          <t>火警设备_声光报警器（气体灭火）_声光报警器（气体灭火）</t>
        </is>
      </c>
      <c r="U59"/>
      <c r="V59"/>
      <c r="W59"/>
      <c r="X59" s="2" t="str">
        <f>=HYPERLINK("https://j6i2pabkfv.feishu.cn/wiki/HZ9fwsncziZzwDk3SOgcJJzSnhd", "属性信息表-声光报警器-三工区")</f>
        <v>属性信息表-声光报警器-三工区</v>
      </c>
      <c r="Y59" s="2"/>
      <c r="Z59"/>
      <c r="AA59"/>
      <c r="AB59"/>
      <c r="AC59"/>
      <c r="AD59"/>
      <c r="AE59"/>
      <c r="AF59"/>
      <c r="AG59"/>
      <c r="AH59"/>
      <c r="AI59"/>
      <c r="AJ59"/>
      <c r="AK59"/>
      <c r="AL59"/>
      <c r="AM59"/>
    </row>
    <row r="60" ht="25.5" customHeight="1">
      <c r="A60"/>
      <c r="B60" t="inlineStr">
        <is>
          <t>消防工程</t>
        </is>
      </c>
      <c r="C60" t="inlineStr">
        <is>
          <t>消防电工程</t>
        </is>
      </c>
      <c r="D60" t="inlineStr">
        <is>
          <t>火灾自动报警和消防联动控制系统</t>
        </is>
      </c>
      <c r="E60" t="inlineStr">
        <is>
          <t>030904005</t>
        </is>
      </c>
      <c r="F60" t="inlineStr">
        <is>
          <t>气体灭火指示灯</t>
        </is>
      </c>
      <c r="G60"/>
      <c r="H60" t="inlineStr">
        <is>
          <t>个</t>
        </is>
      </c>
      <c r="I60" t="inlineStr">
        <is>
          <t>智能化系统</t>
        </is>
      </c>
      <c r="J60" t="inlineStr">
        <is>
          <t>火灾自动报警控制系统</t>
        </is>
      </c>
      <c r="K60" t="inlineStr">
        <is>
          <t>消防联动系统</t>
        </is>
      </c>
      <c r="L60" t="inlineStr">
        <is>
          <t>05</t>
        </is>
      </c>
      <c r="M60" t="inlineStr">
        <is>
          <t>01</t>
        </is>
      </c>
      <c r="N60" t="inlineStr">
        <is>
          <t>05</t>
        </is>
      </c>
      <c r="O60" t="inlineStr">
        <is>
          <t>05</t>
        </is>
      </c>
      <c r="P60" t="inlineStr">
        <is>
          <t>火警设备</t>
        </is>
      </c>
      <c r="Q60" t="inlineStr">
        <is>
          <t>气体灭火指示灯</t>
        </is>
      </c>
      <c r="R60" t="inlineStr">
        <is>
          <t>气体灭火指示灯</t>
        </is>
      </c>
      <c r="S60" t="inlineStr">
        <is>
          <t>设备名称</t>
        </is>
      </c>
      <c r="T60" t="inlineStr">
        <is>
          <t>火警设备_气体灭火指示灯_气体灭火指示灯</t>
        </is>
      </c>
      <c r="U60"/>
      <c r="V60"/>
      <c r="W60"/>
      <c r="X60" s="2" t="str">
        <f>=HYPERLINK("https://j6i2pabkfv.feishu.cn/wiki/HZ9fwsncziZzwDk3SOgcJJzSnhd", "属性信息表-声光报警器-三工区")</f>
        <v>属性信息表-声光报警器-三工区</v>
      </c>
      <c r="Y60" s="2"/>
      <c r="Z60"/>
      <c r="AA60"/>
      <c r="AB60"/>
      <c r="AC60"/>
      <c r="AD60"/>
      <c r="AE60"/>
      <c r="AF60"/>
      <c r="AG60"/>
      <c r="AH60"/>
      <c r="AI60"/>
      <c r="AJ60"/>
      <c r="AK60"/>
      <c r="AL60"/>
      <c r="AM60"/>
    </row>
    <row r="61" ht="25.5" customHeight="1">
      <c r="A61"/>
      <c r="B61" t="inlineStr">
        <is>
          <t>消防工程</t>
        </is>
      </c>
      <c r="C61" t="inlineStr">
        <is>
          <t>消防电工程</t>
        </is>
      </c>
      <c r="D61" t="inlineStr">
        <is>
          <t>火灾自动报警和消防联动控制系统</t>
        </is>
      </c>
      <c r="E61" t="inlineStr">
        <is>
          <t>030904004</t>
        </is>
      </c>
      <c r="F61" t="inlineStr">
        <is>
          <t>水力警铃</t>
        </is>
      </c>
      <c r="G61"/>
      <c r="H61" t="inlineStr">
        <is>
          <t>只</t>
        </is>
      </c>
      <c r="I61" t="inlineStr">
        <is>
          <t>智能化系统</t>
        </is>
      </c>
      <c r="J61" t="inlineStr">
        <is>
          <t>火灾自动报警控制系统</t>
        </is>
      </c>
      <c r="K61" t="inlineStr">
        <is>
          <t>火灾自动报警控制系统</t>
        </is>
      </c>
      <c r="L61" t="inlineStr">
        <is>
          <t>05</t>
        </is>
      </c>
      <c r="M61" t="inlineStr">
        <is>
          <t>01</t>
        </is>
      </c>
      <c r="N61" t="inlineStr">
        <is>
          <t>05</t>
        </is>
      </c>
      <c r="O61" t="inlineStr">
        <is>
          <t>01</t>
        </is>
      </c>
      <c r="P61" t="inlineStr">
        <is>
          <t>火警设备</t>
        </is>
      </c>
      <c r="Q61" t="inlineStr">
        <is>
          <t>水力警铃</t>
        </is>
      </c>
      <c r="R61" t="inlineStr">
        <is>
          <t>水力警铃</t>
        </is>
      </c>
      <c r="S61" t="inlineStr">
        <is>
          <t>设备名称</t>
        </is>
      </c>
      <c r="T61" t="inlineStr">
        <is>
          <t>火警设备_水力警铃_水力警铃</t>
        </is>
      </c>
      <c r="U61" t="inlineStr">
        <is>
          <t>1013新增</t>
        </is>
      </c>
      <c r="V61" t="inlineStr">
        <is>
          <t>消防工程_消防装置</t>
        </is>
      </c>
      <c r="W61"/>
      <c r="X61" s="2" t="str">
        <f>=HYPERLINK("https://j6i2pabkfv.feishu.cn/wiki/Lk5bwuerAip2Irk3SbMcUfHTneh", "属性信息表-水力警铃-三工区")</f>
        <v>属性信息表-水力警铃-三工区</v>
      </c>
      <c r="Y61" s="2" t="str">
        <f>=HYPERLINK("https://j6i2pabkfv.feishu.cn/wiki/HZnLwA4s7iStgXkWuqRcCgXXnch", "属性信息--水力警铃")</f>
        <v>属性信息--水力警铃</v>
      </c>
      <c r="Z61"/>
      <c r="AA61"/>
      <c r="AB61"/>
      <c r="AC61"/>
      <c r="AD61" t="inlineStr">
        <is>
          <t>1</t>
        </is>
      </c>
      <c r="AE61"/>
      <c r="AF61"/>
      <c r="AG61"/>
      <c r="AH61"/>
      <c r="AI61"/>
      <c r="AJ61"/>
      <c r="AK61"/>
      <c r="AL61"/>
      <c r="AM61"/>
    </row>
    <row r="62" ht="25.5" customHeight="1">
      <c r="A62"/>
      <c r="B62" t="inlineStr">
        <is>
          <t>消防工程</t>
        </is>
      </c>
      <c r="C62" t="inlineStr">
        <is>
          <t>消防电工程</t>
        </is>
      </c>
      <c r="D62" t="inlineStr">
        <is>
          <t>火灾自动报警和消防联动控制系统</t>
        </is>
      </c>
      <c r="E62" t="inlineStr">
        <is>
          <t>030404032</t>
        </is>
      </c>
      <c r="F62" t="inlineStr">
        <is>
          <t>解码器</t>
        </is>
      </c>
      <c r="G62" t="inlineStr">
        <is>
          <t>控制箱、解码器、支架制作、安装、刷漆、开孔、配线、盘柜防火、堵洞、压焊接线端子、箱体接地</t>
        </is>
      </c>
      <c r="H62" t="inlineStr">
        <is>
          <t>台</t>
        </is>
      </c>
      <c r="I62" t="inlineStr">
        <is>
          <t>智能化系统</t>
        </is>
      </c>
      <c r="J62" t="inlineStr">
        <is>
          <t>火灾自动报警控制系统</t>
        </is>
      </c>
      <c r="K62" t="inlineStr">
        <is>
          <t>消防水炮系统</t>
        </is>
      </c>
      <c r="L62" t="inlineStr">
        <is>
          <t>05</t>
        </is>
      </c>
      <c r="M62" t="inlineStr">
        <is>
          <t>01</t>
        </is>
      </c>
      <c r="N62" t="inlineStr">
        <is>
          <t>05</t>
        </is>
      </c>
      <c r="O62" t="inlineStr">
        <is>
          <t>10</t>
        </is>
      </c>
      <c r="P62" t="inlineStr">
        <is>
          <t>火警设备</t>
        </is>
      </c>
      <c r="Q62" t="inlineStr">
        <is>
          <t>解码器</t>
        </is>
      </c>
      <c r="R62" t="inlineStr">
        <is>
          <t>解码器</t>
        </is>
      </c>
      <c r="S62" t="inlineStr">
        <is>
          <t>设备名称</t>
        </is>
      </c>
      <c r="T62" t="inlineStr">
        <is>
          <t>火警设备_解码器_解码器</t>
        </is>
      </c>
      <c r="U62" t="inlineStr">
        <is>
          <t>1013新增</t>
        </is>
      </c>
      <c r="V62" t="inlineStr">
        <is>
          <t>消防工程_消防装置</t>
        </is>
      </c>
      <c r="W62"/>
      <c r="X62" s="2" t="str">
        <f>=HYPERLINK("https://j6i2pabkfv.feishu.cn/wiki/ImgBwMGqdiSq3MkpSwNcJJa0nTd", "属性信息表-水炮-三工区")</f>
        <v>属性信息表-水炮-三工区</v>
      </c>
      <c r="Y62" s="2"/>
      <c r="Z62"/>
      <c r="AA62"/>
      <c r="AB62"/>
      <c r="AC62"/>
      <c r="AD62" t="inlineStr">
        <is>
          <t>1</t>
        </is>
      </c>
      <c r="AE62"/>
      <c r="AF62"/>
      <c r="AG62"/>
      <c r="AH62"/>
      <c r="AI62"/>
      <c r="AJ62"/>
      <c r="AK62"/>
      <c r="AL62"/>
      <c r="AM62"/>
    </row>
    <row r="63" ht="25.5" customHeight="1">
      <c r="A63"/>
      <c r="B63" t="inlineStr">
        <is>
          <t>消防工程</t>
        </is>
      </c>
      <c r="C63" t="inlineStr">
        <is>
          <t>消防电工程</t>
        </is>
      </c>
      <c r="D63" t="inlineStr">
        <is>
          <t>火灾自动报警和消防联动控制系统</t>
        </is>
      </c>
      <c r="E63" t="inlineStr">
        <is>
          <t>030904011</t>
        </is>
      </c>
      <c r="F63" t="inlineStr">
        <is>
          <t>通讯中继器</t>
        </is>
      </c>
      <c r="G63"/>
      <c r="H63" t="inlineStr">
        <is>
          <t>台</t>
        </is>
      </c>
      <c r="I63" t="inlineStr">
        <is>
          <t>智能化系统</t>
        </is>
      </c>
      <c r="J63" t="inlineStr">
        <is>
          <t>火灾自动报警控制系统</t>
        </is>
      </c>
      <c r="K63" t="inlineStr">
        <is>
          <t>物联网消防系统</t>
        </is>
      </c>
      <c r="L63" t="inlineStr">
        <is>
          <t>05</t>
        </is>
      </c>
      <c r="M63" t="inlineStr">
        <is>
          <t>01</t>
        </is>
      </c>
      <c r="N63" t="inlineStr">
        <is>
          <t>05</t>
        </is>
      </c>
      <c r="O63" t="inlineStr">
        <is>
          <t>09</t>
        </is>
      </c>
      <c r="P63" t="inlineStr">
        <is>
          <t>火警设备</t>
        </is>
      </c>
      <c r="Q63" t="inlineStr">
        <is>
          <t>通讯中继器</t>
        </is>
      </c>
      <c r="R63" t="inlineStr">
        <is>
          <t>通讯中继器</t>
        </is>
      </c>
      <c r="S63" t="inlineStr">
        <is>
          <t>设备名称</t>
        </is>
      </c>
      <c r="T63" t="inlineStr">
        <is>
          <t>火警设备_通讯中继器_通讯中继器</t>
        </is>
      </c>
      <c r="U63" t="inlineStr">
        <is>
          <t>1013构件命名调整</t>
        </is>
      </c>
      <c r="V63" t="inlineStr">
        <is>
          <t>消防工程_消防装置</t>
        </is>
      </c>
      <c r="W63" t="inlineStr">
        <is>
          <t>
</t>
        </is>
      </c>
      <c r="X63" s="2" t="str">
        <f>=HYPERLINK("https://j6i2pabkfv.feishu.cn/wiki/Y1rOwoibmiIT01kvc9XceqrdnBg", "属性信息表-通讯中继器-三工区")</f>
        <v>属性信息表-通讯中继器-三工区</v>
      </c>
      <c r="Y63" s="2"/>
      <c r="Z63" t="inlineStr">
        <is>
          <t>否</t>
        </is>
      </c>
      <c r="AA63"/>
      <c r="AB63"/>
      <c r="AC63"/>
      <c r="AD63" t="inlineStr">
        <is>
          <t>1</t>
        </is>
      </c>
      <c r="AE63"/>
      <c r="AF63"/>
      <c r="AG63"/>
      <c r="AH63"/>
      <c r="AI63"/>
      <c r="AJ63"/>
      <c r="AK63"/>
      <c r="AL63" t="inlineStr">
        <is>
          <t>不建模</t>
        </is>
      </c>
      <c r="AM63"/>
    </row>
    <row r="64" ht="25.5" customHeight="1">
      <c r="A64"/>
      <c r="B64" t="inlineStr">
        <is>
          <t>消防工程</t>
        </is>
      </c>
      <c r="C64" t="inlineStr">
        <is>
          <t>消防电工程</t>
        </is>
      </c>
      <c r="D64" t="inlineStr">
        <is>
          <t>火灾自动报警和消防联动控制系统</t>
        </is>
      </c>
      <c r="E64" t="inlineStr">
        <is>
          <t>030904003</t>
        </is>
      </c>
      <c r="F64" t="inlineStr">
        <is>
          <t>消火栓启泵按钮</t>
        </is>
      </c>
      <c r="G64"/>
      <c r="H64" t="inlineStr">
        <is>
          <t>个</t>
        </is>
      </c>
      <c r="I64" t="inlineStr">
        <is>
          <t>智能化系统</t>
        </is>
      </c>
      <c r="J64" t="inlineStr">
        <is>
          <t>火灾自动报警控制系统</t>
        </is>
      </c>
      <c r="K64" t="inlineStr">
        <is>
          <t>火灾自动报警控制系统</t>
        </is>
      </c>
      <c r="L64" t="inlineStr">
        <is>
          <t>05</t>
        </is>
      </c>
      <c r="M64" t="inlineStr">
        <is>
          <t>01</t>
        </is>
      </c>
      <c r="N64" t="inlineStr">
        <is>
          <t>05</t>
        </is>
      </c>
      <c r="O64" t="inlineStr">
        <is>
          <t>01</t>
        </is>
      </c>
      <c r="P64" t="inlineStr">
        <is>
          <t>火警设备</t>
        </is>
      </c>
      <c r="Q64" t="inlineStr">
        <is>
          <t>消火栓启泵按钮</t>
        </is>
      </c>
      <c r="R64" t="inlineStr">
        <is>
          <t>消火栓启泵按钮</t>
        </is>
      </c>
      <c r="S64" t="inlineStr">
        <is>
          <t>设备名称</t>
        </is>
      </c>
      <c r="T64" t="inlineStr">
        <is>
          <t>火警设备_消火栓启泵按钮_消火栓启泵按钮</t>
        </is>
      </c>
      <c r="U64" t="inlineStr">
        <is>
          <t>1013构件命名调整</t>
        </is>
      </c>
      <c r="V64" t="inlineStr">
        <is>
          <t>消防工程_消防装置</t>
        </is>
      </c>
      <c r="W64" t="inlineStr">
        <is>
          <t>
</t>
        </is>
      </c>
      <c r="X64" s="2" t="str">
        <f>=HYPERLINK("https://j6i2pabkfv.feishu.cn/wiki/WmaNwFKTBivbejkAGwVcICuvnKo", "属性信息表-消防按钮-三工区")</f>
        <v>属性信息表-消防按钮-三工区</v>
      </c>
      <c r="Y64" s="2"/>
      <c r="Z64"/>
      <c r="AA64"/>
      <c r="AB64"/>
      <c r="AC64"/>
      <c r="AD64" t="inlineStr">
        <is>
          <t>1</t>
        </is>
      </c>
      <c r="AE64"/>
      <c r="AF64"/>
      <c r="AG64"/>
      <c r="AH64"/>
      <c r="AI64"/>
      <c r="AJ64"/>
      <c r="AK64"/>
      <c r="AL64"/>
      <c r="AM64"/>
    </row>
    <row r="65" ht="25.5" customHeight="1">
      <c r="A65"/>
      <c r="B65" t="inlineStr">
        <is>
          <t>消防工程</t>
        </is>
      </c>
      <c r="C65" t="inlineStr">
        <is>
          <t>消防电工程</t>
        </is>
      </c>
      <c r="D65" t="inlineStr">
        <is>
          <t>火灾自动报警和消防联动控制系统</t>
        </is>
      </c>
      <c r="E65" t="inlineStr">
        <is>
          <t>030904003</t>
        </is>
      </c>
      <c r="F65" t="inlineStr">
        <is>
          <t>手动/自动转换装置</t>
        </is>
      </c>
      <c r="G65"/>
      <c r="H65" t="inlineStr">
        <is>
          <t>套</t>
        </is>
      </c>
      <c r="I65" t="inlineStr">
        <is>
          <t>智能化系统</t>
        </is>
      </c>
      <c r="J65" t="inlineStr">
        <is>
          <t>火灾自动报警控制系统</t>
        </is>
      </c>
      <c r="K65" t="inlineStr">
        <is>
          <t>火灾自动报警控制系统</t>
        </is>
      </c>
      <c r="L65" t="inlineStr">
        <is>
          <t>05</t>
        </is>
      </c>
      <c r="M65" t="inlineStr">
        <is>
          <t>01</t>
        </is>
      </c>
      <c r="N65" t="inlineStr">
        <is>
          <t>05</t>
        </is>
      </c>
      <c r="O65" t="inlineStr">
        <is>
          <t>01</t>
        </is>
      </c>
      <c r="P65" t="inlineStr">
        <is>
          <t>火警设备</t>
        </is>
      </c>
      <c r="Q65" t="inlineStr">
        <is>
          <t>手动/自动转换装置</t>
        </is>
      </c>
      <c r="R65" t="inlineStr">
        <is>
          <t>手动/自动转换装置</t>
        </is>
      </c>
      <c r="S65" t="inlineStr">
        <is>
          <t>设备名称</t>
        </is>
      </c>
      <c r="T65" t="inlineStr">
        <is>
          <t>火警设备_手动/自动转换装置_手动/自动转换装置</t>
        </is>
      </c>
      <c r="U65" t="inlineStr">
        <is>
          <t>1013构件命名调整</t>
        </is>
      </c>
      <c r="V65" t="inlineStr">
        <is>
          <t>消防工程_消防装置</t>
        </is>
      </c>
      <c r="W65" t="inlineStr">
        <is>
          <t>
</t>
        </is>
      </c>
      <c r="X65" s="2" t="str">
        <f>=HYPERLINK("https://j6i2pabkfv.feishu.cn/wiki/WmaNwFKTBivbejkAGwVcICuvnKo", "属性信息表-消防按钮-三工区")</f>
        <v>属性信息表-消防按钮-三工区</v>
      </c>
      <c r="Y65" s="2"/>
      <c r="Z65"/>
      <c r="AA65"/>
      <c r="AB65"/>
      <c r="AC65"/>
      <c r="AD65" t="inlineStr">
        <is>
          <t>1</t>
        </is>
      </c>
      <c r="AE65"/>
      <c r="AF65"/>
      <c r="AG65"/>
      <c r="AH65"/>
      <c r="AI65"/>
      <c r="AJ65"/>
      <c r="AK65"/>
      <c r="AL65"/>
      <c r="AM65"/>
    </row>
    <row r="66" ht="25.5" customHeight="1">
      <c r="A66"/>
      <c r="B66" t="inlineStr">
        <is>
          <t>消防工程</t>
        </is>
      </c>
      <c r="C66" t="inlineStr">
        <is>
          <t>消防电工程</t>
        </is>
      </c>
      <c r="D66" t="inlineStr">
        <is>
          <t>火灾自动报警和消防联动控制系统</t>
        </is>
      </c>
      <c r="E66" t="inlineStr">
        <is>
          <t>030904003</t>
        </is>
      </c>
      <c r="F66" t="inlineStr">
        <is>
          <t>手动报警按钮和电话插孔</t>
        </is>
      </c>
      <c r="G66"/>
      <c r="H66" t="inlineStr">
        <is>
          <t>个</t>
        </is>
      </c>
      <c r="I66" t="inlineStr">
        <is>
          <t>智能化系统</t>
        </is>
      </c>
      <c r="J66" t="inlineStr">
        <is>
          <t>火灾自动报警控制系统</t>
        </is>
      </c>
      <c r="K66" t="inlineStr">
        <is>
          <t>火灾自动报警控制系统</t>
        </is>
      </c>
      <c r="L66" t="inlineStr">
        <is>
          <t>05</t>
        </is>
      </c>
      <c r="M66" t="inlineStr">
        <is>
          <t>01</t>
        </is>
      </c>
      <c r="N66" t="inlineStr">
        <is>
          <t>05</t>
        </is>
      </c>
      <c r="O66" t="inlineStr">
        <is>
          <t>01</t>
        </is>
      </c>
      <c r="P66" t="inlineStr">
        <is>
          <t>火警设备</t>
        </is>
      </c>
      <c r="Q66" t="inlineStr">
        <is>
          <t>手动报警按钮（带火灾电话插孔）</t>
        </is>
      </c>
      <c r="R66" t="inlineStr">
        <is>
          <t>手动报警按钮和电话插孔</t>
        </is>
      </c>
      <c r="S66" t="inlineStr">
        <is>
          <t>设备名称</t>
        </is>
      </c>
      <c r="T66" t="inlineStr">
        <is>
          <t>火警设备_手动报警按钮（带火灾电话插孔）_手动报警按钮和电话插孔</t>
        </is>
      </c>
      <c r="U66" t="inlineStr">
        <is>
          <t>1013新增</t>
        </is>
      </c>
      <c r="V66" t="inlineStr">
        <is>
          <t>消防工程_消防装置</t>
        </is>
      </c>
      <c r="W66"/>
      <c r="X66" s="2" t="str">
        <f>=HYPERLINK("https://j6i2pabkfv.feishu.cn/wiki/WmaNwFKTBivbejkAGwVcICuvnKo", "属性信息表-消防按钮-三工区")</f>
        <v>属性信息表-消防按钮-三工区</v>
      </c>
      <c r="Y66" s="2"/>
      <c r="Z66"/>
      <c r="AA66"/>
      <c r="AB66"/>
      <c r="AC66"/>
      <c r="AD66"/>
      <c r="AE66"/>
      <c r="AF66"/>
      <c r="AG66"/>
      <c r="AH66"/>
      <c r="AI66"/>
      <c r="AJ66"/>
      <c r="AK66"/>
      <c r="AL66"/>
      <c r="AM66"/>
    </row>
    <row r="67" ht="25.5" customHeight="1">
      <c r="A67"/>
      <c r="B67" t="inlineStr">
        <is>
          <t>消防工程</t>
        </is>
      </c>
      <c r="C67" t="inlineStr">
        <is>
          <t>消防电工程</t>
        </is>
      </c>
      <c r="D67" t="inlineStr">
        <is>
          <t>火灾自动报警和消防联动控制系统</t>
        </is>
      </c>
      <c r="E67" t="inlineStr">
        <is>
          <t>030904005</t>
        </is>
      </c>
      <c r="F67" t="inlineStr">
        <is>
          <t>气体灭火系统控制按钮</t>
        </is>
      </c>
      <c r="G67"/>
      <c r="H67" t="inlineStr">
        <is>
          <t>个</t>
        </is>
      </c>
      <c r="I67" t="inlineStr">
        <is>
          <t>智能化系统</t>
        </is>
      </c>
      <c r="J67" t="inlineStr">
        <is>
          <t>火灾自动报警控制系统</t>
        </is>
      </c>
      <c r="K67" t="inlineStr">
        <is>
          <t>气体灭火系统</t>
        </is>
      </c>
      <c r="L67" t="inlineStr">
        <is>
          <t>05</t>
        </is>
      </c>
      <c r="M67" t="inlineStr">
        <is>
          <t>01</t>
        </is>
      </c>
      <c r="N67" t="inlineStr">
        <is>
          <t>05</t>
        </is>
      </c>
      <c r="O67" t="inlineStr">
        <is>
          <t>11</t>
        </is>
      </c>
      <c r="P67" t="inlineStr">
        <is>
          <t>火警设备</t>
        </is>
      </c>
      <c r="Q67" t="inlineStr">
        <is>
          <t>气体灭火系统控制按钮</t>
        </is>
      </c>
      <c r="R67" t="inlineStr">
        <is>
          <t>气体灭火系统控制按钮</t>
        </is>
      </c>
      <c r="S67" t="inlineStr">
        <is>
          <t>设备名称</t>
        </is>
      </c>
      <c r="T67" t="inlineStr">
        <is>
          <t>火警设备_气体灭火系统控制按钮_气体灭火系统控制按钮</t>
        </is>
      </c>
      <c r="U67" t="inlineStr">
        <is>
          <t>1013新增</t>
        </is>
      </c>
      <c r="V67" t="inlineStr">
        <is>
          <t>消防工程_消防装置</t>
        </is>
      </c>
      <c r="W67"/>
      <c r="X67" s="2" t="str">
        <f>=HYPERLINK("https://j6i2pabkfv.feishu.cn/wiki/WmaNwFKTBivbejkAGwVcICuvnKo", "属性信息表-消防按钮-三工区")</f>
        <v>属性信息表-消防按钮-三工区</v>
      </c>
      <c r="Y67" s="2"/>
      <c r="Z67"/>
      <c r="AA67"/>
      <c r="AB67"/>
      <c r="AC67"/>
      <c r="AD67" t="inlineStr">
        <is>
          <t>1</t>
        </is>
      </c>
      <c r="AE67"/>
      <c r="AF67"/>
      <c r="AG67"/>
      <c r="AH67"/>
      <c r="AI67"/>
      <c r="AJ67"/>
      <c r="AK67"/>
      <c r="AL67"/>
      <c r="AM67"/>
    </row>
    <row r="68" ht="25.5" customHeight="1">
      <c r="A68"/>
      <c r="B68" t="inlineStr">
        <is>
          <t>消防工程</t>
        </is>
      </c>
      <c r="C68" t="inlineStr">
        <is>
          <t>消防电工程</t>
        </is>
      </c>
      <c r="D68" t="inlineStr">
        <is>
          <t>火灾自动报警和消防联动控制系统</t>
        </is>
      </c>
      <c r="E68" t="inlineStr">
        <is>
          <t>030904003</t>
        </is>
      </c>
      <c r="F68" t="inlineStr">
        <is>
          <t>紧急启停按钮</t>
        </is>
      </c>
      <c r="G68"/>
      <c r="H68" t="inlineStr">
        <is>
          <t>套</t>
        </is>
      </c>
      <c r="I68" t="inlineStr">
        <is>
          <t>智能化系统</t>
        </is>
      </c>
      <c r="J68" t="inlineStr">
        <is>
          <t>火灾自动报警控制系统</t>
        </is>
      </c>
      <c r="K68" t="inlineStr">
        <is>
          <t>火灾自动报警控制系统</t>
        </is>
      </c>
      <c r="L68" t="inlineStr">
        <is>
          <t>05</t>
        </is>
      </c>
      <c r="M68" t="inlineStr">
        <is>
          <t>01</t>
        </is>
      </c>
      <c r="N68" t="inlineStr">
        <is>
          <t>05</t>
        </is>
      </c>
      <c r="O68" t="inlineStr">
        <is>
          <t>01</t>
        </is>
      </c>
      <c r="P68" t="inlineStr">
        <is>
          <t>火警设备</t>
        </is>
      </c>
      <c r="Q68" t="inlineStr">
        <is>
          <t>紧急启停按钮</t>
        </is>
      </c>
      <c r="R68" t="inlineStr">
        <is>
          <t>紧急启停按钮</t>
        </is>
      </c>
      <c r="S68" t="inlineStr">
        <is>
          <t>设备名称</t>
        </is>
      </c>
      <c r="T68" t="inlineStr">
        <is>
          <t>火警设备_紧急启停按钮_紧急启停按钮</t>
        </is>
      </c>
      <c r="U68" t="inlineStr">
        <is>
          <t>1013新增</t>
        </is>
      </c>
      <c r="V68" t="inlineStr">
        <is>
          <t>消防工程_消防装置</t>
        </is>
      </c>
      <c r="W68"/>
      <c r="X68" s="2" t="str">
        <f>=HYPERLINK("https://j6i2pabkfv.feishu.cn/wiki/WmaNwFKTBivbejkAGwVcICuvnKo", "属性信息表-消防按钮-三工区")</f>
        <v>属性信息表-消防按钮-三工区</v>
      </c>
      <c r="Y68" s="2"/>
      <c r="Z68"/>
      <c r="AA68"/>
      <c r="AB68"/>
      <c r="AC68"/>
      <c r="AD68" t="inlineStr">
        <is>
          <t>1</t>
        </is>
      </c>
      <c r="AE68"/>
      <c r="AF68"/>
      <c r="AG68"/>
      <c r="AH68"/>
      <c r="AI68"/>
      <c r="AJ68"/>
      <c r="AK68"/>
      <c r="AL68"/>
      <c r="AM68"/>
    </row>
    <row r="69" ht="25.5" customHeight="1">
      <c r="A69"/>
      <c r="B69" t="inlineStr">
        <is>
          <t>消防工程</t>
        </is>
      </c>
      <c r="C69" t="inlineStr">
        <is>
          <t>消防电工程</t>
        </is>
      </c>
      <c r="D69" t="inlineStr">
        <is>
          <t>火灾自动报警和消防联动控制系统</t>
        </is>
      </c>
      <c r="E69" t="inlineStr">
        <is>
          <t>030904003</t>
        </is>
      </c>
      <c r="F69" t="inlineStr">
        <is>
          <t>手动/自动转换装置及紧急启停按钮</t>
        </is>
      </c>
      <c r="G69"/>
      <c r="H69" t="inlineStr">
        <is>
          <t>个</t>
        </is>
      </c>
      <c r="I69" t="inlineStr">
        <is>
          <t>智能化系统</t>
        </is>
      </c>
      <c r="J69" t="inlineStr">
        <is>
          <t>火灾自动报警控制系统</t>
        </is>
      </c>
      <c r="K69" t="inlineStr">
        <is>
          <t>火灾自动报警控制系统</t>
        </is>
      </c>
      <c r="L69" t="inlineStr">
        <is>
          <t>05</t>
        </is>
      </c>
      <c r="M69" t="inlineStr">
        <is>
          <t>01</t>
        </is>
      </c>
      <c r="N69" t="inlineStr">
        <is>
          <t>05</t>
        </is>
      </c>
      <c r="O69" t="inlineStr">
        <is>
          <t>01</t>
        </is>
      </c>
      <c r="P69" t="inlineStr">
        <is>
          <t>火警设备</t>
        </is>
      </c>
      <c r="Q69" t="inlineStr">
        <is>
          <t>手动/自动转换装置及紧急启停按钮</t>
        </is>
      </c>
      <c r="R69" t="inlineStr">
        <is>
          <t>手动/自动转换装置及紧急启停按钮</t>
        </is>
      </c>
      <c r="S69" t="inlineStr">
        <is>
          <t>设备名称</t>
        </is>
      </c>
      <c r="T69" t="inlineStr">
        <is>
          <t>火警设备_手动/自动转换装置及紧急启停按钮_手动/自动转换装置及紧急启停按钮</t>
        </is>
      </c>
      <c r="U69" t="inlineStr">
        <is>
          <t>1013新增</t>
        </is>
      </c>
      <c r="V69" t="inlineStr">
        <is>
          <t>消防工程_消防装置</t>
        </is>
      </c>
      <c r="W69"/>
      <c r="X69" s="2" t="str">
        <f>=HYPERLINK("https://j6i2pabkfv.feishu.cn/wiki/WmaNwFKTBivbejkAGwVcICuvnKo", "属性信息表-消防按钮-三工区")</f>
        <v>属性信息表-消防按钮-三工区</v>
      </c>
      <c r="Y69" s="2"/>
      <c r="Z69"/>
      <c r="AA69"/>
      <c r="AB69"/>
      <c r="AC69"/>
      <c r="AD69" t="inlineStr">
        <is>
          <t>1</t>
        </is>
      </c>
      <c r="AE69"/>
      <c r="AF69"/>
      <c r="AG69"/>
      <c r="AH69"/>
      <c r="AI69"/>
      <c r="AJ69"/>
      <c r="AK69"/>
      <c r="AL69"/>
      <c r="AM69"/>
    </row>
    <row r="70" ht="25.5" customHeight="1">
      <c r="A70"/>
      <c r="B70" t="inlineStr">
        <is>
          <t>消防工程</t>
        </is>
      </c>
      <c r="C70" t="inlineStr">
        <is>
          <t>消防电工程</t>
        </is>
      </c>
      <c r="D70" t="inlineStr">
        <is>
          <t>火灾自动报警和消防联动控制系统</t>
        </is>
      </c>
      <c r="E70" t="inlineStr">
        <is>
          <t>030904005</t>
        </is>
      </c>
      <c r="F70" t="inlineStr">
        <is>
          <t>手自动转换/显示装置</t>
        </is>
      </c>
      <c r="G70"/>
      <c r="H70" t="inlineStr">
        <is>
          <t>个</t>
        </is>
      </c>
      <c r="I70" t="inlineStr">
        <is>
          <t>智能化系统</t>
        </is>
      </c>
      <c r="J70" t="inlineStr">
        <is>
          <t>火灾自动报警控制系统</t>
        </is>
      </c>
      <c r="K70" t="inlineStr">
        <is>
          <t>火灾自动报警控制系统</t>
        </is>
      </c>
      <c r="L70" t="inlineStr">
        <is>
          <t>05</t>
        </is>
      </c>
      <c r="M70" t="inlineStr">
        <is>
          <t>01</t>
        </is>
      </c>
      <c r="N70" t="inlineStr">
        <is>
          <t>05</t>
        </is>
      </c>
      <c r="O70" t="inlineStr">
        <is>
          <t>01</t>
        </is>
      </c>
      <c r="P70" t="inlineStr">
        <is>
          <t>火警设备</t>
        </is>
      </c>
      <c r="Q70" t="inlineStr">
        <is>
          <t>手自动转换/显示装置</t>
        </is>
      </c>
      <c r="R70" t="inlineStr">
        <is>
          <t>手自动转换/显示装置</t>
        </is>
      </c>
      <c r="S70" t="inlineStr">
        <is>
          <t>设备名称</t>
        </is>
      </c>
      <c r="T70" t="inlineStr">
        <is>
          <t>火警设备_手自动转换/显示装置_手自动转换/显示装置</t>
        </is>
      </c>
      <c r="U70" t="inlineStr">
        <is>
          <t>1013新增</t>
        </is>
      </c>
      <c r="V70" t="inlineStr">
        <is>
          <t>消防工程_消防装置</t>
        </is>
      </c>
      <c r="W70"/>
      <c r="X70" s="2" t="str">
        <f>=HYPERLINK("https://j6i2pabkfv.feishu.cn/wiki/WmaNwFKTBivbejkAGwVcICuvnKo", "属性信息表-消防按钮-三工区")</f>
        <v>属性信息表-消防按钮-三工区</v>
      </c>
      <c r="Y70" s="2"/>
      <c r="Z70"/>
      <c r="AA70"/>
      <c r="AB70"/>
      <c r="AC70"/>
      <c r="AD70" t="inlineStr">
        <is>
          <t>1</t>
        </is>
      </c>
      <c r="AE70"/>
      <c r="AF70"/>
      <c r="AG70"/>
      <c r="AH70"/>
      <c r="AI70"/>
      <c r="AJ70"/>
      <c r="AK70"/>
      <c r="AL70"/>
      <c r="AM70"/>
    </row>
    <row r="71" ht="25.5" customHeight="1">
      <c r="A71"/>
      <c r="B71" t="inlineStr">
        <is>
          <t>消防工程</t>
        </is>
      </c>
      <c r="C71" t="inlineStr">
        <is>
          <t>消防电工程</t>
        </is>
      </c>
      <c r="D71" t="inlineStr">
        <is>
          <t>火灾自动报警和消防联动控制系统</t>
        </is>
      </c>
      <c r="E71" t="inlineStr">
        <is>
          <t>030904006</t>
        </is>
      </c>
      <c r="F71" t="inlineStr">
        <is>
          <t>火警电话分机</t>
        </is>
      </c>
      <c r="G71"/>
      <c r="H71" t="inlineStr">
        <is>
          <t>个</t>
        </is>
      </c>
      <c r="I71" t="inlineStr">
        <is>
          <t>智能化系统</t>
        </is>
      </c>
      <c r="J71" t="inlineStr">
        <is>
          <t>火灾自动报警控制系统</t>
        </is>
      </c>
      <c r="K71" t="inlineStr">
        <is>
          <t>火灾自动报警控制系统</t>
        </is>
      </c>
      <c r="L71" t="inlineStr">
        <is>
          <t>05</t>
        </is>
      </c>
      <c r="M71" t="inlineStr">
        <is>
          <t>01</t>
        </is>
      </c>
      <c r="N71" t="inlineStr">
        <is>
          <t>05</t>
        </is>
      </c>
      <c r="O71" t="inlineStr">
        <is>
          <t>01</t>
        </is>
      </c>
      <c r="P71" t="inlineStr">
        <is>
          <t>火警设备</t>
        </is>
      </c>
      <c r="Q71" t="inlineStr">
        <is>
          <t>消防电话分机</t>
        </is>
      </c>
      <c r="R71" t="inlineStr">
        <is>
          <t>火警电话分机</t>
        </is>
      </c>
      <c r="S71" t="inlineStr">
        <is>
          <t>设备名称</t>
        </is>
      </c>
      <c r="T71" t="inlineStr">
        <is>
          <t>火警设备_消防电话分机_火警电话分机</t>
        </is>
      </c>
      <c r="U71" t="inlineStr">
        <is>
          <t>1013构件命名调整</t>
        </is>
      </c>
      <c r="V71" t="inlineStr">
        <is>
          <t>消防工程_消防设备</t>
        </is>
      </c>
      <c r="W71" t="inlineStr">
        <is>
          <t>
</t>
        </is>
      </c>
      <c r="X71" s="2" t="str">
        <f>=HYPERLINK("https://j6i2pabkfv.feishu.cn/wiki/MYSQwREW3iIkVSkOafycesEvntc", "属性信息表-消防电话分机-三工区")</f>
        <v>属性信息表-消防电话分机-三工区</v>
      </c>
      <c r="Y71" s="2"/>
      <c r="Z71"/>
      <c r="AA71"/>
      <c r="AB71"/>
      <c r="AC71"/>
      <c r="AD71" t="inlineStr">
        <is>
          <t>1</t>
        </is>
      </c>
      <c r="AE71"/>
      <c r="AF71"/>
      <c r="AG71"/>
      <c r="AH71"/>
      <c r="AI71"/>
      <c r="AJ71"/>
      <c r="AK71"/>
      <c r="AL71"/>
      <c r="AM71"/>
    </row>
    <row r="72" ht="25.5" customHeight="1">
      <c r="A72"/>
      <c r="B72" t="inlineStr">
        <is>
          <t>消防工程</t>
        </is>
      </c>
      <c r="C72" t="inlineStr">
        <is>
          <t>消防电工程</t>
        </is>
      </c>
      <c r="D72" t="inlineStr">
        <is>
          <t>火灾自动报警和消防联动控制系统</t>
        </is>
      </c>
      <c r="E72" t="inlineStr">
        <is>
          <t>031101069</t>
        </is>
      </c>
      <c r="F72" t="inlineStr">
        <is>
          <t>消防电源监控区域分机</t>
        </is>
      </c>
      <c r="G72"/>
      <c r="H72" t="inlineStr">
        <is>
          <t>台</t>
        </is>
      </c>
      <c r="I72" t="inlineStr">
        <is>
          <t>智能化系统</t>
        </is>
      </c>
      <c r="J72" t="inlineStr">
        <is>
          <t>火灾自动报警控制系统</t>
        </is>
      </c>
      <c r="K72" t="inlineStr">
        <is>
          <t>消防联动系统</t>
        </is>
      </c>
      <c r="L72" t="inlineStr">
        <is>
          <t>05</t>
        </is>
      </c>
      <c r="M72" t="inlineStr">
        <is>
          <t>01</t>
        </is>
      </c>
      <c r="N72" t="inlineStr">
        <is>
          <t>05</t>
        </is>
      </c>
      <c r="O72" t="inlineStr">
        <is>
          <t>05</t>
        </is>
      </c>
      <c r="P72" t="inlineStr">
        <is>
          <t>火警设备</t>
        </is>
      </c>
      <c r="Q72" t="inlineStr">
        <is>
          <t>消防电源监控区域分机</t>
        </is>
      </c>
      <c r="R72" t="inlineStr">
        <is>
          <t>消防电源监控区域分机</t>
        </is>
      </c>
      <c r="S72" t="inlineStr">
        <is>
          <t>设备名称</t>
        </is>
      </c>
      <c r="T72" t="inlineStr">
        <is>
          <t>火警设备_消防电源监控区域分机_消防电源监控区域分机</t>
        </is>
      </c>
      <c r="U72" t="inlineStr">
        <is>
          <t>1013新增</t>
        </is>
      </c>
      <c r="V72" t="inlineStr">
        <is>
          <t>消防工程_消防设备</t>
        </is>
      </c>
      <c r="W72"/>
      <c xml:space="preserve" r="X72" s="2" t="str">
        <f>=HYPERLINK("https://j6i2pabkfv.feishu.cn/wiki/CXpWwqy8MiHMRlkbX2NczNgXn79", "属性信息表-消防电源监控区域分机-三工区 ")</f>
        <v>属性信息表-消防电源监控区域分机-三工区 </v>
      </c>
      <c r="Y72" s="2"/>
      <c r="Z72"/>
      <c r="AA72"/>
      <c r="AB72"/>
      <c r="AC72"/>
      <c r="AD72" t="inlineStr">
        <is>
          <t>1</t>
        </is>
      </c>
      <c r="AE72"/>
      <c r="AF72"/>
      <c r="AG72"/>
      <c r="AH72"/>
      <c r="AI72"/>
      <c r="AJ72"/>
      <c r="AK72"/>
      <c r="AL72"/>
      <c r="AM72"/>
    </row>
    <row r="73" ht="25.5" customHeight="1">
      <c r="A73"/>
      <c r="B73" t="inlineStr">
        <is>
          <t>消防工程</t>
        </is>
      </c>
      <c r="C73" t="inlineStr">
        <is>
          <t>消防电工程</t>
        </is>
      </c>
      <c r="D73" t="inlineStr">
        <is>
          <t>火灾自动报警和消防联动控制系统</t>
        </is>
      </c>
      <c r="E73" t="inlineStr">
        <is>
          <t>030904013</t>
        </is>
      </c>
      <c r="F73" t="inlineStr">
        <is>
          <t>消防管网监控主机</t>
        </is>
      </c>
      <c r="G73"/>
      <c r="H73" t="inlineStr">
        <is>
          <t>台</t>
        </is>
      </c>
      <c r="I73" t="inlineStr">
        <is>
          <t>智能化系统</t>
        </is>
      </c>
      <c r="J73" t="inlineStr">
        <is>
          <t>火灾自动报警控制系统</t>
        </is>
      </c>
      <c r="K73" t="inlineStr">
        <is>
          <t>消防联动系统</t>
        </is>
      </c>
      <c r="L73" t="inlineStr">
        <is>
          <t>05</t>
        </is>
      </c>
      <c r="M73" t="inlineStr">
        <is>
          <t>01</t>
        </is>
      </c>
      <c r="N73" t="inlineStr">
        <is>
          <t>05</t>
        </is>
      </c>
      <c r="O73" t="inlineStr">
        <is>
          <t>05</t>
        </is>
      </c>
      <c r="P73" t="inlineStr">
        <is>
          <t>火警设备</t>
        </is>
      </c>
      <c r="Q73" t="inlineStr">
        <is>
          <t>消防管网监控主机</t>
        </is>
      </c>
      <c r="R73" t="inlineStr">
        <is>
          <t>消防管网监控主机</t>
        </is>
      </c>
      <c r="S73" t="inlineStr">
        <is>
          <t>设备名称</t>
        </is>
      </c>
      <c r="T73" t="inlineStr">
        <is>
          <t>火警设备_消防管网监控主机_消防管网监控主机</t>
        </is>
      </c>
      <c r="U73" t="inlineStr">
        <is>
          <t>1013新增</t>
        </is>
      </c>
      <c r="V73" t="inlineStr">
        <is>
          <t>消防工程_消防设备</t>
        </is>
      </c>
      <c r="W73"/>
      <c r="X73" s="2" t="str">
        <f>=HYPERLINK("https://j6i2pabkfv.feishu.cn/wiki/Tum3wA1ltiZlKdkFl7qc89Einfd", "属性信息表-消防管网监控主机-三工区")</f>
        <v>属性信息表-消防管网监控主机-三工区</v>
      </c>
      <c r="Y73" s="2"/>
      <c r="Z73"/>
      <c r="AA73"/>
      <c r="AB73"/>
      <c r="AC73"/>
      <c r="AD73" t="inlineStr">
        <is>
          <t>1</t>
        </is>
      </c>
      <c r="AE73"/>
      <c r="AF73"/>
      <c r="AG73"/>
      <c r="AH73"/>
      <c r="AI73"/>
      <c r="AJ73"/>
      <c r="AK73"/>
      <c r="AL73"/>
      <c r="AM73"/>
    </row>
    <row r="74" ht="25.5" customHeight="1">
      <c r="A74"/>
      <c r="B74" t="inlineStr">
        <is>
          <t>消防工程</t>
        </is>
      </c>
      <c r="C74" t="inlineStr">
        <is>
          <t>消防电工程</t>
        </is>
      </c>
      <c r="D74" t="inlineStr">
        <is>
          <t>火灾自动报警和消防联动控制系统</t>
        </is>
      </c>
      <c r="E74" t="inlineStr">
        <is>
          <t>030904001</t>
        </is>
      </c>
      <c r="F74" t="inlineStr">
        <is>
          <t>智能型感温探测器</t>
        </is>
      </c>
      <c r="G74" t="inlineStr">
        <is>
          <t>包括金属软管</t>
        </is>
      </c>
      <c r="H74" t="inlineStr">
        <is>
          <t>个</t>
        </is>
      </c>
      <c r="I74" t="inlineStr">
        <is>
          <t>智能化系统</t>
        </is>
      </c>
      <c r="J74" t="inlineStr">
        <is>
          <t>火灾自动报警控制系统</t>
        </is>
      </c>
      <c r="K74" t="inlineStr">
        <is>
          <t>火灾自动报警控制系统</t>
        </is>
      </c>
      <c r="L74" t="inlineStr">
        <is>
          <t>05</t>
        </is>
      </c>
      <c r="M74" t="inlineStr">
        <is>
          <t>01</t>
        </is>
      </c>
      <c r="N74" t="inlineStr">
        <is>
          <t>05</t>
        </is>
      </c>
      <c r="O74" t="inlineStr">
        <is>
          <t>01</t>
        </is>
      </c>
      <c r="P74" t="inlineStr">
        <is>
          <t>火警设备</t>
        </is>
      </c>
      <c r="Q74" t="inlineStr">
        <is>
          <t>感温探测器</t>
        </is>
      </c>
      <c r="R74" t="inlineStr">
        <is>
          <t>感温探测器</t>
        </is>
      </c>
      <c r="S74" t="inlineStr">
        <is>
          <t>设备名称</t>
        </is>
      </c>
      <c r="T74" t="inlineStr">
        <is>
          <t>火警设备_感温探测器_感温探测器</t>
        </is>
      </c>
      <c r="U74" t="inlineStr">
        <is>
          <t>1013构件命名调整</t>
        </is>
      </c>
      <c r="V74" t="inlineStr">
        <is>
          <t>消防工程_消防装置</t>
        </is>
      </c>
      <c r="W74" t="inlineStr">
        <is>
          <t>
</t>
        </is>
      </c>
      <c r="X74" s="2" t="str">
        <f>=HYPERLINK("https://j6i2pabkfv.feishu.cn/wiki/GOcVwCK11iFTp8k4HiacUl1qn9b", "属性信息表-消防监测-三工区")</f>
        <v>属性信息表-消防监测-三工区</v>
      </c>
      <c r="Y74" s="2"/>
      <c r="Z74"/>
      <c r="AA74"/>
      <c r="AB74"/>
      <c r="AC74"/>
      <c r="AD74" t="inlineStr">
        <is>
          <t>1</t>
        </is>
      </c>
      <c r="AE74"/>
      <c r="AF74"/>
      <c r="AG74"/>
      <c r="AH74"/>
      <c r="AI74"/>
      <c r="AJ74"/>
      <c r="AK74"/>
      <c r="AL74"/>
      <c r="AM74"/>
    </row>
    <row r="75" ht="25.5" customHeight="1">
      <c r="A75"/>
      <c r="B75" t="inlineStr">
        <is>
          <t>消防工程</t>
        </is>
      </c>
      <c r="C75" t="inlineStr">
        <is>
          <t>消防电工程</t>
        </is>
      </c>
      <c r="D75" t="inlineStr">
        <is>
          <t>火灾自动报警和消防联动控制系统</t>
        </is>
      </c>
      <c r="E75"/>
      <c r="F75"/>
      <c r="G75"/>
      <c r="H75" t="inlineStr">
        <is>
          <t>个</t>
        </is>
      </c>
      <c r="I75" t="inlineStr">
        <is>
          <t>智能化系统</t>
        </is>
      </c>
      <c r="J75" t="inlineStr">
        <is>
          <t>火灾自动报警控制系统</t>
        </is>
      </c>
      <c r="K75" t="inlineStr">
        <is>
          <t>火灾自动报警控制系统</t>
        </is>
      </c>
      <c r="L75" t="inlineStr">
        <is>
          <t>05</t>
        </is>
      </c>
      <c r="M75" t="inlineStr">
        <is>
          <t>01</t>
        </is>
      </c>
      <c r="N75" t="inlineStr">
        <is>
          <t>05</t>
        </is>
      </c>
      <c r="O75" t="inlineStr">
        <is>
          <t>01</t>
        </is>
      </c>
      <c r="P75" t="inlineStr">
        <is>
          <t>火警设备</t>
        </is>
      </c>
      <c r="Q75" t="inlineStr">
        <is>
          <t>被动红外探测器</t>
        </is>
      </c>
      <c r="R75" t="inlineStr">
        <is>
          <t>火灾自动报警系统</t>
        </is>
      </c>
      <c r="S75" t="inlineStr">
        <is>
          <t>系统-功能类型-规格型号</t>
        </is>
      </c>
      <c r="T75" t="inlineStr">
        <is>
          <t>火警设备_被动红外探测器_火灾自动报警系统</t>
        </is>
      </c>
      <c r="U75" t="inlineStr">
        <is>
          <t>1013构件命名调整</t>
        </is>
      </c>
      <c r="V75" t="inlineStr">
        <is>
          <t>消防工程_消防装置</t>
        </is>
      </c>
      <c r="W75"/>
      <c r="X75" s="2" t="str">
        <f>=HYPERLINK("https://j6i2pabkfv.feishu.cn/wiki/GOcVwCK11iFTp8k4HiacUl1qn9b", "属性信息表-消防监测-三工区")</f>
        <v>属性信息表-消防监测-三工区</v>
      </c>
      <c r="Y75" s="2"/>
      <c r="Z75"/>
      <c r="AA75"/>
      <c r="AB75"/>
      <c r="AC75"/>
      <c r="AD75"/>
      <c r="AE75"/>
      <c r="AF75"/>
      <c r="AG75"/>
      <c r="AH75"/>
      <c r="AI75"/>
      <c r="AJ75" t="inlineStr">
        <is>
          <t>否</t>
        </is>
      </c>
      <c r="AK75" t="inlineStr">
        <is>
          <t>image.png</t>
        </is>
      </c>
      <c r="AL75"/>
      <c r="AM75"/>
    </row>
    <row r="76" ht="25.5" customHeight="1">
      <c r="A76"/>
      <c r="B76" t="inlineStr">
        <is>
          <t>消防工程</t>
        </is>
      </c>
      <c r="C76" t="inlineStr">
        <is>
          <t>消防电工程</t>
        </is>
      </c>
      <c r="D76" t="inlineStr">
        <is>
          <t>火灾自动报警和消防联动控制系统</t>
        </is>
      </c>
      <c r="E76"/>
      <c r="F76"/>
      <c r="G76"/>
      <c r="H76" t="inlineStr">
        <is>
          <t>个</t>
        </is>
      </c>
      <c r="I76" t="inlineStr">
        <is>
          <t>智能化系统</t>
        </is>
      </c>
      <c r="J76" t="inlineStr">
        <is>
          <t>火灾自动报警控制系统</t>
        </is>
      </c>
      <c r="K76" t="inlineStr">
        <is>
          <t>火灾自动报警控制系统</t>
        </is>
      </c>
      <c r="L76" t="inlineStr">
        <is>
          <t>05</t>
        </is>
      </c>
      <c r="M76" t="inlineStr">
        <is>
          <t>01</t>
        </is>
      </c>
      <c r="N76" t="inlineStr">
        <is>
          <t>05</t>
        </is>
      </c>
      <c r="O76" t="inlineStr">
        <is>
          <t>01</t>
        </is>
      </c>
      <c r="P76" t="inlineStr">
        <is>
          <t>火警设备</t>
        </is>
      </c>
      <c r="Q76" t="inlineStr">
        <is>
          <t>被动红外微波双鉴探测器</t>
        </is>
      </c>
      <c r="R76" t="inlineStr">
        <is>
          <t>火灾自动报警系统</t>
        </is>
      </c>
      <c r="S76" t="inlineStr">
        <is>
          <t>系统-功能类型-规格型号</t>
        </is>
      </c>
      <c r="T76" t="inlineStr">
        <is>
          <t>火警设备_被动红外微波双鉴探测器_火灾自动报警系统</t>
        </is>
      </c>
      <c r="U76" t="inlineStr">
        <is>
          <t>1013构件命名调整</t>
        </is>
      </c>
      <c r="V76" t="inlineStr">
        <is>
          <t>消防工程_消防装置</t>
        </is>
      </c>
      <c r="W76"/>
      <c r="X76" s="2" t="str">
        <f>=HYPERLINK("https://j6i2pabkfv.feishu.cn/wiki/GOcVwCK11iFTp8k4HiacUl1qn9b", "属性信息表-消防监测-三工区")</f>
        <v>属性信息表-消防监测-三工区</v>
      </c>
      <c r="Y76" s="2"/>
      <c r="Z76"/>
      <c r="AA76"/>
      <c r="AB76"/>
      <c r="AC76"/>
      <c r="AD76"/>
      <c r="AE76"/>
      <c r="AF76"/>
      <c r="AG76"/>
      <c r="AH76"/>
      <c r="AI76"/>
      <c r="AJ76" t="inlineStr">
        <is>
          <t>否</t>
        </is>
      </c>
      <c r="AK76" t="inlineStr">
        <is>
          <t>image.png</t>
        </is>
      </c>
      <c r="AL76"/>
      <c r="AM76"/>
    </row>
    <row r="77" ht="25.5" customHeight="1">
      <c r="A77"/>
      <c r="B77" t="inlineStr">
        <is>
          <t>消防工程</t>
        </is>
      </c>
      <c r="C77" t="inlineStr">
        <is>
          <t>消防电工程</t>
        </is>
      </c>
      <c r="D77" t="inlineStr">
        <is>
          <t>火灾自动报警和消防联动控制系统</t>
        </is>
      </c>
      <c r="E77" t="inlineStr">
        <is>
          <t>030904001</t>
        </is>
      </c>
      <c r="F77" t="inlineStr">
        <is>
          <t>红外光束感烟探测器</t>
        </is>
      </c>
      <c r="G77" t="inlineStr">
        <is>
          <t>包括金属软管</t>
        </is>
      </c>
      <c r="H77" t="inlineStr">
        <is>
          <t>对</t>
        </is>
      </c>
      <c r="I77" t="inlineStr">
        <is>
          <t>智能化系统</t>
        </is>
      </c>
      <c r="J77" t="inlineStr">
        <is>
          <t>火灾自动报警控制系统</t>
        </is>
      </c>
      <c r="K77" t="inlineStr">
        <is>
          <t>火灾自动报警控制系统</t>
        </is>
      </c>
      <c r="L77" t="inlineStr">
        <is>
          <t>05</t>
        </is>
      </c>
      <c r="M77" t="inlineStr">
        <is>
          <t>01</t>
        </is>
      </c>
      <c r="N77" t="inlineStr">
        <is>
          <t>05</t>
        </is>
      </c>
      <c r="O77" t="inlineStr">
        <is>
          <t>01</t>
        </is>
      </c>
      <c r="P77" t="inlineStr">
        <is>
          <t>火警设备</t>
        </is>
      </c>
      <c r="Q77" t="inlineStr">
        <is>
          <t>红外光束式感烟探测器</t>
        </is>
      </c>
      <c r="R77" t="inlineStr">
        <is>
          <t>红外光束式感烟探测器</t>
        </is>
      </c>
      <c r="S77" t="inlineStr">
        <is>
          <t>设备名称</t>
        </is>
      </c>
      <c r="T77" t="inlineStr">
        <is>
          <t>火警设备_红外光束式感烟探测器_红外光束式感烟探测器</t>
        </is>
      </c>
      <c r="U77" t="inlineStr">
        <is>
          <t>1013新增</t>
        </is>
      </c>
      <c r="V77" t="inlineStr">
        <is>
          <t>消防工程_消防装置</t>
        </is>
      </c>
      <c r="W77"/>
      <c r="X77" s="2" t="str">
        <f>=HYPERLINK("https://j6i2pabkfv.feishu.cn/wiki/GOcVwCK11iFTp8k4HiacUl1qn9b", "属性信息表-消防监测-三工区")</f>
        <v>属性信息表-消防监测-三工区</v>
      </c>
      <c r="Y77" s="2"/>
      <c r="Z77"/>
      <c r="AA77" t="inlineStr">
        <is>
          <t>是</t>
        </is>
      </c>
      <c r="AB77" t="inlineStr">
        <is>
          <t>同意</t>
        </is>
      </c>
      <c r="AC77" t="inlineStr">
        <is>
          <t>不同意</t>
        </is>
      </c>
      <c r="AD77" t="inlineStr">
        <is>
          <t>1</t>
        </is>
      </c>
      <c r="AE77"/>
      <c r="AF77"/>
      <c r="AG77"/>
      <c r="AH77"/>
      <c r="AI77"/>
      <c r="AJ77"/>
      <c r="AK77"/>
      <c r="AL77"/>
      <c r="AM77"/>
    </row>
    <row r="78" ht="25.5" customHeight="1">
      <c r="A78"/>
      <c r="B78" t="inlineStr">
        <is>
          <t>消防工程</t>
        </is>
      </c>
      <c r="C78" t="inlineStr">
        <is>
          <t>消防电工程</t>
        </is>
      </c>
      <c r="D78" t="inlineStr">
        <is>
          <t>电气火灾监控系统</t>
        </is>
      </c>
      <c r="E78" t="inlineStr">
        <is>
          <t>030904001</t>
        </is>
      </c>
      <c r="F78" t="inlineStr">
        <is>
          <t>吸气式火灾探测器</t>
        </is>
      </c>
      <c r="G78"/>
      <c r="H78" t="inlineStr">
        <is>
          <t>个</t>
        </is>
      </c>
      <c r="I78" t="inlineStr">
        <is>
          <t>智能化系统</t>
        </is>
      </c>
      <c r="J78" t="inlineStr">
        <is>
          <t>火灾自动报警控制系统</t>
        </is>
      </c>
      <c r="K78" t="inlineStr">
        <is>
          <t>火灾自动报警控制系统</t>
        </is>
      </c>
      <c r="L78" t="inlineStr">
        <is>
          <t>05</t>
        </is>
      </c>
      <c r="M78" t="inlineStr">
        <is>
          <t>01</t>
        </is>
      </c>
      <c r="N78" t="inlineStr">
        <is>
          <t>05</t>
        </is>
      </c>
      <c r="O78" t="inlineStr">
        <is>
          <t>01</t>
        </is>
      </c>
      <c r="P78" t="inlineStr">
        <is>
          <t>火警设备</t>
        </is>
      </c>
      <c r="Q78" t="inlineStr">
        <is>
          <t>吸气式火灾探测器</t>
        </is>
      </c>
      <c r="R78" t="inlineStr">
        <is>
          <t>吸气式火灾探测器</t>
        </is>
      </c>
      <c r="S78" t="inlineStr">
        <is>
          <t>设备名称</t>
        </is>
      </c>
      <c r="T78" t="inlineStr">
        <is>
          <t>火警设备_吸气式火灾探测器_吸气式火灾探测器</t>
        </is>
      </c>
      <c r="U78" t="inlineStr">
        <is>
          <t>1013新增</t>
        </is>
      </c>
      <c r="V78" t="inlineStr">
        <is>
          <t>消防工程_消防装置</t>
        </is>
      </c>
      <c r="W78"/>
      <c r="X78" s="2" t="str">
        <f>=HYPERLINK("https://j6i2pabkfv.feishu.cn/wiki/GOcVwCK11iFTp8k4HiacUl1qn9b", "属性信息表-消防监测-三工区")</f>
        <v>属性信息表-消防监测-三工区</v>
      </c>
      <c r="Y78" s="2"/>
      <c r="Z78"/>
      <c r="AA78"/>
      <c r="AB78"/>
      <c r="AC78"/>
      <c r="AD78" t="inlineStr">
        <is>
          <t>1</t>
        </is>
      </c>
      <c r="AE78"/>
      <c r="AF78"/>
      <c r="AG78"/>
      <c r="AH78"/>
      <c r="AI78"/>
      <c r="AJ78"/>
      <c r="AK78"/>
      <c r="AL78"/>
      <c r="AM78"/>
    </row>
    <row r="79" ht="25.5" customHeight="1">
      <c r="A79"/>
      <c r="B79" t="inlineStr">
        <is>
          <t>消防工程</t>
        </is>
      </c>
      <c r="C79" t="inlineStr">
        <is>
          <t>消防电工程</t>
        </is>
      </c>
      <c r="D79" t="inlineStr">
        <is>
          <t>火灾自动报警和消防联动控制系统</t>
        </is>
      </c>
      <c r="E79" t="inlineStr">
        <is>
          <t>030904001</t>
        </is>
      </c>
      <c r="F79" t="inlineStr">
        <is>
          <t>红外光束感烟探测器</t>
        </is>
      </c>
      <c r="G79"/>
      <c r="H79" t="inlineStr">
        <is>
          <t>对</t>
        </is>
      </c>
      <c r="I79" t="inlineStr">
        <is>
          <t>智能化系统</t>
        </is>
      </c>
      <c r="J79" t="inlineStr">
        <is>
          <t>火灾自动报警控制系统</t>
        </is>
      </c>
      <c r="K79" t="inlineStr">
        <is>
          <t>火灾自动报警控制系统</t>
        </is>
      </c>
      <c r="L79" t="inlineStr">
        <is>
          <t>05</t>
        </is>
      </c>
      <c r="M79" t="inlineStr">
        <is>
          <t>01</t>
        </is>
      </c>
      <c r="N79" t="inlineStr">
        <is>
          <t>05</t>
        </is>
      </c>
      <c r="O79" t="inlineStr">
        <is>
          <t>01</t>
        </is>
      </c>
      <c r="P79" t="inlineStr">
        <is>
          <t>火警设备</t>
        </is>
      </c>
      <c r="Q79" t="inlineStr">
        <is>
          <t>光束式感烟探测器</t>
        </is>
      </c>
      <c r="R79" t="inlineStr">
        <is>
          <t>光束式感烟探测器</t>
        </is>
      </c>
      <c r="S79" t="inlineStr">
        <is>
          <t>设备名称</t>
        </is>
      </c>
      <c r="T79" t="inlineStr">
        <is>
          <t>火警设备_光束式感烟探测器_光束式感烟探测器</t>
        </is>
      </c>
      <c r="U79" t="inlineStr">
        <is>
          <t>1013新增</t>
        </is>
      </c>
      <c r="V79" t="inlineStr">
        <is>
          <t>消防工程_消防装置</t>
        </is>
      </c>
      <c r="W79"/>
      <c r="X79" s="2" t="str">
        <f>=HYPERLINK("https://j6i2pabkfv.feishu.cn/wiki/GOcVwCK11iFTp8k4HiacUl1qn9b", "属性信息表-消防监测-三工区")</f>
        <v>属性信息表-消防监测-三工区</v>
      </c>
      <c r="Y79" s="2"/>
      <c r="Z79"/>
      <c r="AA79"/>
      <c r="AB79"/>
      <c r="AC79"/>
      <c r="AD79" t="inlineStr">
        <is>
          <t>1</t>
        </is>
      </c>
      <c r="AE79"/>
      <c r="AF79"/>
      <c r="AG79"/>
      <c r="AH79"/>
      <c r="AI79"/>
      <c r="AJ79"/>
      <c r="AK79"/>
      <c r="AL79"/>
      <c r="AM79"/>
    </row>
    <row r="80" ht="25.5" customHeight="1">
      <c r="A80"/>
      <c r="B80" t="inlineStr">
        <is>
          <t>消防工程</t>
        </is>
      </c>
      <c r="C80" t="inlineStr">
        <is>
          <t>消防电工程</t>
        </is>
      </c>
      <c r="D80" t="inlineStr">
        <is>
          <t>火灾自动报警和消防联动控制系统</t>
        </is>
      </c>
      <c r="E80" t="inlineStr">
        <is>
          <t>030904001</t>
        </is>
      </c>
      <c r="F80" t="inlineStr">
        <is>
          <t>缆式线型火灾探测器</t>
        </is>
      </c>
      <c r="G80"/>
      <c r="H80" t="inlineStr">
        <is>
          <t>个</t>
        </is>
      </c>
      <c r="I80" t="inlineStr">
        <is>
          <t>智能化系统</t>
        </is>
      </c>
      <c r="J80" t="inlineStr">
        <is>
          <t>火灾自动报警控制系统</t>
        </is>
      </c>
      <c r="K80" t="inlineStr">
        <is>
          <t>火灾自动报警控制系统</t>
        </is>
      </c>
      <c r="L80" t="inlineStr">
        <is>
          <t>05</t>
        </is>
      </c>
      <c r="M80" t="inlineStr">
        <is>
          <t>01</t>
        </is>
      </c>
      <c r="N80" t="inlineStr">
        <is>
          <t>05</t>
        </is>
      </c>
      <c r="O80" t="inlineStr">
        <is>
          <t>01</t>
        </is>
      </c>
      <c r="P80" t="inlineStr">
        <is>
          <t>火警设备</t>
        </is>
      </c>
      <c r="Q80" t="inlineStr">
        <is>
          <t>电缆式火灾探测器</t>
        </is>
      </c>
      <c r="R80" t="inlineStr">
        <is>
          <t>电缆式火灾探测器</t>
        </is>
      </c>
      <c r="S80" t="inlineStr">
        <is>
          <t>设备名称</t>
        </is>
      </c>
      <c r="T80" t="inlineStr">
        <is>
          <t>火警设备_电缆式火灾探测器_电缆式火灾探测器</t>
        </is>
      </c>
      <c r="U80" t="inlineStr">
        <is>
          <t>1013新增</t>
        </is>
      </c>
      <c r="V80" t="inlineStr">
        <is>
          <t>消防工程_消防装置</t>
        </is>
      </c>
      <c r="W80"/>
      <c r="X80" s="2" t="str">
        <f>=HYPERLINK("https://j6i2pabkfv.feishu.cn/wiki/GOcVwCK11iFTp8k4HiacUl1qn9b", "属性信息表-消防监测-三工区")</f>
        <v>属性信息表-消防监测-三工区</v>
      </c>
      <c r="Y80" s="2"/>
      <c r="Z80"/>
      <c r="AA80"/>
      <c r="AB80"/>
      <c r="AC80"/>
      <c r="AD80" t="inlineStr">
        <is>
          <t>1</t>
        </is>
      </c>
      <c r="AE80"/>
      <c r="AF80"/>
      <c r="AG80"/>
      <c r="AH80"/>
      <c r="AI80"/>
      <c r="AJ80"/>
      <c r="AK80"/>
      <c r="AL80"/>
      <c r="AM80"/>
    </row>
    <row r="81" ht="25.5" customHeight="1">
      <c r="A81"/>
      <c r="B81" t="inlineStr">
        <is>
          <t>消防工程</t>
        </is>
      </c>
      <c r="C81" t="inlineStr">
        <is>
          <t>消防电工程</t>
        </is>
      </c>
      <c r="D81" t="inlineStr">
        <is>
          <t>火灾自动报警和消防联动控制系统</t>
        </is>
      </c>
      <c r="E81" t="inlineStr">
        <is>
          <t>030503006</t>
        </is>
      </c>
      <c r="F81" t="inlineStr">
        <is>
          <t>液位探测器</t>
        </is>
      </c>
      <c r="G81"/>
      <c r="H81" t="inlineStr">
        <is>
          <t>个</t>
        </is>
      </c>
      <c r="I81" t="inlineStr">
        <is>
          <t>智能化系统</t>
        </is>
      </c>
      <c r="J81" t="inlineStr">
        <is>
          <t>火灾自动报警控制系统</t>
        </is>
      </c>
      <c r="K81" t="inlineStr">
        <is>
          <t>物联网消防系统</t>
        </is>
      </c>
      <c r="L81" t="inlineStr">
        <is>
          <t>05</t>
        </is>
      </c>
      <c r="M81" t="inlineStr">
        <is>
          <t>01</t>
        </is>
      </c>
      <c r="N81" t="inlineStr">
        <is>
          <t>05</t>
        </is>
      </c>
      <c r="O81" t="inlineStr">
        <is>
          <t>09</t>
        </is>
      </c>
      <c r="P81" t="inlineStr">
        <is>
          <t>火警设备</t>
        </is>
      </c>
      <c r="Q81" t="inlineStr">
        <is>
          <t>液位探测器</t>
        </is>
      </c>
      <c r="R81" t="inlineStr">
        <is>
          <t>液位探测器</t>
        </is>
      </c>
      <c r="S81" t="inlineStr">
        <is>
          <t>设备名称</t>
        </is>
      </c>
      <c r="T81" t="inlineStr">
        <is>
          <t>火警设备_液位探测器_液位探测器</t>
        </is>
      </c>
      <c r="U81" t="inlineStr">
        <is>
          <t>1013新增</t>
        </is>
      </c>
      <c r="V81" t="inlineStr">
        <is>
          <t>消防工程_消防装置</t>
        </is>
      </c>
      <c r="W81"/>
      <c r="X81" s="2" t="str">
        <f>=HYPERLINK("https://j6i2pabkfv.feishu.cn/wiki/GOcVwCK11iFTp8k4HiacUl1qn9b", "属性信息表-消防监测-三工区")</f>
        <v>属性信息表-消防监测-三工区</v>
      </c>
      <c r="Y81" s="2"/>
      <c r="Z81"/>
      <c r="AA81"/>
      <c r="AB81"/>
      <c r="AC81"/>
      <c r="AD81" t="inlineStr">
        <is>
          <t>1</t>
        </is>
      </c>
      <c r="AE81"/>
      <c r="AF81"/>
      <c r="AG81"/>
      <c r="AH81"/>
      <c r="AI81"/>
      <c r="AJ81"/>
      <c r="AK81"/>
      <c r="AL81"/>
      <c r="AM81"/>
    </row>
    <row r="82" ht="25.5" customHeight="1">
      <c r="A82"/>
      <c r="B82" t="inlineStr">
        <is>
          <t>消防工程</t>
        </is>
      </c>
      <c r="C82" t="inlineStr">
        <is>
          <t>消防电工程</t>
        </is>
      </c>
      <c r="D82" t="inlineStr">
        <is>
          <t>余压监测系统</t>
        </is>
      </c>
      <c r="E82" t="inlineStr">
        <is>
          <t>030503006</t>
        </is>
      </c>
      <c r="F82" t="inlineStr">
        <is>
          <t>压力探测器</t>
        </is>
      </c>
      <c r="G82"/>
      <c r="H82" t="inlineStr">
        <is>
          <t>个</t>
        </is>
      </c>
      <c r="I82" t="inlineStr">
        <is>
          <t>智能化系统</t>
        </is>
      </c>
      <c r="J82" t="inlineStr">
        <is>
          <t>火灾自动报警控制系统</t>
        </is>
      </c>
      <c r="K82" t="inlineStr">
        <is>
          <t>物联网消防系统</t>
        </is>
      </c>
      <c r="L82" t="inlineStr">
        <is>
          <t>05</t>
        </is>
      </c>
      <c r="M82" t="inlineStr">
        <is>
          <t>01</t>
        </is>
      </c>
      <c r="N82" t="inlineStr">
        <is>
          <t>05</t>
        </is>
      </c>
      <c r="O82" t="inlineStr">
        <is>
          <t>09</t>
        </is>
      </c>
      <c r="P82" t="inlineStr">
        <is>
          <t>火警设备</t>
        </is>
      </c>
      <c r="Q82" t="inlineStr">
        <is>
          <t>压力探测器</t>
        </is>
      </c>
      <c r="R82" t="inlineStr">
        <is>
          <t>压力探测器</t>
        </is>
      </c>
      <c r="S82" t="inlineStr">
        <is>
          <t>设备名称</t>
        </is>
      </c>
      <c r="T82" t="inlineStr">
        <is>
          <t>火警设备_压力探测器_压力探测器</t>
        </is>
      </c>
      <c r="U82" t="inlineStr">
        <is>
          <t>1013新增</t>
        </is>
      </c>
      <c r="V82" t="inlineStr">
        <is>
          <t>消防工程_消防装置</t>
        </is>
      </c>
      <c r="W82"/>
      <c r="X82" s="2" t="str">
        <f>=HYPERLINK("https://j6i2pabkfv.feishu.cn/wiki/GOcVwCK11iFTp8k4HiacUl1qn9b", "属性信息表-消防监测-三工区")</f>
        <v>属性信息表-消防监测-三工区</v>
      </c>
      <c r="Y82" s="2"/>
      <c r="Z82"/>
      <c r="AA82"/>
      <c r="AB82"/>
      <c r="AC82"/>
      <c r="AD82" t="inlineStr">
        <is>
          <t>1</t>
        </is>
      </c>
      <c r="AE82"/>
      <c r="AF82"/>
      <c r="AG82"/>
      <c r="AH82"/>
      <c r="AI82"/>
      <c r="AJ82"/>
      <c r="AK82"/>
      <c r="AL82"/>
      <c r="AM82"/>
    </row>
    <row r="83" ht="25.5" customHeight="1">
      <c r="A83"/>
      <c r="B83" t="inlineStr">
        <is>
          <t>消防工程</t>
        </is>
      </c>
      <c r="C83" t="inlineStr">
        <is>
          <t>消防电工程</t>
        </is>
      </c>
      <c r="D83" t="inlineStr">
        <is>
          <t>余压监测系统</t>
        </is>
      </c>
      <c r="E83" t="inlineStr">
        <is>
          <t>030904001</t>
        </is>
      </c>
      <c r="F83" t="inlineStr">
        <is>
          <t>余压探测器</t>
        </is>
      </c>
      <c r="G83"/>
      <c r="H83" t="inlineStr">
        <is>
          <t>个</t>
        </is>
      </c>
      <c r="I83" t="inlineStr">
        <is>
          <t>智能化系统</t>
        </is>
      </c>
      <c r="J83" t="inlineStr">
        <is>
          <t>火灾自动报警控制系统</t>
        </is>
      </c>
      <c r="K83" t="inlineStr">
        <is>
          <t>余压控制系统</t>
        </is>
      </c>
      <c r="L83" t="inlineStr">
        <is>
          <t>05</t>
        </is>
      </c>
      <c r="M83" t="inlineStr">
        <is>
          <t>01</t>
        </is>
      </c>
      <c r="N83" t="inlineStr">
        <is>
          <t>05</t>
        </is>
      </c>
      <c r="O83" t="inlineStr">
        <is>
          <t>07</t>
        </is>
      </c>
      <c r="P83" t="inlineStr">
        <is>
          <t>火警设备</t>
        </is>
      </c>
      <c r="Q83" t="inlineStr">
        <is>
          <t>余压探测器</t>
        </is>
      </c>
      <c r="R83" t="inlineStr">
        <is>
          <t>余压探测器</t>
        </is>
      </c>
      <c r="S83" t="inlineStr">
        <is>
          <t>设备名称</t>
        </is>
      </c>
      <c r="T83" t="inlineStr">
        <is>
          <t>火警设备_余压探测器_余压探测器</t>
        </is>
      </c>
      <c r="U83" t="inlineStr">
        <is>
          <t>1013新增</t>
        </is>
      </c>
      <c r="V83" t="inlineStr">
        <is>
          <t>消防工程_消防装置</t>
        </is>
      </c>
      <c r="W83"/>
      <c r="X83" s="2" t="str">
        <f>=HYPERLINK("https://j6i2pabkfv.feishu.cn/wiki/GOcVwCK11iFTp8k4HiacUl1qn9b", "属性信息表-消防监测-三工区")</f>
        <v>属性信息表-消防监测-三工区</v>
      </c>
      <c r="Y83" s="2"/>
      <c r="Z83"/>
      <c r="AA83"/>
      <c r="AB83"/>
      <c r="AC83"/>
      <c r="AD83" t="inlineStr">
        <is>
          <t>1</t>
        </is>
      </c>
      <c r="AE83"/>
      <c r="AF83"/>
      <c r="AG83"/>
      <c r="AH83"/>
      <c r="AI83"/>
      <c r="AJ83"/>
      <c r="AK83"/>
      <c r="AL83"/>
      <c r="AM83"/>
    </row>
    <row r="84" ht="25.5" customHeight="1">
      <c r="A84"/>
      <c r="B84" t="inlineStr">
        <is>
          <t>消防工程</t>
        </is>
      </c>
      <c r="C84" t="inlineStr">
        <is>
          <t>消防电工程</t>
        </is>
      </c>
      <c r="D84" t="inlineStr">
        <is>
          <t>电气火灾监控系统</t>
        </is>
      </c>
      <c r="E84" t="inlineStr">
        <is>
          <t>030904001</t>
        </is>
      </c>
      <c r="F84" t="inlineStr">
        <is>
          <t>双波段图像火灾探测器</t>
        </is>
      </c>
      <c r="G84"/>
      <c r="H84" t="inlineStr">
        <is>
          <t>个</t>
        </is>
      </c>
      <c r="I84" t="inlineStr">
        <is>
          <t>智能化系统</t>
        </is>
      </c>
      <c r="J84" t="inlineStr">
        <is>
          <t>火灾自动报警控制系统</t>
        </is>
      </c>
      <c r="K84" t="inlineStr">
        <is>
          <t>火灾自动报警控制系统</t>
        </is>
      </c>
      <c r="L84" t="inlineStr">
        <is>
          <t>05</t>
        </is>
      </c>
      <c r="M84" t="inlineStr">
        <is>
          <t>01</t>
        </is>
      </c>
      <c r="N84" t="inlineStr">
        <is>
          <t>05</t>
        </is>
      </c>
      <c r="O84" t="inlineStr">
        <is>
          <t>01</t>
        </is>
      </c>
      <c r="P84" t="inlineStr">
        <is>
          <t>火警设备</t>
        </is>
      </c>
      <c r="Q84" t="inlineStr">
        <is>
          <t>双波段图像火灾探测器</t>
        </is>
      </c>
      <c r="R84" t="inlineStr">
        <is>
          <t>双波段图像火灾探测器</t>
        </is>
      </c>
      <c r="S84" t="inlineStr">
        <is>
          <t>设备名称</t>
        </is>
      </c>
      <c r="T84" t="inlineStr">
        <is>
          <t>火警设备_双波段图像火灾探测器_双波段图像火灾探测器</t>
        </is>
      </c>
      <c r="U84" t="inlineStr">
        <is>
          <t>1013新增</t>
        </is>
      </c>
      <c r="V84" t="inlineStr">
        <is>
          <t>消防工程_消防装置</t>
        </is>
      </c>
      <c r="W84"/>
      <c r="X84" s="2" t="str">
        <f>=HYPERLINK("https://j6i2pabkfv.feishu.cn/wiki/GOcVwCK11iFTp8k4HiacUl1qn9b", "属性信息表-消防监测-三工区")</f>
        <v>属性信息表-消防监测-三工区</v>
      </c>
      <c r="Y84" s="2"/>
      <c r="Z84"/>
      <c r="AA84"/>
      <c r="AB84"/>
      <c r="AC84"/>
      <c r="AD84" t="inlineStr">
        <is>
          <t>1</t>
        </is>
      </c>
      <c r="AE84"/>
      <c r="AF84"/>
      <c r="AG84"/>
      <c r="AH84"/>
      <c r="AI84"/>
      <c r="AJ84"/>
      <c r="AK84"/>
      <c r="AL84"/>
      <c r="AM84"/>
    </row>
    <row r="85" ht="25.5" customHeight="1">
      <c r="A85"/>
      <c r="B85" t="inlineStr">
        <is>
          <t>消防工程</t>
        </is>
      </c>
      <c r="C85" t="inlineStr">
        <is>
          <t>消防电工程</t>
        </is>
      </c>
      <c r="D85" t="inlineStr">
        <is>
          <t>电气火灾监控系统</t>
        </is>
      </c>
      <c r="E85" t="inlineStr">
        <is>
          <t>030904001</t>
        </is>
      </c>
      <c r="F85" t="inlineStr">
        <is>
          <t>高清图像型火灾探测器</t>
        </is>
      </c>
      <c r="G85"/>
      <c r="H85" t="inlineStr">
        <is>
          <t>个</t>
        </is>
      </c>
      <c r="I85" t="inlineStr">
        <is>
          <t>智能化系统</t>
        </is>
      </c>
      <c r="J85" t="inlineStr">
        <is>
          <t>火灾自动报警控制系统</t>
        </is>
      </c>
      <c r="K85" t="inlineStr">
        <is>
          <t>火灾自动报警控制系统</t>
        </is>
      </c>
      <c r="L85" t="inlineStr">
        <is>
          <t>05</t>
        </is>
      </c>
      <c r="M85" t="inlineStr">
        <is>
          <t>01</t>
        </is>
      </c>
      <c r="N85" t="inlineStr">
        <is>
          <t>05</t>
        </is>
      </c>
      <c r="O85" t="inlineStr">
        <is>
          <t>01</t>
        </is>
      </c>
      <c r="P85" t="inlineStr">
        <is>
          <t>火警设备</t>
        </is>
      </c>
      <c r="Q85" t="inlineStr">
        <is>
          <t>高清图像型火灾探测器</t>
        </is>
      </c>
      <c r="R85" t="inlineStr">
        <is>
          <t>高清图像型火灾探测器</t>
        </is>
      </c>
      <c r="S85" t="inlineStr">
        <is>
          <t>设备名称</t>
        </is>
      </c>
      <c r="T85" t="inlineStr">
        <is>
          <t>火警设备_高清图像型火灾探测器_高清图像型火灾探测器</t>
        </is>
      </c>
      <c r="U85" t="inlineStr">
        <is>
          <t>1013新增</t>
        </is>
      </c>
      <c r="V85" t="inlineStr">
        <is>
          <t>消防工程_消防装置</t>
        </is>
      </c>
      <c r="W85"/>
      <c r="X85" s="2" t="str">
        <f>=HYPERLINK("https://j6i2pabkfv.feishu.cn/wiki/GOcVwCK11iFTp8k4HiacUl1qn9b", "属性信息表-消防监测-三工区")</f>
        <v>属性信息表-消防监测-三工区</v>
      </c>
      <c r="Y85" s="2"/>
      <c r="Z85"/>
      <c r="AA85"/>
      <c r="AB85"/>
      <c r="AC85"/>
      <c r="AD85" t="inlineStr">
        <is>
          <t>1</t>
        </is>
      </c>
      <c r="AE85"/>
      <c r="AF85"/>
      <c r="AG85"/>
      <c r="AH85"/>
      <c r="AI85"/>
      <c r="AJ85"/>
      <c r="AK85"/>
      <c r="AL85"/>
      <c r="AM85"/>
    </row>
    <row r="86" ht="25.5" customHeight="1">
      <c r="A86"/>
      <c r="B86" t="inlineStr">
        <is>
          <t>消防工程</t>
        </is>
      </c>
      <c r="C86" t="inlineStr">
        <is>
          <t>消防电工程</t>
        </is>
      </c>
      <c r="D86" t="inlineStr">
        <is>
          <t>火灾自动报警和消防联动控制系统</t>
        </is>
      </c>
      <c r="E86" t="inlineStr">
        <is>
          <t>030904001</t>
        </is>
      </c>
      <c r="F86" t="inlineStr">
        <is>
          <t>蜂鸣型感烟探测器</t>
        </is>
      </c>
      <c r="G86"/>
      <c r="H86" t="inlineStr">
        <is>
          <t>个</t>
        </is>
      </c>
      <c r="I86" t="inlineStr">
        <is>
          <t>智能化系统</t>
        </is>
      </c>
      <c r="J86" t="inlineStr">
        <is>
          <t>火灾自动报警控制系统</t>
        </is>
      </c>
      <c r="K86" t="inlineStr">
        <is>
          <t>火灾自动报警控制系统</t>
        </is>
      </c>
      <c r="L86" t="inlineStr">
        <is>
          <t>05</t>
        </is>
      </c>
      <c r="M86" t="inlineStr">
        <is>
          <t>01</t>
        </is>
      </c>
      <c r="N86" t="inlineStr">
        <is>
          <t>05</t>
        </is>
      </c>
      <c r="O86" t="inlineStr">
        <is>
          <t>01</t>
        </is>
      </c>
      <c r="P86" t="inlineStr">
        <is>
          <t>火警设备</t>
        </is>
      </c>
      <c r="Q86" t="inlineStr">
        <is>
          <t>蜂鸣型感烟探测器</t>
        </is>
      </c>
      <c r="R86" t="inlineStr">
        <is>
          <t>蜂鸣型感烟探测器</t>
        </is>
      </c>
      <c r="S86" t="inlineStr">
        <is>
          <t>设备名称</t>
        </is>
      </c>
      <c r="T86" t="inlineStr">
        <is>
          <t>火警设备_蜂鸣型感烟探测器_蜂鸣型感烟探测器</t>
        </is>
      </c>
      <c r="U86"/>
      <c r="V86"/>
      <c r="W86"/>
      <c r="X86" s="2" t="str">
        <f>=HYPERLINK("https://j6i2pabkfv.feishu.cn/wiki/GOcVwCK11iFTp8k4HiacUl1qn9b", "属性信息表-消防监测-三工区")</f>
        <v>属性信息表-消防监测-三工区</v>
      </c>
      <c r="Y86" s="2"/>
      <c r="Z86"/>
      <c r="AA86"/>
      <c r="AB86"/>
      <c r="AC86"/>
      <c r="AD86"/>
      <c r="AE86"/>
      <c r="AF86"/>
      <c r="AG86"/>
      <c r="AH86"/>
      <c r="AI86"/>
      <c r="AJ86"/>
      <c r="AK86"/>
      <c r="AL86"/>
      <c r="AM86"/>
    </row>
    <row r="87" ht="25.5" customHeight="1">
      <c r="A87"/>
      <c r="B87" t="inlineStr">
        <is>
          <t>消防工程</t>
        </is>
      </c>
      <c r="C87" t="inlineStr">
        <is>
          <t>消防电工程</t>
        </is>
      </c>
      <c r="D87" t="inlineStr">
        <is>
          <t>火灾自动报警和消防联动控制系统</t>
        </is>
      </c>
      <c r="E87" t="inlineStr">
        <is>
          <t>030904008</t>
        </is>
      </c>
      <c r="F87" t="inlineStr">
        <is>
          <t>输入输出模块</t>
        </is>
      </c>
      <c r="G87"/>
      <c r="H87" t="inlineStr">
        <is>
          <t>个</t>
        </is>
      </c>
      <c r="I87" t="inlineStr">
        <is>
          <t>智能化系统</t>
        </is>
      </c>
      <c r="J87" t="inlineStr">
        <is>
          <t>火灾自动报警控制系统</t>
        </is>
      </c>
      <c r="K87" t="inlineStr">
        <is>
          <t>消防联动系统</t>
        </is>
      </c>
      <c r="L87" t="inlineStr">
        <is>
          <t>05</t>
        </is>
      </c>
      <c r="M87" t="inlineStr">
        <is>
          <t>01</t>
        </is>
      </c>
      <c r="N87" t="inlineStr">
        <is>
          <t>05</t>
        </is>
      </c>
      <c r="O87" t="inlineStr">
        <is>
          <t>05</t>
        </is>
      </c>
      <c r="P87" t="inlineStr">
        <is>
          <t>火警设备</t>
        </is>
      </c>
      <c r="Q87" t="inlineStr">
        <is>
          <t>输入/输出模块</t>
        </is>
      </c>
      <c r="R87" t="inlineStr">
        <is>
          <t>消防联动系统</t>
        </is>
      </c>
      <c r="S87" t="inlineStr">
        <is>
          <t>设备名称</t>
        </is>
      </c>
      <c r="T87" t="inlineStr">
        <is>
          <t>火警设备_输入/输出模块_消防联动系统</t>
        </is>
      </c>
      <c r="U87" t="inlineStr">
        <is>
          <t>1013构件命名调整</t>
        </is>
      </c>
      <c r="V87" t="inlineStr">
        <is>
          <t>消防工程_消防装置</t>
        </is>
      </c>
      <c r="W87" t="inlineStr">
        <is>
          <t>
</t>
        </is>
      </c>
      <c r="X87" s="2" t="str">
        <f>=HYPERLINK("https://j6i2pabkfv.feishu.cn/wiki/JrY8wn7dJiKhhnktBSAc4IHrnLg", "属性信息表-消防模块-三工区")</f>
        <v>属性信息表-消防模块-三工区</v>
      </c>
      <c r="Y87" s="2"/>
      <c r="Z87"/>
      <c r="AA87"/>
      <c r="AB87"/>
      <c r="AC87"/>
      <c r="AD87" t="inlineStr">
        <is>
          <t>1</t>
        </is>
      </c>
      <c r="AE87"/>
      <c r="AF87"/>
      <c r="AG87"/>
      <c r="AH87"/>
      <c r="AI87"/>
      <c r="AJ87"/>
      <c r="AK87"/>
      <c r="AL87"/>
      <c r="AM87"/>
    </row>
    <row r="88" ht="25.5" customHeight="1">
      <c r="A88"/>
      <c r="B88" t="inlineStr">
        <is>
          <t>消防工程</t>
        </is>
      </c>
      <c r="C88" t="inlineStr">
        <is>
          <t>消防电工程</t>
        </is>
      </c>
      <c r="D88" t="inlineStr">
        <is>
          <t>火灾自动报警和消防联动控制系统</t>
        </is>
      </c>
      <c r="E88" t="inlineStr">
        <is>
          <t>030904008</t>
        </is>
      </c>
      <c r="F88" t="inlineStr">
        <is>
          <t>输出模块</t>
        </is>
      </c>
      <c r="G88"/>
      <c r="H88" t="inlineStr">
        <is>
          <t>个</t>
        </is>
      </c>
      <c r="I88" t="inlineStr">
        <is>
          <t>智能化系统</t>
        </is>
      </c>
      <c r="J88" t="inlineStr">
        <is>
          <t>火灾自动报警控制系统</t>
        </is>
      </c>
      <c r="K88" t="inlineStr">
        <is>
          <t>消防联动系统</t>
        </is>
      </c>
      <c r="L88" t="inlineStr">
        <is>
          <t>05</t>
        </is>
      </c>
      <c r="M88" t="inlineStr">
        <is>
          <t>01</t>
        </is>
      </c>
      <c r="N88" t="inlineStr">
        <is>
          <t>05</t>
        </is>
      </c>
      <c r="O88" t="inlineStr">
        <is>
          <t>05</t>
        </is>
      </c>
      <c r="P88" t="inlineStr">
        <is>
          <t>火警设备</t>
        </is>
      </c>
      <c r="Q88" t="inlineStr">
        <is>
          <t>输出模块</t>
        </is>
      </c>
      <c r="R88" t="inlineStr">
        <is>
          <t>输出模块</t>
        </is>
      </c>
      <c r="S88" t="inlineStr">
        <is>
          <t>设备名称</t>
        </is>
      </c>
      <c r="T88" t="inlineStr">
        <is>
          <t>火警设备_输出模块_输出模块</t>
        </is>
      </c>
      <c r="U88" t="inlineStr">
        <is>
          <t>1013构件命名调整</t>
        </is>
      </c>
      <c r="V88" t="inlineStr">
        <is>
          <t>消防工程_消防装置</t>
        </is>
      </c>
      <c r="W88" t="inlineStr">
        <is>
          <t>
</t>
        </is>
      </c>
      <c r="X88" s="2" t="str">
        <f>=HYPERLINK("https://j6i2pabkfv.feishu.cn/wiki/JrY8wn7dJiKhhnktBSAc4IHrnLg", "属性信息表-消防模块-三工区")</f>
        <v>属性信息表-消防模块-三工区</v>
      </c>
      <c r="Y88" s="2"/>
      <c r="Z88"/>
      <c r="AA88" t="inlineStr">
        <is>
          <t>是</t>
        </is>
      </c>
      <c r="AB88" t="inlineStr">
        <is>
          <t>同意</t>
        </is>
      </c>
      <c r="AC88" t="inlineStr">
        <is>
          <t>同意</t>
        </is>
      </c>
      <c r="AD88" t="inlineStr">
        <is>
          <t>1</t>
        </is>
      </c>
      <c r="AE88"/>
      <c r="AF88"/>
      <c r="AG88"/>
      <c r="AH88"/>
      <c r="AI88"/>
      <c r="AJ88"/>
      <c r="AK88"/>
      <c r="AL88"/>
      <c r="AM88"/>
    </row>
    <row r="89" ht="25.5" customHeight="1">
      <c r="A89"/>
      <c r="B89" t="inlineStr">
        <is>
          <t>消防工程</t>
        </is>
      </c>
      <c r="C89" t="inlineStr">
        <is>
          <t>消防电工程</t>
        </is>
      </c>
      <c r="D89" t="inlineStr">
        <is>
          <t>火灾自动报警和消防联动控制系统</t>
        </is>
      </c>
      <c r="E89" t="inlineStr">
        <is>
          <t>030404032</t>
        </is>
      </c>
      <c r="F89" t="inlineStr">
        <is>
          <t>消防模块箱</t>
        </is>
      </c>
      <c r="G89" t="inlineStr">
        <is>
          <t>支架制作、安装、刷漆、开孔、配线、盘柜防火、堵洞、压焊接线端子、箱体接地</t>
        </is>
      </c>
      <c r="H89" t="inlineStr">
        <is>
          <t>台</t>
        </is>
      </c>
      <c r="I89" t="inlineStr">
        <is>
          <t>智能化系统</t>
        </is>
      </c>
      <c r="J89" t="inlineStr">
        <is>
          <t>火灾自动报警控制系统</t>
        </is>
      </c>
      <c r="K89" t="inlineStr">
        <is>
          <t>消防联动系统</t>
        </is>
      </c>
      <c r="L89" t="inlineStr">
        <is>
          <t>05</t>
        </is>
      </c>
      <c r="M89" t="inlineStr">
        <is>
          <t>01</t>
        </is>
      </c>
      <c r="N89" t="inlineStr">
        <is>
          <t>05</t>
        </is>
      </c>
      <c r="O89" t="inlineStr">
        <is>
          <t>05</t>
        </is>
      </c>
      <c r="P89" t="inlineStr">
        <is>
          <t>火警设备</t>
        </is>
      </c>
      <c r="Q89" t="inlineStr">
        <is>
          <t>消防模块箱</t>
        </is>
      </c>
      <c r="R89" t="inlineStr">
        <is>
          <t>消防模块箱</t>
        </is>
      </c>
      <c r="S89" t="inlineStr">
        <is>
          <t>设备名称</t>
        </is>
      </c>
      <c r="T89" t="inlineStr">
        <is>
          <t>火警设备_消防模块箱_消防模块箱</t>
        </is>
      </c>
      <c r="U89" t="inlineStr">
        <is>
          <t>1013构件命名调整</t>
        </is>
      </c>
      <c r="V89" t="inlineStr">
        <is>
          <t>消防工程_消防设备</t>
        </is>
      </c>
      <c r="W89" t="inlineStr">
        <is>
          <t>
</t>
        </is>
      </c>
      <c r="X89" s="2" t="str">
        <f>=HYPERLINK("https://j6i2pabkfv.feishu.cn/wiki/JrY8wn7dJiKhhnktBSAc4IHrnLg", "属性信息表-消防模块-三工区")</f>
        <v>属性信息表-消防模块-三工区</v>
      </c>
      <c r="Y89" s="2"/>
      <c r="Z89"/>
      <c r="AA89"/>
      <c r="AB89"/>
      <c r="AC89"/>
      <c r="AD89" t="inlineStr">
        <is>
          <t>1</t>
        </is>
      </c>
      <c r="AE89"/>
      <c r="AF89"/>
      <c r="AG89"/>
      <c r="AH89"/>
      <c r="AI89"/>
      <c r="AJ89"/>
      <c r="AK89"/>
      <c r="AL89"/>
      <c r="AM89"/>
    </row>
    <row r="90" ht="25.5" customHeight="1">
      <c r="A90"/>
      <c r="B90" t="inlineStr">
        <is>
          <t>消防工程</t>
        </is>
      </c>
      <c r="C90" t="inlineStr">
        <is>
          <t>消防电工程</t>
        </is>
      </c>
      <c r="D90" t="inlineStr">
        <is>
          <t>火灾自动报警和消防联动控制系统</t>
        </is>
      </c>
      <c r="E90" t="inlineStr">
        <is>
          <t>030904008</t>
        </is>
      </c>
      <c r="F90" t="inlineStr">
        <is>
          <t>控制模块</t>
        </is>
      </c>
      <c r="G90"/>
      <c r="H90" t="inlineStr">
        <is>
          <t>个</t>
        </is>
      </c>
      <c r="I90" t="inlineStr">
        <is>
          <t>智能化系统</t>
        </is>
      </c>
      <c r="J90" t="inlineStr">
        <is>
          <t>火灾自动报警控制系统</t>
        </is>
      </c>
      <c r="K90" t="inlineStr">
        <is>
          <t>消防联动系统</t>
        </is>
      </c>
      <c r="L90" t="inlineStr">
        <is>
          <t>05</t>
        </is>
      </c>
      <c r="M90" t="inlineStr">
        <is>
          <t>01</t>
        </is>
      </c>
      <c r="N90" t="inlineStr">
        <is>
          <t>05</t>
        </is>
      </c>
      <c r="O90" t="inlineStr">
        <is>
          <t>05</t>
        </is>
      </c>
      <c r="P90" t="inlineStr">
        <is>
          <t>火警设备</t>
        </is>
      </c>
      <c r="Q90" t="inlineStr">
        <is>
          <t>控制模块</t>
        </is>
      </c>
      <c r="R90" t="inlineStr">
        <is>
          <t>控制模块</t>
        </is>
      </c>
      <c r="S90" t="inlineStr">
        <is>
          <t>设备名称</t>
        </is>
      </c>
      <c r="T90" t="inlineStr">
        <is>
          <t>火警设备_控制模块_控制模块</t>
        </is>
      </c>
      <c r="U90" t="inlineStr">
        <is>
          <t>1013构件命名调整</t>
        </is>
      </c>
      <c r="V90" t="inlineStr">
        <is>
          <t>消防工程_消防装置</t>
        </is>
      </c>
      <c r="W90"/>
      <c r="X90" s="2" t="str">
        <f>=HYPERLINK("https://j6i2pabkfv.feishu.cn/wiki/JrY8wn7dJiKhhnktBSAc4IHrnLg", "属性信息表-消防模块-三工区")</f>
        <v>属性信息表-消防模块-三工区</v>
      </c>
      <c r="Y90" s="2"/>
      <c r="Z90" t="inlineStr">
        <is>
          <t>否</t>
        </is>
      </c>
      <c r="AA90"/>
      <c r="AB90"/>
      <c r="AC90"/>
      <c r="AD90" t="inlineStr">
        <is>
          <t>1</t>
        </is>
      </c>
      <c r="AE90"/>
      <c r="AF90"/>
      <c r="AG90"/>
      <c r="AH90"/>
      <c r="AI90"/>
      <c r="AJ90"/>
      <c r="AK90"/>
      <c r="AL90" t="inlineStr">
        <is>
          <t>不建模</t>
        </is>
      </c>
      <c r="AM90"/>
    </row>
    <row r="91" ht="25.5" customHeight="1">
      <c r="A91"/>
      <c r="B91" t="inlineStr">
        <is>
          <t>消防工程</t>
        </is>
      </c>
      <c r="C91" t="inlineStr">
        <is>
          <t>消防电工程</t>
        </is>
      </c>
      <c r="D91" t="inlineStr">
        <is>
          <t>火灾自动报警和消防联动控制系统</t>
        </is>
      </c>
      <c r="E91" t="inlineStr">
        <is>
          <t>030904008</t>
        </is>
      </c>
      <c r="F91" t="inlineStr">
        <is>
          <t>输入模块</t>
        </is>
      </c>
      <c r="G91"/>
      <c r="H91" t="inlineStr">
        <is>
          <t>个</t>
        </is>
      </c>
      <c r="I91" t="inlineStr">
        <is>
          <t>智能化系统</t>
        </is>
      </c>
      <c r="J91" t="inlineStr">
        <is>
          <t>火灾自动报警控制系统</t>
        </is>
      </c>
      <c r="K91" t="inlineStr">
        <is>
          <t>消防联动系统</t>
        </is>
      </c>
      <c r="L91" t="inlineStr">
        <is>
          <t>05</t>
        </is>
      </c>
      <c r="M91" t="inlineStr">
        <is>
          <t>01</t>
        </is>
      </c>
      <c r="N91" t="inlineStr">
        <is>
          <t>05</t>
        </is>
      </c>
      <c r="O91" t="inlineStr">
        <is>
          <t>05</t>
        </is>
      </c>
      <c r="P91" t="inlineStr">
        <is>
          <t>火警设备</t>
        </is>
      </c>
      <c r="Q91" t="inlineStr">
        <is>
          <t>输入模块</t>
        </is>
      </c>
      <c r="R91" t="inlineStr">
        <is>
          <t>输入模块</t>
        </is>
      </c>
      <c r="S91" t="inlineStr">
        <is>
          <t>设备名称</t>
        </is>
      </c>
      <c r="T91" t="inlineStr">
        <is>
          <t>火警设备_输入模块_输入模块</t>
        </is>
      </c>
      <c r="U91" t="inlineStr">
        <is>
          <t>1013新增</t>
        </is>
      </c>
      <c r="V91" t="inlineStr">
        <is>
          <t>消防工程_消防装置</t>
        </is>
      </c>
      <c r="W91"/>
      <c r="X91" s="2" t="str">
        <f>=HYPERLINK("https://j6i2pabkfv.feishu.cn/wiki/JrY8wn7dJiKhhnktBSAc4IHrnLg", "属性信息表-消防模块-三工区")</f>
        <v>属性信息表-消防模块-三工区</v>
      </c>
      <c r="Y91" s="2"/>
      <c r="Z91"/>
      <c r="AA91" t="inlineStr">
        <is>
          <t>是</t>
        </is>
      </c>
      <c r="AB91" t="inlineStr">
        <is>
          <t>同意</t>
        </is>
      </c>
      <c r="AC91" t="inlineStr">
        <is>
          <t>同意</t>
        </is>
      </c>
      <c r="AD91" t="inlineStr">
        <is>
          <t>1</t>
        </is>
      </c>
      <c r="AE91"/>
      <c r="AF91"/>
      <c r="AG91"/>
      <c r="AH91"/>
      <c r="AI91"/>
      <c r="AJ91"/>
      <c r="AK91"/>
      <c r="AL91"/>
      <c r="AM91"/>
    </row>
    <row r="92" ht="25.5" customHeight="1">
      <c r="A92"/>
      <c r="B92" t="inlineStr">
        <is>
          <t>消防工程</t>
        </is>
      </c>
      <c r="C92" t="inlineStr">
        <is>
          <t>消防电工程</t>
        </is>
      </c>
      <c r="D92" t="inlineStr">
        <is>
          <t>消防应急广播系统</t>
        </is>
      </c>
      <c r="E92" t="inlineStr">
        <is>
          <t>030904008</t>
        </is>
      </c>
      <c r="F92" t="inlineStr">
        <is>
          <t>应急广播强制切换模块</t>
        </is>
      </c>
      <c r="G92"/>
      <c r="H92" t="inlineStr">
        <is>
          <t>个</t>
        </is>
      </c>
      <c r="I92" t="inlineStr">
        <is>
          <t>智能化系统</t>
        </is>
      </c>
      <c r="J92" t="inlineStr">
        <is>
          <t>火灾自动报警控制系统</t>
        </is>
      </c>
      <c r="K92" t="inlineStr">
        <is>
          <t>消防联动系统</t>
        </is>
      </c>
      <c r="L92" t="inlineStr">
        <is>
          <t>05</t>
        </is>
      </c>
      <c r="M92" t="inlineStr">
        <is>
          <t>01</t>
        </is>
      </c>
      <c r="N92" t="inlineStr">
        <is>
          <t>05</t>
        </is>
      </c>
      <c r="O92" t="inlineStr">
        <is>
          <t>05</t>
        </is>
      </c>
      <c r="P92" t="inlineStr">
        <is>
          <t>火警设备</t>
        </is>
      </c>
      <c r="Q92" t="inlineStr">
        <is>
          <t>应急广播强制切换模块</t>
        </is>
      </c>
      <c r="R92" t="inlineStr">
        <is>
          <t>应急广播强制切换模块</t>
        </is>
      </c>
      <c r="S92" t="inlineStr">
        <is>
          <t>设备名称</t>
        </is>
      </c>
      <c r="T92" t="inlineStr">
        <is>
          <t>火警设备_应急广播强制切换模块_应急广播强制切换模块</t>
        </is>
      </c>
      <c r="U92" t="inlineStr">
        <is>
          <t>1013新增</t>
        </is>
      </c>
      <c r="V92" t="inlineStr">
        <is>
          <t>消防工程_消防装置</t>
        </is>
      </c>
      <c r="W92"/>
      <c r="X92" s="2" t="str">
        <f>=HYPERLINK("https://j6i2pabkfv.feishu.cn/wiki/JrY8wn7dJiKhhnktBSAc4IHrnLg", "属性信息表-消防模块-三工区")</f>
        <v>属性信息表-消防模块-三工区</v>
      </c>
      <c r="Y92" s="2"/>
      <c r="Z92"/>
      <c r="AA92"/>
      <c r="AB92"/>
      <c r="AC92"/>
      <c r="AD92" t="inlineStr">
        <is>
          <t>1</t>
        </is>
      </c>
      <c r="AE92"/>
      <c r="AF92"/>
      <c r="AG92"/>
      <c r="AH92"/>
      <c r="AI92"/>
      <c r="AJ92"/>
      <c r="AK92"/>
      <c r="AL92"/>
      <c r="AM92"/>
    </row>
    <row r="93" ht="25.5" customHeight="1">
      <c r="A93"/>
      <c r="B93" t="inlineStr">
        <is>
          <t>消防工程</t>
        </is>
      </c>
      <c r="C93" t="inlineStr">
        <is>
          <t>消防电工程</t>
        </is>
      </c>
      <c r="D93" t="inlineStr">
        <is>
          <t>防火门监控系统</t>
        </is>
      </c>
      <c r="E93" t="inlineStr">
        <is>
          <t>030904008</t>
        </is>
      </c>
      <c r="F93" t="inlineStr">
        <is>
          <t>火灾门禁释放模块</t>
        </is>
      </c>
      <c r="G93"/>
      <c r="H93" t="inlineStr">
        <is>
          <t>个</t>
        </is>
      </c>
      <c r="I93" t="inlineStr">
        <is>
          <t>智能化系统</t>
        </is>
      </c>
      <c r="J93" t="inlineStr">
        <is>
          <t>火灾自动报警控制系统</t>
        </is>
      </c>
      <c r="K93" t="inlineStr">
        <is>
          <t>防火门监控系统</t>
        </is>
      </c>
      <c r="L93" t="inlineStr">
        <is>
          <t>05</t>
        </is>
      </c>
      <c r="M93" t="inlineStr">
        <is>
          <t>01</t>
        </is>
      </c>
      <c r="N93" t="inlineStr">
        <is>
          <t>05</t>
        </is>
      </c>
      <c r="O93" t="inlineStr">
        <is>
          <t>06</t>
        </is>
      </c>
      <c r="P93" t="inlineStr">
        <is>
          <t>火警设备</t>
        </is>
      </c>
      <c r="Q93" t="inlineStr">
        <is>
          <t>火灾门禁释放模块</t>
        </is>
      </c>
      <c r="R93" t="inlineStr">
        <is>
          <t>火灾门禁释放模块</t>
        </is>
      </c>
      <c r="S93" t="inlineStr">
        <is>
          <t>设备名称</t>
        </is>
      </c>
      <c r="T93" t="inlineStr">
        <is>
          <t>火警设备_火灾门禁释放模块_火灾门禁释放模块</t>
        </is>
      </c>
      <c r="U93" t="inlineStr">
        <is>
          <t>1013新增</t>
        </is>
      </c>
      <c r="V93" t="inlineStr">
        <is>
          <t>消防工程_消防装置</t>
        </is>
      </c>
      <c r="W93"/>
      <c r="X93" s="2" t="str">
        <f>=HYPERLINK("https://j6i2pabkfv.feishu.cn/wiki/JrY8wn7dJiKhhnktBSAc4IHrnLg", "属性信息表-消防模块-三工区")</f>
        <v>属性信息表-消防模块-三工区</v>
      </c>
      <c r="Y93" s="2"/>
      <c r="Z93" t="inlineStr">
        <is>
          <t>否</t>
        </is>
      </c>
      <c r="AA93"/>
      <c r="AB93"/>
      <c r="AC93"/>
      <c r="AD93" t="inlineStr">
        <is>
          <t>1</t>
        </is>
      </c>
      <c r="AE93"/>
      <c r="AF93"/>
      <c r="AG93"/>
      <c r="AH93"/>
      <c r="AI93"/>
      <c r="AJ93"/>
      <c r="AK93"/>
      <c r="AL93" t="inlineStr">
        <is>
          <t>不建模</t>
        </is>
      </c>
      <c r="AM93"/>
    </row>
    <row r="94" ht="25.5" customHeight="1">
      <c r="A94"/>
      <c r="B94" t="inlineStr">
        <is>
          <t>消防工程</t>
        </is>
      </c>
      <c r="C94" t="inlineStr">
        <is>
          <t>消防电工程</t>
        </is>
      </c>
      <c r="D94" t="inlineStr">
        <is>
          <t>防火门监控系统</t>
        </is>
      </c>
      <c r="E94" t="inlineStr">
        <is>
          <t>030904008</t>
        </is>
      </c>
      <c r="F94" t="inlineStr">
        <is>
          <t>双动作接口模块</t>
        </is>
      </c>
      <c r="G94"/>
      <c r="H94" t="inlineStr">
        <is>
          <t>个</t>
        </is>
      </c>
      <c r="I94" t="inlineStr">
        <is>
          <t>智能化系统</t>
        </is>
      </c>
      <c r="J94" t="inlineStr">
        <is>
          <t>火灾自动报警控制系统</t>
        </is>
      </c>
      <c r="K94" t="inlineStr">
        <is>
          <t>防火门监控系统</t>
        </is>
      </c>
      <c r="L94" t="inlineStr">
        <is>
          <t>05</t>
        </is>
      </c>
      <c r="M94" t="inlineStr">
        <is>
          <t>01</t>
        </is>
      </c>
      <c r="N94" t="inlineStr">
        <is>
          <t>05</t>
        </is>
      </c>
      <c r="O94" t="inlineStr">
        <is>
          <t>06</t>
        </is>
      </c>
      <c r="P94" t="inlineStr">
        <is>
          <t>火警设备</t>
        </is>
      </c>
      <c r="Q94" t="inlineStr">
        <is>
          <t>双动作接口模块</t>
        </is>
      </c>
      <c r="R94" t="inlineStr">
        <is>
          <t>双动作接口模块</t>
        </is>
      </c>
      <c r="S94" t="inlineStr">
        <is>
          <t>设备名称</t>
        </is>
      </c>
      <c r="T94" t="inlineStr">
        <is>
          <t>火警设备_双动作接口模块_双动作接口模块</t>
        </is>
      </c>
      <c r="U94" t="inlineStr">
        <is>
          <t>1013新增</t>
        </is>
      </c>
      <c r="V94" t="inlineStr">
        <is>
          <t>消防工程_消防装置</t>
        </is>
      </c>
      <c r="W94"/>
      <c r="X94" s="2" t="str">
        <f>=HYPERLINK("https://j6i2pabkfv.feishu.cn/wiki/JrY8wn7dJiKhhnktBSAc4IHrnLg", "属性信息表-消防模块-三工区")</f>
        <v>属性信息表-消防模块-三工区</v>
      </c>
      <c r="Y94" s="2"/>
      <c r="Z94" t="inlineStr">
        <is>
          <t>否</t>
        </is>
      </c>
      <c r="AA94"/>
      <c r="AB94"/>
      <c r="AC94"/>
      <c r="AD94" t="inlineStr">
        <is>
          <t>1</t>
        </is>
      </c>
      <c r="AE94"/>
      <c r="AF94"/>
      <c r="AG94"/>
      <c r="AH94"/>
      <c r="AI94"/>
      <c r="AJ94"/>
      <c r="AK94"/>
      <c r="AL94" t="inlineStr">
        <is>
          <t>不建模</t>
        </is>
      </c>
      <c r="AM94"/>
    </row>
    <row r="95" ht="25.5" customHeight="1">
      <c r="A95"/>
      <c r="B95" t="inlineStr">
        <is>
          <t>消防工程</t>
        </is>
      </c>
      <c r="C95" t="inlineStr">
        <is>
          <t>消防电工程</t>
        </is>
      </c>
      <c r="D95" t="inlineStr">
        <is>
          <t>防火门监控系统</t>
        </is>
      </c>
      <c r="E95" t="inlineStr">
        <is>
          <t>030904008</t>
        </is>
      </c>
      <c r="F95" t="inlineStr">
        <is>
          <t>常闭防火门监控模块(单、双开)</t>
        </is>
      </c>
      <c r="G95"/>
      <c r="H95" t="inlineStr">
        <is>
          <t>个</t>
        </is>
      </c>
      <c r="I95" t="inlineStr">
        <is>
          <t>智能化系统</t>
        </is>
      </c>
      <c r="J95" t="inlineStr">
        <is>
          <t>火灾自动报警控制系统</t>
        </is>
      </c>
      <c r="K95" t="inlineStr">
        <is>
          <t>防火门监控系统</t>
        </is>
      </c>
      <c r="L95" t="inlineStr">
        <is>
          <t>05</t>
        </is>
      </c>
      <c r="M95" t="inlineStr">
        <is>
          <t>01</t>
        </is>
      </c>
      <c r="N95" t="inlineStr">
        <is>
          <t>05</t>
        </is>
      </c>
      <c r="O95" t="inlineStr">
        <is>
          <t>06</t>
        </is>
      </c>
      <c r="P95" t="inlineStr">
        <is>
          <t>火警设备</t>
        </is>
      </c>
      <c r="Q95" t="inlineStr">
        <is>
          <t>常闭防火门监控模块(单、双开)</t>
        </is>
      </c>
      <c r="R95" t="inlineStr">
        <is>
          <t>常闭防火门监控模块(单、双开)</t>
        </is>
      </c>
      <c r="S95" t="inlineStr">
        <is>
          <t>设备名称</t>
        </is>
      </c>
      <c r="T95" t="inlineStr">
        <is>
          <t>火警设备_常闭防火门监控模块(单、双开)_常闭防火门监控模块(单、双开)</t>
        </is>
      </c>
      <c r="U95" t="inlineStr">
        <is>
          <t>1013新增</t>
        </is>
      </c>
      <c r="V95" t="inlineStr">
        <is>
          <t>消防工程_消防装置</t>
        </is>
      </c>
      <c r="W95"/>
      <c r="X95" s="2" t="str">
        <f>=HYPERLINK("https://j6i2pabkfv.feishu.cn/wiki/JrY8wn7dJiKhhnktBSAc4IHrnLg", "属性信息表-消防模块-三工区")</f>
        <v>属性信息表-消防模块-三工区</v>
      </c>
      <c r="Y95" s="2"/>
      <c r="Z95" t="inlineStr">
        <is>
          <t>否</t>
        </is>
      </c>
      <c r="AA95"/>
      <c r="AB95"/>
      <c r="AC95"/>
      <c r="AD95" t="inlineStr">
        <is>
          <t>1</t>
        </is>
      </c>
      <c r="AE95"/>
      <c r="AF95"/>
      <c r="AG95"/>
      <c r="AH95"/>
      <c r="AI95"/>
      <c r="AJ95"/>
      <c r="AK95"/>
      <c r="AL95" t="inlineStr">
        <is>
          <t>不建模</t>
        </is>
      </c>
      <c r="AM95"/>
    </row>
    <row r="96" ht="25.5" customHeight="1">
      <c r="A96"/>
      <c r="B96" t="inlineStr">
        <is>
          <t>消防工程</t>
        </is>
      </c>
      <c r="C96" t="inlineStr">
        <is>
          <t>消防电工程</t>
        </is>
      </c>
      <c r="D96" t="inlineStr">
        <is>
          <t>火灾自动报警和消防联动控制系统</t>
        </is>
      </c>
      <c r="E96" t="inlineStr">
        <is>
          <t>030904008</t>
        </is>
      </c>
      <c r="F96" t="inlineStr">
        <is>
          <t>通用模块</t>
        </is>
      </c>
      <c r="G96"/>
      <c r="H96" t="inlineStr">
        <is>
          <t>个</t>
        </is>
      </c>
      <c r="I96" t="inlineStr">
        <is>
          <t>智能化系统</t>
        </is>
      </c>
      <c r="J96" t="inlineStr">
        <is>
          <t>火灾自动报警控制系统</t>
        </is>
      </c>
      <c r="K96" t="inlineStr">
        <is>
          <t>消防联动系统</t>
        </is>
      </c>
      <c r="L96" t="inlineStr">
        <is>
          <t>05</t>
        </is>
      </c>
      <c r="M96" t="inlineStr">
        <is>
          <t>01</t>
        </is>
      </c>
      <c r="N96" t="inlineStr">
        <is>
          <t>05</t>
        </is>
      </c>
      <c r="O96" t="inlineStr">
        <is>
          <t>05</t>
        </is>
      </c>
      <c r="P96" t="inlineStr">
        <is>
          <t>火警设备</t>
        </is>
      </c>
      <c r="Q96" t="inlineStr">
        <is>
          <t>通用模块</t>
        </is>
      </c>
      <c r="R96" t="inlineStr">
        <is>
          <t>通用模块</t>
        </is>
      </c>
      <c r="S96" t="inlineStr">
        <is>
          <t>设备名称</t>
        </is>
      </c>
      <c r="T96" t="inlineStr">
        <is>
          <t>火警设备_通用模块_通用模块</t>
        </is>
      </c>
      <c r="U96" t="inlineStr">
        <is>
          <t>1013新增</t>
        </is>
      </c>
      <c r="V96" t="inlineStr">
        <is>
          <t>消防工程_消防装置</t>
        </is>
      </c>
      <c r="W96"/>
      <c r="X96" s="2" t="str">
        <f>=HYPERLINK("https://j6i2pabkfv.feishu.cn/wiki/JrY8wn7dJiKhhnktBSAc4IHrnLg", "属性信息表-消防模块-三工区")</f>
        <v>属性信息表-消防模块-三工区</v>
      </c>
      <c r="Y96" s="2"/>
      <c r="Z96" t="inlineStr">
        <is>
          <t>否</t>
        </is>
      </c>
      <c r="AA96"/>
      <c r="AB96"/>
      <c r="AC96"/>
      <c r="AD96" t="inlineStr">
        <is>
          <t>1</t>
        </is>
      </c>
      <c r="AE96"/>
      <c r="AF96"/>
      <c r="AG96"/>
      <c r="AH96"/>
      <c r="AI96"/>
      <c r="AJ96"/>
      <c r="AK96"/>
      <c r="AL96" t="inlineStr">
        <is>
          <t>不建模</t>
        </is>
      </c>
      <c r="AM96"/>
    </row>
    <row r="97" ht="25.5" customHeight="1">
      <c r="A97"/>
      <c r="B97" t="inlineStr">
        <is>
          <t>消防工程</t>
        </is>
      </c>
      <c r="C97" t="inlineStr">
        <is>
          <t>消防电工程</t>
        </is>
      </c>
      <c r="D97" t="inlineStr">
        <is>
          <t>火灾自动报警和消防联动控制系统</t>
        </is>
      </c>
      <c r="E97" t="inlineStr">
        <is>
          <t>030904012</t>
        </is>
      </c>
      <c r="F97" t="inlineStr">
        <is>
          <t>火警控制模块</t>
        </is>
      </c>
      <c r="G97"/>
      <c r="H97" t="inlineStr">
        <is>
          <t>个</t>
        </is>
      </c>
      <c r="I97" t="inlineStr">
        <is>
          <t>智能化系统</t>
        </is>
      </c>
      <c r="J97" t="inlineStr">
        <is>
          <t>火灾自动报警控制系统</t>
        </is>
      </c>
      <c r="K97" t="inlineStr">
        <is>
          <t>消防联动系统</t>
        </is>
      </c>
      <c r="L97" t="inlineStr">
        <is>
          <t>05</t>
        </is>
      </c>
      <c r="M97" t="inlineStr">
        <is>
          <t>01</t>
        </is>
      </c>
      <c r="N97" t="inlineStr">
        <is>
          <t>05</t>
        </is>
      </c>
      <c r="O97" t="inlineStr">
        <is>
          <t>05</t>
        </is>
      </c>
      <c r="P97" t="inlineStr">
        <is>
          <t>火警设备</t>
        </is>
      </c>
      <c r="Q97" t="inlineStr">
        <is>
          <t>火警控制模块</t>
        </is>
      </c>
      <c r="R97" t="inlineStr">
        <is>
          <t>火警控制模块</t>
        </is>
      </c>
      <c r="S97" t="inlineStr">
        <is>
          <t>设备名称</t>
        </is>
      </c>
      <c r="T97" t="inlineStr">
        <is>
          <t>火警设备_火警控制模块_火警控制模块</t>
        </is>
      </c>
      <c r="U97" t="inlineStr">
        <is>
          <t>1013新增</t>
        </is>
      </c>
      <c r="V97" t="inlineStr">
        <is>
          <t>消防工程_消防装置</t>
        </is>
      </c>
      <c r="W97"/>
      <c r="X97" s="2" t="str">
        <f>=HYPERLINK("https://j6i2pabkfv.feishu.cn/wiki/JrY8wn7dJiKhhnktBSAc4IHrnLg", "属性信息表-消防模块-三工区")</f>
        <v>属性信息表-消防模块-三工区</v>
      </c>
      <c r="Y97" s="2" t="str">
        <f>=HYPERLINK("https://j6i2pabkfv.feishu.cn/wiki/TrbzwbZ1Di0vIlkf3OycANzhncf", "属性信息--火警控制模块")</f>
        <v>属性信息--火警控制模块</v>
      </c>
      <c r="Z97" t="inlineStr">
        <is>
          <t>否</t>
        </is>
      </c>
      <c r="AA97"/>
      <c r="AB97"/>
      <c r="AC97"/>
      <c r="AD97" t="inlineStr">
        <is>
          <t>1</t>
        </is>
      </c>
      <c r="AE97"/>
      <c r="AF97"/>
      <c r="AG97"/>
      <c r="AH97"/>
      <c r="AI97"/>
      <c r="AJ97"/>
      <c r="AK97"/>
      <c r="AL97" t="inlineStr">
        <is>
          <t>不建模</t>
        </is>
      </c>
      <c r="AM97"/>
    </row>
    <row r="98" ht="25.5" customHeight="1">
      <c r="A98"/>
      <c r="B98" t="inlineStr">
        <is>
          <t>消防工程</t>
        </is>
      </c>
      <c r="C98" t="inlineStr">
        <is>
          <t>消防电工程</t>
        </is>
      </c>
      <c r="D98" t="inlineStr">
        <is>
          <t>火灾自动报警和消防联动控制系统</t>
        </is>
      </c>
      <c r="E98" t="inlineStr">
        <is>
          <t>030904008</t>
        </is>
      </c>
      <c r="F98" t="inlineStr">
        <is>
          <t>信号模块</t>
        </is>
      </c>
      <c r="G98"/>
      <c r="H98" t="inlineStr">
        <is>
          <t>个</t>
        </is>
      </c>
      <c r="I98" t="inlineStr">
        <is>
          <t>智能化系统</t>
        </is>
      </c>
      <c r="J98" t="inlineStr">
        <is>
          <t>火灾自动报警控制系统</t>
        </is>
      </c>
      <c r="K98" t="inlineStr">
        <is>
          <t>消防联动系统</t>
        </is>
      </c>
      <c r="L98" t="inlineStr">
        <is>
          <t>05</t>
        </is>
      </c>
      <c r="M98" t="inlineStr">
        <is>
          <t>01</t>
        </is>
      </c>
      <c r="N98" t="inlineStr">
        <is>
          <t>05</t>
        </is>
      </c>
      <c r="O98" t="inlineStr">
        <is>
          <t>05</t>
        </is>
      </c>
      <c r="P98" t="inlineStr">
        <is>
          <t>火警设备</t>
        </is>
      </c>
      <c r="Q98" t="inlineStr">
        <is>
          <t>信号模块</t>
        </is>
      </c>
      <c r="R98" t="inlineStr">
        <is>
          <t>信号模块</t>
        </is>
      </c>
      <c r="S98" t="inlineStr">
        <is>
          <t>设备名称</t>
        </is>
      </c>
      <c r="T98" t="inlineStr">
        <is>
          <t>火警设备_信号模块_信号模块</t>
        </is>
      </c>
      <c r="U98"/>
      <c r="V98"/>
      <c r="W98"/>
      <c r="X98" s="2" t="str">
        <f>=HYPERLINK("https://j6i2pabkfv.feishu.cn/wiki/JrY8wn7dJiKhhnktBSAc4IHrnLg", "属性信息表-消防模块-三工区")</f>
        <v>属性信息表-消防模块-三工区</v>
      </c>
      <c r="Y98" s="2"/>
      <c r="Z98" t="inlineStr">
        <is>
          <t>否</t>
        </is>
      </c>
      <c r="AA98"/>
      <c r="AB98"/>
      <c r="AC98"/>
      <c r="AD98"/>
      <c r="AE98"/>
      <c r="AF98"/>
      <c r="AG98"/>
      <c r="AH98"/>
      <c r="AI98"/>
      <c r="AJ98"/>
      <c r="AK98"/>
      <c r="AL98" t="inlineStr">
        <is>
          <t>不建模</t>
        </is>
      </c>
      <c r="AM98"/>
    </row>
    <row r="99" ht="25.5" customHeight="1">
      <c r="A99"/>
      <c r="B99" t="inlineStr">
        <is>
          <t>消防工程</t>
        </is>
      </c>
      <c r="C99" t="inlineStr">
        <is>
          <t>消防电工程</t>
        </is>
      </c>
      <c r="D99"/>
      <c r="E99"/>
      <c r="F99"/>
      <c r="G99"/>
      <c r="H99" t="inlineStr">
        <is>
          <t>个</t>
        </is>
      </c>
      <c r="I99" t="inlineStr">
        <is>
          <t>智能化系统</t>
        </is>
      </c>
      <c r="J99" t="inlineStr">
        <is>
          <t>火灾自动报警控制系统</t>
        </is>
      </c>
      <c r="K99" t="inlineStr">
        <is>
          <t>消防联动系统</t>
        </is>
      </c>
      <c r="L99" t="inlineStr">
        <is>
          <t>05</t>
        </is>
      </c>
      <c r="M99" t="inlineStr">
        <is>
          <t>01</t>
        </is>
      </c>
      <c r="N99" t="inlineStr">
        <is>
          <t>05</t>
        </is>
      </c>
      <c r="O99" t="inlineStr">
        <is>
          <t>05</t>
        </is>
      </c>
      <c r="P99" t="inlineStr">
        <is>
          <t>火警设备</t>
        </is>
      </c>
      <c r="Q99" t="inlineStr">
        <is>
          <t>切除非消防电源</t>
        </is>
      </c>
      <c r="R99" t="inlineStr">
        <is>
          <t>消防联动系统</t>
        </is>
      </c>
      <c r="S99" t="inlineStr">
        <is>
          <t>族名称</t>
        </is>
      </c>
      <c r="T99" t="inlineStr">
        <is>
          <t>火警设备_切除非消防电源_消防联动系统</t>
        </is>
      </c>
      <c r="U99" t="inlineStr">
        <is>
          <t>20240204新增构件</t>
        </is>
      </c>
      <c r="V99" t="inlineStr">
        <is>
          <t>消防工程_消防装置</t>
        </is>
      </c>
      <c r="W99"/>
      <c r="X99" s="2" t="str">
        <f>=HYPERLINK("https://j6i2pabkfv.feishu.cn/wiki/JrY8wn7dJiKhhnktBSAc4IHrnLg", "属性信息表-消防模块-三工区")</f>
        <v>属性信息表-消防模块-三工区</v>
      </c>
      <c r="Y99" s="2"/>
      <c r="Z99" t="inlineStr">
        <is>
          <t>否</t>
        </is>
      </c>
      <c r="AA99" t="inlineStr">
        <is>
          <t>是</t>
        </is>
      </c>
      <c r="AB99"/>
      <c r="AC99"/>
      <c r="AD99"/>
      <c r="AE99"/>
      <c r="AF99"/>
      <c r="AG99"/>
      <c r="AH99"/>
      <c r="AI99"/>
      <c r="AJ99" t="inlineStr">
        <is>
          <t>否</t>
        </is>
      </c>
      <c r="AK99"/>
      <c r="AL99"/>
      <c r="AM99"/>
    </row>
    <row r="100" ht="25.5" customHeight="1">
      <c r="A100"/>
      <c r="B100" t="inlineStr">
        <is>
          <t>消防工程</t>
        </is>
      </c>
      <c r="C100" t="inlineStr">
        <is>
          <t>消防水工程</t>
        </is>
      </c>
      <c r="D100" t="inlineStr">
        <is>
          <t>喷淋系统</t>
        </is>
      </c>
      <c r="E100" t="inlineStr">
        <is>
          <t>030902007</t>
        </is>
      </c>
      <c r="F100" t="inlineStr">
        <is>
          <t>IG541气体灭火系统</t>
        </is>
      </c>
      <c r="G100"/>
      <c r="H100" t="inlineStr">
        <is>
          <t>套</t>
        </is>
      </c>
      <c r="I100" t="inlineStr">
        <is>
          <t>给排水系统</t>
        </is>
      </c>
      <c r="J100" t="inlineStr">
        <is>
          <t>消防系统</t>
        </is>
      </c>
      <c r="K100" t="inlineStr">
        <is>
          <t>气体灭火系统</t>
        </is>
      </c>
      <c r="L100" t="inlineStr">
        <is>
          <t>02</t>
        </is>
      </c>
      <c r="M100" t="inlineStr">
        <is>
          <t>01</t>
        </is>
      </c>
      <c r="N100" t="inlineStr">
        <is>
          <t>05</t>
        </is>
      </c>
      <c r="O100" t="inlineStr">
        <is>
          <t>10</t>
        </is>
      </c>
      <c r="P100" t="inlineStr">
        <is>
          <t>火警设备</t>
        </is>
      </c>
      <c r="Q100" t="inlineStr">
        <is>
          <t>IG541气体灭火系统</t>
        </is>
      </c>
      <c r="R100" t="inlineStr">
        <is>
          <t>IG541气体灭火系统</t>
        </is>
      </c>
      <c r="S100" t="inlineStr">
        <is>
          <t>设备名称</t>
        </is>
      </c>
      <c r="T100" t="inlineStr">
        <is>
          <t>火警设备_IG541气体灭火系统_IG541气体灭火系统</t>
        </is>
      </c>
      <c r="U100" t="inlineStr">
        <is>
          <t>20240528更新：清单补全</t>
        </is>
      </c>
      <c r="V100"/>
      <c r="W100"/>
      <c r="X100" s="2" t="str">
        <f>=HYPERLINK("https://j6i2pabkfv.feishu.cn/wiki/WXBjwYu3Qi6OGMkxM9QcmLnVngh", "属性信息表-消防物联网水泵-三工区")</f>
        <v>属性信息表-消防物联网水泵-三工区</v>
      </c>
      <c r="Y100" s="2"/>
      <c r="Z100"/>
      <c r="AA100"/>
      <c r="AB100"/>
      <c r="AC100"/>
      <c r="AD100"/>
      <c r="AE100"/>
      <c r="AF100"/>
      <c r="AG100"/>
      <c r="AH100"/>
      <c r="AI100"/>
      <c r="AJ100"/>
      <c r="AK100"/>
      <c r="AL100"/>
      <c r="AM100"/>
    </row>
    <row r="101" ht="25.5" customHeight="1">
      <c r="A101"/>
      <c r="B101" t="inlineStr">
        <is>
          <t>消防工程</t>
        </is>
      </c>
      <c r="C101" t="inlineStr">
        <is>
          <t>消防水工程</t>
        </is>
      </c>
      <c r="D101" t="inlineStr">
        <is>
          <t>喷淋系统</t>
        </is>
      </c>
      <c r="E101" t="inlineStr">
        <is>
          <t>030902007</t>
        </is>
      </c>
      <c r="F101" t="inlineStr">
        <is>
          <t>IG100氮气气体灭火系统</t>
        </is>
      </c>
      <c r="G101"/>
      <c r="H101" t="inlineStr">
        <is>
          <t>套</t>
        </is>
      </c>
      <c r="I101" t="inlineStr">
        <is>
          <t>给排水系统</t>
        </is>
      </c>
      <c r="J101" t="inlineStr">
        <is>
          <t>消防系统</t>
        </is>
      </c>
      <c r="K101" t="inlineStr">
        <is>
          <t>气体灭火系统</t>
        </is>
      </c>
      <c r="L101" t="inlineStr">
        <is>
          <t>02</t>
        </is>
      </c>
      <c r="M101" t="inlineStr">
        <is>
          <t>01</t>
        </is>
      </c>
      <c r="N101" t="inlineStr">
        <is>
          <t>05</t>
        </is>
      </c>
      <c r="O101" t="inlineStr">
        <is>
          <t>10</t>
        </is>
      </c>
      <c r="P101" t="inlineStr">
        <is>
          <t>火警设备</t>
        </is>
      </c>
      <c r="Q101" t="inlineStr">
        <is>
          <t>IG100氮气气体灭火系统</t>
        </is>
      </c>
      <c r="R101" t="inlineStr">
        <is>
          <t>IG100氮气气体灭火系统</t>
        </is>
      </c>
      <c r="S101" t="inlineStr">
        <is>
          <t>设备名称</t>
        </is>
      </c>
      <c r="T101" t="inlineStr">
        <is>
          <t>火警设备_IG100氮气气体灭火系统_IG100氮气气体灭火系统</t>
        </is>
      </c>
      <c r="U101" t="inlineStr">
        <is>
          <t>20240528更新：清单补全</t>
        </is>
      </c>
      <c r="V101"/>
      <c r="W101"/>
      <c r="X101" s="2" t="str">
        <f>=HYPERLINK("https://j6i2pabkfv.feishu.cn/wiki/WXBjwYu3Qi6OGMkxM9QcmLnVngh", "属性信息表-消防物联网水泵-三工区")</f>
        <v>属性信息表-消防物联网水泵-三工区</v>
      </c>
      <c r="Y101" s="2"/>
      <c r="Z101"/>
      <c r="AA101"/>
      <c r="AB101"/>
      <c r="AC101"/>
      <c r="AD101"/>
      <c r="AE101"/>
      <c r="AF101"/>
      <c r="AG101"/>
      <c r="AH101"/>
      <c r="AI101"/>
      <c r="AJ101"/>
      <c r="AK101"/>
      <c r="AL101"/>
      <c r="AM101"/>
    </row>
    <row r="102" ht="25.5" customHeight="1">
      <c r="A102"/>
      <c r="B102" t="inlineStr">
        <is>
          <t>消防工程</t>
        </is>
      </c>
      <c r="C102" t="inlineStr">
        <is>
          <t>消防电工程</t>
        </is>
      </c>
      <c r="D102" t="inlineStr">
        <is>
          <t>火灾自动报警和消防联动控制系统</t>
        </is>
      </c>
      <c r="E102" t="inlineStr">
        <is>
          <t>031101069</t>
        </is>
      </c>
      <c r="F102" t="inlineStr">
        <is>
          <t>消防设备电源状态监控器</t>
        </is>
      </c>
      <c r="G102"/>
      <c r="H102" t="inlineStr">
        <is>
          <t>台</t>
        </is>
      </c>
      <c r="I102" t="inlineStr">
        <is>
          <t>智能化系统</t>
        </is>
      </c>
      <c r="J102" t="inlineStr">
        <is>
          <t>火灾自动报警控制系统</t>
        </is>
      </c>
      <c r="K102" t="inlineStr">
        <is>
          <t>消防联动系统</t>
        </is>
      </c>
      <c r="L102" t="inlineStr">
        <is>
          <t>05</t>
        </is>
      </c>
      <c r="M102" t="inlineStr">
        <is>
          <t>01</t>
        </is>
      </c>
      <c r="N102" t="inlineStr">
        <is>
          <t>05</t>
        </is>
      </c>
      <c r="O102" t="inlineStr">
        <is>
          <t>05</t>
        </is>
      </c>
      <c r="P102" t="inlineStr">
        <is>
          <t>火警设备</t>
        </is>
      </c>
      <c r="Q102" t="inlineStr">
        <is>
          <t>消防设备电源状态监控器</t>
        </is>
      </c>
      <c r="R102" t="inlineStr">
        <is>
          <t>消防设备电源状态监控器</t>
        </is>
      </c>
      <c r="S102" t="inlineStr">
        <is>
          <t>设备名称</t>
        </is>
      </c>
      <c r="T102" t="inlineStr">
        <is>
          <t>火警设备_消防设备电源状态监控器_消防设备电源状态监控器</t>
        </is>
      </c>
      <c r="U102" t="inlineStr">
        <is>
          <t>1013构件命名调整</t>
        </is>
      </c>
      <c r="V102" t="inlineStr">
        <is>
          <t>消防工程_消防设备</t>
        </is>
      </c>
      <c r="W102" t="inlineStr">
        <is>
          <t>
</t>
        </is>
      </c>
      <c r="X102" s="2" t="str">
        <f>=HYPERLINK("https://j6i2pabkfv.feishu.cn/wiki/OWd7w1g7KiwtC0k9xdbcsRxvnnb", "属性信息表-消防主机-三工区")</f>
        <v>属性信息表-消防主机-三工区</v>
      </c>
      <c r="Y102" s="2"/>
      <c r="Z102"/>
      <c r="AA102"/>
      <c r="AB102"/>
      <c r="AC102"/>
      <c r="AD102" t="inlineStr">
        <is>
          <t>1</t>
        </is>
      </c>
      <c r="AE102"/>
      <c r="AF102"/>
      <c r="AG102"/>
      <c r="AH102"/>
      <c r="AI102"/>
      <c r="AJ102"/>
      <c r="AK102"/>
      <c r="AL102"/>
      <c r="AM102"/>
    </row>
    <row r="103" ht="25.5" customHeight="1">
      <c r="A103"/>
      <c r="B103" t="inlineStr">
        <is>
          <t>消防工程</t>
        </is>
      </c>
      <c r="C103" t="inlineStr">
        <is>
          <t>消防电工程</t>
        </is>
      </c>
      <c r="D103" t="inlineStr">
        <is>
          <t>余压监测系统</t>
        </is>
      </c>
      <c r="E103" t="inlineStr">
        <is>
          <t>031101069</t>
        </is>
      </c>
      <c r="F103" t="inlineStr">
        <is>
          <t>余压控制器</t>
        </is>
      </c>
      <c r="G103"/>
      <c r="H103" t="inlineStr">
        <is>
          <t>台</t>
        </is>
      </c>
      <c r="I103" t="inlineStr">
        <is>
          <t>智能化系统</t>
        </is>
      </c>
      <c r="J103" t="inlineStr">
        <is>
          <t>火灾自动报警控制系统</t>
        </is>
      </c>
      <c r="K103" t="inlineStr">
        <is>
          <t>余压控制系统</t>
        </is>
      </c>
      <c r="L103" t="inlineStr">
        <is>
          <t>05</t>
        </is>
      </c>
      <c r="M103" t="inlineStr">
        <is>
          <t>01</t>
        </is>
      </c>
      <c r="N103" t="inlineStr">
        <is>
          <t>05</t>
        </is>
      </c>
      <c r="O103" t="inlineStr">
        <is>
          <t>07</t>
        </is>
      </c>
      <c r="P103" t="inlineStr">
        <is>
          <t>火警设备</t>
        </is>
      </c>
      <c r="Q103" t="inlineStr">
        <is>
          <t>余压控制器</t>
        </is>
      </c>
      <c r="R103" t="inlineStr">
        <is>
          <t>余压监控器-64点</t>
        </is>
      </c>
      <c r="S103" t="inlineStr">
        <is>
          <t>设备名称-规格型号</t>
        </is>
      </c>
      <c r="T103" t="inlineStr">
        <is>
          <t>火警设备_余压控制器_余压监控器-64点</t>
        </is>
      </c>
      <c r="U103" t="inlineStr">
        <is>
          <t>1013构件命名调整</t>
        </is>
      </c>
      <c r="V103" t="inlineStr">
        <is>
          <t>消防工程_消防装置</t>
        </is>
      </c>
      <c r="W103" t="inlineStr">
        <is>
          <t>
</t>
        </is>
      </c>
      <c r="X103" s="2" t="str">
        <f>=HYPERLINK("https://j6i2pabkfv.feishu.cn/wiki/OWd7w1g7KiwtC0k9xdbcsRxvnnb", "属性信息表-消防主机-三工区")</f>
        <v>属性信息表-消防主机-三工区</v>
      </c>
      <c r="Y103" s="2"/>
      <c r="Z103"/>
      <c r="AA103"/>
      <c r="AB103"/>
      <c r="AC103"/>
      <c r="AD103" t="inlineStr">
        <is>
          <t>1</t>
        </is>
      </c>
      <c r="AE103"/>
      <c r="AF103"/>
      <c r="AG103"/>
      <c r="AH103"/>
      <c r="AI103"/>
      <c r="AJ103"/>
      <c r="AK103"/>
      <c r="AL103"/>
      <c r="AM103"/>
    </row>
    <row r="104" ht="25.5" customHeight="1">
      <c r="A104"/>
      <c r="B104" t="inlineStr">
        <is>
          <t>消防工程</t>
        </is>
      </c>
      <c r="C104" t="inlineStr">
        <is>
          <t>消防电工程</t>
        </is>
      </c>
      <c r="D104" t="inlineStr">
        <is>
          <t>火灾自动报警和消防联动控制系统</t>
        </is>
      </c>
      <c r="E104" t="inlineStr">
        <is>
          <t>030904008</t>
        </is>
      </c>
      <c r="F104" t="inlineStr">
        <is>
          <t>气体灭火控制器</t>
        </is>
      </c>
      <c r="G104"/>
      <c r="H104" t="inlineStr">
        <is>
          <t>台</t>
        </is>
      </c>
      <c r="I104" t="inlineStr">
        <is>
          <t>智能化系统</t>
        </is>
      </c>
      <c r="J104" t="inlineStr">
        <is>
          <t>火灾自动报警控制系统</t>
        </is>
      </c>
      <c r="K104" t="inlineStr">
        <is>
          <t>电气火灾自动报警系统</t>
        </is>
      </c>
      <c r="L104" t="inlineStr">
        <is>
          <t>05</t>
        </is>
      </c>
      <c r="M104" t="inlineStr">
        <is>
          <t>01</t>
        </is>
      </c>
      <c r="N104" t="inlineStr">
        <is>
          <t>05</t>
        </is>
      </c>
      <c r="O104" t="inlineStr">
        <is>
          <t>05</t>
        </is>
      </c>
      <c r="P104" t="inlineStr">
        <is>
          <t>火警设备</t>
        </is>
      </c>
      <c r="Q104" t="inlineStr">
        <is>
          <t>气体灭火控制器</t>
        </is>
      </c>
      <c r="R104" t="inlineStr">
        <is>
          <t>气体灭火控制器</t>
        </is>
      </c>
      <c r="S104" t="inlineStr">
        <is>
          <t>设备名称</t>
        </is>
      </c>
      <c r="T104" t="inlineStr">
        <is>
          <t>火警设备_气体灭火控制器_气体灭火控制器</t>
        </is>
      </c>
      <c r="U104" t="inlineStr">
        <is>
          <t>1013构件命名调整</t>
        </is>
      </c>
      <c r="V104" t="inlineStr">
        <is>
          <t>消防工程_消防装置</t>
        </is>
      </c>
      <c r="W104" t="inlineStr">
        <is>
          <t>
</t>
        </is>
      </c>
      <c r="X104" s="2" t="str">
        <f>=HYPERLINK("https://j6i2pabkfv.feishu.cn/wiki/OWd7w1g7KiwtC0k9xdbcsRxvnnb", "属性信息表-消防主机-三工区")</f>
        <v>属性信息表-消防主机-三工区</v>
      </c>
      <c r="Y104" s="2"/>
      <c r="Z104"/>
      <c r="AA104"/>
      <c r="AB104"/>
      <c r="AC104"/>
      <c r="AD104" t="inlineStr">
        <is>
          <t>1</t>
        </is>
      </c>
      <c r="AE104"/>
      <c r="AF104"/>
      <c r="AG104"/>
      <c r="AH104"/>
      <c r="AI104"/>
      <c r="AJ104"/>
      <c r="AK104"/>
      <c r="AL104"/>
      <c r="AM104"/>
    </row>
    <row r="105" ht="25.5" customHeight="1">
      <c r="A105"/>
      <c r="B105" t="inlineStr">
        <is>
          <t>消防工程</t>
        </is>
      </c>
      <c r="C105" t="inlineStr">
        <is>
          <t>消防电工程</t>
        </is>
      </c>
      <c r="D105" t="inlineStr">
        <is>
          <t>火灾自动报警和消防联动控制系统</t>
        </is>
      </c>
      <c r="E105"/>
      <c r="F105"/>
      <c r="G105"/>
      <c r="H105" t="inlineStr">
        <is>
          <t>台</t>
        </is>
      </c>
      <c r="I105" t="inlineStr">
        <is>
          <t>智能化系统</t>
        </is>
      </c>
      <c r="J105" t="inlineStr">
        <is>
          <t>火灾自动报警控制系统</t>
        </is>
      </c>
      <c r="K105" t="inlineStr">
        <is>
          <t>消防联动系统</t>
        </is>
      </c>
      <c r="L105" t="inlineStr">
        <is>
          <t>05</t>
        </is>
      </c>
      <c r="M105" t="inlineStr">
        <is>
          <t>01</t>
        </is>
      </c>
      <c r="N105" t="inlineStr">
        <is>
          <t>05</t>
        </is>
      </c>
      <c r="O105" t="inlineStr">
        <is>
          <t>05</t>
        </is>
      </c>
      <c r="P105" t="inlineStr">
        <is>
          <t>火警设备</t>
        </is>
      </c>
      <c r="Q105" t="inlineStr">
        <is>
          <t>火灾报警主机</t>
        </is>
      </c>
      <c r="R105" t="inlineStr">
        <is>
          <t>消防联动系统</t>
        </is>
      </c>
      <c r="S105" t="inlineStr">
        <is>
          <t>系统-功能类型-规格型号</t>
        </is>
      </c>
      <c r="T105" t="inlineStr">
        <is>
          <t>火警设备_火灾报警主机_消防联动系统</t>
        </is>
      </c>
      <c r="U105" t="inlineStr">
        <is>
          <t>1013构件命名调整</t>
        </is>
      </c>
      <c r="V105" t="inlineStr">
        <is>
          <t>消防工程_消防设备</t>
        </is>
      </c>
      <c r="W105"/>
      <c r="X105" s="2" t="str">
        <f>=HYPERLINK("https://j6i2pabkfv.feishu.cn/wiki/OWd7w1g7KiwtC0k9xdbcsRxvnnb", "属性信息表-消防主机-三工区")</f>
        <v>属性信息表-消防主机-三工区</v>
      </c>
      <c r="Y105" s="2"/>
      <c r="Z105"/>
      <c r="AA105"/>
      <c r="AB105"/>
      <c r="AC105"/>
      <c r="AD105"/>
      <c r="AE105"/>
      <c r="AF105"/>
      <c r="AG105"/>
      <c r="AH105"/>
      <c r="AI105"/>
      <c r="AJ105" t="inlineStr">
        <is>
          <t>否</t>
        </is>
      </c>
      <c r="AK105" t="inlineStr">
        <is>
          <t>image.png</t>
        </is>
      </c>
      <c r="AL105"/>
      <c r="AM105"/>
    </row>
    <row r="106" ht="25.5" customHeight="1">
      <c r="A106"/>
      <c r="B106" t="inlineStr">
        <is>
          <t>消防工程</t>
        </is>
      </c>
      <c r="C106" t="inlineStr">
        <is>
          <t>消防电工程</t>
        </is>
      </c>
      <c r="D106" t="inlineStr">
        <is>
          <t>火灾自动报警和消防联动控制系统</t>
        </is>
      </c>
      <c r="E106"/>
      <c r="F106"/>
      <c r="G106"/>
      <c r="H106" t="inlineStr">
        <is>
          <t>台</t>
        </is>
      </c>
      <c r="I106" t="inlineStr">
        <is>
          <t>智能化系统</t>
        </is>
      </c>
      <c r="J106" t="inlineStr">
        <is>
          <t>火灾自动报警控制系统</t>
        </is>
      </c>
      <c r="K106" t="inlineStr">
        <is>
          <t>消防联动系统</t>
        </is>
      </c>
      <c r="L106" t="inlineStr">
        <is>
          <t>05</t>
        </is>
      </c>
      <c r="M106" t="inlineStr">
        <is>
          <t>01</t>
        </is>
      </c>
      <c r="N106" t="inlineStr">
        <is>
          <t>05</t>
        </is>
      </c>
      <c r="O106" t="inlineStr">
        <is>
          <t>05</t>
        </is>
      </c>
      <c r="P106" t="inlineStr">
        <is>
          <t>火警设备</t>
        </is>
      </c>
      <c r="Q106" t="inlineStr">
        <is>
          <t>消防联动柜</t>
        </is>
      </c>
      <c r="R106" t="inlineStr">
        <is>
          <t>消防联动系统</t>
        </is>
      </c>
      <c r="S106" t="inlineStr">
        <is>
          <t>系统-功能类型-规格型号</t>
        </is>
      </c>
      <c r="T106" t="inlineStr">
        <is>
          <t>火警设备_消防联动柜_消防联动系统</t>
        </is>
      </c>
      <c r="U106" t="inlineStr">
        <is>
          <t>1013构件命名调整</t>
        </is>
      </c>
      <c r="V106" t="inlineStr">
        <is>
          <t>消防工程_消防设备</t>
        </is>
      </c>
      <c r="W106"/>
      <c r="X106" s="2" t="str">
        <f>=HYPERLINK("https://j6i2pabkfv.feishu.cn/wiki/OWd7w1g7KiwtC0k9xdbcsRxvnnb", "属性信息表-消防主机-三工区")</f>
        <v>属性信息表-消防主机-三工区</v>
      </c>
      <c r="Y106" s="2"/>
      <c r="Z106"/>
      <c r="AA106"/>
      <c r="AB106"/>
      <c r="AC106"/>
      <c r="AD106"/>
      <c r="AE106"/>
      <c r="AF106"/>
      <c r="AG106"/>
      <c r="AH106"/>
      <c r="AI106"/>
      <c r="AJ106" t="inlineStr">
        <is>
          <t>是</t>
        </is>
      </c>
      <c r="AK106" t="inlineStr">
        <is>
          <t>image.png</t>
        </is>
      </c>
      <c r="AL106"/>
      <c r="AM106"/>
    </row>
    <row r="107" ht="25.5" customHeight="1">
      <c r="A107"/>
      <c r="B107" t="inlineStr">
        <is>
          <t>消防工程</t>
        </is>
      </c>
      <c r="C107" t="inlineStr">
        <is>
          <t>消防电工程</t>
        </is>
      </c>
      <c r="D107" t="inlineStr">
        <is>
          <t>火灾自动报警和消防联动控制系统</t>
        </is>
      </c>
      <c r="E107" t="inlineStr">
        <is>
          <t>030904012</t>
        </is>
      </c>
      <c r="F107" t="inlineStr">
        <is>
          <t>区域型火灾报警控制器</t>
        </is>
      </c>
      <c r="G107"/>
      <c r="H107" t="inlineStr">
        <is>
          <t>个</t>
        </is>
      </c>
      <c r="I107" t="inlineStr">
        <is>
          <t>智能化系统</t>
        </is>
      </c>
      <c r="J107" t="inlineStr">
        <is>
          <t>火灾自动报警控制系统</t>
        </is>
      </c>
      <c r="K107" t="inlineStr">
        <is>
          <t>火灾自动报警控制系统</t>
        </is>
      </c>
      <c r="L107" t="inlineStr">
        <is>
          <t>05</t>
        </is>
      </c>
      <c r="M107" t="inlineStr">
        <is>
          <t>01</t>
        </is>
      </c>
      <c r="N107" t="inlineStr">
        <is>
          <t>05</t>
        </is>
      </c>
      <c r="O107" t="inlineStr">
        <is>
          <t>01</t>
        </is>
      </c>
      <c r="P107" t="inlineStr">
        <is>
          <t>火警设备</t>
        </is>
      </c>
      <c r="Q107" t="inlineStr">
        <is>
          <t>区域型火灾报警控制器</t>
        </is>
      </c>
      <c r="R107" t="inlineStr">
        <is>
          <t>区域型火灾报警控制器</t>
        </is>
      </c>
      <c r="S107" t="inlineStr">
        <is>
          <t>设备名称</t>
        </is>
      </c>
      <c r="T107" t="inlineStr">
        <is>
          <t>火警设备_区域型火灾报警控制器_区域型火灾报警控制器</t>
        </is>
      </c>
      <c r="U107" t="inlineStr">
        <is>
          <t>1013新增</t>
        </is>
      </c>
      <c r="V107" t="inlineStr">
        <is>
          <t>消防工程_消防装置</t>
        </is>
      </c>
      <c r="W107"/>
      <c r="X107" s="2" t="str">
        <f>=HYPERLINK("https://j6i2pabkfv.feishu.cn/wiki/OWd7w1g7KiwtC0k9xdbcsRxvnnb", "属性信息表-消防主机-三工区")</f>
        <v>属性信息表-消防主机-三工区</v>
      </c>
      <c r="Y107" s="2"/>
      <c r="Z107"/>
      <c r="AA107"/>
      <c r="AB107"/>
      <c r="AC107"/>
      <c r="AD107" t="inlineStr">
        <is>
          <t>1</t>
        </is>
      </c>
      <c r="AE107"/>
      <c r="AF107"/>
      <c r="AG107"/>
      <c r="AH107"/>
      <c r="AI107"/>
      <c r="AJ107"/>
      <c r="AK107"/>
      <c r="AL107"/>
      <c r="AM107"/>
    </row>
    <row r="108" ht="25.5" customHeight="1">
      <c r="A108"/>
      <c r="B108" t="inlineStr">
        <is>
          <t>消防工程</t>
        </is>
      </c>
      <c r="C108" t="inlineStr">
        <is>
          <t>消防电工程</t>
        </is>
      </c>
      <c r="D108" t="inlineStr">
        <is>
          <t>火灾自动报警和消防联动控制系统</t>
        </is>
      </c>
      <c r="E108" t="inlineStr">
        <is>
          <t>030904012</t>
        </is>
      </c>
      <c r="F108" t="inlineStr">
        <is>
          <t>火灾报警控制器(联动型)-41-2</t>
        </is>
      </c>
      <c r="G108"/>
      <c r="H108" t="inlineStr">
        <is>
          <t>个</t>
        </is>
      </c>
      <c r="I108" t="inlineStr">
        <is>
          <t>智能化系统</t>
        </is>
      </c>
      <c r="J108" t="inlineStr">
        <is>
          <t>火灾自动报警控制系统</t>
        </is>
      </c>
      <c r="K108" t="inlineStr">
        <is>
          <t>火灾自动报警控制系统</t>
        </is>
      </c>
      <c r="L108" t="inlineStr">
        <is>
          <t>05</t>
        </is>
      </c>
      <c r="M108" t="inlineStr">
        <is>
          <t>01</t>
        </is>
      </c>
      <c r="N108" t="inlineStr">
        <is>
          <t>05</t>
        </is>
      </c>
      <c r="O108" t="inlineStr">
        <is>
          <t>01</t>
        </is>
      </c>
      <c r="P108" t="inlineStr">
        <is>
          <t>火警设备</t>
        </is>
      </c>
      <c r="Q108" t="inlineStr">
        <is>
          <t>火灾报警控制器（联动型）</t>
        </is>
      </c>
      <c r="R108" t="inlineStr">
        <is>
          <t>火灾报警控制器(联动型)-41-2</t>
        </is>
      </c>
      <c r="S108" t="inlineStr">
        <is>
          <t>设备名称-区域</t>
        </is>
      </c>
      <c r="T108" t="inlineStr">
        <is>
          <t>火警设备_火灾报警控制器（联动型）_火灾报警控制器(联动型)-41-2</t>
        </is>
      </c>
      <c r="U108" t="inlineStr">
        <is>
          <t>1013新增</t>
        </is>
      </c>
      <c r="V108" t="inlineStr">
        <is>
          <t>消防工程_消防装置</t>
        </is>
      </c>
      <c r="W108"/>
      <c r="X108" s="2" t="str">
        <f>=HYPERLINK("https://j6i2pabkfv.feishu.cn/wiki/OWd7w1g7KiwtC0k9xdbcsRxvnnb", "属性信息表-消防主机-三工区")</f>
        <v>属性信息表-消防主机-三工区</v>
      </c>
      <c r="Y108" s="2" t="str">
        <f>=HYPERLINK("https://j6i2pabkfv.feishu.cn/wiki/UMhBwIBEpia2pikqwkFc1Td6nlg", "属性信息-控制主机")</f>
        <v>属性信息-控制主机</v>
      </c>
      <c r="Z108"/>
      <c r="AA108"/>
      <c r="AB108"/>
      <c r="AC108"/>
      <c r="AD108" t="inlineStr">
        <is>
          <t>1</t>
        </is>
      </c>
      <c r="AE108"/>
      <c r="AF108"/>
      <c r="AG108"/>
      <c r="AH108"/>
      <c r="AI108"/>
      <c r="AJ108"/>
      <c r="AK108"/>
      <c r="AL108"/>
      <c r="AM108"/>
    </row>
    <row r="109" ht="25.5" customHeight="1">
      <c r="A109"/>
      <c r="B109" t="inlineStr">
        <is>
          <t>消防工程</t>
        </is>
      </c>
      <c r="C109" t="inlineStr">
        <is>
          <t>消防电工程</t>
        </is>
      </c>
      <c r="D109" t="inlineStr">
        <is>
          <t>火灾自动报警和消防联动控制系统</t>
        </is>
      </c>
      <c r="E109" t="inlineStr">
        <is>
          <t>030904012</t>
        </is>
      </c>
      <c r="F109" t="inlineStr">
        <is>
          <t>手动联动控制盘-TOC</t>
        </is>
      </c>
      <c r="G109"/>
      <c r="H109" t="inlineStr">
        <is>
          <t>套</t>
        </is>
      </c>
      <c r="I109" t="inlineStr">
        <is>
          <t>智能化系统</t>
        </is>
      </c>
      <c r="J109" t="inlineStr">
        <is>
          <t>火灾自动报警控制系统</t>
        </is>
      </c>
      <c r="K109" t="inlineStr">
        <is>
          <t>消防联动系统</t>
        </is>
      </c>
      <c r="L109" t="inlineStr">
        <is>
          <t>05</t>
        </is>
      </c>
      <c r="M109" t="inlineStr">
        <is>
          <t>01</t>
        </is>
      </c>
      <c r="N109" t="inlineStr">
        <is>
          <t>05</t>
        </is>
      </c>
      <c r="O109" t="inlineStr">
        <is>
          <t>05</t>
        </is>
      </c>
      <c r="P109" t="inlineStr">
        <is>
          <t>火警设备</t>
        </is>
      </c>
      <c r="Q109" t="inlineStr">
        <is>
          <t>手动联动控制盘</t>
        </is>
      </c>
      <c r="R109" t="inlineStr">
        <is>
          <t>手动联动控制盘-TOC</t>
        </is>
      </c>
      <c r="S109" t="inlineStr">
        <is>
          <t>设备名称-区域</t>
        </is>
      </c>
      <c r="T109" t="inlineStr">
        <is>
          <t>火警设备_手动联动控制盘_手动联动控制盘-TOC</t>
        </is>
      </c>
      <c r="U109" t="inlineStr">
        <is>
          <t>1013新增</t>
        </is>
      </c>
      <c r="V109" t="inlineStr">
        <is>
          <t>消防工程_消防设备</t>
        </is>
      </c>
      <c r="W109"/>
      <c r="X109" s="2" t="str">
        <f>=HYPERLINK("https://j6i2pabkfv.feishu.cn/wiki/OWd7w1g7KiwtC0k9xdbcsRxvnnb", "属性信息表-消防主机-三工区")</f>
        <v>属性信息表-消防主机-三工区</v>
      </c>
      <c r="Y109" s="2" t="str">
        <f>=HYPERLINK("https://j6i2pabkfv.feishu.cn/wiki/GPjqw1MH8iB9oDkFMdScsEl6ngb", "属性信息--手动联动控制盘")</f>
        <v>属性信息--手动联动控制盘</v>
      </c>
      <c r="Z109"/>
      <c r="AA109"/>
      <c r="AB109"/>
      <c r="AC109"/>
      <c r="AD109" t="inlineStr">
        <is>
          <t>1</t>
        </is>
      </c>
      <c r="AE109"/>
      <c r="AF109"/>
      <c r="AG109"/>
      <c r="AH109"/>
      <c r="AI109"/>
      <c r="AJ109"/>
      <c r="AK109"/>
      <c r="AL109"/>
      <c r="AM109"/>
    </row>
    <row r="110" ht="25.5" customHeight="1">
      <c r="A110"/>
      <c r="B110" t="inlineStr">
        <is>
          <t>消防工程</t>
        </is>
      </c>
      <c r="C110" t="inlineStr">
        <is>
          <t>消防电工程</t>
        </is>
      </c>
      <c r="D110" t="inlineStr">
        <is>
          <t>火灾自动报警和消防联动控制系统</t>
        </is>
      </c>
      <c r="E110" t="inlineStr">
        <is>
          <t>030904012</t>
        </is>
      </c>
      <c r="F110" t="inlineStr">
        <is>
          <t>火灾报警及消防联动控制器(集中型) 不少于3200点</t>
        </is>
      </c>
      <c r="G110"/>
      <c r="H110" t="inlineStr">
        <is>
          <t>个</t>
        </is>
      </c>
      <c r="I110" t="inlineStr">
        <is>
          <t>智能化系统</t>
        </is>
      </c>
      <c r="J110" t="inlineStr">
        <is>
          <t>火灾自动报警控制系统</t>
        </is>
      </c>
      <c r="K110" t="inlineStr">
        <is>
          <t>火灾自动报警控制系统</t>
        </is>
      </c>
      <c r="L110" t="inlineStr">
        <is>
          <t>05</t>
        </is>
      </c>
      <c r="M110" t="inlineStr">
        <is>
          <t>01</t>
        </is>
      </c>
      <c r="N110" t="inlineStr">
        <is>
          <t>05</t>
        </is>
      </c>
      <c r="O110" t="inlineStr">
        <is>
          <t>01</t>
        </is>
      </c>
      <c r="P110" t="inlineStr">
        <is>
          <t>火警设备</t>
        </is>
      </c>
      <c r="Q110" t="inlineStr">
        <is>
          <t>火灾报警及消防联动控制器（集中型）不少于3200点</t>
        </is>
      </c>
      <c r="R110" t="inlineStr">
        <is>
          <t>火灾报警及消防联动控制器（集中型）不少于3200点</t>
        </is>
      </c>
      <c r="S110" t="inlineStr">
        <is>
          <t>设备名称</t>
        </is>
      </c>
      <c r="T110" t="inlineStr">
        <is>
          <t>火警设备_火灾报警及消防联动控制器（集中型）不少于3200点_火灾报警及消防联动控制器（集中型）不少于3200点</t>
        </is>
      </c>
      <c r="U110" t="inlineStr">
        <is>
          <t>1013新增</t>
        </is>
      </c>
      <c r="V110" t="inlineStr">
        <is>
          <t>消防工程_消防装置</t>
        </is>
      </c>
      <c r="W110"/>
      <c r="X110" s="2" t="str">
        <f>=HYPERLINK("https://j6i2pabkfv.feishu.cn/wiki/OWd7w1g7KiwtC0k9xdbcsRxvnnb", "属性信息表-消防主机-三工区")</f>
        <v>属性信息表-消防主机-三工区</v>
      </c>
      <c r="Y110" s="2"/>
      <c r="Z110"/>
      <c r="AA110"/>
      <c r="AB110"/>
      <c r="AC110"/>
      <c r="AD110" t="inlineStr">
        <is>
          <t>1</t>
        </is>
      </c>
      <c r="AE110"/>
      <c r="AF110"/>
      <c r="AG110"/>
      <c r="AH110"/>
      <c r="AI110"/>
      <c r="AJ110"/>
      <c r="AK110"/>
      <c r="AL110"/>
      <c r="AM110"/>
    </row>
    <row r="111" ht="25.5" customHeight="1">
      <c r="A111"/>
      <c r="B111" t="inlineStr">
        <is>
          <t>消防工程</t>
        </is>
      </c>
      <c r="C111" t="inlineStr">
        <is>
          <t>消防电工程</t>
        </is>
      </c>
      <c r="D111" t="inlineStr">
        <is>
          <t>火灾自动报警和消防联动控制系统</t>
        </is>
      </c>
      <c r="E111" t="inlineStr">
        <is>
          <t>030904003</t>
        </is>
      </c>
      <c r="F111" t="inlineStr">
        <is>
          <t>现场手动控制盘</t>
        </is>
      </c>
      <c r="G111"/>
      <c r="H111" t="inlineStr">
        <is>
          <t>套</t>
        </is>
      </c>
      <c r="I111" t="inlineStr">
        <is>
          <t>智能化系统</t>
        </is>
      </c>
      <c r="J111" t="inlineStr">
        <is>
          <t>火灾自动报警控制系统</t>
        </is>
      </c>
      <c r="K111" t="inlineStr">
        <is>
          <t>消防联动系统</t>
        </is>
      </c>
      <c r="L111" t="inlineStr">
        <is>
          <t>05</t>
        </is>
      </c>
      <c r="M111" t="inlineStr">
        <is>
          <t>01</t>
        </is>
      </c>
      <c r="N111" t="inlineStr">
        <is>
          <t>05</t>
        </is>
      </c>
      <c r="O111" t="inlineStr">
        <is>
          <t>05</t>
        </is>
      </c>
      <c r="P111" t="inlineStr">
        <is>
          <t>火警设备</t>
        </is>
      </c>
      <c r="Q111" t="inlineStr">
        <is>
          <t>现场手动控制盘</t>
        </is>
      </c>
      <c r="R111" t="inlineStr">
        <is>
          <t>现场手动控制盘</t>
        </is>
      </c>
      <c r="S111" t="inlineStr">
        <is>
          <t>设备名称</t>
        </is>
      </c>
      <c r="T111" t="inlineStr">
        <is>
          <t>火警设备_现场手动控制盘_现场手动控制盘</t>
        </is>
      </c>
      <c r="U111" t="inlineStr">
        <is>
          <t>1013新增</t>
        </is>
      </c>
      <c r="V111" t="inlineStr">
        <is>
          <t>消防工程_消防设备</t>
        </is>
      </c>
      <c r="W111"/>
      <c r="X111" s="2" t="str">
        <f>=HYPERLINK("https://j6i2pabkfv.feishu.cn/wiki/OWd7w1g7KiwtC0k9xdbcsRxvnnb", "属性信息表-消防主机-三工区")</f>
        <v>属性信息表-消防主机-三工区</v>
      </c>
      <c r="Y111" s="2"/>
      <c r="Z111"/>
      <c r="AA111"/>
      <c r="AB111"/>
      <c r="AC111"/>
      <c r="AD111" t="inlineStr">
        <is>
          <t>1</t>
        </is>
      </c>
      <c r="AE111"/>
      <c r="AF111"/>
      <c r="AG111"/>
      <c r="AH111"/>
      <c r="AI111"/>
      <c r="AJ111"/>
      <c r="AK111"/>
      <c r="AL111"/>
      <c r="AM111"/>
    </row>
    <row r="112" ht="25.5" customHeight="1">
      <c r="A112"/>
      <c r="B112" t="inlineStr">
        <is>
          <t>消防工程</t>
        </is>
      </c>
      <c r="C112" t="inlineStr">
        <is>
          <t>消防电工程</t>
        </is>
      </c>
      <c r="D112" t="inlineStr">
        <is>
          <t>消火栓系统</t>
        </is>
      </c>
      <c r="E112" t="inlineStr">
        <is>
          <t>030904003</t>
        </is>
      </c>
      <c r="F112" t="inlineStr">
        <is>
          <t>现场控制器</t>
        </is>
      </c>
      <c r="G112"/>
      <c r="H112" t="inlineStr">
        <is>
          <t>个</t>
        </is>
      </c>
      <c r="I112" t="inlineStr">
        <is>
          <t>智能化系统</t>
        </is>
      </c>
      <c r="J112" t="inlineStr">
        <is>
          <t>火灾自动报警控制系统</t>
        </is>
      </c>
      <c r="K112" t="inlineStr">
        <is>
          <t>消防水炮系统</t>
        </is>
      </c>
      <c r="L112" t="inlineStr">
        <is>
          <t>05</t>
        </is>
      </c>
      <c r="M112" t="inlineStr">
        <is>
          <t>01</t>
        </is>
      </c>
      <c r="N112" t="inlineStr">
        <is>
          <t>05</t>
        </is>
      </c>
      <c r="O112" t="inlineStr">
        <is>
          <t>10</t>
        </is>
      </c>
      <c r="P112" t="inlineStr">
        <is>
          <t>火警设备</t>
        </is>
      </c>
      <c r="Q112" t="inlineStr">
        <is>
          <t>现场控制器</t>
        </is>
      </c>
      <c r="R112" t="inlineStr">
        <is>
          <t>现场控制器</t>
        </is>
      </c>
      <c r="S112" t="inlineStr">
        <is>
          <t>设备名称</t>
        </is>
      </c>
      <c r="T112" t="inlineStr">
        <is>
          <t>火警设备_现场控制器_现场控制器</t>
        </is>
      </c>
      <c r="U112" t="inlineStr">
        <is>
          <t>1013新增</t>
        </is>
      </c>
      <c r="V112" t="inlineStr">
        <is>
          <t>消防工程_消防装置</t>
        </is>
      </c>
      <c r="W112"/>
      <c r="X112" s="2" t="str">
        <f>=HYPERLINK("https://j6i2pabkfv.feishu.cn/wiki/OWd7w1g7KiwtC0k9xdbcsRxvnnb", "属性信息表-消防主机-三工区")</f>
        <v>属性信息表-消防主机-三工区</v>
      </c>
      <c r="Y112" s="2"/>
      <c r="Z112"/>
      <c r="AA112"/>
      <c r="AB112"/>
      <c r="AC112"/>
      <c r="AD112" t="inlineStr">
        <is>
          <t>1</t>
        </is>
      </c>
      <c r="AE112"/>
      <c r="AF112"/>
      <c r="AG112"/>
      <c r="AH112"/>
      <c r="AI112"/>
      <c r="AJ112"/>
      <c r="AK112"/>
      <c r="AL112"/>
      <c r="AM112"/>
    </row>
    <row r="113" ht="25.5" customHeight="1">
      <c r="A113"/>
      <c r="B113" t="inlineStr">
        <is>
          <t>消防工程</t>
        </is>
      </c>
      <c r="C113" t="inlineStr">
        <is>
          <t>消防电工程</t>
        </is>
      </c>
      <c r="D113" t="inlineStr">
        <is>
          <t>火灾自动报警和消防联动控制系统</t>
        </is>
      </c>
      <c r="E113" t="inlineStr">
        <is>
          <t>030904012</t>
        </is>
      </c>
      <c r="F113" t="inlineStr">
        <is>
          <t>联动控制主机</t>
        </is>
      </c>
      <c r="G113"/>
      <c r="H113" t="inlineStr">
        <is>
          <t>台</t>
        </is>
      </c>
      <c r="I113" t="inlineStr">
        <is>
          <t>智能化系统</t>
        </is>
      </c>
      <c r="J113" t="inlineStr">
        <is>
          <t>火灾自动报警控制系统</t>
        </is>
      </c>
      <c r="K113" t="inlineStr">
        <is>
          <t>消防联动系统</t>
        </is>
      </c>
      <c r="L113" t="inlineStr">
        <is>
          <t>05</t>
        </is>
      </c>
      <c r="M113" t="inlineStr">
        <is>
          <t>01</t>
        </is>
      </c>
      <c r="N113" t="inlineStr">
        <is>
          <t>05</t>
        </is>
      </c>
      <c r="O113" t="inlineStr">
        <is>
          <t>05</t>
        </is>
      </c>
      <c r="P113" t="inlineStr">
        <is>
          <t>火警设备</t>
        </is>
      </c>
      <c r="Q113" t="inlineStr">
        <is>
          <t>联动控制主机</t>
        </is>
      </c>
      <c r="R113" t="inlineStr">
        <is>
          <t>联动控制主机</t>
        </is>
      </c>
      <c r="S113" t="inlineStr">
        <is>
          <t>设备名称</t>
        </is>
      </c>
      <c r="T113" t="inlineStr">
        <is>
          <t>火警设备_联动控制主机_联动控制主机</t>
        </is>
      </c>
      <c r="U113" t="inlineStr">
        <is>
          <t>1013新增</t>
        </is>
      </c>
      <c r="V113" t="inlineStr">
        <is>
          <t>消防工程_消防设备</t>
        </is>
      </c>
      <c r="W113"/>
      <c r="X113" s="2" t="str">
        <f>=HYPERLINK("https://j6i2pabkfv.feishu.cn/wiki/OWd7w1g7KiwtC0k9xdbcsRxvnnb", "属性信息表-消防主机-三工区")</f>
        <v>属性信息表-消防主机-三工区</v>
      </c>
      <c r="Y113" s="2"/>
      <c r="Z113"/>
      <c r="AA113"/>
      <c r="AB113"/>
      <c r="AC113"/>
      <c r="AD113" t="inlineStr">
        <is>
          <t>1</t>
        </is>
      </c>
      <c r="AE113"/>
      <c r="AF113"/>
      <c r="AG113"/>
      <c r="AH113"/>
      <c r="AI113"/>
      <c r="AJ113"/>
      <c r="AK113"/>
      <c r="AL113"/>
      <c r="AM113"/>
    </row>
    <row r="114" ht="25.5" customHeight="1">
      <c r="A114"/>
      <c r="B114" t="inlineStr">
        <is>
          <t>消防工程</t>
        </is>
      </c>
      <c r="C114" t="inlineStr">
        <is>
          <t>消防电工程</t>
        </is>
      </c>
      <c r="D114" t="inlineStr">
        <is>
          <t>火灾自动报警和消防联动控制系统</t>
        </is>
      </c>
      <c r="E114" t="inlineStr">
        <is>
          <t>030904012</t>
        </is>
      </c>
      <c r="F114" t="inlineStr">
        <is>
          <t>多线手动控制盘  32路</t>
        </is>
      </c>
      <c r="G114"/>
      <c r="H114" t="inlineStr">
        <is>
          <t>台</t>
        </is>
      </c>
      <c r="I114" t="inlineStr">
        <is>
          <t>智能化系统</t>
        </is>
      </c>
      <c r="J114" t="inlineStr">
        <is>
          <t>火灾自动报警控制系统</t>
        </is>
      </c>
      <c r="K114" t="inlineStr">
        <is>
          <t>消防联动系统</t>
        </is>
      </c>
      <c r="L114" t="inlineStr">
        <is>
          <t>05</t>
        </is>
      </c>
      <c r="M114" t="inlineStr">
        <is>
          <t>01</t>
        </is>
      </c>
      <c r="N114" t="inlineStr">
        <is>
          <t>05</t>
        </is>
      </c>
      <c r="O114" t="inlineStr">
        <is>
          <t>05</t>
        </is>
      </c>
      <c r="P114" t="inlineStr">
        <is>
          <t>火警设备</t>
        </is>
      </c>
      <c r="Q114" t="inlineStr">
        <is>
          <t>多线手动控制盘</t>
        </is>
      </c>
      <c r="R114" t="inlineStr">
        <is>
          <t>多线手动控制盘-32路</t>
        </is>
      </c>
      <c r="S114" t="inlineStr">
        <is>
          <t>设备名称-规格型号</t>
        </is>
      </c>
      <c r="T114" t="inlineStr">
        <is>
          <t>火警设备_多线手动控制盘_多线手动控制盘-32路</t>
        </is>
      </c>
      <c r="U114" t="inlineStr">
        <is>
          <t>1013新增</t>
        </is>
      </c>
      <c r="V114" t="inlineStr">
        <is>
          <t>消防工程_消防设备</t>
        </is>
      </c>
      <c r="W114"/>
      <c r="X114" s="2" t="str">
        <f>=HYPERLINK("https://j6i2pabkfv.feishu.cn/wiki/OWd7w1g7KiwtC0k9xdbcsRxvnnb", "属性信息表-消防主机-三工区")</f>
        <v>属性信息表-消防主机-三工区</v>
      </c>
      <c r="Y114" s="2"/>
      <c r="Z114"/>
      <c r="AA114"/>
      <c r="AB114"/>
      <c r="AC114"/>
      <c r="AD114" t="inlineStr">
        <is>
          <t>1</t>
        </is>
      </c>
      <c r="AE114"/>
      <c r="AF114"/>
      <c r="AG114"/>
      <c r="AH114"/>
      <c r="AI114"/>
      <c r="AJ114"/>
      <c r="AK114"/>
      <c r="AL114"/>
      <c r="AM114"/>
    </row>
    <row r="115" ht="25.5" customHeight="1">
      <c r="A115"/>
      <c r="B115" t="inlineStr">
        <is>
          <t>消防工程</t>
        </is>
      </c>
      <c r="C115" t="inlineStr">
        <is>
          <t>消防电工程</t>
        </is>
      </c>
      <c r="D115" t="inlineStr">
        <is>
          <t>火灾自动报警和消防联动控制系统</t>
        </is>
      </c>
      <c r="E115" t="inlineStr">
        <is>
          <t>030904012</t>
        </is>
      </c>
      <c r="F115" t="inlineStr">
        <is>
          <t>总线手动控制盘  128路</t>
        </is>
      </c>
      <c r="G115"/>
      <c r="H115" t="inlineStr">
        <is>
          <t>台</t>
        </is>
      </c>
      <c r="I115" t="inlineStr">
        <is>
          <t>智能化系统</t>
        </is>
      </c>
      <c r="J115" t="inlineStr">
        <is>
          <t>火灾自动报警控制系统</t>
        </is>
      </c>
      <c r="K115" t="inlineStr">
        <is>
          <t>消防联动系统</t>
        </is>
      </c>
      <c r="L115" t="inlineStr">
        <is>
          <t>05</t>
        </is>
      </c>
      <c r="M115" t="inlineStr">
        <is>
          <t>01</t>
        </is>
      </c>
      <c r="N115" t="inlineStr">
        <is>
          <t>05</t>
        </is>
      </c>
      <c r="O115" t="inlineStr">
        <is>
          <t>05</t>
        </is>
      </c>
      <c r="P115" t="inlineStr">
        <is>
          <t>火警设备</t>
        </is>
      </c>
      <c r="Q115" t="inlineStr">
        <is>
          <t>总线手动控制盘</t>
        </is>
      </c>
      <c r="R115" t="inlineStr">
        <is>
          <t>总线手动控制盘-128路</t>
        </is>
      </c>
      <c r="S115" t="inlineStr">
        <is>
          <t>设备名称-规格型号</t>
        </is>
      </c>
      <c r="T115" t="inlineStr">
        <is>
          <t>火警设备_总线手动控制盘_总线手动控制盘-128路</t>
        </is>
      </c>
      <c r="U115" t="inlineStr">
        <is>
          <t>1013新增</t>
        </is>
      </c>
      <c r="V115" t="inlineStr">
        <is>
          <t>消防工程_消防设备</t>
        </is>
      </c>
      <c r="W115"/>
      <c r="X115" s="2" t="str">
        <f>=HYPERLINK("https://j6i2pabkfv.feishu.cn/wiki/OWd7w1g7KiwtC0k9xdbcsRxvnnb", "属性信息表-消防主机-三工区")</f>
        <v>属性信息表-消防主机-三工区</v>
      </c>
      <c r="Y115" s="2"/>
      <c r="Z115"/>
      <c r="AA115"/>
      <c r="AB115"/>
      <c r="AC115"/>
      <c r="AD115" t="inlineStr">
        <is>
          <t>1</t>
        </is>
      </c>
      <c r="AE115"/>
      <c r="AF115"/>
      <c r="AG115"/>
      <c r="AH115"/>
      <c r="AI115"/>
      <c r="AJ115"/>
      <c r="AK115"/>
      <c r="AL115"/>
      <c r="AM115"/>
    </row>
    <row r="116" ht="25.5" customHeight="1">
      <c r="A116"/>
      <c r="B116" t="inlineStr">
        <is>
          <t>消防工程</t>
        </is>
      </c>
      <c r="C116" t="inlineStr">
        <is>
          <t>消防电工程</t>
        </is>
      </c>
      <c r="D116" t="inlineStr">
        <is>
          <t>火灾自动报警和消防联动控制系统</t>
        </is>
      </c>
      <c r="E116"/>
      <c r="F116"/>
      <c r="G116"/>
      <c r="H116" t="inlineStr">
        <is>
          <t>个</t>
        </is>
      </c>
      <c r="I116" t="inlineStr">
        <is>
          <t>智能化系统</t>
        </is>
      </c>
      <c r="J116" t="inlineStr">
        <is>
          <t>火灾自动报警控制系统</t>
        </is>
      </c>
      <c r="K116" t="inlineStr">
        <is>
          <t>火灾自动报警控制系统</t>
        </is>
      </c>
      <c r="L116" t="inlineStr">
        <is>
          <t>05</t>
        </is>
      </c>
      <c r="M116" t="inlineStr">
        <is>
          <t>01</t>
        </is>
      </c>
      <c r="N116" t="inlineStr">
        <is>
          <t>05</t>
        </is>
      </c>
      <c r="O116" t="inlineStr">
        <is>
          <t>01</t>
        </is>
      </c>
      <c r="P116" t="inlineStr">
        <is>
          <t>火警设备</t>
        </is>
      </c>
      <c r="Q116" t="inlineStr">
        <is>
          <t>区域火灾报警控制器</t>
        </is>
      </c>
      <c r="R116" t="inlineStr">
        <is>
          <t>火灾报警系统-报警电流-10mA</t>
        </is>
      </c>
      <c r="S116" t="inlineStr">
        <is>
          <t>功能型号-设备参数</t>
        </is>
      </c>
      <c r="T116" t="inlineStr">
        <is>
          <t>火警设备_区域火灾报警控制器_火灾报警系统-报警电流-10mA</t>
        </is>
      </c>
      <c r="U116" t="inlineStr">
        <is>
          <t>0318新增</t>
        </is>
      </c>
      <c r="V116" t="inlineStr">
        <is>
          <t>消防工程_消防设备</t>
        </is>
      </c>
      <c r="W116"/>
      <c r="X116" s="2" t="str">
        <f>=HYPERLINK("https://j6i2pabkfv.feishu.cn/wiki/OWd7w1g7KiwtC0k9xdbcsRxvnnb", "属性信息表-消防主机-三工区")</f>
        <v>属性信息表-消防主机-三工区</v>
      </c>
      <c r="Y116" s="2"/>
      <c r="Z116"/>
      <c r="AA116"/>
      <c r="AB116"/>
      <c r="AC116"/>
      <c r="AD116"/>
      <c r="AE116"/>
      <c r="AF116"/>
      <c r="AG116"/>
      <c r="AH116"/>
      <c r="AI116"/>
      <c r="AJ116" t="inlineStr">
        <is>
          <t>是</t>
        </is>
      </c>
      <c r="AK116" t="inlineStr">
        <is>
          <t>image.png</t>
        </is>
      </c>
      <c r="AL116"/>
      <c r="AM116"/>
    </row>
    <row r="117" ht="25.5" customHeight="1">
      <c r="A117"/>
      <c r="B117" t="inlineStr">
        <is>
          <t>消防工程</t>
        </is>
      </c>
      <c r="C117" t="inlineStr">
        <is>
          <t>消防电工程</t>
        </is>
      </c>
      <c r="D117" t="inlineStr">
        <is>
          <t>火灾自动报警和消防联动控制系统</t>
        </is>
      </c>
      <c r="E117" t="inlineStr">
        <is>
          <t>030904006</t>
        </is>
      </c>
      <c r="F117" t="inlineStr">
        <is>
          <t>消防专用电话主机-36、39</t>
        </is>
      </c>
      <c r="G117"/>
      <c r="H117" t="inlineStr">
        <is>
          <t>台</t>
        </is>
      </c>
      <c r="I117" t="inlineStr">
        <is>
          <t>智能化系统</t>
        </is>
      </c>
      <c r="J117" t="inlineStr">
        <is>
          <t>火灾自动报警控制系统</t>
        </is>
      </c>
      <c r="K117" t="inlineStr">
        <is>
          <t>消防联动系统</t>
        </is>
      </c>
      <c r="L117" t="inlineStr">
        <is>
          <t>05</t>
        </is>
      </c>
      <c r="M117" t="inlineStr">
        <is>
          <t>01</t>
        </is>
      </c>
      <c r="N117" t="inlineStr">
        <is>
          <t>05</t>
        </is>
      </c>
      <c r="O117" t="inlineStr">
        <is>
          <t>05</t>
        </is>
      </c>
      <c r="P117" t="inlineStr">
        <is>
          <t>火警设备</t>
        </is>
      </c>
      <c r="Q117" t="inlineStr">
        <is>
          <t>消防专用电话主机</t>
        </is>
      </c>
      <c r="R117" t="inlineStr">
        <is>
          <t>消防专用电话主机-36、39</t>
        </is>
      </c>
      <c r="S117" t="inlineStr">
        <is>
          <t>设备名称-区域</t>
        </is>
      </c>
      <c r="T117" t="inlineStr">
        <is>
          <t>火警设备_消防专用电话主机_消防专用电话主机-36、39</t>
        </is>
      </c>
      <c r="U117" t="inlineStr">
        <is>
          <t>1013新增</t>
        </is>
      </c>
      <c r="V117" t="inlineStr">
        <is>
          <t>消防工程_消防设备</t>
        </is>
      </c>
      <c r="W117"/>
      <c r="X117" s="2" t="str">
        <f>=HYPERLINK("https://j6i2pabkfv.feishu.cn/wiki/ZXIOwNOzdiR61ekaUwOcNDmdnxg", "属性信息表-消防专用电话主机-三工区")</f>
        <v>属性信息表-消防专用电话主机-三工区</v>
      </c>
      <c r="Y117" s="2"/>
      <c r="Z117"/>
      <c r="AA117"/>
      <c r="AB117"/>
      <c r="AC117"/>
      <c r="AD117" t="inlineStr">
        <is>
          <t>1</t>
        </is>
      </c>
      <c r="AE117"/>
      <c r="AF117"/>
      <c r="AG117"/>
      <c r="AH117"/>
      <c r="AI117"/>
      <c r="AJ117"/>
      <c r="AK117"/>
      <c r="AL117"/>
      <c r="AM117"/>
    </row>
    <row r="118" ht="25.5" customHeight="1">
      <c r="A118"/>
      <c r="B118" t="inlineStr">
        <is>
          <t>消防工程</t>
        </is>
      </c>
      <c r="C118" t="inlineStr">
        <is>
          <t>消防水工程</t>
        </is>
      </c>
      <c r="D118" t="inlineStr">
        <is>
          <t>消火栓系统</t>
        </is>
      </c>
      <c r="E118" t="inlineStr">
        <is>
          <t>030901010</t>
        </is>
      </c>
      <c r="F118" t="inlineStr">
        <is>
          <t>薄型单栓带灭火器箱组合式消防柜（减压稳压型）</t>
        </is>
      </c>
      <c r="G118"/>
      <c r="H118" t="inlineStr">
        <is>
          <t>套</t>
        </is>
      </c>
      <c r="I118" t="inlineStr">
        <is>
          <t>给排水系统</t>
        </is>
      </c>
      <c r="J118" t="inlineStr">
        <is>
          <t>消防系统</t>
        </is>
      </c>
      <c r="K118" t="inlineStr">
        <is>
          <t>消防器材</t>
        </is>
      </c>
      <c r="L118" t="inlineStr">
        <is>
          <t>02</t>
        </is>
      </c>
      <c r="M118" t="inlineStr">
        <is>
          <t>01</t>
        </is>
      </c>
      <c r="N118" t="inlineStr">
        <is>
          <t>05</t>
        </is>
      </c>
      <c r="O118" t="inlineStr">
        <is>
          <t>12</t>
        </is>
      </c>
      <c r="P118" t="inlineStr">
        <is>
          <t>火警设备</t>
        </is>
      </c>
      <c r="Q118" t="inlineStr">
        <is>
          <t>组合式消火栓箱（减压稳压型）</t>
        </is>
      </c>
      <c r="R118" t="inlineStr">
        <is>
          <t>薄型单栓带灭火器箱组合式消防柜（减压稳压型）</t>
        </is>
      </c>
      <c r="S118" t="inlineStr">
        <is>
          <t>设备名称</t>
        </is>
      </c>
      <c r="T118" t="inlineStr">
        <is>
          <t>火警设备_组合式消火栓箱（减压稳压型）_薄型单栓带灭火器箱组合式消防柜（减压稳压型）</t>
        </is>
      </c>
      <c r="U118" t="inlineStr">
        <is>
          <t>1013构件命名调整</t>
        </is>
      </c>
      <c r="V118" t="inlineStr">
        <is>
          <t>消防工程_消防设备</t>
        </is>
      </c>
      <c r="W118" t="inlineStr">
        <is>
          <t>
</t>
        </is>
      </c>
      <c r="X118" s="2" t="str">
        <f>=HYPERLINK("https://j6i2pabkfv.feishu.cn/wiki/VQm6widOHiSsKjkK8NVcfn5Gnvc", "属性信息表-消火栓-三工区")</f>
        <v>属性信息表-消火栓-三工区</v>
      </c>
      <c r="Y118" s="2"/>
      <c r="Z118"/>
      <c r="AA118"/>
      <c r="AB118"/>
      <c r="AC118"/>
      <c r="AD118" t="inlineStr">
        <is>
          <t>1</t>
        </is>
      </c>
      <c r="AE118"/>
      <c r="AF118"/>
      <c r="AG118"/>
      <c r="AH118"/>
      <c r="AI118"/>
      <c r="AJ118"/>
      <c r="AK118"/>
      <c r="AL118"/>
      <c r="AM118"/>
    </row>
    <row r="119" ht="25.5" customHeight="1">
      <c r="A119"/>
      <c r="B119" t="inlineStr">
        <is>
          <t>消防工程</t>
        </is>
      </c>
      <c r="C119" t="inlineStr">
        <is>
          <t>消防水工程</t>
        </is>
      </c>
      <c r="D119" t="inlineStr">
        <is>
          <t>消火栓系统</t>
        </is>
      </c>
      <c r="E119" t="inlineStr">
        <is>
          <t>030901013</t>
        </is>
      </c>
      <c r="F119" t="inlineStr">
        <is>
          <t>灭火器放置箱</t>
        </is>
      </c>
      <c r="G119"/>
      <c r="H119" t="inlineStr">
        <is>
          <t>个</t>
        </is>
      </c>
      <c r="I119" t="inlineStr">
        <is>
          <t>给排水系统</t>
        </is>
      </c>
      <c r="J119" t="inlineStr">
        <is>
          <t>消防系统</t>
        </is>
      </c>
      <c r="K119" t="inlineStr">
        <is>
          <t>消防器材</t>
        </is>
      </c>
      <c r="L119" t="inlineStr">
        <is>
          <t>02</t>
        </is>
      </c>
      <c r="M119" t="inlineStr">
        <is>
          <t>01</t>
        </is>
      </c>
      <c r="N119" t="inlineStr">
        <is>
          <t>05</t>
        </is>
      </c>
      <c r="O119" t="inlineStr">
        <is>
          <t>12</t>
        </is>
      </c>
      <c r="P119" t="inlineStr">
        <is>
          <t>火警设备</t>
        </is>
      </c>
      <c r="Q119" t="inlineStr">
        <is>
          <t>灭火器放置箱</t>
        </is>
      </c>
      <c r="R119" t="inlineStr">
        <is>
          <t>灭火器放置箱</t>
        </is>
      </c>
      <c r="S119" t="inlineStr">
        <is>
          <t>设备名称</t>
        </is>
      </c>
      <c r="T119" t="inlineStr">
        <is>
          <t>火警设备_灭火器放置箱_灭火器放置箱</t>
        </is>
      </c>
      <c r="U119" t="inlineStr">
        <is>
          <t>1013构件命名调整</t>
        </is>
      </c>
      <c r="V119" t="inlineStr">
        <is>
          <t>消防工程_消防器材</t>
        </is>
      </c>
      <c r="W119" t="inlineStr">
        <is>
          <t>
</t>
        </is>
      </c>
      <c r="X119" s="2" t="str">
        <f>=HYPERLINK("https://j6i2pabkfv.feishu.cn/wiki/VQm6widOHiSsKjkK8NVcfn5Gnvc", "属性信息表-消火栓-三工区")</f>
        <v>属性信息表-消火栓-三工区</v>
      </c>
      <c r="Y119" s="2" t="str">
        <f>=HYPERLINK("https://j6i2pabkfv.feishu.cn/wiki/G4RLwAJoyitMwck4a8NcXujVno9", "属性信息--灭火器放置箱")</f>
        <v>属性信息--灭火器放置箱</v>
      </c>
      <c r="Z119"/>
      <c r="AA119"/>
      <c r="AB119"/>
      <c r="AC119"/>
      <c r="AD119" t="inlineStr">
        <is>
          <t>1</t>
        </is>
      </c>
      <c r="AE119"/>
      <c r="AF119"/>
      <c r="AG119"/>
      <c r="AH119"/>
      <c r="AI119"/>
      <c r="AJ119"/>
      <c r="AK119"/>
      <c r="AL119"/>
      <c r="AM119"/>
    </row>
    <row r="120" ht="25.5" customHeight="1">
      <c r="A120"/>
      <c r="B120" t="inlineStr">
        <is>
          <t>消防工程</t>
        </is>
      </c>
      <c r="C120" t="inlineStr">
        <is>
          <t>消防水工程</t>
        </is>
      </c>
      <c r="D120" t="inlineStr">
        <is>
          <t>消火栓系统</t>
        </is>
      </c>
      <c r="E120" t="inlineStr">
        <is>
          <t>030901010</t>
        </is>
      </c>
      <c r="F120" t="inlineStr">
        <is>
          <t>试验消火栓</t>
        </is>
      </c>
      <c r="G120"/>
      <c r="H120" t="inlineStr">
        <is>
          <t>套</t>
        </is>
      </c>
      <c r="I120" t="inlineStr">
        <is>
          <t>给排水系统</t>
        </is>
      </c>
      <c r="J120" t="inlineStr">
        <is>
          <t>消防系统</t>
        </is>
      </c>
      <c r="K120" t="inlineStr">
        <is>
          <t>消防器材</t>
        </is>
      </c>
      <c r="L120" t="inlineStr">
        <is>
          <t>02</t>
        </is>
      </c>
      <c r="M120" t="inlineStr">
        <is>
          <t>01</t>
        </is>
      </c>
      <c r="N120" t="inlineStr">
        <is>
          <t>05</t>
        </is>
      </c>
      <c r="O120" t="inlineStr">
        <is>
          <t>12</t>
        </is>
      </c>
      <c r="P120" t="inlineStr">
        <is>
          <t>火警设备</t>
        </is>
      </c>
      <c r="Q120" t="inlineStr">
        <is>
          <t>试验消火栓</t>
        </is>
      </c>
      <c r="R120" t="inlineStr">
        <is>
          <t>试验消火栓</t>
        </is>
      </c>
      <c r="S120" t="inlineStr">
        <is>
          <t>设备名称</t>
        </is>
      </c>
      <c r="T120" t="inlineStr">
        <is>
          <t>火警设备_试验消火栓_试验消火栓</t>
        </is>
      </c>
      <c r="U120" t="inlineStr">
        <is>
          <t>1013新增</t>
        </is>
      </c>
      <c r="V120" t="inlineStr">
        <is>
          <t>消防工程_消防设备</t>
        </is>
      </c>
      <c r="W120"/>
      <c r="X120" s="2" t="str">
        <f>=HYPERLINK("https://j6i2pabkfv.feishu.cn/wiki/VQm6widOHiSsKjkK8NVcfn5Gnvc", "属性信息表-消火栓-三工区")</f>
        <v>属性信息表-消火栓-三工区</v>
      </c>
      <c r="Y120" s="2"/>
      <c r="Z120"/>
      <c r="AA120"/>
      <c r="AB120"/>
      <c r="AC120"/>
      <c r="AD120" t="inlineStr">
        <is>
          <t>1</t>
        </is>
      </c>
      <c r="AE120"/>
      <c r="AF120"/>
      <c r="AG120"/>
      <c r="AH120"/>
      <c r="AI120"/>
      <c r="AJ120"/>
      <c r="AK120"/>
      <c r="AL120"/>
      <c r="AM120"/>
    </row>
    <row r="121" ht="25.5" customHeight="1">
      <c r="A121"/>
      <c r="B121" t="inlineStr">
        <is>
          <t>消防工程</t>
        </is>
      </c>
      <c r="C121" t="inlineStr">
        <is>
          <t>消防水工程</t>
        </is>
      </c>
      <c r="D121" t="inlineStr">
        <is>
          <t>消火栓系统</t>
        </is>
      </c>
      <c r="E121" t="inlineStr">
        <is>
          <t>030901010</t>
        </is>
      </c>
      <c r="F121" t="inlineStr">
        <is>
          <t>薄型单栓带灭火器箱组合式消防柜（减压稳压型）</t>
        </is>
      </c>
      <c r="G121"/>
      <c r="H121" t="inlineStr">
        <is>
          <t>个</t>
        </is>
      </c>
      <c r="I121" t="inlineStr">
        <is>
          <t>给排水系统</t>
        </is>
      </c>
      <c r="J121" t="inlineStr">
        <is>
          <t>消防系统</t>
        </is>
      </c>
      <c r="K121" t="inlineStr">
        <is>
          <t>消防器材</t>
        </is>
      </c>
      <c r="L121" t="inlineStr">
        <is>
          <t>02</t>
        </is>
      </c>
      <c r="M121" t="inlineStr">
        <is>
          <t>01</t>
        </is>
      </c>
      <c r="N121" t="inlineStr">
        <is>
          <t>05</t>
        </is>
      </c>
      <c r="O121" t="inlineStr">
        <is>
          <t>12</t>
        </is>
      </c>
      <c r="P121" t="inlineStr">
        <is>
          <t>火警设备</t>
        </is>
      </c>
      <c r="Q121" t="inlineStr">
        <is>
          <t>组合式消防柜（减压稳压型）</t>
        </is>
      </c>
      <c r="R121" t="inlineStr">
        <is>
          <t>薄型单栓带灭火器箱组合式消防柜（减压稳压型）</t>
        </is>
      </c>
      <c r="S121" t="inlineStr">
        <is>
          <t>设备名称</t>
        </is>
      </c>
      <c r="T121" t="inlineStr">
        <is>
          <t>火警设备_组合式消防柜（减压稳压型）_薄型单栓带灭火器箱组合式消防柜（减压稳压型）</t>
        </is>
      </c>
      <c r="U121" t="inlineStr">
        <is>
          <t>1013新增</t>
        </is>
      </c>
      <c r="V121" t="inlineStr">
        <is>
          <t>消防工程_消防设备</t>
        </is>
      </c>
      <c r="W121"/>
      <c r="X121" s="2" t="str">
        <f>=HYPERLINK("https://j6i2pabkfv.feishu.cn/wiki/VQm6widOHiSsKjkK8NVcfn5Gnvc", "属性信息表-消火栓-三工区")</f>
        <v>属性信息表-消火栓-三工区</v>
      </c>
      <c r="Y121" s="2" t="str">
        <f>=HYPERLINK("https://j6i2pabkfv.feishu.cn/wiki/G4RLwAJoyitMwck4a8NcXujVno9", "属性信息--灭火器放置箱")</f>
        <v>属性信息--灭火器放置箱</v>
      </c>
      <c r="Z121"/>
      <c r="AA121"/>
      <c r="AB121"/>
      <c r="AC121"/>
      <c r="AD121" t="inlineStr">
        <is>
          <t>1</t>
        </is>
      </c>
      <c r="AE121"/>
      <c r="AF121"/>
      <c r="AG121"/>
      <c r="AH121"/>
      <c r="AI121"/>
      <c r="AJ121"/>
      <c r="AK121"/>
      <c r="AL121"/>
      <c r="AM121"/>
    </row>
    <row r="122" ht="25.5" customHeight="1">
      <c r="A122"/>
      <c r="B122" t="inlineStr">
        <is>
          <t>消防工程</t>
        </is>
      </c>
      <c r="C122" t="inlineStr">
        <is>
          <t>消防电工程</t>
        </is>
      </c>
      <c r="D122" t="inlineStr">
        <is>
          <t>余压监测系统</t>
        </is>
      </c>
      <c r="E122" t="inlineStr">
        <is>
          <t>030904001</t>
        </is>
      </c>
      <c r="F122" t="inlineStr">
        <is>
          <t>余压传感器</t>
        </is>
      </c>
      <c r="G122"/>
      <c r="H122" t="inlineStr">
        <is>
          <t>个</t>
        </is>
      </c>
      <c r="I122" t="inlineStr">
        <is>
          <t>智能化系统</t>
        </is>
      </c>
      <c r="J122" t="inlineStr">
        <is>
          <t>火灾自动报警控制系统</t>
        </is>
      </c>
      <c r="K122" t="inlineStr">
        <is>
          <t>余压控制系统</t>
        </is>
      </c>
      <c r="L122" t="inlineStr">
        <is>
          <t>05</t>
        </is>
      </c>
      <c r="M122" t="inlineStr">
        <is>
          <t>01</t>
        </is>
      </c>
      <c r="N122" t="inlineStr">
        <is>
          <t>05</t>
        </is>
      </c>
      <c r="O122" t="inlineStr">
        <is>
          <t>07</t>
        </is>
      </c>
      <c r="P122" t="inlineStr">
        <is>
          <t>火警设备</t>
        </is>
      </c>
      <c r="Q122" t="inlineStr">
        <is>
          <t>余压传感器</t>
        </is>
      </c>
      <c r="R122" t="inlineStr">
        <is>
          <t>余压传感器</t>
        </is>
      </c>
      <c r="S122" t="inlineStr">
        <is>
          <t>设备名称</t>
        </is>
      </c>
      <c r="T122" t="inlineStr">
        <is>
          <t>火警设备_余压传感器_余压传感器</t>
        </is>
      </c>
      <c r="U122" t="inlineStr">
        <is>
          <t>1013构件命名调整</t>
        </is>
      </c>
      <c r="V122" t="inlineStr">
        <is>
          <t>消防工程_消防装置</t>
        </is>
      </c>
      <c r="W122" t="inlineStr">
        <is>
          <t>
</t>
        </is>
      </c>
      <c r="X122" s="2" t="str">
        <f>=HYPERLINK("https://j6i2pabkfv.feishu.cn/wiki/Xh5lwUdKXigUgvkDIP5cXlHznk2", "属性信息表-余压传感器-三工区")</f>
        <v>属性信息表-余压传感器-三工区</v>
      </c>
      <c r="Y122" s="2"/>
      <c r="Z122"/>
      <c r="AA122"/>
      <c r="AB122"/>
      <c r="AC122"/>
      <c r="AD122" t="inlineStr">
        <is>
          <t>1</t>
        </is>
      </c>
      <c r="AE122"/>
      <c r="AF122"/>
      <c r="AG122"/>
      <c r="AH122"/>
      <c r="AI122"/>
      <c r="AJ122"/>
      <c r="AK122"/>
      <c r="AL122"/>
      <c r="AM122"/>
    </row>
    <row r="123" ht="25.5" customHeight="1">
      <c r="A123"/>
      <c r="B123" t="inlineStr">
        <is>
          <t>消防工程</t>
        </is>
      </c>
      <c r="C123" t="inlineStr">
        <is>
          <t>消防电工程</t>
        </is>
      </c>
      <c r="D123" t="inlineStr">
        <is>
          <t>余压监测系统</t>
        </is>
      </c>
      <c r="E123" t="inlineStr">
        <is>
          <t>031101069</t>
        </is>
      </c>
      <c r="F123" t="inlineStr">
        <is>
          <t>余压监控主机</t>
        </is>
      </c>
      <c r="G123"/>
      <c r="H123" t="inlineStr">
        <is>
          <t>台</t>
        </is>
      </c>
      <c r="I123" t="inlineStr">
        <is>
          <t>智能化系统</t>
        </is>
      </c>
      <c r="J123" t="inlineStr">
        <is>
          <t>火灾自动报警控制系统</t>
        </is>
      </c>
      <c r="K123" t="inlineStr">
        <is>
          <t>余压控制系统</t>
        </is>
      </c>
      <c r="L123" t="inlineStr">
        <is>
          <t>05</t>
        </is>
      </c>
      <c r="M123" t="inlineStr">
        <is>
          <t>01</t>
        </is>
      </c>
      <c r="N123" t="inlineStr">
        <is>
          <t>05</t>
        </is>
      </c>
      <c r="O123" t="inlineStr">
        <is>
          <t>07</t>
        </is>
      </c>
      <c r="P123" t="inlineStr">
        <is>
          <t>火警设备</t>
        </is>
      </c>
      <c r="Q123" t="inlineStr">
        <is>
          <t>余压监控主机</t>
        </is>
      </c>
      <c r="R123" t="inlineStr">
        <is>
          <t>余压监控主机</t>
        </is>
      </c>
      <c r="S123" t="inlineStr">
        <is>
          <t>设备名称</t>
        </is>
      </c>
      <c r="T123" t="inlineStr">
        <is>
          <t>火警设备_余压监控主机_余压监控主机</t>
        </is>
      </c>
      <c r="U123" t="inlineStr">
        <is>
          <t>1013构件命名调整</t>
        </is>
      </c>
      <c r="V123" t="inlineStr">
        <is>
          <t>消防工程_消防设备</t>
        </is>
      </c>
      <c r="W123" t="inlineStr">
        <is>
          <t>
</t>
        </is>
      </c>
      <c r="X123" s="2" t="str">
        <f>=HYPERLINK("https://j6i2pabkfv.feishu.cn/wiki/Cab9wv5qZinjmGk7QsOc5WVOnDc", "属性信息表-余压监控主机-三工区")</f>
        <v>属性信息表-余压监控主机-三工区</v>
      </c>
      <c r="Y123" s="2"/>
      <c r="Z123"/>
      <c r="AA123"/>
      <c r="AB123"/>
      <c r="AC123"/>
      <c r="AD123" t="inlineStr">
        <is>
          <t>1</t>
        </is>
      </c>
      <c r="AE123"/>
      <c r="AF123"/>
      <c r="AG123"/>
      <c r="AH123"/>
      <c r="AI123"/>
      <c r="AJ123"/>
      <c r="AK123"/>
      <c r="AL123"/>
      <c r="AM123"/>
    </row>
    <row r="124" ht="25.5" customHeight="1">
      <c r="A124"/>
      <c r="B124" t="inlineStr">
        <is>
          <t>消防工程</t>
        </is>
      </c>
      <c r="C124" t="inlineStr">
        <is>
          <t>消防电工程</t>
        </is>
      </c>
      <c r="D124" t="inlineStr">
        <is>
          <t>火灾自动报警和消防联动控制系统</t>
        </is>
      </c>
      <c r="E124" t="inlineStr">
        <is>
          <t>030904008</t>
        </is>
      </c>
      <c r="F124" t="inlineStr">
        <is>
          <t>总线短路隔离器</t>
        </is>
      </c>
      <c r="G124"/>
      <c r="H124" t="inlineStr">
        <is>
          <t>个</t>
        </is>
      </c>
      <c r="I124" t="inlineStr">
        <is>
          <t>智能化系统</t>
        </is>
      </c>
      <c r="J124" t="inlineStr">
        <is>
          <t>火灾自动报警控制系统</t>
        </is>
      </c>
      <c r="K124" t="inlineStr">
        <is>
          <t>消防联动系统</t>
        </is>
      </c>
      <c r="L124" t="inlineStr">
        <is>
          <t>05</t>
        </is>
      </c>
      <c r="M124" t="inlineStr">
        <is>
          <t>01</t>
        </is>
      </c>
      <c r="N124" t="inlineStr">
        <is>
          <t>05</t>
        </is>
      </c>
      <c r="O124" t="inlineStr">
        <is>
          <t>05</t>
        </is>
      </c>
      <c r="P124" t="inlineStr">
        <is>
          <t>火警设备</t>
        </is>
      </c>
      <c r="Q124" t="inlineStr">
        <is>
          <t>总线短路隔离器</t>
        </is>
      </c>
      <c r="R124" t="inlineStr">
        <is>
          <t>总线短路隔离器</t>
        </is>
      </c>
      <c r="S124" t="inlineStr">
        <is>
          <t>设备名称</t>
        </is>
      </c>
      <c r="T124" t="inlineStr">
        <is>
          <t>火警设备_总线短路隔离器_总线短路隔离器</t>
        </is>
      </c>
      <c r="U124" t="inlineStr">
        <is>
          <t>1013新增</t>
        </is>
      </c>
      <c r="V124" t="inlineStr">
        <is>
          <t>消防工程_消防装置</t>
        </is>
      </c>
      <c r="W124"/>
      <c r="X124" s="2" t="str">
        <f>=HYPERLINK("https://j6i2pabkfv.feishu.cn/wiki/Tunfwu76KitNCJkZqgjcOwvQnFe", "属性信息表-总线短路隔离器-三工区")</f>
        <v>属性信息表-总线短路隔离器-三工区</v>
      </c>
      <c r="Y124" s="2"/>
      <c r="Z124"/>
      <c r="AA124"/>
      <c r="AB124"/>
      <c r="AC124"/>
      <c r="AD124"/>
      <c r="AE124"/>
      <c r="AF124"/>
      <c r="AG124"/>
      <c r="AH124"/>
      <c r="AI124"/>
      <c r="AJ124"/>
      <c r="AK124"/>
      <c r="AL124"/>
      <c r="AM124"/>
    </row>
    <row r="125" ht="25.5" customHeight="1">
      <c r="A125"/>
      <c r="B125" t="inlineStr">
        <is>
          <t>消防工程</t>
        </is>
      </c>
      <c r="C125" t="inlineStr">
        <is>
          <t>消防电工程</t>
        </is>
      </c>
      <c r="D125" t="inlineStr">
        <is>
          <t>管线、配管及桥架</t>
        </is>
      </c>
      <c r="E125" t="inlineStr">
        <is>
          <t>030411003</t>
        </is>
      </c>
      <c r="F125" t="inlineStr">
        <is>
          <t>消防线槽</t>
        </is>
      </c>
      <c r="G125"/>
      <c r="H125" t="inlineStr">
        <is>
          <t>m</t>
        </is>
      </c>
      <c r="I125" t="inlineStr">
        <is>
          <t>电气系统</t>
        </is>
      </c>
      <c r="J125" t="inlineStr">
        <is>
          <t>供配电系统</t>
        </is>
      </c>
      <c r="K125" t="inlineStr">
        <is>
          <t>强电消防桥架</t>
        </is>
      </c>
      <c r="L125" t="inlineStr">
        <is>
          <t>04</t>
        </is>
      </c>
      <c r="M125" t="inlineStr">
        <is>
          <t>01</t>
        </is>
      </c>
      <c r="N125" t="inlineStr">
        <is>
          <t>01</t>
        </is>
      </c>
      <c r="O125" t="inlineStr">
        <is>
          <t>02</t>
        </is>
      </c>
      <c r="P125" t="inlineStr">
        <is>
          <t>电缆桥架</t>
        </is>
      </c>
      <c r="Q125" t="inlineStr">
        <is>
          <t>带配件的电缆桥架</t>
        </is>
      </c>
      <c r="R125" t="inlineStr">
        <is>
          <t>消防系统-消防动力干线桥架-不锈钢槽式桥架-200mx100mm</t>
        </is>
      </c>
      <c r="S125" t="inlineStr">
        <is>
          <t>系统-材质形式-宽（mm）x高（mm）</t>
        </is>
      </c>
      <c r="T125" t="inlineStr">
        <is>
          <t>电缆桥架_带配件的电缆桥架_消防系统-消防动力干线桥架-不锈钢槽式桥架-200mx100mm</t>
        </is>
      </c>
      <c r="U125" t="inlineStr">
        <is>
          <t>1013构件命名调整</t>
        </is>
      </c>
      <c r="V125" t="inlineStr">
        <is>
          <t>强电、弱电工程_电缆桥架</t>
        </is>
      </c>
      <c r="W125" t="inlineStr">
        <is>
          <t>尺寸（宽*高）（单位：mm）</t>
        </is>
      </c>
      <c r="X125" s="2" t="str">
        <f>=HYPERLINK("https://j6i2pabkfv.feishu.cn/wiki/UNF6wfusEi5Iwukd3efc5ScLnLb", "属性信息-电缆桥架")</f>
        <v>属性信息-电缆桥架</v>
      </c>
      <c r="Y125" s="2"/>
      <c r="Z125"/>
      <c r="AA125"/>
      <c r="AB125"/>
      <c r="AC125"/>
      <c r="AD125"/>
      <c r="AE125"/>
      <c r="AF125"/>
      <c r="AG125"/>
      <c r="AH125"/>
      <c r="AI125"/>
      <c r="AJ125"/>
      <c r="AK125"/>
      <c r="AL125"/>
      <c r="AM125"/>
    </row>
    <row r="126" ht="25.5" customHeight="1">
      <c r="A126"/>
      <c r="B126" t="inlineStr">
        <is>
          <t>消防工程</t>
        </is>
      </c>
      <c r="C126" t="inlineStr">
        <is>
          <t>消防电工程</t>
        </is>
      </c>
      <c r="D126" t="inlineStr">
        <is>
          <t>管线、配管及桥架</t>
        </is>
      </c>
      <c r="E126" t="inlineStr">
        <is>
          <t>030411003</t>
        </is>
      </c>
      <c r="F126" t="inlineStr">
        <is>
          <t>消防线槽</t>
        </is>
      </c>
      <c r="G126"/>
      <c r="H126" t="inlineStr">
        <is>
          <t>m</t>
        </is>
      </c>
      <c r="I126" t="inlineStr">
        <is>
          <t>电气系统</t>
        </is>
      </c>
      <c r="J126" t="inlineStr">
        <is>
          <t>供配电系统</t>
        </is>
      </c>
      <c r="K126" t="inlineStr">
        <is>
          <t>强电消防桥架</t>
        </is>
      </c>
      <c r="L126" t="inlineStr">
        <is>
          <t>04</t>
        </is>
      </c>
      <c r="M126" t="inlineStr">
        <is>
          <t>01</t>
        </is>
      </c>
      <c r="N126" t="inlineStr">
        <is>
          <t>01</t>
        </is>
      </c>
      <c r="O126" t="inlineStr">
        <is>
          <t>02</t>
        </is>
      </c>
      <c r="P126" t="inlineStr">
        <is>
          <t>电缆桥架</t>
        </is>
      </c>
      <c r="Q126" t="inlineStr">
        <is>
          <t>带配件的电缆桥架</t>
        </is>
      </c>
      <c r="R126" t="inlineStr">
        <is>
          <t>消防系统-PVC防水线槽--400mmx150mm</t>
        </is>
      </c>
      <c r="S126" t="inlineStr">
        <is>
          <t>系统-材质形式-宽（mm）x高（mm）</t>
        </is>
      </c>
      <c r="T126" t="inlineStr">
        <is>
          <t>电缆桥架_带配件的电缆桥架_消防系统-PVC防水线槽--400mmx150mm</t>
        </is>
      </c>
      <c r="U126" t="inlineStr">
        <is>
          <t>1013构件命名调整</t>
        </is>
      </c>
      <c r="V126" t="inlineStr">
        <is>
          <t>强电、弱电工程_电缆桥架</t>
        </is>
      </c>
      <c r="W126" t="inlineStr">
        <is>
          <t>尺寸（宽*高）（单位：mm）</t>
        </is>
      </c>
      <c r="X126" s="2" t="str">
        <f>=HYPERLINK("https://j6i2pabkfv.feishu.cn/wiki/UNF6wfusEi5Iwukd3efc5ScLnLb", "属性信息-电缆桥架")</f>
        <v>属性信息-电缆桥架</v>
      </c>
      <c r="Y126" s="2"/>
      <c r="Z126"/>
      <c r="AA126"/>
      <c r="AB126"/>
      <c r="AC126"/>
      <c r="AD126" t="inlineStr">
        <is>
          <t>1</t>
        </is>
      </c>
      <c r="AE126"/>
      <c r="AF126"/>
      <c r="AG126"/>
      <c r="AH126"/>
      <c r="AI126"/>
      <c r="AJ126"/>
      <c r="AK126"/>
      <c r="AL126"/>
      <c r="AM126"/>
    </row>
    <row r="127" ht="25.5" customHeight="1">
      <c r="A127"/>
      <c r="B127" t="inlineStr">
        <is>
          <t>消防工程</t>
        </is>
      </c>
      <c r="C127" t="inlineStr">
        <is>
          <t>消防电工程</t>
        </is>
      </c>
      <c r="D127" t="inlineStr">
        <is>
          <t>管线、配管及桥架</t>
        </is>
      </c>
      <c r="E127" t="inlineStr">
        <is>
          <t>030411003</t>
        </is>
      </c>
      <c r="F127" t="inlineStr">
        <is>
          <t>消防线槽</t>
        </is>
      </c>
      <c r="G127"/>
      <c r="H127" t="inlineStr">
        <is>
          <t>m</t>
        </is>
      </c>
      <c r="I127" t="inlineStr">
        <is>
          <t>电气系统</t>
        </is>
      </c>
      <c r="J127" t="inlineStr">
        <is>
          <t>供配电系统</t>
        </is>
      </c>
      <c r="K127" t="inlineStr">
        <is>
          <t>强电消防桥架</t>
        </is>
      </c>
      <c r="L127" t="inlineStr">
        <is>
          <t>04</t>
        </is>
      </c>
      <c r="M127" t="inlineStr">
        <is>
          <t>01</t>
        </is>
      </c>
      <c r="N127" t="inlineStr">
        <is>
          <t>01</t>
        </is>
      </c>
      <c r="O127" t="inlineStr">
        <is>
          <t>02</t>
        </is>
      </c>
      <c r="P127" t="inlineStr">
        <is>
          <t>电缆桥架</t>
        </is>
      </c>
      <c r="Q127" t="inlineStr">
        <is>
          <t>带配件的电缆桥架</t>
        </is>
      </c>
      <c r="R127" t="inlineStr">
        <is>
          <t>消防系统-钢制防火桥架耐火A级-100mmx50mm</t>
        </is>
      </c>
      <c r="S127" t="inlineStr">
        <is>
          <t>系统-材质形式等级-宽（mm）x高（mm）</t>
        </is>
      </c>
      <c r="T127" t="inlineStr">
        <is>
          <t>电缆桥架_带配件的电缆桥架_消防系统-钢制防火桥架耐火A级-100mmx50mm</t>
        </is>
      </c>
      <c r="U127" t="inlineStr">
        <is>
          <t>1013构件命名调整</t>
        </is>
      </c>
      <c r="V127" t="inlineStr">
        <is>
          <t>强电、弱电工程_电缆桥架</t>
        </is>
      </c>
      <c r="W127"/>
      <c r="X127" s="2" t="str">
        <f>=HYPERLINK("https://j6i2pabkfv.feishu.cn/wiki/UNF6wfusEi5Iwukd3efc5ScLnLb", "属性信息-电缆桥架")</f>
        <v>属性信息-电缆桥架</v>
      </c>
      <c r="Y127" s="2"/>
      <c r="Z127"/>
      <c r="AA127"/>
      <c r="AB127"/>
      <c r="AC127"/>
      <c r="AD127" t="inlineStr">
        <is>
          <t>1</t>
        </is>
      </c>
      <c r="AE127"/>
      <c r="AF127"/>
      <c r="AG127"/>
      <c r="AH127"/>
      <c r="AI127"/>
      <c r="AJ127"/>
      <c r="AK127"/>
      <c r="AL127"/>
      <c r="AM127"/>
    </row>
    <row r="128" ht="25.5" customHeight="1">
      <c r="A128"/>
      <c r="B128" t="inlineStr">
        <is>
          <t>消防工程</t>
        </is>
      </c>
      <c r="C128" t="inlineStr">
        <is>
          <t>消防电工程</t>
        </is>
      </c>
      <c r="D128" t="inlineStr">
        <is>
          <t>火灾自动报警和消防联动控制系统</t>
        </is>
      </c>
      <c r="E128" t="inlineStr">
        <is>
          <t>080608003</t>
        </is>
      </c>
      <c r="F128" t="inlineStr">
        <is>
          <t>UPS电源（消防专用）</t>
        </is>
      </c>
      <c r="G128"/>
      <c r="H128" t="inlineStr">
        <is>
          <t>台</t>
        </is>
      </c>
      <c r="I128" t="inlineStr">
        <is>
          <t>智能化系统</t>
        </is>
      </c>
      <c r="J128" t="inlineStr">
        <is>
          <t>火灾自动报警控制系统</t>
        </is>
      </c>
      <c r="K128" t="inlineStr">
        <is>
          <t>物联网消防系统</t>
        </is>
      </c>
      <c r="L128" t="inlineStr">
        <is>
          <t>05</t>
        </is>
      </c>
      <c r="M128" t="inlineStr">
        <is>
          <t>01</t>
        </is>
      </c>
      <c r="N128" t="inlineStr">
        <is>
          <t>05</t>
        </is>
      </c>
      <c r="O128" t="inlineStr">
        <is>
          <t>09</t>
        </is>
      </c>
      <c r="P128" t="inlineStr">
        <is>
          <t>电气设备</t>
        </is>
      </c>
      <c r="Q128" t="inlineStr">
        <is>
          <t>UPS不间断电源（消防专用）</t>
        </is>
      </c>
      <c r="R128" t="inlineStr">
        <is>
          <t>UPS电源（消防专用）</t>
        </is>
      </c>
      <c r="S128" t="inlineStr">
        <is>
          <t>设备名称</t>
        </is>
      </c>
      <c r="T128" t="inlineStr">
        <is>
          <t>电气设备_UPS不间断电源（消防专用）_UPS电源（消防专用）</t>
        </is>
      </c>
      <c r="U128" t="inlineStr">
        <is>
          <t>1013新增</t>
        </is>
      </c>
      <c r="V128" t="inlineStr">
        <is>
          <t>消防工程_消防设备</t>
        </is>
      </c>
      <c r="W128"/>
      <c r="X128" s="2" t="str">
        <f>=HYPERLINK("https://j6i2pabkfv.feishu.cn/wiki/GStowUfJri4bMmkx2U4c18qsn5b", "属性信息表-UPS不间断电源-二工区")</f>
        <v>属性信息表-UPS不间断电源-二工区</v>
      </c>
      <c r="Y128" s="2"/>
      <c r="Z128"/>
      <c r="AA128"/>
      <c r="AB128"/>
      <c r="AC128"/>
      <c r="AD128" t="inlineStr">
        <is>
          <t>1</t>
        </is>
      </c>
      <c r="AE128"/>
      <c r="AF128"/>
      <c r="AG128"/>
      <c r="AH128"/>
      <c r="AI128"/>
      <c r="AJ128"/>
      <c r="AK128"/>
      <c r="AL128"/>
      <c r="AM128"/>
    </row>
    <row r="129" ht="25.5" customHeight="1">
      <c r="A129"/>
      <c r="B129" t="inlineStr">
        <is>
          <t>消防工程</t>
        </is>
      </c>
      <c r="C129" t="inlineStr">
        <is>
          <t>消防电工程</t>
        </is>
      </c>
      <c r="D129"/>
      <c r="E129"/>
      <c r="F129"/>
      <c r="G129"/>
      <c r="H129" t="inlineStr">
        <is>
          <t>台</t>
        </is>
      </c>
      <c r="I129" t="inlineStr">
        <is>
          <t>智能化系统</t>
        </is>
      </c>
      <c r="J129" t="inlineStr">
        <is>
          <t>火灾自动报警控制系统</t>
        </is>
      </c>
      <c r="K129" t="inlineStr">
        <is>
          <t>物联网消防系统</t>
        </is>
      </c>
      <c r="L129" t="inlineStr">
        <is>
          <t>05</t>
        </is>
      </c>
      <c r="M129" t="inlineStr">
        <is>
          <t>01</t>
        </is>
      </c>
      <c r="N129" t="inlineStr">
        <is>
          <t>05</t>
        </is>
      </c>
      <c r="O129" t="inlineStr">
        <is>
          <t>09</t>
        </is>
      </c>
      <c r="P129" t="inlineStr">
        <is>
          <t>电气设备</t>
        </is>
      </c>
      <c r="Q129" t="inlineStr">
        <is>
          <t>触摸屏查询一体机</t>
        </is>
      </c>
      <c r="R129" t="inlineStr">
        <is>
          <t>物联网消防系统</t>
        </is>
      </c>
      <c r="S129" t="inlineStr">
        <is>
          <t>族名称</t>
        </is>
      </c>
      <c r="T129" t="inlineStr">
        <is>
          <t>电气设备_触摸屏查询一体机_物联网消防系统</t>
        </is>
      </c>
      <c r="U129" t="inlineStr">
        <is>
          <t>20240204新增构件</t>
        </is>
      </c>
      <c r="V129" t="inlineStr">
        <is>
          <t>消防工程_消防装置</t>
        </is>
      </c>
      <c r="W129"/>
      <c r="X129" s="2" t="str">
        <f>=HYPERLINK("https://j6i2pabkfv.feishu.cn/wiki/UU50wPBEeiaF8ZkFP5HcOgQJnuf", "属性信息表-电子显示屏-二工区")</f>
        <v>属性信息表-电子显示屏-二工区</v>
      </c>
      <c r="Y129" s="2"/>
      <c r="Z129"/>
      <c r="AA129"/>
      <c r="AB129"/>
      <c r="AC129"/>
      <c r="AD129"/>
      <c r="AE129"/>
      <c r="AF129"/>
      <c r="AG129"/>
      <c r="AH129"/>
      <c r="AI129"/>
      <c r="AJ129" t="inlineStr">
        <is>
          <t>是</t>
        </is>
      </c>
      <c r="AK129" t="inlineStr">
        <is>
          <t>image.png</t>
        </is>
      </c>
      <c r="AL129"/>
      <c r="AM129"/>
    </row>
    <row r="130" ht="25.5" customHeight="1">
      <c r="A130"/>
      <c r="B130" t="inlineStr">
        <is>
          <t>消防工程</t>
        </is>
      </c>
      <c r="C130" t="inlineStr">
        <is>
          <t>消防电工程</t>
        </is>
      </c>
      <c r="D130"/>
      <c r="E130"/>
      <c r="F130"/>
      <c r="G130"/>
      <c r="H130" t="inlineStr">
        <is>
          <t>台</t>
        </is>
      </c>
      <c r="I130" t="inlineStr">
        <is>
          <t>智能化系统</t>
        </is>
      </c>
      <c r="J130" t="inlineStr">
        <is>
          <t>火灾自动报警控制系统</t>
        </is>
      </c>
      <c r="K130" t="inlineStr">
        <is>
          <t>物联网消防系统</t>
        </is>
      </c>
      <c r="L130" t="inlineStr">
        <is>
          <t>05</t>
        </is>
      </c>
      <c r="M130" t="inlineStr">
        <is>
          <t>01</t>
        </is>
      </c>
      <c r="N130" t="inlineStr">
        <is>
          <t>05</t>
        </is>
      </c>
      <c r="O130" t="inlineStr">
        <is>
          <t>09</t>
        </is>
      </c>
      <c r="P130" t="inlineStr">
        <is>
          <t>电气设备</t>
        </is>
      </c>
      <c r="Q130" t="inlineStr">
        <is>
          <t>车位反向查询机</t>
        </is>
      </c>
      <c r="R130" t="inlineStr">
        <is>
          <t>物联网消防系统</t>
        </is>
      </c>
      <c r="S130" t="inlineStr">
        <is>
          <t>族名称</t>
        </is>
      </c>
      <c r="T130" t="inlineStr">
        <is>
          <t>电气设备_车位反向查询机_物联网消防系统</t>
        </is>
      </c>
      <c r="U130" t="inlineStr">
        <is>
          <t>20240204新增构件</t>
        </is>
      </c>
      <c r="V130" t="inlineStr">
        <is>
          <t>消防工程_消防装置</t>
        </is>
      </c>
      <c r="W130"/>
      <c r="X130" s="2" t="str">
        <f>=HYPERLINK("https://j6i2pabkfv.feishu.cn/wiki/UU50wPBEeiaF8ZkFP5HcOgQJnuf", "属性信息表-电子显示屏-二工区")</f>
        <v>属性信息表-电子显示屏-二工区</v>
      </c>
      <c r="Y130" s="2"/>
      <c r="Z130"/>
      <c r="AA130"/>
      <c r="AB130"/>
      <c r="AC130"/>
      <c r="AD130"/>
      <c r="AE130"/>
      <c r="AF130"/>
      <c r="AG130"/>
      <c r="AH130"/>
      <c r="AI130"/>
      <c r="AJ130" t="inlineStr">
        <is>
          <t>否</t>
        </is>
      </c>
      <c r="AK130" t="inlineStr">
        <is>
          <t>image.png</t>
        </is>
      </c>
      <c r="AL130"/>
      <c r="AM130"/>
    </row>
    <row r="131" ht="25.5" customHeight="1">
      <c r="A131"/>
      <c r="B131" t="inlineStr">
        <is>
          <t>消防工程</t>
        </is>
      </c>
      <c r="C131" t="inlineStr">
        <is>
          <t>消防水工程</t>
        </is>
      </c>
      <c r="D131" t="inlineStr">
        <is>
          <t>喷淋系统</t>
        </is>
      </c>
      <c r="E131" t="inlineStr">
        <is>
          <t>031001001</t>
        </is>
      </c>
      <c r="F131" t="inlineStr">
        <is>
          <t>内外壁热镀锌钢管（喷淋） DN25</t>
        </is>
      </c>
      <c r="G131"/>
      <c r="H131" t="inlineStr">
        <is>
          <t>m</t>
        </is>
      </c>
      <c r="I131" t="inlineStr">
        <is>
          <t>给排水系统</t>
        </is>
      </c>
      <c r="J131" t="inlineStr">
        <is>
          <t>消防系统</t>
        </is>
      </c>
      <c r="K131" t="inlineStr">
        <is>
          <t>自动喷水灭火系统</t>
        </is>
      </c>
      <c r="L131" t="inlineStr">
        <is>
          <t>02</t>
        </is>
      </c>
      <c r="M131" t="inlineStr">
        <is>
          <t>01</t>
        </is>
      </c>
      <c r="N131" t="inlineStr">
        <is>
          <t>05</t>
        </is>
      </c>
      <c r="O131" t="inlineStr">
        <is>
          <t>03</t>
        </is>
      </c>
      <c r="P131" t="inlineStr">
        <is>
          <t>管道</t>
        </is>
      </c>
      <c r="Q131" t="inlineStr">
        <is>
          <t>管道类型</t>
        </is>
      </c>
      <c r="R131" t="inlineStr">
        <is>
          <t>内外壁热镀锌钢管-丝接与法兰-DN25</t>
        </is>
      </c>
      <c r="S131" t="inlineStr">
        <is>
          <t>管材-连接方式-公称直径</t>
        </is>
      </c>
      <c r="T131" t="inlineStr">
        <is>
          <t>管道_管道类型_内外壁热镀锌钢管-丝接与法兰-DN25</t>
        </is>
      </c>
      <c r="U131" t="inlineStr">
        <is>
          <t>1013构件命名调整</t>
        </is>
      </c>
      <c r="V131" t="inlineStr">
        <is>
          <t>消防工程_管道</t>
        </is>
      </c>
      <c r="W131" t="inlineStr">
        <is>
          <t>尺寸（DN）</t>
        </is>
      </c>
      <c r="X131" s="2" t="str">
        <f>=HYPERLINK("https://j6i2pabkfv.feishu.cn/wiki/GgKMwrIIXiZBqRkEuPjcoFmnnme", "属性信息-管道-三工区")</f>
        <v>属性信息-管道-三工区</v>
      </c>
      <c r="Y131" s="2"/>
      <c r="Z131"/>
      <c r="AA131"/>
      <c r="AB131"/>
      <c r="AC131"/>
      <c r="AD131" t="inlineStr">
        <is>
          <t>1</t>
        </is>
      </c>
      <c r="AE131"/>
      <c r="AF131"/>
      <c r="AG131"/>
      <c r="AH131"/>
      <c r="AI131"/>
      <c r="AJ131"/>
      <c r="AK131"/>
      <c r="AL131"/>
      <c r="AM131"/>
    </row>
    <row r="132" ht="25.5" customHeight="1">
      <c r="A132"/>
      <c r="B132" t="inlineStr">
        <is>
          <t>消防工程</t>
        </is>
      </c>
      <c r="C132" t="inlineStr">
        <is>
          <t>消防水工程</t>
        </is>
      </c>
      <c r="D132" t="inlineStr">
        <is>
          <t>喷淋系统</t>
        </is>
      </c>
      <c r="E132" t="inlineStr">
        <is>
          <t>030901002</t>
        </is>
      </c>
      <c r="F132" t="inlineStr">
        <is>
          <t>热浸镀锌钢管（喷淋） DN150</t>
        </is>
      </c>
      <c r="G132"/>
      <c r="H132" t="inlineStr">
        <is>
          <t>m</t>
        </is>
      </c>
      <c r="I132" t="inlineStr">
        <is>
          <t>给排水系统</t>
        </is>
      </c>
      <c r="J132" t="inlineStr">
        <is>
          <t>消防系统</t>
        </is>
      </c>
      <c r="K132" t="inlineStr">
        <is>
          <t>自动喷水灭火系统</t>
        </is>
      </c>
      <c r="L132" t="inlineStr">
        <is>
          <t>02</t>
        </is>
      </c>
      <c r="M132" t="inlineStr">
        <is>
          <t>01</t>
        </is>
      </c>
      <c r="N132" t="inlineStr">
        <is>
          <t>05</t>
        </is>
      </c>
      <c r="O132" t="inlineStr">
        <is>
          <t>03</t>
        </is>
      </c>
      <c r="P132" t="inlineStr">
        <is>
          <t>管道</t>
        </is>
      </c>
      <c r="Q132" t="inlineStr">
        <is>
          <t>管道类型</t>
        </is>
      </c>
      <c r="R132" t="inlineStr">
        <is>
          <t>热浸镀锌钢管-丝接与法兰-DN150</t>
        </is>
      </c>
      <c r="S132" t="inlineStr">
        <is>
          <t>管材-连接方式-公称直径</t>
        </is>
      </c>
      <c r="T132" t="inlineStr">
        <is>
          <t>管道_管道类型_热浸镀锌钢管-丝接与法兰-DN150</t>
        </is>
      </c>
      <c r="U132" t="inlineStr">
        <is>
          <t>1013构件命名调整</t>
        </is>
      </c>
      <c r="V132" t="inlineStr">
        <is>
          <t>消防工程_管道</t>
        </is>
      </c>
      <c r="W132" t="inlineStr">
        <is>
          <t>尺寸（DN）</t>
        </is>
      </c>
      <c r="X132" s="2" t="str">
        <f>=HYPERLINK("https://j6i2pabkfv.feishu.cn/wiki/GgKMwrIIXiZBqRkEuPjcoFmnnme", "属性信息-管道-三工区")</f>
        <v>属性信息-管道-三工区</v>
      </c>
      <c r="Y132" s="2"/>
      <c r="Z132"/>
      <c r="AA132"/>
      <c r="AB132"/>
      <c r="AC132"/>
      <c r="AD132" t="inlineStr">
        <is>
          <t>1</t>
        </is>
      </c>
      <c r="AE132"/>
      <c r="AF132"/>
      <c r="AG132"/>
      <c r="AH132"/>
      <c r="AI132"/>
      <c r="AJ132"/>
      <c r="AK132"/>
      <c r="AL132"/>
      <c r="AM132"/>
    </row>
    <row r="133" ht="25.5" customHeight="1">
      <c r="A133"/>
      <c r="B133" t="inlineStr">
        <is>
          <t>消防工程</t>
        </is>
      </c>
      <c r="C133" t="inlineStr">
        <is>
          <t>消防水工程</t>
        </is>
      </c>
      <c r="D133" t="inlineStr">
        <is>
          <t>消火栓系统</t>
        </is>
      </c>
      <c r="E133" t="inlineStr">
        <is>
          <t>031001001</t>
        </is>
      </c>
      <c r="F133" t="inlineStr">
        <is>
          <t>热浸镀锌钢管（消火栓）DN100</t>
        </is>
      </c>
      <c r="G133"/>
      <c r="H133" t="inlineStr">
        <is>
          <t>m</t>
        </is>
      </c>
      <c r="I133" t="inlineStr">
        <is>
          <t>给排水系统</t>
        </is>
      </c>
      <c r="J133" t="inlineStr">
        <is>
          <t>消防系统</t>
        </is>
      </c>
      <c r="K133" t="inlineStr">
        <is>
          <t>室内消火栓系统</t>
        </is>
      </c>
      <c r="L133" t="inlineStr">
        <is>
          <t>02</t>
        </is>
      </c>
      <c r="M133" t="inlineStr">
        <is>
          <t>01</t>
        </is>
      </c>
      <c r="N133" t="inlineStr">
        <is>
          <t>05</t>
        </is>
      </c>
      <c r="O133" t="inlineStr">
        <is>
          <t>02</t>
        </is>
      </c>
      <c r="P133" t="inlineStr">
        <is>
          <t>管道</t>
        </is>
      </c>
      <c r="Q133" t="inlineStr">
        <is>
          <t>管道类型</t>
        </is>
      </c>
      <c r="R133" t="inlineStr">
        <is>
          <t>热浸镀锌钢管-丝接与法兰-DN100</t>
        </is>
      </c>
      <c r="S133" t="inlineStr">
        <is>
          <t>管材-连接方式-公称直径</t>
        </is>
      </c>
      <c r="T133" t="inlineStr">
        <is>
          <t>管道_管道类型_热浸镀锌钢管-丝接与法兰-DN100</t>
        </is>
      </c>
      <c r="U133" t="inlineStr">
        <is>
          <t>1013构件命名调整</t>
        </is>
      </c>
      <c r="V133" t="inlineStr">
        <is>
          <t>消防工程_管道</t>
        </is>
      </c>
      <c r="W133" t="inlineStr">
        <is>
          <t>尺寸（DN）</t>
        </is>
      </c>
      <c r="X133" s="2" t="str">
        <f>=HYPERLINK("https://j6i2pabkfv.feishu.cn/wiki/GgKMwrIIXiZBqRkEuPjcoFmnnme", "属性信息-管道-三工区")</f>
        <v>属性信息-管道-三工区</v>
      </c>
      <c r="Y133" s="2"/>
      <c r="Z133"/>
      <c r="AA133"/>
      <c r="AB133"/>
      <c r="AC133"/>
      <c r="AD133" t="inlineStr">
        <is>
          <t>1</t>
        </is>
      </c>
      <c r="AE133"/>
      <c r="AF133"/>
      <c r="AG133"/>
      <c r="AH133"/>
      <c r="AI133"/>
      <c r="AJ133"/>
      <c r="AK133"/>
      <c r="AL133"/>
      <c r="AM133"/>
    </row>
    <row r="134" ht="25.5" customHeight="1">
      <c r="A134"/>
      <c r="B134" t="inlineStr">
        <is>
          <t>消防工程</t>
        </is>
      </c>
      <c r="C134" t="inlineStr">
        <is>
          <t>消防水工程</t>
        </is>
      </c>
      <c r="D134" t="inlineStr">
        <is>
          <t>喷淋系统</t>
        </is>
      </c>
      <c r="E134" t="inlineStr">
        <is>
          <t>030901002</t>
        </is>
      </c>
      <c r="F134" t="inlineStr">
        <is>
          <t>热浸镀锌加厚钢管（喷淋） DN150</t>
        </is>
      </c>
      <c r="G134"/>
      <c r="H134" t="inlineStr">
        <is>
          <t>m</t>
        </is>
      </c>
      <c r="I134" t="inlineStr">
        <is>
          <t>给排水系统</t>
        </is>
      </c>
      <c r="J134" t="inlineStr">
        <is>
          <t>消防系统</t>
        </is>
      </c>
      <c r="K134" t="inlineStr">
        <is>
          <t>自动喷水灭火系统</t>
        </is>
      </c>
      <c r="L134" t="inlineStr">
        <is>
          <t>02</t>
        </is>
      </c>
      <c r="M134" t="inlineStr">
        <is>
          <t>01</t>
        </is>
      </c>
      <c r="N134" t="inlineStr">
        <is>
          <t>05</t>
        </is>
      </c>
      <c r="O134" t="inlineStr">
        <is>
          <t>03</t>
        </is>
      </c>
      <c r="P134" t="inlineStr">
        <is>
          <t>管道</t>
        </is>
      </c>
      <c r="Q134" t="inlineStr">
        <is>
          <t>管道类型</t>
        </is>
      </c>
      <c r="R134" t="inlineStr">
        <is>
          <t>加厚型热浸镀锌钢管-丝接与法兰-DN150</t>
        </is>
      </c>
      <c r="S134" t="inlineStr">
        <is>
          <t>管材-连接方式-公称直径</t>
        </is>
      </c>
      <c r="T134" t="inlineStr">
        <is>
          <t>管道_管道类型_加厚型热浸镀锌钢管-丝接与法兰-DN150</t>
        </is>
      </c>
      <c r="U134" t="inlineStr">
        <is>
          <t>1013构件命名调整</t>
        </is>
      </c>
      <c r="V134" t="inlineStr">
        <is>
          <t>消防工程_管道</t>
        </is>
      </c>
      <c r="W134" t="inlineStr">
        <is>
          <t>尺寸（DN）</t>
        </is>
      </c>
      <c r="X134" s="2" t="str">
        <f>=HYPERLINK("https://j6i2pabkfv.feishu.cn/wiki/GgKMwrIIXiZBqRkEuPjcoFmnnme", "属性信息-管道-三工区")</f>
        <v>属性信息-管道-三工区</v>
      </c>
      <c r="Y134" s="2"/>
      <c r="Z134"/>
      <c r="AA134"/>
      <c r="AB134"/>
      <c r="AC134"/>
      <c r="AD134" t="inlineStr">
        <is>
          <t>1</t>
        </is>
      </c>
      <c r="AE134"/>
      <c r="AF134"/>
      <c r="AG134"/>
      <c r="AH134"/>
      <c r="AI134"/>
      <c r="AJ134"/>
      <c r="AK134"/>
      <c r="AL134"/>
      <c r="AM134"/>
    </row>
    <row r="135" ht="25.5" customHeight="1">
      <c r="A135"/>
      <c r="B135" t="inlineStr">
        <is>
          <t>消防工程</t>
        </is>
      </c>
      <c r="C135" t="inlineStr">
        <is>
          <t>消防水工程</t>
        </is>
      </c>
      <c r="D135" t="inlineStr">
        <is>
          <t>喷淋系统</t>
        </is>
      </c>
      <c r="E135" t="inlineStr">
        <is>
          <t>030901002</t>
        </is>
      </c>
      <c r="F135" t="inlineStr">
        <is>
          <t>内外壁热镀锌无缝钢管（喷淋）DN65</t>
        </is>
      </c>
      <c r="G135"/>
      <c r="H135" t="inlineStr">
        <is>
          <t>m</t>
        </is>
      </c>
      <c r="I135" t="inlineStr">
        <is>
          <t>给排水系统</t>
        </is>
      </c>
      <c r="J135" t="inlineStr">
        <is>
          <t>消防系统</t>
        </is>
      </c>
      <c r="K135" t="inlineStr">
        <is>
          <t>大空间智能型主动喷水灭火系统</t>
        </is>
      </c>
      <c r="L135" t="inlineStr">
        <is>
          <t>02</t>
        </is>
      </c>
      <c r="M135" t="inlineStr">
        <is>
          <t>01</t>
        </is>
      </c>
      <c r="N135" t="inlineStr">
        <is>
          <t>05</t>
        </is>
      </c>
      <c r="O135" t="inlineStr">
        <is>
          <t>06</t>
        </is>
      </c>
      <c r="P135" t="inlineStr">
        <is>
          <t>管道</t>
        </is>
      </c>
      <c r="Q135" t="inlineStr">
        <is>
          <t>管道类型</t>
        </is>
      </c>
      <c r="R135" t="inlineStr">
        <is>
          <t>内外热浸镀锌无缝钢管-丝接与法兰-DN65</t>
        </is>
      </c>
      <c r="S135" t="inlineStr">
        <is>
          <t>管材-连接方式-公称直径</t>
        </is>
      </c>
      <c r="T135" t="inlineStr">
        <is>
          <t>管道_管道类型_内外热浸镀锌无缝钢管-丝接与法兰-DN65</t>
        </is>
      </c>
      <c r="U135" t="inlineStr">
        <is>
          <t>1013构件命名调整</t>
        </is>
      </c>
      <c r="V135" t="inlineStr">
        <is>
          <t>消防工程_管道</t>
        </is>
      </c>
      <c r="W135" t="inlineStr">
        <is>
          <t>尺寸（DN）</t>
        </is>
      </c>
      <c r="X135" s="2" t="str">
        <f>=HYPERLINK("https://j6i2pabkfv.feishu.cn/wiki/GgKMwrIIXiZBqRkEuPjcoFmnnme", "属性信息-管道-三工区")</f>
        <v>属性信息-管道-三工区</v>
      </c>
      <c r="Y135" s="2"/>
      <c r="Z135"/>
      <c r="AA135"/>
      <c r="AB135"/>
      <c r="AC135"/>
      <c r="AD135" t="inlineStr">
        <is>
          <t>1</t>
        </is>
      </c>
      <c r="AE135"/>
      <c r="AF135"/>
      <c r="AG135"/>
      <c r="AH135"/>
      <c r="AI135"/>
      <c r="AJ135"/>
      <c r="AK135"/>
      <c r="AL135"/>
      <c r="AM135"/>
    </row>
    <row r="136" ht="25.5" customHeight="1">
      <c r="A136"/>
      <c r="B136" t="inlineStr">
        <is>
          <t>消防工程</t>
        </is>
      </c>
      <c r="C136" t="inlineStr">
        <is>
          <t>消防水工程</t>
        </is>
      </c>
      <c r="D136" t="inlineStr">
        <is>
          <t>消火栓系统</t>
        </is>
      </c>
      <c r="E136" t="inlineStr">
        <is>
          <t>031001001</t>
        </is>
      </c>
      <c r="F136" t="inlineStr">
        <is>
          <t>热浸镀锌加厚钢管（消火栓）DN65</t>
        </is>
      </c>
      <c r="G136"/>
      <c r="H136" t="inlineStr">
        <is>
          <t>m</t>
        </is>
      </c>
      <c r="I136" t="inlineStr">
        <is>
          <t>给排水系统</t>
        </is>
      </c>
      <c r="J136" t="inlineStr">
        <is>
          <t>消防系统</t>
        </is>
      </c>
      <c r="K136" t="inlineStr">
        <is>
          <t>室内消火栓系统</t>
        </is>
      </c>
      <c r="L136" t="inlineStr">
        <is>
          <t>02</t>
        </is>
      </c>
      <c r="M136" t="inlineStr">
        <is>
          <t>01</t>
        </is>
      </c>
      <c r="N136" t="inlineStr">
        <is>
          <t>05</t>
        </is>
      </c>
      <c r="O136" t="inlineStr">
        <is>
          <t>02</t>
        </is>
      </c>
      <c r="P136" t="inlineStr">
        <is>
          <t>管道</t>
        </is>
      </c>
      <c r="Q136" t="inlineStr">
        <is>
          <t>管道类型</t>
        </is>
      </c>
      <c r="R136" t="inlineStr">
        <is>
          <t>加厚型热浸镀锌钢管-丝接与法兰-DN65</t>
        </is>
      </c>
      <c r="S136" t="inlineStr">
        <is>
          <t>管材-连接方式-公称直径</t>
        </is>
      </c>
      <c r="T136" t="inlineStr">
        <is>
          <t>管道_管道类型_加厚型热浸镀锌钢管-丝接与法兰-DN65</t>
        </is>
      </c>
      <c r="U136" t="inlineStr">
        <is>
          <t>1013构件命名调整</t>
        </is>
      </c>
      <c r="V136" t="inlineStr">
        <is>
          <t>消防工程_管道</t>
        </is>
      </c>
      <c r="W136" t="inlineStr">
        <is>
          <t>尺寸（DN）</t>
        </is>
      </c>
      <c r="X136" s="2" t="str">
        <f>=HYPERLINK("https://j6i2pabkfv.feishu.cn/wiki/GgKMwrIIXiZBqRkEuPjcoFmnnme", "属性信息-管道-三工区")</f>
        <v>属性信息-管道-三工区</v>
      </c>
      <c r="Y136" s="2"/>
      <c r="Z136"/>
      <c r="AA136"/>
      <c r="AB136"/>
      <c r="AC136"/>
      <c r="AD136" t="inlineStr">
        <is>
          <t>1</t>
        </is>
      </c>
      <c r="AE136"/>
      <c r="AF136"/>
      <c r="AG136"/>
      <c r="AH136"/>
      <c r="AI136"/>
      <c r="AJ136"/>
      <c r="AK136"/>
      <c r="AL136"/>
      <c r="AM136"/>
    </row>
    <row r="137" ht="25.5" customHeight="1">
      <c r="A137"/>
      <c r="B137" t="inlineStr">
        <is>
          <t>消防工程</t>
        </is>
      </c>
      <c r="C137" t="inlineStr">
        <is>
          <t>消防水工程</t>
        </is>
      </c>
      <c r="D137" t="inlineStr">
        <is>
          <t>喷淋系统</t>
        </is>
      </c>
      <c r="E137" t="inlineStr">
        <is>
          <t>030601004</t>
        </is>
      </c>
      <c r="F137" t="inlineStr">
        <is>
          <t>流量计</t>
        </is>
      </c>
      <c r="G137"/>
      <c r="H137" t="inlineStr">
        <is>
          <t>个</t>
        </is>
      </c>
      <c r="I137" t="inlineStr">
        <is>
          <t>给排水系统</t>
        </is>
      </c>
      <c r="J137" t="inlineStr">
        <is>
          <t>消防系统</t>
        </is>
      </c>
      <c r="K137" t="inlineStr">
        <is>
          <t>自动喷水灭火系统</t>
        </is>
      </c>
      <c r="L137" t="inlineStr">
        <is>
          <t>02</t>
        </is>
      </c>
      <c r="M137" t="inlineStr">
        <is>
          <t>01</t>
        </is>
      </c>
      <c r="N137" t="inlineStr">
        <is>
          <t>05</t>
        </is>
      </c>
      <c r="O137" t="inlineStr">
        <is>
          <t>03</t>
        </is>
      </c>
      <c r="P137" t="inlineStr">
        <is>
          <t>机械设备</t>
        </is>
      </c>
      <c r="Q137" t="inlineStr">
        <is>
          <t>流量计</t>
        </is>
      </c>
      <c r="R137" t="inlineStr">
        <is>
          <t>流量计</t>
        </is>
      </c>
      <c r="S137" t="inlineStr">
        <is>
          <t>设备名称</t>
        </is>
      </c>
      <c r="T137" t="inlineStr">
        <is>
          <t>机械设备_流量计_流量计</t>
        </is>
      </c>
      <c r="U137" t="inlineStr">
        <is>
          <t>20240528更新：清单补全</t>
        </is>
      </c>
      <c r="V137"/>
      <c r="W137"/>
      <c r="X137" s="2" t="str">
        <f>=HYPERLINK("https://j6i2pabkfv.feishu.cn/wiki/Xk6iwDvuUiq8cZkDg7ScGKV5nRe", "属性信息表-流量计-三工区")</f>
        <v>属性信息表-流量计-三工区</v>
      </c>
      <c r="Y137" s="2"/>
      <c r="Z137"/>
      <c r="AA137"/>
      <c r="AB137"/>
      <c r="AC137"/>
      <c r="AD137"/>
      <c r="AE137"/>
      <c r="AF137"/>
      <c r="AG137"/>
      <c r="AH137"/>
      <c r="AI137"/>
      <c r="AJ137"/>
      <c r="AK137"/>
      <c r="AL137"/>
      <c r="AM137"/>
    </row>
    <row r="138" ht="25.5" customHeight="1">
      <c r="A138"/>
      <c r="B138" t="inlineStr">
        <is>
          <t>消防工程</t>
        </is>
      </c>
      <c r="C138" t="inlineStr">
        <is>
          <t>消防水工程</t>
        </is>
      </c>
      <c r="D138" t="inlineStr">
        <is>
          <t>喷淋系统</t>
        </is>
      </c>
      <c r="E138" t="inlineStr">
        <is>
          <t>030601002</t>
        </is>
      </c>
      <c r="F138" t="inlineStr">
        <is>
          <t>水位计</t>
        </is>
      </c>
      <c r="G138"/>
      <c r="H138" t="inlineStr">
        <is>
          <t>个</t>
        </is>
      </c>
      <c r="I138" t="inlineStr">
        <is>
          <t>给排水系统</t>
        </is>
      </c>
      <c r="J138" t="inlineStr">
        <is>
          <t>消防系统</t>
        </is>
      </c>
      <c r="K138" t="inlineStr">
        <is>
          <t>自动喷水灭火系统</t>
        </is>
      </c>
      <c r="L138" t="inlineStr">
        <is>
          <t>02</t>
        </is>
      </c>
      <c r="M138" t="inlineStr">
        <is>
          <t>01</t>
        </is>
      </c>
      <c r="N138" t="inlineStr">
        <is>
          <t>05</t>
        </is>
      </c>
      <c r="O138" t="inlineStr">
        <is>
          <t>03</t>
        </is>
      </c>
      <c r="P138" t="inlineStr">
        <is>
          <t>机械设备</t>
        </is>
      </c>
      <c r="Q138" t="inlineStr">
        <is>
          <t>水位计</t>
        </is>
      </c>
      <c r="R138" t="inlineStr">
        <is>
          <t>水位计</t>
        </is>
      </c>
      <c r="S138" t="inlineStr">
        <is>
          <t>设备名称</t>
        </is>
      </c>
      <c r="T138" t="inlineStr">
        <is>
          <t>机械设备_水位计_水位计</t>
        </is>
      </c>
      <c r="U138" t="inlineStr">
        <is>
          <t>20240528更新：清单补全</t>
        </is>
      </c>
      <c r="V138"/>
      <c r="W138"/>
      <c r="X138" s="2" t="str">
        <f>=HYPERLINK("https://j6i2pabkfv.feishu.cn/wiki/Xk6iwDvuUiq8cZkDg7ScGKV5nRe", "属性信息表-流量计-三工区")</f>
        <v>属性信息表-流量计-三工区</v>
      </c>
      <c r="Y138" s="2"/>
      <c r="Z138"/>
      <c r="AA138"/>
      <c r="AB138"/>
      <c r="AC138"/>
      <c r="AD138"/>
      <c r="AE138"/>
      <c r="AF138"/>
      <c r="AG138"/>
      <c r="AH138"/>
      <c r="AI138"/>
      <c r="AJ138"/>
      <c r="AK138"/>
      <c r="AL138"/>
      <c r="AM138"/>
    </row>
    <row r="139" ht="25.5" customHeight="1">
      <c r="A139"/>
      <c r="B139" t="inlineStr">
        <is>
          <t>消防工程</t>
        </is>
      </c>
      <c r="C139" t="inlineStr">
        <is>
          <t>消防水工程</t>
        </is>
      </c>
      <c r="D139" t="inlineStr">
        <is>
          <t>消火栓系统</t>
        </is>
      </c>
      <c r="E139" t="inlineStr">
        <is>
          <t>081105001</t>
        </is>
      </c>
      <c r="F139" t="inlineStr">
        <is>
          <t>空压机</t>
        </is>
      </c>
      <c r="G139"/>
      <c r="H139" t="inlineStr">
        <is>
          <t>台</t>
        </is>
      </c>
      <c r="I139" t="inlineStr">
        <is>
          <t>给排水系统</t>
        </is>
      </c>
      <c r="J139" t="inlineStr">
        <is>
          <t>消防系统</t>
        </is>
      </c>
      <c r="K139" t="inlineStr">
        <is>
          <t>自动喷水灭火系统</t>
        </is>
      </c>
      <c r="L139" t="inlineStr">
        <is>
          <t>02</t>
        </is>
      </c>
      <c r="M139" t="inlineStr">
        <is>
          <t>01</t>
        </is>
      </c>
      <c r="N139" t="inlineStr">
        <is>
          <t>05</t>
        </is>
      </c>
      <c r="O139" t="inlineStr">
        <is>
          <t>02</t>
        </is>
      </c>
      <c r="P139" t="inlineStr">
        <is>
          <t>机械设备</t>
        </is>
      </c>
      <c r="Q139" t="inlineStr">
        <is>
          <t>螺杆式空气压缩机</t>
        </is>
      </c>
      <c r="R139" t="inlineStr">
        <is>
          <t>空压机</t>
        </is>
      </c>
      <c r="S139" t="inlineStr">
        <is>
          <t>设备名称</t>
        </is>
      </c>
      <c r="T139" t="inlineStr">
        <is>
          <t>机械设备_螺杆式空气压缩机_空压机</t>
        </is>
      </c>
      <c r="U139" t="inlineStr">
        <is>
          <t>1013新增</t>
        </is>
      </c>
      <c r="V139" t="inlineStr">
        <is>
          <t>消防工程_消防设备</t>
        </is>
      </c>
      <c r="W139"/>
      <c r="X139" s="2" t="str">
        <f>=HYPERLINK("https://j6i2pabkfv.feishu.cn/wiki/ZN6owOZcxib2O4ksvRCctzM6nVd", "属性信息表-螺杆式空气压缩机-三工区")</f>
        <v>属性信息表-螺杆式空气压缩机-三工区</v>
      </c>
      <c r="Y139" s="2" t="str">
        <f>=HYPERLINK("https://j6i2pabkfv.feishu.cn/wiki/N1PfwvO1ZiQwqWkPjW5cboifnTb", "属性信息--空气压缩机")</f>
        <v>属性信息--空气压缩机</v>
      </c>
      <c r="Z139"/>
      <c r="AA139"/>
      <c r="AB139"/>
      <c r="AC139"/>
      <c r="AD139" t="inlineStr">
        <is>
          <t>1</t>
        </is>
      </c>
      <c r="AE139"/>
      <c r="AF139"/>
      <c r="AG139"/>
      <c r="AH139"/>
      <c r="AI139"/>
      <c r="AJ139"/>
      <c r="AK139"/>
      <c r="AL139"/>
      <c r="AM139"/>
    </row>
    <row r="140" ht="25.5" customHeight="1">
      <c r="A140"/>
      <c r="B140" t="inlineStr">
        <is>
          <t>消防工程</t>
        </is>
      </c>
      <c r="C140" t="inlineStr">
        <is>
          <t>消防水工程</t>
        </is>
      </c>
      <c r="D140" t="inlineStr">
        <is>
          <t>喷淋系统</t>
        </is>
      </c>
      <c r="E140" t="inlineStr">
        <is>
          <t>030901014</t>
        </is>
      </c>
      <c r="F140" t="inlineStr">
        <is>
          <t>自动射流灭火装置</t>
        </is>
      </c>
      <c r="G140"/>
      <c r="H140" t="inlineStr">
        <is>
          <t>套</t>
        </is>
      </c>
      <c r="I140" t="inlineStr">
        <is>
          <t>给排水系统</t>
        </is>
      </c>
      <c r="J140" t="inlineStr">
        <is>
          <t>消防系统</t>
        </is>
      </c>
      <c r="K140" t="inlineStr">
        <is>
          <t>大空间智能型主动喷水灭火系统</t>
        </is>
      </c>
      <c r="L140" t="inlineStr">
        <is>
          <t>02</t>
        </is>
      </c>
      <c r="M140" t="inlineStr">
        <is>
          <t>01</t>
        </is>
      </c>
      <c r="N140" t="inlineStr">
        <is>
          <t>05</t>
        </is>
      </c>
      <c r="O140" t="inlineStr">
        <is>
          <t>06</t>
        </is>
      </c>
      <c r="P140" t="inlineStr">
        <is>
          <t>机械设备</t>
        </is>
      </c>
      <c r="Q140" t="inlineStr">
        <is>
          <t>自动射流灭火装置</t>
        </is>
      </c>
      <c r="R140" t="inlineStr">
        <is>
          <t>SLMH-01-流量（Q）=36m³/h-扬程（H）=50m-功率（kW）=0.37kW</t>
        </is>
      </c>
      <c r="S140" t="inlineStr">
        <is>
          <t>设备编号-流量Q（m³/h）-扬程H（m）-功率N（kW）</t>
        </is>
      </c>
      <c r="T140" t="inlineStr">
        <is>
          <t>机械设备_自动射流灭火装置_SLMH-01-流量（Q）=36m³/h-扬程（H）=50m-功率（kW）=0.37kW</t>
        </is>
      </c>
      <c r="U140" t="inlineStr">
        <is>
          <t>1013新增</t>
        </is>
      </c>
      <c r="V140" t="inlineStr">
        <is>
          <t>机械设备安装工程_机械设备</t>
        </is>
      </c>
      <c r="W140"/>
      <c r="X140" s="2" t="str">
        <f>=HYPERLINK("https://j6i2pabkfv.feishu.cn/wiki/ImgBwMGqdiSq3MkpSwNcJJa0nTd", "属性信息表-水炮-三工区")</f>
        <v>属性信息表-水炮-三工区</v>
      </c>
      <c r="Y140" s="2" t="str">
        <f>=HYPERLINK("https://j6i2pabkfv.feishu.cn/wiki/REOSw3TCEiyXamkezDzceXX3nod", "属性信息--自动射流灭火装置")</f>
        <v>属性信息--自动射流灭火装置</v>
      </c>
      <c r="Z140"/>
      <c r="AA140"/>
      <c r="AB140"/>
      <c r="AC140"/>
      <c r="AD140" t="inlineStr">
        <is>
          <t>1</t>
        </is>
      </c>
      <c r="AE140"/>
      <c r="AF140"/>
      <c r="AG140"/>
      <c r="AH140"/>
      <c r="AI140"/>
      <c r="AJ140"/>
      <c r="AK140"/>
      <c r="AL140"/>
      <c r="AM140"/>
    </row>
    <row r="141" ht="25.5" customHeight="1">
      <c r="A141"/>
      <c r="B141" t="inlineStr">
        <is>
          <t>消防工程</t>
        </is>
      </c>
      <c r="C141" t="inlineStr">
        <is>
          <t>消防水工程</t>
        </is>
      </c>
      <c r="D141" t="inlineStr">
        <is>
          <t>消火栓系统</t>
        </is>
      </c>
      <c r="E141" t="inlineStr">
        <is>
          <t>031006015</t>
        </is>
      </c>
      <c r="F141" t="inlineStr">
        <is>
          <t>屋顶消防水箱 有效容积50.0m3,  7m*5.5m*2m(H)</t>
        </is>
      </c>
      <c r="G141"/>
      <c r="H141" t="inlineStr">
        <is>
          <t>个</t>
        </is>
      </c>
      <c r="I141" t="inlineStr">
        <is>
          <t>给排水系统</t>
        </is>
      </c>
      <c r="J141" t="inlineStr">
        <is>
          <t>消防系统</t>
        </is>
      </c>
      <c r="K141" t="inlineStr">
        <is>
          <t>室内消火栓系统</t>
        </is>
      </c>
      <c r="L141" t="inlineStr">
        <is>
          <t>02</t>
        </is>
      </c>
      <c r="M141" t="inlineStr">
        <is>
          <t>01</t>
        </is>
      </c>
      <c r="N141" t="inlineStr">
        <is>
          <t>05</t>
        </is>
      </c>
      <c r="O141" t="inlineStr">
        <is>
          <t>02</t>
        </is>
      </c>
      <c r="P141" t="inlineStr">
        <is>
          <t>机械设备</t>
        </is>
      </c>
      <c r="Q141" t="inlineStr">
        <is>
          <t>消防水箱（罐）</t>
        </is>
      </c>
      <c r="R141" t="inlineStr">
        <is>
          <t>RSSX-01-50.0m³ -6500mmx4000mmx2500mm</t>
        </is>
      </c>
      <c r="S141" t="inlineStr">
        <is>
          <t>设备编号-容积（m³）-尺寸（mm）</t>
        </is>
      </c>
      <c r="T141" t="inlineStr">
        <is>
          <t>机械设备_消防水箱（罐）_RSSX-01-50.0m³ -6500mmx4000mmx2500mm</t>
        </is>
      </c>
      <c r="U141" t="inlineStr">
        <is>
          <t>1013新增</t>
        </is>
      </c>
      <c r="V141" t="inlineStr">
        <is>
          <t>消防工程_消防设备</t>
        </is>
      </c>
      <c r="W141"/>
      <c r="X141" s="2" t="str">
        <f>=HYPERLINK("https://j6i2pabkfv.feishu.cn/wiki/P0TNwJJP6iKWfSkitQKcaU29n4f", "属性信息表-水箱-一工区")</f>
        <v>属性信息表-水箱-一工区</v>
      </c>
      <c r="Y141" s="2"/>
      <c r="Z141"/>
      <c r="AA141"/>
      <c r="AB141"/>
      <c r="AC141"/>
      <c r="AD141"/>
      <c r="AE141"/>
      <c r="AF141"/>
      <c r="AG141"/>
      <c r="AH141"/>
      <c r="AI141"/>
      <c r="AJ141"/>
      <c r="AK141"/>
      <c r="AL141"/>
      <c r="AM141"/>
    </row>
    <row r="142" ht="25.5" customHeight="1">
      <c r="A142"/>
      <c r="B142" t="inlineStr">
        <is>
          <t>消防工程</t>
        </is>
      </c>
      <c r="C142" t="inlineStr">
        <is>
          <t>消防水工程</t>
        </is>
      </c>
      <c r="D142" t="inlineStr">
        <is>
          <t>消火栓系统</t>
        </is>
      </c>
      <c r="E142" t="inlineStr">
        <is>
          <t>031006015</t>
        </is>
      </c>
      <c r="F142" t="inlineStr">
        <is>
          <t>不锈钢消防转输水箱</t>
        </is>
      </c>
      <c r="G142"/>
      <c r="H142" t="inlineStr">
        <is>
          <t>个</t>
        </is>
      </c>
      <c r="I142" t="inlineStr">
        <is>
          <t>给排水系统</t>
        </is>
      </c>
      <c r="J142" t="inlineStr">
        <is>
          <t>消防系统</t>
        </is>
      </c>
      <c r="K142" t="inlineStr">
        <is>
          <t>室内消火栓系统</t>
        </is>
      </c>
      <c r="L142" t="inlineStr">
        <is>
          <t>02</t>
        </is>
      </c>
      <c r="M142" t="inlineStr">
        <is>
          <t>01</t>
        </is>
      </c>
      <c r="N142" t="inlineStr">
        <is>
          <t>05</t>
        </is>
      </c>
      <c r="O142" t="inlineStr">
        <is>
          <t>02</t>
        </is>
      </c>
      <c r="P142" t="inlineStr">
        <is>
          <t>机械设备</t>
        </is>
      </c>
      <c r="Q142" t="inlineStr">
        <is>
          <t>不锈钢消防转输水箱</t>
        </is>
      </c>
      <c r="R142" t="inlineStr">
        <is>
          <t>编号-不锈钢-V=2m³ -尺寸=1200mmx1200mmx1200mm</t>
        </is>
      </c>
      <c r="S142" t="inlineStr">
        <is>
          <t>设备编号-材质-V（m³）-尺寸（mm）</t>
        </is>
      </c>
      <c r="T142" t="inlineStr">
        <is>
          <t>机械设备_不锈钢消防转输水箱_编号-不锈钢-V=2m³ -尺寸=1200mmx1200mmx1200mm</t>
        </is>
      </c>
      <c r="U142" t="inlineStr">
        <is>
          <t>20240528更新：清单补全</t>
        </is>
      </c>
      <c r="V142"/>
      <c r="W142"/>
      <c r="X142" s="2" t="str">
        <f>=HYPERLINK("https://j6i2pabkfv.feishu.cn/wiki/P0TNwJJP6iKWfSkitQKcaU29n4f", "属性信息表-水箱-一工区")</f>
        <v>属性信息表-水箱-一工区</v>
      </c>
      <c r="Y142" s="2"/>
      <c r="Z142"/>
      <c r="AA142"/>
      <c r="AB142"/>
      <c r="AC142"/>
      <c r="AD142"/>
      <c r="AE142"/>
      <c r="AF142"/>
      <c r="AG142"/>
      <c r="AH142"/>
      <c r="AI142"/>
      <c r="AJ142"/>
      <c r="AK142"/>
      <c r="AL142"/>
      <c r="AM142"/>
    </row>
    <row r="143" ht="25.5" customHeight="1">
      <c r="A143"/>
      <c r="B143" t="inlineStr">
        <is>
          <t>消防工程</t>
        </is>
      </c>
      <c r="C143" t="inlineStr">
        <is>
          <t>消防水工程</t>
        </is>
      </c>
      <c r="D143" t="inlineStr">
        <is>
          <t>消火栓系统</t>
        </is>
      </c>
      <c r="E143" t="inlineStr">
        <is>
          <t>030109001</t>
        </is>
      </c>
      <c r="F143" t="inlineStr">
        <is>
          <t>室内消火栓增压稳压设备 稳压泵:Q=1L/s，P=0.20MPa N=0.37Kw，气压罐:φ=800；P=1.6MPa</t>
        </is>
      </c>
      <c r="G143"/>
      <c r="H143" t="inlineStr">
        <is>
          <t>套</t>
        </is>
      </c>
      <c r="I143" t="inlineStr">
        <is>
          <t>给排水系统</t>
        </is>
      </c>
      <c r="J143" t="inlineStr">
        <is>
          <t>消防系统</t>
        </is>
      </c>
      <c r="K143" t="inlineStr">
        <is>
          <t>室内消火栓系统</t>
        </is>
      </c>
      <c r="L143" t="inlineStr">
        <is>
          <t>02</t>
        </is>
      </c>
      <c r="M143" t="inlineStr">
        <is>
          <t>01</t>
        </is>
      </c>
      <c r="N143" t="inlineStr">
        <is>
          <t>05</t>
        </is>
      </c>
      <c r="O143" t="inlineStr">
        <is>
          <t>02</t>
        </is>
      </c>
      <c r="P143" t="inlineStr">
        <is>
          <t>机械设备</t>
        </is>
      </c>
      <c r="Q143" t="inlineStr">
        <is>
          <t>室内消火栓增压稳压设备</t>
        </is>
      </c>
      <c r="R143" t="inlineStr">
        <is>
          <t>SHSWY-01-3.6m³/H-0.20MPa-0.37kW</t>
        </is>
      </c>
      <c r="S143" t="inlineStr">
        <is>
          <t>设备编号-流量Q（m³/h）-扬程H（m）-功率N（kW）</t>
        </is>
      </c>
      <c r="T143" t="inlineStr">
        <is>
          <t>机械设备_室内消火栓增压稳压设备_SHSWY-01-3.6m³/H-0.20MPa-0.37kW</t>
        </is>
      </c>
      <c r="U143" t="inlineStr">
        <is>
          <t>1013新增</t>
        </is>
      </c>
      <c r="V143" t="inlineStr">
        <is>
          <t>机械设备安装工程_机械设备</t>
        </is>
      </c>
      <c r="W143"/>
      <c r="X143" s="2" t="str">
        <f>=HYPERLINK("https://j6i2pabkfv.feishu.cn/wiki/HUDzwd1iIiYurjk9o0bcr1SLnCh", "属性信息表-稳压补水装置-三工区")</f>
        <v>属性信息表-稳压补水装置-三工区</v>
      </c>
      <c r="Y143" s="2" t="str">
        <f>=HYPERLINK("https://j6i2pabkfv.feishu.cn/wiki/QLCUwhpYniIHNtklfXyc0UKnnBg", "属性信息--消防增压稳压设备")</f>
        <v>属性信息--消防增压稳压设备</v>
      </c>
      <c r="Z143"/>
      <c r="AA143"/>
      <c r="AB143"/>
      <c r="AC143"/>
      <c r="AD143" t="inlineStr">
        <is>
          <t>1</t>
        </is>
      </c>
      <c r="AE143"/>
      <c r="AF143"/>
      <c r="AG143"/>
      <c r="AH143"/>
      <c r="AI143"/>
      <c r="AJ143"/>
      <c r="AK143"/>
      <c r="AL143"/>
      <c r="AM143"/>
    </row>
    <row r="144" ht="25.5" customHeight="1">
      <c r="A144"/>
      <c r="B144" t="inlineStr">
        <is>
          <t>消防工程</t>
        </is>
      </c>
      <c r="C144" t="inlineStr">
        <is>
          <t>消防水工程</t>
        </is>
      </c>
      <c r="D144" t="inlineStr">
        <is>
          <t>喷淋系统</t>
        </is>
      </c>
      <c r="E144" t="inlineStr">
        <is>
          <t>030109001</t>
        </is>
      </c>
      <c r="F144" t="inlineStr">
        <is>
          <t>自动喷洒增压稳压设备 稳压泵:Q=1L/s，P=0.20MPa N=0.37Kw，气压罐:φ=800；P=1.6MPa</t>
        </is>
      </c>
      <c r="G144"/>
      <c r="H144" t="inlineStr">
        <is>
          <t>套</t>
        </is>
      </c>
      <c r="I144" t="inlineStr">
        <is>
          <t>给排水系统</t>
        </is>
      </c>
      <c r="J144" t="inlineStr">
        <is>
          <t>消防系统</t>
        </is>
      </c>
      <c r="K144" t="inlineStr">
        <is>
          <t>自动喷水灭火系统</t>
        </is>
      </c>
      <c r="L144" t="inlineStr">
        <is>
          <t>02</t>
        </is>
      </c>
      <c r="M144" t="inlineStr">
        <is>
          <t>01</t>
        </is>
      </c>
      <c r="N144" t="inlineStr">
        <is>
          <t>05</t>
        </is>
      </c>
      <c r="O144" t="inlineStr">
        <is>
          <t>03</t>
        </is>
      </c>
      <c r="P144" t="inlineStr">
        <is>
          <t>机械设备</t>
        </is>
      </c>
      <c r="Q144" t="inlineStr">
        <is>
          <t>自动喷洒增压稳压设备</t>
        </is>
      </c>
      <c r="R144" t="inlineStr">
        <is>
          <t>PLWY-01-流量（Q）=3.6m³/h-压力（P) =0.20MPa-功率（N）=0.37kW-气压罐压力=800-气压罐压力（MPa）=1.6</t>
        </is>
      </c>
      <c r="S144" t="inlineStr">
        <is>
          <t>设备编号-流量Q（m³/h）-扬程H（m）-压力（P）-功率N（kW）-气压罐规格-气压罐压力（MPa）</t>
        </is>
      </c>
      <c r="T144" t="inlineStr">
        <is>
          <t>机械设备_自动喷洒增压稳压设备_PLWY-01-流量（Q）=3.6m³/h-压力（P) =0.20MPa-功率（N）=0.37kW-气压罐压力=800-气压罐压力（MPa）=1.6</t>
        </is>
      </c>
      <c r="U144" t="inlineStr">
        <is>
          <t>1013新增</t>
        </is>
      </c>
      <c r="V144" t="inlineStr">
        <is>
          <t>机械设备安装工程_机械设备</t>
        </is>
      </c>
      <c r="W144"/>
      <c r="X144" s="2" t="str">
        <f>=HYPERLINK("https://j6i2pabkfv.feishu.cn/wiki/HUDzwd1iIiYurjk9o0bcr1SLnCh", "属性信息表-稳压补水装置-三工区")</f>
        <v>属性信息表-稳压补水装置-三工区</v>
      </c>
      <c r="Y144" s="2" t="str">
        <f>=HYPERLINK("https://j6i2pabkfv.feishu.cn/wiki/QLCUwhpYniIHNtklfXyc0UKnnBg", "属性信息--消防增压稳压设备")</f>
        <v>属性信息--消防增压稳压设备</v>
      </c>
      <c r="Z144"/>
      <c r="AA144"/>
      <c r="AB144"/>
      <c r="AC144"/>
      <c r="AD144" t="inlineStr">
        <is>
          <t>1</t>
        </is>
      </c>
      <c r="AE144"/>
      <c r="AF144"/>
      <c r="AG144"/>
      <c r="AH144"/>
      <c r="AI144"/>
      <c r="AJ144"/>
      <c r="AK144"/>
      <c r="AL144"/>
      <c r="AM144"/>
    </row>
    <row r="145" ht="25.5" customHeight="1">
      <c r="A145"/>
      <c r="B145" t="inlineStr">
        <is>
          <t>消防工程</t>
        </is>
      </c>
      <c r="C145" t="inlineStr">
        <is>
          <t>消防水工程</t>
        </is>
      </c>
      <c r="D145" t="inlineStr">
        <is>
          <t>消火栓系统</t>
        </is>
      </c>
      <c r="E145"/>
      <c r="F145"/>
      <c r="G145"/>
      <c r="H145" t="inlineStr">
        <is>
          <t>台</t>
        </is>
      </c>
      <c r="I145" t="inlineStr">
        <is>
          <t>给排水系统</t>
        </is>
      </c>
      <c r="J145" t="inlineStr">
        <is>
          <t>消防系统</t>
        </is>
      </c>
      <c r="K145" t="inlineStr">
        <is>
          <t>室内消火栓系统</t>
        </is>
      </c>
      <c r="L145" t="inlineStr">
        <is>
          <t>02</t>
        </is>
      </c>
      <c r="M145" t="inlineStr">
        <is>
          <t>01</t>
        </is>
      </c>
      <c r="N145" t="inlineStr">
        <is>
          <t>05</t>
        </is>
      </c>
      <c r="O145" t="inlineStr">
        <is>
          <t>02</t>
        </is>
      </c>
      <c r="P145" t="inlineStr">
        <is>
          <t>机械设备</t>
        </is>
      </c>
      <c r="Q145" t="inlineStr">
        <is>
          <t>离心式水泵</t>
        </is>
      </c>
      <c r="R145" t="inlineStr">
        <is>
          <t>GSXHB-01-流量Q（m³/h）=30m³/h-扬程H（m）=33m-功率N（kW）=2.2KW</t>
        </is>
      </c>
      <c r="S145" t="inlineStr">
        <is>
          <t>设备编号-流量Q（m³/h）-扬程H（m）-功率N（kW）</t>
        </is>
      </c>
      <c r="T145" t="inlineStr">
        <is>
          <t>机械设备_离心式水泵_GSXHB-01-流量Q（m³/h）=30m³/h-扬程H（m）=33m-功率N（kW）=2.2KW</t>
        </is>
      </c>
      <c r="U145" t="inlineStr">
        <is>
          <t>1013新增</t>
        </is>
      </c>
      <c r="V145" t="inlineStr">
        <is>
          <t>消防工程_消防设备</t>
        </is>
      </c>
      <c r="W145"/>
      <c r="X145" s="2" t="str">
        <f>=HYPERLINK("https://j6i2pabkfv.feishu.cn/wiki/UTXRwmKneiSB1AkSA0dcM7gjnCd", "属性信息表-消防水泵 -三工区")</f>
        <v>属性信息表-消防水泵 -三工区</v>
      </c>
      <c r="Y145" s="2"/>
      <c r="Z145"/>
      <c r="AA145"/>
      <c r="AB145"/>
      <c r="AC145"/>
      <c r="AD145"/>
      <c r="AE145"/>
      <c r="AF145"/>
      <c r="AG145"/>
      <c r="AH145"/>
      <c r="AI145"/>
      <c r="AJ145" t="inlineStr">
        <is>
          <t>否</t>
        </is>
      </c>
      <c r="AK145" t="inlineStr">
        <is>
          <t>image.png</t>
        </is>
      </c>
      <c r="AL145"/>
      <c r="AM145"/>
    </row>
    <row r="146" ht="25.5" customHeight="1">
      <c r="A146"/>
      <c r="B146" t="inlineStr">
        <is>
          <t>消防工程</t>
        </is>
      </c>
      <c r="C146" t="inlineStr">
        <is>
          <t>消防水工程</t>
        </is>
      </c>
      <c r="D146"/>
      <c r="E146"/>
      <c r="F146"/>
      <c r="G146"/>
      <c r="H146" t="inlineStr">
        <is>
          <t>台</t>
        </is>
      </c>
      <c r="I146" t="inlineStr">
        <is>
          <t>给排水系统</t>
        </is>
      </c>
      <c r="J146" t="inlineStr">
        <is>
          <t>消防系统</t>
        </is>
      </c>
      <c r="K146" t="inlineStr">
        <is>
          <t>室内消火栓系统</t>
        </is>
      </c>
      <c r="L146" t="inlineStr">
        <is>
          <t>02</t>
        </is>
      </c>
      <c r="M146" t="inlineStr">
        <is>
          <t>01</t>
        </is>
      </c>
      <c r="N146" t="inlineStr">
        <is>
          <t>05</t>
        </is>
      </c>
      <c r="O146" t="inlineStr">
        <is>
          <t>02</t>
        </is>
      </c>
      <c r="P146" t="inlineStr">
        <is>
          <t>机械设备</t>
        </is>
      </c>
      <c r="Q146" t="inlineStr">
        <is>
          <t>混流式水泵</t>
        </is>
      </c>
      <c r="R146" t="inlineStr">
        <is>
          <t>LQSB-01-流量Q=15m³/h-扬程H（m）=10m-功率N（kW）=3.0kW</t>
        </is>
      </c>
      <c r="S146" t="inlineStr">
        <is>
          <t>设备编号-流量Q（m³/h）-扬程H（m）-功率N（kW）</t>
        </is>
      </c>
      <c r="T146" t="inlineStr">
        <is>
          <t>机械设备_混流式水泵_LQSB-01-流量Q=15m³/h-扬程H（m）=10m-功率N（kW）=3.0kW</t>
        </is>
      </c>
      <c r="U146" t="inlineStr">
        <is>
          <t>1013新增</t>
        </is>
      </c>
      <c r="V146" t="inlineStr">
        <is>
          <t>消防工程_消防设备</t>
        </is>
      </c>
      <c r="W146"/>
      <c r="X146" s="2" t="str">
        <f>=HYPERLINK("https://j6i2pabkfv.feishu.cn/wiki/UTXRwmKneiSB1AkSA0dcM7gjnCd", "属性信息表-消防水泵 -三工区")</f>
        <v>属性信息表-消防水泵 -三工区</v>
      </c>
      <c r="Y146" s="2"/>
      <c r="Z146"/>
      <c r="AA146"/>
      <c r="AB146"/>
      <c r="AC146"/>
      <c r="AD146"/>
      <c r="AE146"/>
      <c r="AF146"/>
      <c r="AG146"/>
      <c r="AH146"/>
      <c r="AI146"/>
      <c r="AJ146" t="inlineStr">
        <is>
          <t>否</t>
        </is>
      </c>
      <c r="AK146" t="inlineStr">
        <is>
          <t>image.png</t>
        </is>
      </c>
      <c r="AL146"/>
      <c r="AM146"/>
    </row>
    <row r="147" ht="25.5" customHeight="1">
      <c r="A147"/>
      <c r="B147" t="inlineStr">
        <is>
          <t>消防工程</t>
        </is>
      </c>
      <c r="C147" t="inlineStr">
        <is>
          <t>消防水工程</t>
        </is>
      </c>
      <c r="D147" t="inlineStr">
        <is>
          <t>消火栓系统</t>
        </is>
      </c>
      <c r="E147" t="inlineStr">
        <is>
          <t>030109001</t>
        </is>
      </c>
      <c r="F147" t="inlineStr">
        <is>
          <t>室内消火栓泵 Q=20L/s，H=80m，N=45KW</t>
        </is>
      </c>
      <c r="G147"/>
      <c r="H147" t="inlineStr">
        <is>
          <t>台</t>
        </is>
      </c>
      <c r="I147" t="inlineStr">
        <is>
          <t>给排水系统</t>
        </is>
      </c>
      <c r="J147" t="inlineStr">
        <is>
          <t>消防系统</t>
        </is>
      </c>
      <c r="K147" t="inlineStr">
        <is>
          <t>室内消火栓系统</t>
        </is>
      </c>
      <c r="L147" t="inlineStr">
        <is>
          <t>02</t>
        </is>
      </c>
      <c r="M147" t="inlineStr">
        <is>
          <t>01</t>
        </is>
      </c>
      <c r="N147" t="inlineStr">
        <is>
          <t>05</t>
        </is>
      </c>
      <c r="O147" t="inlineStr">
        <is>
          <t>02</t>
        </is>
      </c>
      <c r="P147" t="inlineStr">
        <is>
          <t>机械设备</t>
        </is>
      </c>
      <c r="Q147" t="inlineStr">
        <is>
          <t>室内消火栓泵</t>
        </is>
      </c>
      <c r="R147" t="inlineStr">
        <is>
          <t>设备编号-Q=20L/s-H=80m-N=45kW</t>
        </is>
      </c>
      <c r="S147" t="inlineStr">
        <is>
          <t>设备编号-Q（m³/h）-N（kW）-N（m³）</t>
        </is>
      </c>
      <c r="T147" t="inlineStr">
        <is>
          <t>机械设备_室内消火栓泵_设备编号-Q=20L/s-H=80m-N=45kW</t>
        </is>
      </c>
      <c r="U147" t="inlineStr">
        <is>
          <t>20240528更新：清单补全</t>
        </is>
      </c>
      <c r="V147"/>
      <c r="W147"/>
      <c r="X147" s="2" t="str">
        <f>=HYPERLINK("https://j6i2pabkfv.feishu.cn/wiki/UTXRwmKneiSB1AkSA0dcM7gjnCd", "属性信息表-消防水泵 -三工区")</f>
        <v>属性信息表-消防水泵 -三工区</v>
      </c>
      <c r="Y147" s="2"/>
      <c r="Z147"/>
      <c r="AA147"/>
      <c r="AB147"/>
      <c r="AC147"/>
      <c r="AD147"/>
      <c r="AE147"/>
      <c r="AF147"/>
      <c r="AG147"/>
      <c r="AH147"/>
      <c r="AI147"/>
      <c r="AJ147"/>
      <c r="AK147"/>
      <c r="AL147"/>
      <c r="AM147"/>
    </row>
    <row r="148" ht="25.5" customHeight="1">
      <c r="A148"/>
      <c r="B148" t="inlineStr">
        <is>
          <t>消防工程</t>
        </is>
      </c>
      <c r="C148" t="inlineStr">
        <is>
          <t>消防水工程</t>
        </is>
      </c>
      <c r="D148" t="inlineStr">
        <is>
          <t>喷淋系统</t>
        </is>
      </c>
      <c r="E148" t="inlineStr">
        <is>
          <t>030109001</t>
        </is>
      </c>
      <c r="F148" t="inlineStr">
        <is>
          <t>水喷雾泵 Q=70L/s，H=110m，N=132KW</t>
        </is>
      </c>
      <c r="G148"/>
      <c r="H148" t="inlineStr">
        <is>
          <t>台</t>
        </is>
      </c>
      <c r="I148" t="inlineStr">
        <is>
          <t>给排水系统</t>
        </is>
      </c>
      <c r="J148" t="inlineStr">
        <is>
          <t>消防系统</t>
        </is>
      </c>
      <c r="K148" t="inlineStr">
        <is>
          <t>自动喷水灭火系统</t>
        </is>
      </c>
      <c r="L148" t="inlineStr">
        <is>
          <t>02</t>
        </is>
      </c>
      <c r="M148" t="inlineStr">
        <is>
          <t>01</t>
        </is>
      </c>
      <c r="N148" t="inlineStr">
        <is>
          <t>05</t>
        </is>
      </c>
      <c r="O148" t="inlineStr">
        <is>
          <t>03</t>
        </is>
      </c>
      <c r="P148" t="inlineStr">
        <is>
          <t>机械设备</t>
        </is>
      </c>
      <c r="Q148" t="inlineStr">
        <is>
          <t>水喷雾泵</t>
        </is>
      </c>
      <c r="R148" t="inlineStr">
        <is>
          <t>设备编号-Q=70L/s-H=110m-N=132KW</t>
        </is>
      </c>
      <c r="S148" t="inlineStr">
        <is>
          <t>设备编号-Q（m³/h）-N（kW）-N（m³）</t>
        </is>
      </c>
      <c r="T148" t="inlineStr">
        <is>
          <t>机械设备_水喷雾泵_设备编号-Q=70L/s-H=110m-N=132KW</t>
        </is>
      </c>
      <c r="U148" t="inlineStr">
        <is>
          <t>20240528更新：清单补全</t>
        </is>
      </c>
      <c r="V148"/>
      <c r="W148"/>
      <c r="X148" s="2" t="str">
        <f>=HYPERLINK("https://j6i2pabkfv.feishu.cn/wiki/UTXRwmKneiSB1AkSA0dcM7gjnCd", "属性信息表-消防水泵 -三工区")</f>
        <v>属性信息表-消防水泵 -三工区</v>
      </c>
      <c r="Y148" s="2"/>
      <c r="Z148"/>
      <c r="AA148"/>
      <c r="AB148"/>
      <c r="AC148"/>
      <c r="AD148"/>
      <c r="AE148"/>
      <c r="AF148"/>
      <c r="AG148"/>
      <c r="AH148"/>
      <c r="AI148"/>
      <c r="AJ148"/>
      <c r="AK148"/>
      <c r="AL148"/>
      <c r="AM148"/>
    </row>
    <row r="149" ht="25.5" customHeight="1">
      <c r="A149"/>
      <c r="B149" t="inlineStr">
        <is>
          <t>消防工程</t>
        </is>
      </c>
      <c r="C149" t="inlineStr">
        <is>
          <t>消防水工程</t>
        </is>
      </c>
      <c r="D149" t="inlineStr">
        <is>
          <t>喷淋系统</t>
        </is>
      </c>
      <c r="E149" t="inlineStr">
        <is>
          <t>030109001</t>
        </is>
      </c>
      <c r="F149" t="inlineStr">
        <is>
          <t>泡沫液齿轮泵 Q=4.5L/s，H=140m，N=30KW</t>
        </is>
      </c>
      <c r="G149"/>
      <c r="H149" t="inlineStr">
        <is>
          <t>台</t>
        </is>
      </c>
      <c r="I149" t="inlineStr">
        <is>
          <t>给排水系统</t>
        </is>
      </c>
      <c r="J149" t="inlineStr">
        <is>
          <t>消防系统</t>
        </is>
      </c>
      <c r="K149" t="inlineStr">
        <is>
          <t>自动喷水灭火系统</t>
        </is>
      </c>
      <c r="L149" t="inlineStr">
        <is>
          <t>02</t>
        </is>
      </c>
      <c r="M149" t="inlineStr">
        <is>
          <t>01</t>
        </is>
      </c>
      <c r="N149" t="inlineStr">
        <is>
          <t>05</t>
        </is>
      </c>
      <c r="O149" t="inlineStr">
        <is>
          <t>03</t>
        </is>
      </c>
      <c r="P149" t="inlineStr">
        <is>
          <t>机械设备</t>
        </is>
      </c>
      <c r="Q149" t="inlineStr">
        <is>
          <t>泡沫液齿轮泵</t>
        </is>
      </c>
      <c r="R149" t="inlineStr">
        <is>
          <t>设备编号-Q=4.5L/s-H=140m-N=30KW</t>
        </is>
      </c>
      <c r="S149" t="inlineStr">
        <is>
          <t>设备编号-Q（m³/h）-N（kW）-N（m³）</t>
        </is>
      </c>
      <c r="T149" t="inlineStr">
        <is>
          <t>机械设备_泡沫液齿轮泵_设备编号-Q=4.5L/s-H=140m-N=30KW</t>
        </is>
      </c>
      <c r="U149" t="inlineStr">
        <is>
          <t>20240528更新：清单补全</t>
        </is>
      </c>
      <c r="V149"/>
      <c r="W149"/>
      <c r="X149" s="2" t="str">
        <f>=HYPERLINK("https://j6i2pabkfv.feishu.cn/wiki/UTXRwmKneiSB1AkSA0dcM7gjnCd", "属性信息表-消防水泵 -三工区")</f>
        <v>属性信息表-消防水泵 -三工区</v>
      </c>
      <c r="Y149" s="2"/>
      <c r="Z149"/>
      <c r="AA149"/>
      <c r="AB149"/>
      <c r="AC149"/>
      <c r="AD149"/>
      <c r="AE149"/>
      <c r="AF149"/>
      <c r="AG149"/>
      <c r="AH149"/>
      <c r="AI149"/>
      <c r="AJ149"/>
      <c r="AK149"/>
      <c r="AL149"/>
      <c r="AM149"/>
    </row>
    <row r="150" ht="25.5" customHeight="1">
      <c r="A150"/>
      <c r="B150" t="inlineStr">
        <is>
          <t>消防工程</t>
        </is>
      </c>
      <c r="C150" t="inlineStr">
        <is>
          <t>消防水工程</t>
        </is>
      </c>
      <c r="D150" t="inlineStr">
        <is>
          <t>消火栓系统</t>
        </is>
      </c>
      <c r="E150" t="inlineStr">
        <is>
          <t>030109001</t>
        </is>
      </c>
      <c r="F150" t="inlineStr">
        <is>
          <t>高区消火栓加压系统物联网消防给水成套机组 Q=40L/s,H=100m,N=90kW</t>
        </is>
      </c>
      <c r="G150"/>
      <c r="H150" t="inlineStr">
        <is>
          <t>套</t>
        </is>
      </c>
      <c r="I150" t="inlineStr">
        <is>
          <t>给排水系统</t>
        </is>
      </c>
      <c r="J150" t="inlineStr">
        <is>
          <t>消防系统</t>
        </is>
      </c>
      <c r="K150" t="inlineStr">
        <is>
          <t>室内消火栓系统</t>
        </is>
      </c>
      <c r="L150" t="inlineStr">
        <is>
          <t>02</t>
        </is>
      </c>
      <c r="M150" t="inlineStr">
        <is>
          <t>01</t>
        </is>
      </c>
      <c r="N150" t="inlineStr">
        <is>
          <t>05</t>
        </is>
      </c>
      <c r="O150" t="inlineStr">
        <is>
          <t>02</t>
        </is>
      </c>
      <c r="P150" t="inlineStr">
        <is>
          <t>机械设备</t>
        </is>
      </c>
      <c r="Q150" t="inlineStr">
        <is>
          <t>高区消火栓加压系统物联网消防给水成套机组</t>
        </is>
      </c>
      <c r="R150" t="inlineStr">
        <is>
          <t>XHSJYWLJZ-01-流量Q（m³/h）=40L/s-扬程H（m）=100m-功率N（kW）=90kW</t>
        </is>
      </c>
      <c r="S150" t="inlineStr">
        <is>
          <t>设备编号-流量Q（m³/h）-扬程H（m）-功率N（kW）</t>
        </is>
      </c>
      <c r="T150" t="inlineStr">
        <is>
          <t>机械设备_高区消火栓加压系统物联网消防给水成套机组_XHSJYWLJZ-01-流量Q（m³/h）=40L/s-扬程H（m）=100m-功率N（kW）=90kW</t>
        </is>
      </c>
      <c r="U150" t="inlineStr">
        <is>
          <t>1013新增</t>
        </is>
      </c>
      <c r="V150" t="inlineStr">
        <is>
          <t>机械设备安装工程_机械设备</t>
        </is>
      </c>
      <c r="W150"/>
      <c r="X150" s="2" t="str">
        <f>=HYPERLINK("https://j6i2pabkfv.feishu.cn/wiki/WXBjwYu3Qi6OGMkxM9QcmLnVngh", "属性信息表-消防物联网水泵-三工区")</f>
        <v>属性信息表-消防物联网水泵-三工区</v>
      </c>
      <c r="Y150" s="2" t="str">
        <f>=HYPERLINK("https://j6i2pabkfv.feishu.cn/wiki/WgXhwLDNiiopvRkz7hZcqGoqnAg", "属性信息--物联网消防给水成套机组")</f>
        <v>属性信息--物联网消防给水成套机组</v>
      </c>
      <c r="Z150"/>
      <c r="AA150"/>
      <c r="AB150"/>
      <c r="AC150"/>
      <c r="AD150" t="inlineStr">
        <is>
          <t>1</t>
        </is>
      </c>
      <c r="AE150"/>
      <c r="AF150"/>
      <c r="AG150"/>
      <c r="AH150"/>
      <c r="AI150"/>
      <c r="AJ150"/>
      <c r="AK150"/>
      <c r="AL150"/>
      <c r="AM150"/>
    </row>
    <row r="151" ht="25.5" customHeight="1">
      <c r="A151"/>
      <c r="B151" t="inlineStr">
        <is>
          <t>消防工程</t>
        </is>
      </c>
      <c r="C151" t="inlineStr">
        <is>
          <t>消防水工程</t>
        </is>
      </c>
      <c r="D151" t="inlineStr">
        <is>
          <t>消火栓系统</t>
        </is>
      </c>
      <c r="E151" t="inlineStr">
        <is>
          <t>030109001</t>
        </is>
      </c>
      <c r="F151" t="inlineStr">
        <is>
          <t>高区消火栓加压系统物联网消防给水成套机组 Q=40m3/h，H=90m,N=75kw</t>
        </is>
      </c>
      <c r="G151"/>
      <c r="H151" t="inlineStr">
        <is>
          <t>套</t>
        </is>
      </c>
      <c r="I151" t="inlineStr">
        <is>
          <t>给排水系统</t>
        </is>
      </c>
      <c r="J151" t="inlineStr">
        <is>
          <t>消防系统</t>
        </is>
      </c>
      <c r="K151" t="inlineStr">
        <is>
          <t>室内消火栓系统</t>
        </is>
      </c>
      <c r="L151" t="inlineStr">
        <is>
          <t>02</t>
        </is>
      </c>
      <c r="M151" t="inlineStr">
        <is>
          <t>01</t>
        </is>
      </c>
      <c r="N151" t="inlineStr">
        <is>
          <t>05</t>
        </is>
      </c>
      <c r="O151" t="inlineStr">
        <is>
          <t>02</t>
        </is>
      </c>
      <c r="P151" t="inlineStr">
        <is>
          <t>机械设备</t>
        </is>
      </c>
      <c r="Q151" t="inlineStr">
        <is>
          <t>高区消火栓系统物联网消防给水成套机组</t>
        </is>
      </c>
      <c r="R151" t="inlineStr">
        <is>
          <t>XHSWLJZ-01-流量Q（m³/h）=40L/s-扬程H（m）=90m-功率N（kW）=75kW</t>
        </is>
      </c>
      <c r="S151" t="inlineStr">
        <is>
          <t>设备编号-流量Q（m³/h）-扬程H（m）-功率N（kW）</t>
        </is>
      </c>
      <c r="T151" t="inlineStr">
        <is>
          <t>机械设备_高区消火栓系统物联网消防给水成套机组_XHSWLJZ-01-流量Q（m³/h）=40L/s-扬程H（m）=90m-功率N（kW）=75kW</t>
        </is>
      </c>
      <c r="U151" t="inlineStr">
        <is>
          <t>1013新增</t>
        </is>
      </c>
      <c r="V151" t="inlineStr">
        <is>
          <t>机械设备安装工程_机械设备</t>
        </is>
      </c>
      <c r="W151"/>
      <c r="X151" s="2" t="str">
        <f>=HYPERLINK("https://j6i2pabkfv.feishu.cn/wiki/WXBjwYu3Qi6OGMkxM9QcmLnVngh", "属性信息表-消防物联网水泵-三工区")</f>
        <v>属性信息表-消防物联网水泵-三工区</v>
      </c>
      <c r="Y151" s="2" t="str">
        <f>=HYPERLINK("https://j6i2pabkfv.feishu.cn/wiki/WgXhwLDNiiopvRkz7hZcqGoqnAg", "属性信息--物联网消防给水成套机组")</f>
        <v>属性信息--物联网消防给水成套机组</v>
      </c>
      <c r="Z151"/>
      <c r="AA151" t="inlineStr">
        <is>
          <t>是</t>
        </is>
      </c>
      <c r="AB151" t="inlineStr">
        <is>
          <t>同意</t>
        </is>
      </c>
      <c r="AC151" t="inlineStr">
        <is>
          <t>同意</t>
        </is>
      </c>
      <c r="AD151" t="inlineStr">
        <is>
          <t>1</t>
        </is>
      </c>
      <c r="AE151"/>
      <c r="AF151"/>
      <c r="AG151"/>
      <c r="AH151"/>
      <c r="AI151"/>
      <c r="AJ151"/>
      <c r="AK151"/>
      <c r="AL151"/>
      <c r="AM151"/>
    </row>
    <row r="152" ht="25.5" customHeight="1">
      <c r="A152"/>
      <c r="B152" t="inlineStr">
        <is>
          <t>消防工程</t>
        </is>
      </c>
      <c r="C152" t="inlineStr">
        <is>
          <t>消防水工程</t>
        </is>
      </c>
      <c r="D152" t="inlineStr">
        <is>
          <t>喷淋系统</t>
        </is>
      </c>
      <c r="E152" t="inlineStr">
        <is>
          <t>030109001</t>
        </is>
      </c>
      <c r="F152" t="inlineStr">
        <is>
          <t>高区自动喷水灭火加压系统物联网消防给水成套机组 Q=55m3/h，H=115m,N=110kw</t>
        </is>
      </c>
      <c r="G152"/>
      <c r="H152" t="inlineStr">
        <is>
          <t>套</t>
        </is>
      </c>
      <c r="I152" t="inlineStr">
        <is>
          <t>给排水系统</t>
        </is>
      </c>
      <c r="J152" t="inlineStr">
        <is>
          <t>消防系统</t>
        </is>
      </c>
      <c r="K152" t="inlineStr">
        <is>
          <t>自动喷水灭火系统</t>
        </is>
      </c>
      <c r="L152" t="inlineStr">
        <is>
          <t>02</t>
        </is>
      </c>
      <c r="M152" t="inlineStr">
        <is>
          <t>01</t>
        </is>
      </c>
      <c r="N152" t="inlineStr">
        <is>
          <t>05</t>
        </is>
      </c>
      <c r="O152" t="inlineStr">
        <is>
          <t>03</t>
        </is>
      </c>
      <c r="P152" t="inlineStr">
        <is>
          <t>机械设备</t>
        </is>
      </c>
      <c r="Q152" t="inlineStr">
        <is>
          <t>高区自动喷水灭火加压系统物联网消防给水成套机组</t>
        </is>
      </c>
      <c r="R152" t="inlineStr">
        <is>
          <t>JYMHWLJZ-01-流量（Q）=40L/s-扬程（H）=90m-功率（N）=75kW</t>
        </is>
      </c>
      <c r="S152" t="inlineStr">
        <is>
          <t>设备编号-流量Q（m³/h）-扬程H（m）-功率N（kW）</t>
        </is>
      </c>
      <c r="T152" t="inlineStr">
        <is>
          <t>机械设备_高区自动喷水灭火加压系统物联网消防给水成套机组_JYMHWLJZ-01-流量（Q）=40L/s-扬程（H）=90m-功率（N）=75kW</t>
        </is>
      </c>
      <c r="U152" t="inlineStr">
        <is>
          <t>1013新增</t>
        </is>
      </c>
      <c r="V152" t="inlineStr">
        <is>
          <t>机械设备安装工程_机械设备</t>
        </is>
      </c>
      <c r="W152"/>
      <c r="X152" s="2" t="str">
        <f>=HYPERLINK("https://j6i2pabkfv.feishu.cn/wiki/WXBjwYu3Qi6OGMkxM9QcmLnVngh", "属性信息表-消防物联网水泵-三工区")</f>
        <v>属性信息表-消防物联网水泵-三工区</v>
      </c>
      <c r="Y152" s="2" t="str">
        <f>=HYPERLINK("https://j6i2pabkfv.feishu.cn/wiki/WgXhwLDNiiopvRkz7hZcqGoqnAg", "属性信息--物联网消防给水成套机组")</f>
        <v>属性信息--物联网消防给水成套机组</v>
      </c>
      <c r="Z152"/>
      <c r="AA152"/>
      <c r="AB152"/>
      <c r="AC152"/>
      <c r="AD152" t="inlineStr">
        <is>
          <t>1</t>
        </is>
      </c>
      <c r="AE152"/>
      <c r="AF152"/>
      <c r="AG152"/>
      <c r="AH152"/>
      <c r="AI152"/>
      <c r="AJ152"/>
      <c r="AK152"/>
      <c r="AL152"/>
      <c r="AM152"/>
    </row>
    <row r="153" ht="25.5" customHeight="1">
      <c r="A153"/>
      <c r="B153" t="inlineStr">
        <is>
          <t>消防工程</t>
        </is>
      </c>
      <c r="C153" t="inlineStr">
        <is>
          <t>消防水工程</t>
        </is>
      </c>
      <c r="D153" t="inlineStr">
        <is>
          <t>消火栓系统</t>
        </is>
      </c>
      <c r="E153" t="inlineStr">
        <is>
          <t>030109001</t>
        </is>
      </c>
      <c r="F153" t="inlineStr">
        <is>
          <t>室内消火栓物联网成套机组 Q=40L/s,H=160m,N=132KW</t>
        </is>
      </c>
      <c r="G153"/>
      <c r="H153" t="inlineStr">
        <is>
          <t>套</t>
        </is>
      </c>
      <c r="I153" t="inlineStr">
        <is>
          <t>给排水系统</t>
        </is>
      </c>
      <c r="J153" t="inlineStr">
        <is>
          <t>消防系统</t>
        </is>
      </c>
      <c r="K153" t="inlineStr">
        <is>
          <t>室内消火栓系统</t>
        </is>
      </c>
      <c r="L153" t="inlineStr">
        <is>
          <t>02</t>
        </is>
      </c>
      <c r="M153" t="inlineStr">
        <is>
          <t>01</t>
        </is>
      </c>
      <c r="N153" t="inlineStr">
        <is>
          <t>05</t>
        </is>
      </c>
      <c r="O153" t="inlineStr">
        <is>
          <t>02</t>
        </is>
      </c>
      <c r="P153" t="inlineStr">
        <is>
          <t>机械设备</t>
        </is>
      </c>
      <c r="Q153" t="inlineStr">
        <is>
          <t>室内消火栓物联网成套机组</t>
        </is>
      </c>
      <c r="R153" t="inlineStr">
        <is>
          <t>XHSWLJZ-02-流量Q（m³/h）=40L/s-扬程H（m）=160m-功率N（kW）=132kW</t>
        </is>
      </c>
      <c r="S153" t="inlineStr">
        <is>
          <t>设备编号-流量Q（m³/h）-扬程H（m）-功率N（kW）</t>
        </is>
      </c>
      <c r="T153" t="inlineStr">
        <is>
          <t>机械设备_室内消火栓物联网成套机组_XHSWLJZ-02-流量Q（m³/h）=40L/s-扬程H（m）=160m-功率N（kW）=132kW</t>
        </is>
      </c>
      <c r="U153" t="inlineStr">
        <is>
          <t>1013新增</t>
        </is>
      </c>
      <c r="V153" t="inlineStr">
        <is>
          <t>机械设备安装工程_机械设备</t>
        </is>
      </c>
      <c r="W153"/>
      <c r="X153" s="2" t="str">
        <f>=HYPERLINK("https://j6i2pabkfv.feishu.cn/wiki/WXBjwYu3Qi6OGMkxM9QcmLnVngh", "属性信息表-消防物联网水泵-三工区")</f>
        <v>属性信息表-消防物联网水泵-三工区</v>
      </c>
      <c r="Y153" s="2" t="str">
        <f>=HYPERLINK("https://j6i2pabkfv.feishu.cn/wiki/WgXhwLDNiiopvRkz7hZcqGoqnAg", "属性信息--物联网消防给水成套机组")</f>
        <v>属性信息--物联网消防给水成套机组</v>
      </c>
      <c r="Z153"/>
      <c r="AA153"/>
      <c r="AB153"/>
      <c r="AC153"/>
      <c r="AD153" t="inlineStr">
        <is>
          <t>1</t>
        </is>
      </c>
      <c r="AE153"/>
      <c r="AF153"/>
      <c r="AG153"/>
      <c r="AH153"/>
      <c r="AI153"/>
      <c r="AJ153"/>
      <c r="AK153"/>
      <c r="AL153"/>
      <c r="AM153"/>
    </row>
    <row r="154" ht="25.5" customHeight="1">
      <c r="A154"/>
      <c r="B154" t="inlineStr">
        <is>
          <t>消防工程</t>
        </is>
      </c>
      <c r="C154" t="inlineStr">
        <is>
          <t>消防水工程</t>
        </is>
      </c>
      <c r="D154" t="inlineStr">
        <is>
          <t>喷淋系统</t>
        </is>
      </c>
      <c r="E154" t="inlineStr">
        <is>
          <t>030109001</t>
        </is>
      </c>
      <c r="F154" t="inlineStr">
        <is>
          <t>自动喷淋物联网成套机组 Q=55L/s,H=160m,N=132KW</t>
        </is>
      </c>
      <c r="G154"/>
      <c r="H154" t="inlineStr">
        <is>
          <t>套</t>
        </is>
      </c>
      <c r="I154" t="inlineStr">
        <is>
          <t>给排水系统</t>
        </is>
      </c>
      <c r="J154" t="inlineStr">
        <is>
          <t>消防系统</t>
        </is>
      </c>
      <c r="K154" t="inlineStr">
        <is>
          <t>自动喷水灭火系统</t>
        </is>
      </c>
      <c r="L154" t="inlineStr">
        <is>
          <t>02</t>
        </is>
      </c>
      <c r="M154" t="inlineStr">
        <is>
          <t>01</t>
        </is>
      </c>
      <c r="N154" t="inlineStr">
        <is>
          <t>05</t>
        </is>
      </c>
      <c r="O154" t="inlineStr">
        <is>
          <t>03</t>
        </is>
      </c>
      <c r="P154" t="inlineStr">
        <is>
          <t>机械设备</t>
        </is>
      </c>
      <c r="Q154" t="inlineStr">
        <is>
          <t>自动喷淋物联网成套机组</t>
        </is>
      </c>
      <c r="R154" t="inlineStr">
        <is>
          <t>PLWLJZ-02-流量（Q）=55L/s-扬程（H）=160m-功率（N）=132kW</t>
        </is>
      </c>
      <c r="S154" t="inlineStr">
        <is>
          <t>设备编号-流量Q（m³/h）-扬程H（m）-功率N（kW）</t>
        </is>
      </c>
      <c r="T154" t="inlineStr">
        <is>
          <t>机械设备_自动喷淋物联网成套机组_PLWLJZ-02-流量（Q）=55L/s-扬程（H）=160m-功率（N）=132kW</t>
        </is>
      </c>
      <c r="U154" t="inlineStr">
        <is>
          <t>1013新增</t>
        </is>
      </c>
      <c r="V154" t="inlineStr">
        <is>
          <t>机械设备安装工程_机械设备</t>
        </is>
      </c>
      <c r="W154"/>
      <c r="X154" s="2" t="str">
        <f>=HYPERLINK("https://j6i2pabkfv.feishu.cn/wiki/WXBjwYu3Qi6OGMkxM9QcmLnVngh", "属性信息表-消防物联网水泵-三工区")</f>
        <v>属性信息表-消防物联网水泵-三工区</v>
      </c>
      <c r="Y154" s="2" t="str">
        <f>=HYPERLINK("https://j6i2pabkfv.feishu.cn/wiki/WgXhwLDNiiopvRkz7hZcqGoqnAg", "属性信息--物联网消防给水成套机组")</f>
        <v>属性信息--物联网消防给水成套机组</v>
      </c>
      <c r="Z154"/>
      <c r="AA154"/>
      <c r="AB154"/>
      <c r="AC154"/>
      <c r="AD154" t="inlineStr">
        <is>
          <t>1</t>
        </is>
      </c>
      <c r="AE154"/>
      <c r="AF154"/>
      <c r="AG154"/>
      <c r="AH154"/>
      <c r="AI154"/>
      <c r="AJ154"/>
      <c r="AK154"/>
      <c r="AL154"/>
      <c r="AM154"/>
    </row>
    <row r="155" ht="25.5" customHeight="1">
      <c r="A155"/>
      <c r="B155" t="inlineStr">
        <is>
          <t>消防工程</t>
        </is>
      </c>
      <c r="C155" t="inlineStr">
        <is>
          <t>消防水工程</t>
        </is>
      </c>
      <c r="D155" t="inlineStr">
        <is>
          <t>喷淋系统</t>
        </is>
      </c>
      <c r="E155" t="inlineStr">
        <is>
          <t>031003016</t>
        </is>
      </c>
      <c r="F155" t="inlineStr">
        <is>
          <t>液位计</t>
        </is>
      </c>
      <c r="G155"/>
      <c r="H155" t="inlineStr">
        <is>
          <t>个</t>
        </is>
      </c>
      <c r="I155" t="inlineStr">
        <is>
          <t>给排水系统</t>
        </is>
      </c>
      <c r="J155" t="inlineStr">
        <is>
          <t>消防系统</t>
        </is>
      </c>
      <c r="K155" t="inlineStr">
        <is>
          <t>自动喷水灭火系统</t>
        </is>
      </c>
      <c r="L155" t="inlineStr">
        <is>
          <t>02</t>
        </is>
      </c>
      <c r="M155" t="inlineStr">
        <is>
          <t>01</t>
        </is>
      </c>
      <c r="N155" t="inlineStr">
        <is>
          <t>05</t>
        </is>
      </c>
      <c r="O155" t="inlineStr">
        <is>
          <t>03</t>
        </is>
      </c>
      <c r="P155" t="inlineStr">
        <is>
          <t>机械设备</t>
        </is>
      </c>
      <c r="Q155" t="inlineStr">
        <is>
          <t>液位计</t>
        </is>
      </c>
      <c r="R155" t="inlineStr">
        <is>
          <t>液位计</t>
        </is>
      </c>
      <c r="S155" t="inlineStr">
        <is>
          <t>设备名称</t>
        </is>
      </c>
      <c r="T155" t="inlineStr">
        <is>
          <t>机械设备_液位计_液位计</t>
        </is>
      </c>
      <c r="U155" t="inlineStr">
        <is>
          <t>20240528更新：清单补全</t>
        </is>
      </c>
      <c r="V155"/>
      <c r="W155"/>
      <c r="X155" s="2" t="str">
        <f>=HYPERLINK("https://j6i2pabkfv.feishu.cn/wiki/VuD5wavjJi17Vsk8mLqc72rtnTx", "属性信息表-液位计-三工区")</f>
        <v>属性信息表-液位计-三工区</v>
      </c>
      <c r="Y155" s="2"/>
      <c r="Z155"/>
      <c r="AA155"/>
      <c r="AB155"/>
      <c r="AC155"/>
      <c r="AD155"/>
      <c r="AE155"/>
      <c r="AF155"/>
      <c r="AG155"/>
      <c r="AH155"/>
      <c r="AI155"/>
      <c r="AJ155"/>
      <c r="AK155"/>
      <c r="AL155"/>
      <c r="AM155"/>
    </row>
    <row r="156" ht="25.5" customHeight="1">
      <c r="A156"/>
      <c r="B156" t="inlineStr">
        <is>
          <t>消防工程</t>
        </is>
      </c>
      <c r="C156" t="inlineStr">
        <is>
          <t>消防水工程</t>
        </is>
      </c>
      <c r="D156" t="inlineStr">
        <is>
          <t>管道支架</t>
        </is>
      </c>
      <c r="E156" t="inlineStr">
        <is>
          <t>031002001</t>
        </is>
      </c>
      <c r="F156" t="inlineStr">
        <is>
          <t>管道支架</t>
        </is>
      </c>
      <c r="G156"/>
      <c r="H156" t="inlineStr">
        <is>
          <t>吨</t>
        </is>
      </c>
      <c r="I156" t="inlineStr">
        <is>
          <t>给排水系统</t>
        </is>
      </c>
      <c r="J156" t="inlineStr">
        <is>
          <t>支吊架</t>
        </is>
      </c>
      <c r="K156" t="inlineStr">
        <is>
          <t>支吊架</t>
        </is>
      </c>
      <c r="L156" t="inlineStr">
        <is>
          <t>02</t>
        </is>
      </c>
      <c r="M156" t="inlineStr">
        <is>
          <t>01</t>
        </is>
      </c>
      <c r="N156" t="inlineStr">
        <is>
          <t>08</t>
        </is>
      </c>
      <c r="O156" t="inlineStr">
        <is>
          <t>00</t>
        </is>
      </c>
      <c r="P156" t="inlineStr">
        <is>
          <t>机械设备</t>
        </is>
      </c>
      <c r="Q156" t="inlineStr">
        <is>
          <t>单专业支吊架</t>
        </is>
      </c>
      <c r="R156" t="inlineStr">
        <is>
          <t>喷淋系统-镀锌-5#角钢</t>
        </is>
      </c>
      <c r="S156" t="inlineStr">
        <is>
          <t>系统-材质-型号</t>
        </is>
      </c>
      <c r="T156" t="inlineStr">
        <is>
          <t>机械设备_单专业支吊架_喷淋系统-镀锌-5#角钢</t>
        </is>
      </c>
      <c r="U156" t="inlineStr">
        <is>
          <t>1110更新</t>
        </is>
      </c>
      <c r="V156" t="inlineStr">
        <is>
          <t>综合_机械设备</t>
        </is>
      </c>
      <c r="W156" t="inlineStr">
        <is>
          <t>
</t>
        </is>
      </c>
      <c r="X156" s="2" t="str">
        <f>=HYPERLINK("https://j6i2pabkfv.feishu.cn/wiki/EwoXw73Q3iLClxk1RNwcha5EnQe", "属性信息表-支吊架-一工区")</f>
        <v>属性信息表-支吊架-一工区</v>
      </c>
      <c r="Y156" s="2" t="str">
        <f>=HYPERLINK("https://yq86uww7uwa.feishu.cn/wiki/OB3XwRJNwibr0Ykeosict3fKnKd", "属性信息--支吊架")</f>
        <v>属性信息--支吊架</v>
      </c>
      <c r="Z156"/>
      <c r="AA156"/>
      <c r="AB156"/>
      <c r="AC156"/>
      <c r="AD156"/>
      <c r="AE156"/>
      <c r="AF156"/>
      <c r="AG156"/>
      <c r="AH156"/>
      <c r="AI156"/>
      <c r="AJ156"/>
      <c r="AK156"/>
      <c r="AL156"/>
      <c r="AM156"/>
    </row>
    <row r="157" ht="25.5" customHeight="1">
      <c r="A157"/>
      <c r="B157" t="inlineStr">
        <is>
          <t>消防工程</t>
        </is>
      </c>
      <c r="C157" t="inlineStr">
        <is>
          <t>消防电工程</t>
        </is>
      </c>
      <c r="D157" t="inlineStr">
        <is>
          <t>管道支架</t>
        </is>
      </c>
      <c r="E157" t="inlineStr">
        <is>
          <t>031002001</t>
        </is>
      </c>
      <c r="F157" t="inlineStr">
        <is>
          <t>桥架普通支吊架制作、安装</t>
        </is>
      </c>
      <c r="G157"/>
      <c r="H157" t="inlineStr">
        <is>
          <t>m³</t>
        </is>
      </c>
      <c r="I157" t="inlineStr">
        <is>
          <t>智能化系统</t>
        </is>
      </c>
      <c r="J157" t="inlineStr">
        <is>
          <t>机械设备</t>
        </is>
      </c>
      <c r="K157" t="inlineStr">
        <is>
          <t>支吊架</t>
        </is>
      </c>
      <c r="L157" t="inlineStr">
        <is>
          <t>02</t>
        </is>
      </c>
      <c r="M157" t="inlineStr">
        <is>
          <t>01</t>
        </is>
      </c>
      <c r="N157" t="inlineStr">
        <is>
          <t>08</t>
        </is>
      </c>
      <c r="O157" t="inlineStr">
        <is>
          <t>00</t>
        </is>
      </c>
      <c r="P157" t="inlineStr">
        <is>
          <t>机械设备</t>
        </is>
      </c>
      <c r="Q157" t="inlineStr">
        <is>
          <t>桥架普通支吊架制作、安装</t>
        </is>
      </c>
      <c r="R157" t="inlineStr">
        <is>
          <t>智能化系统-镀锌-5#角钢</t>
        </is>
      </c>
      <c r="S157" t="inlineStr">
        <is>
          <t>系统-材质-型号</t>
        </is>
      </c>
      <c r="T157" t="inlineStr">
        <is>
          <t>机械设备_桥架普通支吊架制作、安装_智能化系统-镀锌-5#角钢</t>
        </is>
      </c>
      <c r="U157"/>
      <c r="V157"/>
      <c r="W157"/>
      <c r="X157" s="2" t="str">
        <f>=HYPERLINK("https://j6i2pabkfv.feishu.cn/wiki/EwoXw73Q3iLClxk1RNwcha5EnQe", "属性信息表-支吊架-一工区")</f>
        <v>属性信息表-支吊架-一工区</v>
      </c>
      <c r="Y157" s="2"/>
      <c r="Z157"/>
      <c r="AA157"/>
      <c r="AB157"/>
      <c r="AC157"/>
      <c r="AD157"/>
      <c r="AE157"/>
      <c r="AF157"/>
      <c r="AG157"/>
      <c r="AH157"/>
      <c r="AI157"/>
      <c r="AJ157"/>
      <c r="AK157"/>
      <c r="AL157"/>
      <c r="AM157"/>
    </row>
    <row r="158" ht="25.5" customHeight="1">
      <c r="A158"/>
      <c r="B158" t="inlineStr">
        <is>
          <t>消防工程</t>
        </is>
      </c>
      <c r="C158" t="inlineStr">
        <is>
          <t>消防水工程</t>
        </is>
      </c>
      <c r="D158" t="inlineStr">
        <is>
          <t>消火栓系统</t>
        </is>
      </c>
      <c r="E158" t="inlineStr">
        <is>
          <t>030601004</t>
        </is>
      </c>
      <c r="F158" t="inlineStr">
        <is>
          <t>外置式消毒器 ZM-3，Q=10m3/h,W=0.9Kw</t>
        </is>
      </c>
      <c r="G158"/>
      <c r="H158" t="inlineStr">
        <is>
          <t>台</t>
        </is>
      </c>
      <c r="I158" t="inlineStr">
        <is>
          <t>给排水系统</t>
        </is>
      </c>
      <c r="J158" t="inlineStr">
        <is>
          <t>消防系统</t>
        </is>
      </c>
      <c r="K158" t="inlineStr">
        <is>
          <t>室内消火栓系统</t>
        </is>
      </c>
      <c r="L158" t="inlineStr">
        <is>
          <t>02</t>
        </is>
      </c>
      <c r="M158" t="inlineStr">
        <is>
          <t>01</t>
        </is>
      </c>
      <c r="N158" t="inlineStr">
        <is>
          <t>05</t>
        </is>
      </c>
      <c r="O158" t="inlineStr">
        <is>
          <t>02</t>
        </is>
      </c>
      <c r="P158" t="inlineStr">
        <is>
          <t>机械设备</t>
        </is>
      </c>
      <c r="Q158" t="inlineStr">
        <is>
          <t>外置式消毒器</t>
        </is>
      </c>
      <c r="R158" t="inlineStr">
        <is>
          <t>外置式消毒器-ZM-3，Q=10m3/h,W=0.9Kw</t>
        </is>
      </c>
      <c r="S158" t="inlineStr">
        <is>
          <t>设备名称-设备编号-处理水量（m³/h）-功率（kW）</t>
        </is>
      </c>
      <c r="T158" t="inlineStr">
        <is>
          <t>机械设备_外置式消毒器_外置式消毒器-ZM-3，Q=10m3/h,W=0.9Kw</t>
        </is>
      </c>
      <c r="U158" t="inlineStr">
        <is>
          <t>1013新增</t>
        </is>
      </c>
      <c r="V158" t="inlineStr">
        <is>
          <t>消防工程_消防器材</t>
        </is>
      </c>
      <c r="W158"/>
      <c r="X158" s="2" t="str">
        <f>=HYPERLINK("https://j6i2pabkfv.feishu.cn/wiki/P2qZwvYNTicJd5kufqHck6Fpnyc", "属性信息表-紫外线消毒器-三工区")</f>
        <v>属性信息表-紫外线消毒器-三工区</v>
      </c>
      <c r="Y158" s="2"/>
      <c r="Z158"/>
      <c r="AA158"/>
      <c r="AB158"/>
      <c r="AC158"/>
      <c r="AD158" t="inlineStr">
        <is>
          <t>1</t>
        </is>
      </c>
      <c r="AE158"/>
      <c r="AF158"/>
      <c r="AG158"/>
      <c r="AH158"/>
      <c r="AI158"/>
      <c r="AJ158"/>
      <c r="AK158"/>
      <c r="AL158"/>
      <c r="AM158"/>
    </row>
    <row r="159" ht="25.5" customHeight="1">
      <c r="A159"/>
      <c r="B159" t="inlineStr">
        <is>
          <t>消防工程</t>
        </is>
      </c>
      <c r="C159" t="inlineStr">
        <is>
          <t>消防电工程</t>
        </is>
      </c>
      <c r="D159"/>
      <c r="E159"/>
      <c r="F159"/>
      <c r="G159"/>
      <c r="H159" t="inlineStr">
        <is>
          <t>个</t>
        </is>
      </c>
      <c r="I159" t="inlineStr">
        <is>
          <t>智能化系统</t>
        </is>
      </c>
      <c r="J159" t="inlineStr">
        <is>
          <t>信息设施系统</t>
        </is>
      </c>
      <c r="K159" t="inlineStr">
        <is>
          <t>信息网络系统</t>
        </is>
      </c>
      <c r="L159" t="inlineStr">
        <is>
          <t>05</t>
        </is>
      </c>
      <c r="M159" t="inlineStr">
        <is>
          <t>01</t>
        </is>
      </c>
      <c r="N159" t="inlineStr">
        <is>
          <t>03</t>
        </is>
      </c>
      <c r="O159" t="inlineStr">
        <is>
          <t>03</t>
        </is>
      </c>
      <c r="P159" t="inlineStr">
        <is>
          <t>电气装置</t>
        </is>
      </c>
      <c r="Q159" t="inlineStr">
        <is>
          <t>六合一传感器</t>
        </is>
      </c>
      <c r="R159" t="inlineStr">
        <is>
          <t>消防联动控制系统</t>
        </is>
      </c>
      <c r="S159" t="inlineStr">
        <is>
          <t>系统-功能型号-设备参数</t>
        </is>
      </c>
      <c r="T159" t="inlineStr">
        <is>
          <t>电气装置_六合一传感器_消防联动控制系统</t>
        </is>
      </c>
      <c r="U159" t="inlineStr">
        <is>
          <t>1013构件命名调整</t>
        </is>
      </c>
      <c r="V159" t="inlineStr">
        <is>
          <t>消防工程_消防装置</t>
        </is>
      </c>
      <c r="W159"/>
      <c r="X159" s="2" t="str">
        <f>=HYPERLINK("https://j6i2pabkfv.feishu.cn/wiki/GOcVwCK11iFTp8k4HiacUl1qn9b", "属性信息表-消防监测-三工区")</f>
        <v>属性信息表-消防监测-三工区</v>
      </c>
      <c r="Y159" s="2"/>
      <c r="Z159"/>
      <c r="AA159"/>
      <c r="AB159"/>
      <c r="AC159"/>
      <c r="AD159"/>
      <c r="AE159"/>
      <c r="AF159"/>
      <c r="AG159"/>
      <c r="AH159"/>
      <c r="AI159"/>
      <c r="AJ159" t="inlineStr">
        <is>
          <t>否</t>
        </is>
      </c>
      <c r="AK159" t="inlineStr">
        <is>
          <t>image.png</t>
        </is>
      </c>
      <c r="AL159"/>
      <c r="AM159"/>
    </row>
    <row r="160" ht="25.5" customHeight="1">
      <c r="A160"/>
      <c r="B160" t="inlineStr">
        <is>
          <t>消防工程</t>
        </is>
      </c>
      <c r="C160" t="inlineStr">
        <is>
          <t>消防水工程</t>
        </is>
      </c>
      <c r="D160" t="inlineStr">
        <is>
          <t>喷淋系统</t>
        </is>
      </c>
      <c r="E160" t="inlineStr">
        <is>
          <t>030901003</t>
        </is>
      </c>
      <c r="F160" t="inlineStr">
        <is>
          <t>下垂型喷头 K=80</t>
        </is>
      </c>
      <c r="G160"/>
      <c r="H160" t="inlineStr">
        <is>
          <t>个</t>
        </is>
      </c>
      <c r="I160" t="inlineStr">
        <is>
          <t>给排水系统</t>
        </is>
      </c>
      <c r="J160" t="inlineStr">
        <is>
          <t>消防系统</t>
        </is>
      </c>
      <c r="K160" t="inlineStr">
        <is>
          <t>自动喷水灭火系统</t>
        </is>
      </c>
      <c r="L160" t="inlineStr">
        <is>
          <t>02</t>
        </is>
      </c>
      <c r="M160" t="inlineStr">
        <is>
          <t>01</t>
        </is>
      </c>
      <c r="N160" t="inlineStr">
        <is>
          <t>05</t>
        </is>
      </c>
      <c r="O160" t="inlineStr">
        <is>
          <t>03</t>
        </is>
      </c>
      <c r="P160" t="inlineStr">
        <is>
          <t>喷头</t>
        </is>
      </c>
      <c r="Q160" t="inlineStr">
        <is>
          <t>下喷式</t>
        </is>
      </c>
      <c r="R160" t="inlineStr">
        <is>
          <t>下垂型喷头-K=80</t>
        </is>
      </c>
      <c r="S160" t="inlineStr">
        <is>
          <t>型式-规格</t>
        </is>
      </c>
      <c r="T160" t="inlineStr">
        <is>
          <t>喷头_下喷式_下垂型喷头-K=80</t>
        </is>
      </c>
      <c r="U160" t="inlineStr">
        <is>
          <t>1013构件命名调整</t>
        </is>
      </c>
      <c r="V160" t="inlineStr">
        <is>
          <t>消防工程_喷头</t>
        </is>
      </c>
      <c r="W160" t="inlineStr">
        <is>
          <t>
</t>
        </is>
      </c>
      <c r="X160" s="2" t="str">
        <f>=HYPERLINK("https://j6i2pabkfv.feishu.cn/wiki/YIS0wcVH7ivbqQkNtlCcMypOn0d", "属性信息表-喷头-三工区")</f>
        <v>属性信息表-喷头-三工区</v>
      </c>
      <c r="Y160" s="2"/>
      <c r="Z160"/>
      <c r="AA160"/>
      <c r="AB160"/>
      <c r="AC160"/>
      <c r="AD160" t="inlineStr">
        <is>
          <t>1</t>
        </is>
      </c>
      <c r="AE160"/>
      <c r="AF160"/>
      <c r="AG160"/>
      <c r="AH160"/>
      <c r="AI160"/>
      <c r="AJ160"/>
      <c r="AK160"/>
      <c r="AL160"/>
      <c r="AM160"/>
    </row>
    <row r="161" ht="25.5" customHeight="1">
      <c r="A161"/>
      <c r="B161" t="inlineStr">
        <is>
          <t>消防工程</t>
        </is>
      </c>
      <c r="C161" t="inlineStr">
        <is>
          <t>消防水工程</t>
        </is>
      </c>
      <c r="D161" t="inlineStr">
        <is>
          <t>喷淋系统</t>
        </is>
      </c>
      <c r="E161" t="inlineStr">
        <is>
          <t>030901003</t>
        </is>
      </c>
      <c r="F161" t="inlineStr">
        <is>
          <t>下垂型快速响应喷头 K=80</t>
        </is>
      </c>
      <c r="G161"/>
      <c r="H161" t="inlineStr">
        <is>
          <t>个</t>
        </is>
      </c>
      <c r="I161" t="inlineStr">
        <is>
          <t>给排水系统</t>
        </is>
      </c>
      <c r="J161" t="inlineStr">
        <is>
          <t>消防系统</t>
        </is>
      </c>
      <c r="K161" t="inlineStr">
        <is>
          <t>自动喷水灭火系统</t>
        </is>
      </c>
      <c r="L161" t="inlineStr">
        <is>
          <t>02</t>
        </is>
      </c>
      <c r="M161" t="inlineStr">
        <is>
          <t>01</t>
        </is>
      </c>
      <c r="N161" t="inlineStr">
        <is>
          <t>05</t>
        </is>
      </c>
      <c r="O161" t="inlineStr">
        <is>
          <t>03</t>
        </is>
      </c>
      <c r="P161" t="inlineStr">
        <is>
          <t>喷头</t>
        </is>
      </c>
      <c r="Q161" t="inlineStr">
        <is>
          <t>下喷式</t>
        </is>
      </c>
      <c r="R161" t="inlineStr">
        <is>
          <t>下垂型快速响应式喷头-K=80</t>
        </is>
      </c>
      <c r="S161" t="inlineStr">
        <is>
          <t>型式-规格</t>
        </is>
      </c>
      <c r="T161" t="inlineStr">
        <is>
          <t>喷头_下喷式_下垂型快速响应式喷头-K=80</t>
        </is>
      </c>
      <c r="U161" t="inlineStr">
        <is>
          <t>1013构件命名调整</t>
        </is>
      </c>
      <c r="V161" t="inlineStr">
        <is>
          <t>消防工程_喷头</t>
        </is>
      </c>
      <c r="W161" t="inlineStr">
        <is>
          <t>
</t>
        </is>
      </c>
      <c r="X161" s="2" t="str">
        <f>=HYPERLINK("https://j6i2pabkfv.feishu.cn/wiki/YIS0wcVH7ivbqQkNtlCcMypOn0d", "属性信息表-喷头-三工区")</f>
        <v>属性信息表-喷头-三工区</v>
      </c>
      <c r="Y161" s="2"/>
      <c r="Z161"/>
      <c r="AA161"/>
      <c r="AB161"/>
      <c r="AC161"/>
      <c r="AD161" t="inlineStr">
        <is>
          <t>1</t>
        </is>
      </c>
      <c r="AE161"/>
      <c r="AF161"/>
      <c r="AG161"/>
      <c r="AH161"/>
      <c r="AI161"/>
      <c r="AJ161"/>
      <c r="AK161"/>
      <c r="AL161"/>
      <c r="AM161"/>
    </row>
    <row r="162" ht="25.5" customHeight="1">
      <c r="A162"/>
      <c r="B162" t="inlineStr">
        <is>
          <t>消防工程</t>
        </is>
      </c>
      <c r="C162" t="inlineStr">
        <is>
          <t>消防水工程</t>
        </is>
      </c>
      <c r="D162" t="inlineStr">
        <is>
          <t>喷淋系统</t>
        </is>
      </c>
      <c r="E162" t="inlineStr">
        <is>
          <t>030901003</t>
        </is>
      </c>
      <c r="F162" t="inlineStr">
        <is>
          <t>标准响应式喷头 K=80</t>
        </is>
      </c>
      <c r="G162"/>
      <c r="H162" t="inlineStr">
        <is>
          <t>个</t>
        </is>
      </c>
      <c r="I162" t="inlineStr">
        <is>
          <t>给排水系统</t>
        </is>
      </c>
      <c r="J162" t="inlineStr">
        <is>
          <t>消防系统</t>
        </is>
      </c>
      <c r="K162" t="inlineStr">
        <is>
          <t>自动喷水灭火系统</t>
        </is>
      </c>
      <c r="L162" t="inlineStr">
        <is>
          <t>02</t>
        </is>
      </c>
      <c r="M162" t="inlineStr">
        <is>
          <t>01</t>
        </is>
      </c>
      <c r="N162" t="inlineStr">
        <is>
          <t>05</t>
        </is>
      </c>
      <c r="O162" t="inlineStr">
        <is>
          <t>03</t>
        </is>
      </c>
      <c r="P162" t="inlineStr">
        <is>
          <t>喷头</t>
        </is>
      </c>
      <c r="Q162" t="inlineStr">
        <is>
          <t>下喷式</t>
        </is>
      </c>
      <c r="R162" t="inlineStr">
        <is>
          <t>下垂型标准响应式喷头-K=80</t>
        </is>
      </c>
      <c r="S162" t="inlineStr">
        <is>
          <t>型式-规格</t>
        </is>
      </c>
      <c r="T162" t="inlineStr">
        <is>
          <t>喷头_下喷式_下垂型标准响应式喷头-K=80</t>
        </is>
      </c>
      <c r="U162" t="inlineStr">
        <is>
          <t>1013构件命名调整</t>
        </is>
      </c>
      <c r="V162" t="inlineStr">
        <is>
          <t>消防工程_喷头</t>
        </is>
      </c>
      <c r="W162" t="inlineStr">
        <is>
          <t>
</t>
        </is>
      </c>
      <c r="X162" s="2" t="str">
        <f>=HYPERLINK("https://j6i2pabkfv.feishu.cn/wiki/YIS0wcVH7ivbqQkNtlCcMypOn0d", "属性信息表-喷头-三工区")</f>
        <v>属性信息表-喷头-三工区</v>
      </c>
      <c r="Y162" s="2"/>
      <c r="Z162"/>
      <c r="AA162"/>
      <c r="AB162"/>
      <c r="AC162"/>
      <c r="AD162" t="inlineStr">
        <is>
          <t>1</t>
        </is>
      </c>
      <c r="AE162"/>
      <c r="AF162"/>
      <c r="AG162"/>
      <c r="AH162"/>
      <c r="AI162"/>
      <c r="AJ162"/>
      <c r="AK162"/>
      <c r="AL162"/>
      <c r="AM162"/>
    </row>
    <row r="163" ht="25.5" customHeight="1">
      <c r="A163"/>
      <c r="B163" t="inlineStr">
        <is>
          <t>消防工程</t>
        </is>
      </c>
      <c r="C163" t="inlineStr">
        <is>
          <t>消防水工程</t>
        </is>
      </c>
      <c r="D163" t="inlineStr">
        <is>
          <t>喷淋系统</t>
        </is>
      </c>
      <c r="E163" t="inlineStr">
        <is>
          <t>030901003</t>
        </is>
      </c>
      <c r="F163" t="inlineStr">
        <is>
          <t>直立型快速响应喷头 K=80</t>
        </is>
      </c>
      <c r="G163"/>
      <c r="H163" t="inlineStr">
        <is>
          <t>个</t>
        </is>
      </c>
      <c r="I163" t="inlineStr">
        <is>
          <t>给排水系统</t>
        </is>
      </c>
      <c r="J163" t="inlineStr">
        <is>
          <t>消防系统</t>
        </is>
      </c>
      <c r="K163" t="inlineStr">
        <is>
          <t>自动喷水灭火系统</t>
        </is>
      </c>
      <c r="L163" t="inlineStr">
        <is>
          <t>02</t>
        </is>
      </c>
      <c r="M163" t="inlineStr">
        <is>
          <t>01</t>
        </is>
      </c>
      <c r="N163" t="inlineStr">
        <is>
          <t>05</t>
        </is>
      </c>
      <c r="O163" t="inlineStr">
        <is>
          <t>03</t>
        </is>
      </c>
      <c r="P163" t="inlineStr">
        <is>
          <t>喷头</t>
        </is>
      </c>
      <c r="Q163" t="inlineStr">
        <is>
          <t>上喷式</t>
        </is>
      </c>
      <c r="R163" t="inlineStr">
        <is>
          <t>直立型快速响应式喷头-K=80</t>
        </is>
      </c>
      <c r="S163" t="inlineStr">
        <is>
          <t>型式-规格</t>
        </is>
      </c>
      <c r="T163" t="inlineStr">
        <is>
          <t>喷头_上喷式_直立型快速响应式喷头-K=80</t>
        </is>
      </c>
      <c r="U163" t="inlineStr">
        <is>
          <t>1013新增</t>
        </is>
      </c>
      <c r="V163" t="inlineStr">
        <is>
          <t>消防工程_喷头</t>
        </is>
      </c>
      <c r="W163"/>
      <c r="X163" s="2" t="str">
        <f>=HYPERLINK("https://j6i2pabkfv.feishu.cn/wiki/YIS0wcVH7ivbqQkNtlCcMypOn0d", "属性信息表-喷头-三工区")</f>
        <v>属性信息表-喷头-三工区</v>
      </c>
      <c r="Y163" s="2"/>
      <c r="Z163"/>
      <c r="AA163"/>
      <c r="AB163"/>
      <c r="AC163"/>
      <c r="AD163" t="inlineStr">
        <is>
          <t>1</t>
        </is>
      </c>
      <c r="AE163"/>
      <c r="AF163"/>
      <c r="AG163"/>
      <c r="AH163"/>
      <c r="AI163"/>
      <c r="AJ163"/>
      <c r="AK163"/>
      <c r="AL163"/>
      <c r="AM163"/>
    </row>
    <row r="164" ht="25.5" customHeight="1">
      <c r="A164"/>
      <c r="B164" t="inlineStr">
        <is>
          <t>消防工程</t>
        </is>
      </c>
      <c r="C164" t="inlineStr">
        <is>
          <t>消防水工程</t>
        </is>
      </c>
      <c r="D164" t="inlineStr">
        <is>
          <t>喷淋系统</t>
        </is>
      </c>
      <c r="E164" t="inlineStr">
        <is>
          <t>030901003</t>
        </is>
      </c>
      <c r="F164" t="inlineStr">
        <is>
          <t>下垂型快速响应喷头 K=115</t>
        </is>
      </c>
      <c r="G164"/>
      <c r="H164" t="inlineStr">
        <is>
          <t>个</t>
        </is>
      </c>
      <c r="I164" t="inlineStr">
        <is>
          <t>给排水系统</t>
        </is>
      </c>
      <c r="J164" t="inlineStr">
        <is>
          <t>消防系统</t>
        </is>
      </c>
      <c r="K164" t="inlineStr">
        <is>
          <t>自动喷水灭火系统</t>
        </is>
      </c>
      <c r="L164" t="inlineStr">
        <is>
          <t>02</t>
        </is>
      </c>
      <c r="M164" t="inlineStr">
        <is>
          <t>01</t>
        </is>
      </c>
      <c r="N164" t="inlineStr">
        <is>
          <t>05</t>
        </is>
      </c>
      <c r="O164" t="inlineStr">
        <is>
          <t>03</t>
        </is>
      </c>
      <c r="P164" t="inlineStr">
        <is>
          <t>喷头</t>
        </is>
      </c>
      <c r="Q164" t="inlineStr">
        <is>
          <t>下喷式</t>
        </is>
      </c>
      <c r="R164" t="inlineStr">
        <is>
          <t>快速响应式喷头-K=115</t>
        </is>
      </c>
      <c r="S164" t="inlineStr">
        <is>
          <t>型式-规格</t>
        </is>
      </c>
      <c r="T164" t="inlineStr">
        <is>
          <t>喷头_下喷式_快速响应式喷头-K=115</t>
        </is>
      </c>
      <c r="U164" t="inlineStr">
        <is>
          <t>1013新增</t>
        </is>
      </c>
      <c r="V164" t="inlineStr">
        <is>
          <t>消防工程_喷头</t>
        </is>
      </c>
      <c r="W164"/>
      <c r="X164" s="2" t="str">
        <f>=HYPERLINK("https://j6i2pabkfv.feishu.cn/wiki/YIS0wcVH7ivbqQkNtlCcMypOn0d", "属性信息表-喷头-三工区")</f>
        <v>属性信息表-喷头-三工区</v>
      </c>
      <c r="Y164" s="2"/>
      <c r="Z164"/>
      <c r="AA164" t="inlineStr">
        <is>
          <t>是</t>
        </is>
      </c>
      <c r="AB164" t="inlineStr">
        <is>
          <t>同意</t>
        </is>
      </c>
      <c r="AC164" t="inlineStr">
        <is>
          <t>同意</t>
        </is>
      </c>
      <c r="AD164" t="inlineStr">
        <is>
          <t>1</t>
        </is>
      </c>
      <c r="AE164"/>
      <c r="AF164"/>
      <c r="AG164"/>
      <c r="AH164"/>
      <c r="AI164"/>
      <c r="AJ164"/>
      <c r="AK164"/>
      <c r="AL164"/>
      <c r="AM164"/>
    </row>
    <row r="165" ht="25.5" customHeight="1">
      <c r="A165"/>
      <c r="B165" t="inlineStr">
        <is>
          <t>消防工程</t>
        </is>
      </c>
      <c r="C165" t="inlineStr">
        <is>
          <t>消防水工程</t>
        </is>
      </c>
      <c r="D165" t="inlineStr">
        <is>
          <t>喷淋系统</t>
        </is>
      </c>
      <c r="E165" t="inlineStr">
        <is>
          <t>030901003</t>
        </is>
      </c>
      <c r="F165" t="inlineStr">
        <is>
          <t>标准响应式喷头 K=80</t>
        </is>
      </c>
      <c r="G165"/>
      <c r="H165" t="inlineStr">
        <is>
          <t>个</t>
        </is>
      </c>
      <c r="I165" t="inlineStr">
        <is>
          <t>给排水系统</t>
        </is>
      </c>
      <c r="J165" t="inlineStr">
        <is>
          <t>消防系统</t>
        </is>
      </c>
      <c r="K165" t="inlineStr">
        <is>
          <t>自动喷水灭火系统</t>
        </is>
      </c>
      <c r="L165" t="inlineStr">
        <is>
          <t>02</t>
        </is>
      </c>
      <c r="M165" t="inlineStr">
        <is>
          <t>01</t>
        </is>
      </c>
      <c r="N165" t="inlineStr">
        <is>
          <t>05</t>
        </is>
      </c>
      <c r="O165" t="inlineStr">
        <is>
          <t>03</t>
        </is>
      </c>
      <c r="P165" t="inlineStr">
        <is>
          <t>喷头</t>
        </is>
      </c>
      <c r="Q165" t="inlineStr">
        <is>
          <t>下喷式</t>
        </is>
      </c>
      <c r="R165" t="inlineStr">
        <is>
          <t>标准响应式喷头-K=80</t>
        </is>
      </c>
      <c r="S165" t="inlineStr">
        <is>
          <t>型式-规格</t>
        </is>
      </c>
      <c r="T165" t="inlineStr">
        <is>
          <t>喷头_下喷式_标准响应式喷头-K=80</t>
        </is>
      </c>
      <c r="U165" t="inlineStr">
        <is>
          <t>1013新增</t>
        </is>
      </c>
      <c r="V165" t="inlineStr">
        <is>
          <t>消防工程_喷头</t>
        </is>
      </c>
      <c r="W165"/>
      <c r="X165" s="2" t="str">
        <f>=HYPERLINK("https://j6i2pabkfv.feishu.cn/wiki/YIS0wcVH7ivbqQkNtlCcMypOn0d", "属性信息表-喷头-三工区")</f>
        <v>属性信息表-喷头-三工区</v>
      </c>
      <c r="Y165" s="2"/>
      <c r="Z165"/>
      <c r="AA165" t="inlineStr">
        <is>
          <t>是</t>
        </is>
      </c>
      <c r="AB165" t="inlineStr">
        <is>
          <t>不同意</t>
        </is>
      </c>
      <c r="AC165" t="inlineStr">
        <is>
          <t>不同意</t>
        </is>
      </c>
      <c r="AD165" t="inlineStr">
        <is>
          <t>1</t>
        </is>
      </c>
      <c r="AE165"/>
      <c r="AF165"/>
      <c r="AG165"/>
      <c r="AH165"/>
      <c r="AI165"/>
      <c r="AJ165"/>
      <c r="AK165"/>
      <c r="AL165"/>
      <c r="AM165"/>
    </row>
    <row r="166" ht="25.5" customHeight="1">
      <c r="A166"/>
      <c r="B166" t="inlineStr">
        <is>
          <t>消防工程</t>
        </is>
      </c>
      <c r="C166" t="inlineStr">
        <is>
          <t>消防水工程</t>
        </is>
      </c>
      <c r="D166" t="inlineStr">
        <is>
          <t>喷淋系统</t>
        </is>
      </c>
      <c r="E166" t="inlineStr">
        <is>
          <t>030901003</t>
        </is>
      </c>
      <c r="F166" t="inlineStr">
        <is>
          <t>非仓库型特殊应用喷头 K=161 68°C</t>
        </is>
      </c>
      <c r="G166"/>
      <c r="H166" t="inlineStr">
        <is>
          <t>个</t>
        </is>
      </c>
      <c r="I166" t="inlineStr">
        <is>
          <t>给排水系统</t>
        </is>
      </c>
      <c r="J166" t="inlineStr">
        <is>
          <t>消防系统</t>
        </is>
      </c>
      <c r="K166" t="inlineStr">
        <is>
          <t>自动喷水灭火系统</t>
        </is>
      </c>
      <c r="L166" t="inlineStr">
        <is>
          <t>02</t>
        </is>
      </c>
      <c r="M166" t="inlineStr">
        <is>
          <t>01</t>
        </is>
      </c>
      <c r="N166" t="inlineStr">
        <is>
          <t>05</t>
        </is>
      </c>
      <c r="O166" t="inlineStr">
        <is>
          <t>03</t>
        </is>
      </c>
      <c r="P166" t="inlineStr">
        <is>
          <t>喷头</t>
        </is>
      </c>
      <c r="Q166" t="inlineStr">
        <is>
          <t>上喷式</t>
        </is>
      </c>
      <c r="R166" t="inlineStr">
        <is>
          <t>非仓库型特殊应用喷头-K=161</t>
        </is>
      </c>
      <c r="S166" t="inlineStr">
        <is>
          <t>型式-规格</t>
        </is>
      </c>
      <c r="T166" t="inlineStr">
        <is>
          <t>喷头_上喷式_非仓库型特殊应用喷头-K=161</t>
        </is>
      </c>
      <c r="U166" t="inlineStr">
        <is>
          <t>1013新增</t>
        </is>
      </c>
      <c r="V166" t="inlineStr">
        <is>
          <t>消防工程_喷头</t>
        </is>
      </c>
      <c r="W166"/>
      <c r="X166" s="2" t="str">
        <f>=HYPERLINK("https://j6i2pabkfv.feishu.cn/wiki/YIS0wcVH7ivbqQkNtlCcMypOn0d", "属性信息表-喷头-三工区")</f>
        <v>属性信息表-喷头-三工区</v>
      </c>
      <c r="Y166" s="2"/>
      <c r="Z166"/>
      <c r="AA166"/>
      <c r="AB166"/>
      <c r="AC166"/>
      <c r="AD166" t="inlineStr">
        <is>
          <t>1</t>
        </is>
      </c>
      <c r="AE166"/>
      <c r="AF166"/>
      <c r="AG166"/>
      <c r="AH166"/>
      <c r="AI166"/>
      <c r="AJ166"/>
      <c r="AK166"/>
      <c r="AL166"/>
      <c r="AM166"/>
    </row>
    <row r="167" ht="25.5" customHeight="1">
      <c r="A167"/>
      <c r="B167" t="inlineStr">
        <is>
          <t>消防工程</t>
        </is>
      </c>
      <c r="C167" t="inlineStr">
        <is>
          <t>消防水工程</t>
        </is>
      </c>
      <c r="D167" t="inlineStr">
        <is>
          <t>喷淋系统</t>
        </is>
      </c>
      <c r="E167" t="inlineStr">
        <is>
          <t>030901003</t>
        </is>
      </c>
      <c r="F167" t="inlineStr">
        <is>
          <t>直立型喷头 K=80</t>
        </is>
      </c>
      <c r="G167"/>
      <c r="H167" t="inlineStr">
        <is>
          <t>个</t>
        </is>
      </c>
      <c r="I167" t="inlineStr">
        <is>
          <t>给排水系统</t>
        </is>
      </c>
      <c r="J167" t="inlineStr">
        <is>
          <t>消防系统</t>
        </is>
      </c>
      <c r="K167" t="inlineStr">
        <is>
          <t>自动喷水灭火系统</t>
        </is>
      </c>
      <c r="L167" t="inlineStr">
        <is>
          <t>02</t>
        </is>
      </c>
      <c r="M167" t="inlineStr">
        <is>
          <t>01</t>
        </is>
      </c>
      <c r="N167" t="inlineStr">
        <is>
          <t>05</t>
        </is>
      </c>
      <c r="O167" t="inlineStr">
        <is>
          <t>03</t>
        </is>
      </c>
      <c r="P167" t="inlineStr">
        <is>
          <t>喷头</t>
        </is>
      </c>
      <c r="Q167" t="inlineStr">
        <is>
          <t>上喷式</t>
        </is>
      </c>
      <c r="R167" t="inlineStr">
        <is>
          <t>直立型喷头-K=80</t>
        </is>
      </c>
      <c r="S167" t="inlineStr">
        <is>
          <t>型式-规格</t>
        </is>
      </c>
      <c r="T167" t="inlineStr">
        <is>
          <t>喷头_上喷式_直立型喷头-K=80</t>
        </is>
      </c>
      <c r="U167" t="inlineStr">
        <is>
          <t>1013新增</t>
        </is>
      </c>
      <c r="V167" t="inlineStr">
        <is>
          <t>消防工程_喷头</t>
        </is>
      </c>
      <c r="W167"/>
      <c r="X167" s="2" t="str">
        <f>=HYPERLINK("https://j6i2pabkfv.feishu.cn/wiki/YIS0wcVH7ivbqQkNtlCcMypOn0d", "属性信息表-喷头-三工区")</f>
        <v>属性信息表-喷头-三工区</v>
      </c>
      <c r="Y167" s="2"/>
      <c r="Z167"/>
      <c r="AA167"/>
      <c r="AB167"/>
      <c r="AC167"/>
      <c r="AD167" t="inlineStr">
        <is>
          <t>1</t>
        </is>
      </c>
      <c r="AE167"/>
      <c r="AF167"/>
      <c r="AG167"/>
      <c r="AH167"/>
      <c r="AI167"/>
      <c r="AJ167"/>
      <c r="AK167"/>
      <c r="AL167"/>
      <c r="AM167"/>
    </row>
    <row r="168" ht="25.5" customHeight="1">
      <c r="A168"/>
      <c r="B168" t="inlineStr">
        <is>
          <t>消防工程</t>
        </is>
      </c>
      <c r="C168" t="inlineStr">
        <is>
          <t>消防水工程</t>
        </is>
      </c>
      <c r="D168" t="inlineStr">
        <is>
          <t>喷淋系统</t>
        </is>
      </c>
      <c r="E168" t="inlineStr">
        <is>
          <t>030901003</t>
        </is>
      </c>
      <c r="F168" t="inlineStr">
        <is>
          <t>侧喷型喷头 K=80</t>
        </is>
      </c>
      <c r="G168"/>
      <c r="H168" t="inlineStr">
        <is>
          <t>个</t>
        </is>
      </c>
      <c r="I168" t="inlineStr">
        <is>
          <t>给排水系统</t>
        </is>
      </c>
      <c r="J168" t="inlineStr">
        <is>
          <t>消防系统</t>
        </is>
      </c>
      <c r="K168" t="inlineStr">
        <is>
          <t>自动喷水灭火系统</t>
        </is>
      </c>
      <c r="L168" t="inlineStr">
        <is>
          <t>02</t>
        </is>
      </c>
      <c r="M168" t="inlineStr">
        <is>
          <t>01</t>
        </is>
      </c>
      <c r="N168" t="inlineStr">
        <is>
          <t>05</t>
        </is>
      </c>
      <c r="O168" t="inlineStr">
        <is>
          <t>03</t>
        </is>
      </c>
      <c r="P168" t="inlineStr">
        <is>
          <t>喷头</t>
        </is>
      </c>
      <c r="Q168" t="inlineStr">
        <is>
          <t>侧喷式</t>
        </is>
      </c>
      <c r="R168" t="inlineStr">
        <is>
          <t>侧喷型喷头-K=80</t>
        </is>
      </c>
      <c r="S168" t="inlineStr">
        <is>
          <t>型式-规格</t>
        </is>
      </c>
      <c r="T168" t="inlineStr">
        <is>
          <t>喷头_侧喷式_侧喷型喷头-K=80</t>
        </is>
      </c>
      <c r="U168" t="inlineStr">
        <is>
          <t>1013新增</t>
        </is>
      </c>
      <c r="V168" t="inlineStr">
        <is>
          <t>消防工程_喷头</t>
        </is>
      </c>
      <c r="W168"/>
      <c r="X168" s="2" t="str">
        <f>=HYPERLINK("https://j6i2pabkfv.feishu.cn/wiki/YIS0wcVH7ivbqQkNtlCcMypOn0d", "属性信息表-喷头-三工区")</f>
        <v>属性信息表-喷头-三工区</v>
      </c>
      <c r="Y168" s="2"/>
      <c r="Z168"/>
      <c r="AA168"/>
      <c r="AB168"/>
      <c r="AC168"/>
      <c r="AD168" t="inlineStr">
        <is>
          <t>1</t>
        </is>
      </c>
      <c r="AE168"/>
      <c r="AF168"/>
      <c r="AG168"/>
      <c r="AH168"/>
      <c r="AI168"/>
      <c r="AJ168"/>
      <c r="AK168"/>
      <c r="AL168"/>
      <c r="AM168"/>
    </row>
    <row r="169" ht="25.5" customHeight="1">
      <c r="A169"/>
      <c r="B169" t="inlineStr">
        <is>
          <t>消防工程</t>
        </is>
      </c>
      <c r="C169" t="inlineStr">
        <is>
          <t>消防水工程</t>
        </is>
      </c>
      <c r="D169" t="inlineStr">
        <is>
          <t>喷淋系统</t>
        </is>
      </c>
      <c r="E169" t="inlineStr">
        <is>
          <t>030901003</t>
        </is>
      </c>
      <c r="F169" t="inlineStr">
        <is>
          <t>直立型玻璃球喷头 K=80</t>
        </is>
      </c>
      <c r="G169"/>
      <c r="H169" t="inlineStr">
        <is>
          <t>个</t>
        </is>
      </c>
      <c r="I169" t="inlineStr">
        <is>
          <t>给排水系统</t>
        </is>
      </c>
      <c r="J169" t="inlineStr">
        <is>
          <t>消防系统</t>
        </is>
      </c>
      <c r="K169" t="inlineStr">
        <is>
          <t>自动喷水灭火系统</t>
        </is>
      </c>
      <c r="L169" t="inlineStr">
        <is>
          <t>02</t>
        </is>
      </c>
      <c r="M169" t="inlineStr">
        <is>
          <t>01</t>
        </is>
      </c>
      <c r="N169" t="inlineStr">
        <is>
          <t>05</t>
        </is>
      </c>
      <c r="O169" t="inlineStr">
        <is>
          <t>03</t>
        </is>
      </c>
      <c r="P169" t="inlineStr">
        <is>
          <t>喷头</t>
        </is>
      </c>
      <c r="Q169" t="inlineStr">
        <is>
          <t>上喷式</t>
        </is>
      </c>
      <c r="R169" t="inlineStr">
        <is>
          <t>直立型玻璃球喷式喷头-K=80</t>
        </is>
      </c>
      <c r="S169" t="inlineStr">
        <is>
          <t>型式-规格</t>
        </is>
      </c>
      <c r="T169" t="inlineStr">
        <is>
          <t>喷头_上喷式_直立型玻璃球喷式喷头-K=80</t>
        </is>
      </c>
      <c r="U169" t="inlineStr">
        <is>
          <t>1013新增</t>
        </is>
      </c>
      <c r="V169" t="inlineStr">
        <is>
          <t>消防工程_喷头</t>
        </is>
      </c>
      <c r="W169"/>
      <c r="X169" s="2" t="str">
        <f>=HYPERLINK("https://j6i2pabkfv.feishu.cn/wiki/YIS0wcVH7ivbqQkNtlCcMypOn0d", "属性信息表-喷头-三工区")</f>
        <v>属性信息表-喷头-三工区</v>
      </c>
      <c r="Y169" s="2"/>
      <c r="Z169"/>
      <c r="AA169"/>
      <c r="AB169"/>
      <c r="AC169"/>
      <c r="AD169" t="inlineStr">
        <is>
          <t>1</t>
        </is>
      </c>
      <c r="AE169"/>
      <c r="AF169"/>
      <c r="AG169"/>
      <c r="AH169"/>
      <c r="AI169"/>
      <c r="AJ169"/>
      <c r="AK169"/>
      <c r="AL169"/>
      <c r="AM169"/>
    </row>
    <row r="170" ht="25.5" customHeight="1">
      <c r="A170"/>
      <c r="B170" t="inlineStr">
        <is>
          <t>消防工程</t>
        </is>
      </c>
      <c r="C170" t="inlineStr">
        <is>
          <t>消防水工程</t>
        </is>
      </c>
      <c r="D170" t="inlineStr">
        <is>
          <t>喷淋系统</t>
        </is>
      </c>
      <c r="E170" t="inlineStr">
        <is>
          <t>030901003</t>
        </is>
      </c>
      <c r="F170" t="inlineStr">
        <is>
          <t>直立型易熔合金喷头 K=80</t>
        </is>
      </c>
      <c r="G170"/>
      <c r="H170" t="inlineStr">
        <is>
          <t>个</t>
        </is>
      </c>
      <c r="I170" t="inlineStr">
        <is>
          <t>给排水系统</t>
        </is>
      </c>
      <c r="J170" t="inlineStr">
        <is>
          <t>消防系统</t>
        </is>
      </c>
      <c r="K170" t="inlineStr">
        <is>
          <t>自动喷水灭火系统</t>
        </is>
      </c>
      <c r="L170" t="inlineStr">
        <is>
          <t>02</t>
        </is>
      </c>
      <c r="M170" t="inlineStr">
        <is>
          <t>01</t>
        </is>
      </c>
      <c r="N170" t="inlineStr">
        <is>
          <t>05</t>
        </is>
      </c>
      <c r="O170" t="inlineStr">
        <is>
          <t>03</t>
        </is>
      </c>
      <c r="P170" t="inlineStr">
        <is>
          <t>喷头</t>
        </is>
      </c>
      <c r="Q170" t="inlineStr">
        <is>
          <t>上喷式</t>
        </is>
      </c>
      <c r="R170" t="inlineStr">
        <is>
          <t>直立型易熔合金喷头-K=80</t>
        </is>
      </c>
      <c r="S170" t="inlineStr">
        <is>
          <t>型式-规格</t>
        </is>
      </c>
      <c r="T170" t="inlineStr">
        <is>
          <t>喷头_上喷式_直立型易熔合金喷头-K=80</t>
        </is>
      </c>
      <c r="U170" t="inlineStr">
        <is>
          <t>1013新增</t>
        </is>
      </c>
      <c r="V170" t="inlineStr">
        <is>
          <t>消防工程_喷头</t>
        </is>
      </c>
      <c r="W170"/>
      <c r="X170" s="2" t="str">
        <f>=HYPERLINK("https://j6i2pabkfv.feishu.cn/wiki/YIS0wcVH7ivbqQkNtlCcMypOn0d", "属性信息表-喷头-三工区")</f>
        <v>属性信息表-喷头-三工区</v>
      </c>
      <c r="Y170" s="2"/>
      <c r="Z170"/>
      <c r="AA170"/>
      <c r="AB170"/>
      <c r="AC170"/>
      <c r="AD170" t="inlineStr">
        <is>
          <t>1</t>
        </is>
      </c>
      <c r="AE170"/>
      <c r="AF170"/>
      <c r="AG170"/>
      <c r="AH170"/>
      <c r="AI170"/>
      <c r="AJ170"/>
      <c r="AK170"/>
      <c r="AL170"/>
      <c r="AM170"/>
    </row>
    <row r="171" ht="25.5" customHeight="1">
      <c r="A171"/>
      <c r="B171" t="inlineStr">
        <is>
          <t>消防工程</t>
        </is>
      </c>
      <c r="C171" t="inlineStr">
        <is>
          <t>消防水工程</t>
        </is>
      </c>
      <c r="D171" t="inlineStr">
        <is>
          <t>喷淋系统</t>
        </is>
      </c>
      <c r="E171" t="inlineStr">
        <is>
          <t>030901003</t>
        </is>
      </c>
      <c r="F171" t="inlineStr">
        <is>
          <t>吊顶型易熔合金喷头 K=80</t>
        </is>
      </c>
      <c r="G171"/>
      <c r="H171" t="inlineStr">
        <is>
          <t>个</t>
        </is>
      </c>
      <c r="I171" t="inlineStr">
        <is>
          <t>给排水系统</t>
        </is>
      </c>
      <c r="J171" t="inlineStr">
        <is>
          <t>消防系统</t>
        </is>
      </c>
      <c r="K171" t="inlineStr">
        <is>
          <t>自动喷水灭火系统</t>
        </is>
      </c>
      <c r="L171" t="inlineStr">
        <is>
          <t>02</t>
        </is>
      </c>
      <c r="M171" t="inlineStr">
        <is>
          <t>01</t>
        </is>
      </c>
      <c r="N171" t="inlineStr">
        <is>
          <t>05</t>
        </is>
      </c>
      <c r="O171" t="inlineStr">
        <is>
          <t>03</t>
        </is>
      </c>
      <c r="P171" t="inlineStr">
        <is>
          <t>喷头</t>
        </is>
      </c>
      <c r="Q171" t="inlineStr">
        <is>
          <t>下喷式</t>
        </is>
      </c>
      <c r="R171" t="inlineStr">
        <is>
          <t>吊顶型易熔合金喷头-K=80</t>
        </is>
      </c>
      <c r="S171" t="inlineStr">
        <is>
          <t>型式-规格</t>
        </is>
      </c>
      <c r="T171" t="inlineStr">
        <is>
          <t>喷头_下喷式_吊顶型易熔合金喷头-K=80</t>
        </is>
      </c>
      <c r="U171" t="inlineStr">
        <is>
          <t>1013新增</t>
        </is>
      </c>
      <c r="V171" t="inlineStr">
        <is>
          <t>消防工程_喷头</t>
        </is>
      </c>
      <c r="W171"/>
      <c r="X171" s="2" t="str">
        <f>=HYPERLINK("https://j6i2pabkfv.feishu.cn/wiki/YIS0wcVH7ivbqQkNtlCcMypOn0d", "属性信息表-喷头-三工区")</f>
        <v>属性信息表-喷头-三工区</v>
      </c>
      <c r="Y171" s="2"/>
      <c r="Z171"/>
      <c r="AA171"/>
      <c r="AB171"/>
      <c r="AC171"/>
      <c r="AD171" t="inlineStr">
        <is>
          <t>1</t>
        </is>
      </c>
      <c r="AE171"/>
      <c r="AF171"/>
      <c r="AG171"/>
      <c r="AH171"/>
      <c r="AI171"/>
      <c r="AJ171"/>
      <c r="AK171"/>
      <c r="AL171"/>
      <c r="AM171"/>
    </row>
    <row r="172" ht="25.5" customHeight="1">
      <c r="A172"/>
      <c r="B172" t="inlineStr">
        <is>
          <t>消防工程</t>
        </is>
      </c>
      <c r="C172" t="inlineStr">
        <is>
          <t>消防水工程</t>
        </is>
      </c>
      <c r="D172" t="inlineStr">
        <is>
          <t>喷淋系统</t>
        </is>
      </c>
      <c r="E172" t="inlineStr">
        <is>
          <t>030901003</t>
        </is>
      </c>
      <c r="F172" t="inlineStr">
        <is>
          <t>冷却水幕喷洒头</t>
        </is>
      </c>
      <c r="G172"/>
      <c r="H172" t="inlineStr">
        <is>
          <t>个</t>
        </is>
      </c>
      <c r="I172" t="inlineStr">
        <is>
          <t>给排水系统</t>
        </is>
      </c>
      <c r="J172" t="inlineStr">
        <is>
          <t>消防系统</t>
        </is>
      </c>
      <c r="K172" t="inlineStr">
        <is>
          <t>自动喷水灭火系统</t>
        </is>
      </c>
      <c r="L172" t="inlineStr">
        <is>
          <t>02</t>
        </is>
      </c>
      <c r="M172" t="inlineStr">
        <is>
          <t>01</t>
        </is>
      </c>
      <c r="N172" t="inlineStr">
        <is>
          <t>05</t>
        </is>
      </c>
      <c r="O172" t="inlineStr">
        <is>
          <t>03</t>
        </is>
      </c>
      <c r="P172" t="inlineStr">
        <is>
          <t>喷头</t>
        </is>
      </c>
      <c r="Q172" t="inlineStr">
        <is>
          <t>下喷式</t>
        </is>
      </c>
      <c r="R172" t="inlineStr">
        <is>
          <t>冷却水幕喷喷头</t>
        </is>
      </c>
      <c r="S172" t="inlineStr">
        <is>
          <t>型式-规格</t>
        </is>
      </c>
      <c r="T172" t="inlineStr">
        <is>
          <t>喷头_下喷式_冷却水幕喷喷头</t>
        </is>
      </c>
      <c r="U172" t="inlineStr">
        <is>
          <t>1013新增</t>
        </is>
      </c>
      <c r="V172" t="inlineStr">
        <is>
          <t>消防工程_喷头</t>
        </is>
      </c>
      <c r="W172"/>
      <c r="X172" s="2" t="str">
        <f>=HYPERLINK("https://j6i2pabkfv.feishu.cn/wiki/YIS0wcVH7ivbqQkNtlCcMypOn0d", "属性信息表-喷头-三工区")</f>
        <v>属性信息表-喷头-三工区</v>
      </c>
      <c r="Y172" s="2"/>
      <c r="Z172"/>
      <c r="AA172"/>
      <c r="AB172"/>
      <c r="AC172"/>
      <c r="AD172" t="inlineStr">
        <is>
          <t>1</t>
        </is>
      </c>
      <c r="AE172"/>
      <c r="AF172"/>
      <c r="AG172"/>
      <c r="AH172"/>
      <c r="AI172"/>
      <c r="AJ172"/>
      <c r="AK172"/>
      <c r="AL172"/>
      <c r="AM172"/>
    </row>
    <row r="173" ht="25.5" customHeight="1">
      <c r="A173"/>
      <c r="B173" t="inlineStr">
        <is>
          <t>消防工程</t>
        </is>
      </c>
      <c r="C173" t="inlineStr">
        <is>
          <t>消防水工程</t>
        </is>
      </c>
      <c r="D173" t="inlineStr">
        <is>
          <t>喷淋系统</t>
        </is>
      </c>
      <c r="E173" t="inlineStr">
        <is>
          <t>030901003</t>
        </is>
      </c>
      <c r="F173" t="inlineStr">
        <is>
          <t>吊顶型玻璃球喷洒头</t>
        </is>
      </c>
      <c r="G173"/>
      <c r="H173" t="inlineStr">
        <is>
          <t>个</t>
        </is>
      </c>
      <c r="I173" t="inlineStr">
        <is>
          <t>给排水系统</t>
        </is>
      </c>
      <c r="J173" t="inlineStr">
        <is>
          <t>消防系统</t>
        </is>
      </c>
      <c r="K173" t="inlineStr">
        <is>
          <t>自动喷水灭火系统</t>
        </is>
      </c>
      <c r="L173" t="inlineStr">
        <is>
          <t>02</t>
        </is>
      </c>
      <c r="M173" t="inlineStr">
        <is>
          <t>01</t>
        </is>
      </c>
      <c r="N173" t="inlineStr">
        <is>
          <t>05</t>
        </is>
      </c>
      <c r="O173" t="inlineStr">
        <is>
          <t>03</t>
        </is>
      </c>
      <c r="P173" t="inlineStr">
        <is>
          <t>喷头</t>
        </is>
      </c>
      <c r="Q173" t="inlineStr">
        <is>
          <t>吊顶型玻璃球喷洒头</t>
        </is>
      </c>
      <c r="R173" t="inlineStr">
        <is>
          <t>吊顶型玻璃球喷洒头</t>
        </is>
      </c>
      <c r="S173" t="inlineStr">
        <is>
          <t>型式-规格</t>
        </is>
      </c>
      <c r="T173" t="inlineStr">
        <is>
          <t>喷头_吊顶型玻璃球喷洒头_吊顶型玻璃球喷洒头</t>
        </is>
      </c>
      <c r="U173" t="inlineStr">
        <is>
          <t>20240528更新：清单补全</t>
        </is>
      </c>
      <c r="V173"/>
      <c r="W173"/>
      <c r="X173" s="2" t="str">
        <f>=HYPERLINK("https://j6i2pabkfv.feishu.cn/wiki/YIS0wcVH7ivbqQkNtlCcMypOn0d", "属性信息表-喷头-三工区")</f>
        <v>属性信息表-喷头-三工区</v>
      </c>
      <c r="Y173" s="2"/>
      <c r="Z173"/>
      <c r="AA173"/>
      <c r="AB173"/>
      <c r="AC173"/>
      <c r="AD173"/>
      <c r="AE173"/>
      <c r="AF173"/>
      <c r="AG173"/>
      <c r="AH173"/>
      <c r="AI173"/>
      <c r="AJ173"/>
      <c r="AK173"/>
      <c r="AL173"/>
      <c r="AM173"/>
    </row>
    <row r="174" ht="25.5" customHeight="1">
      <c r="A174"/>
      <c r="B174" t="inlineStr">
        <is>
          <t>消防工程</t>
        </is>
      </c>
      <c r="C174" t="inlineStr">
        <is>
          <t>消防水工程</t>
        </is>
      </c>
      <c r="D174" t="inlineStr">
        <is>
          <t>喷淋系统</t>
        </is>
      </c>
      <c r="E174" t="inlineStr">
        <is>
          <t>030901003</t>
        </is>
      </c>
      <c r="F174" t="inlineStr">
        <is>
          <t>水喷雾喷头</t>
        </is>
      </c>
      <c r="G174"/>
      <c r="H174" t="inlineStr">
        <is>
          <t>个</t>
        </is>
      </c>
      <c r="I174" t="inlineStr">
        <is>
          <t>给排水系统</t>
        </is>
      </c>
      <c r="J174" t="inlineStr">
        <is>
          <t>消防系统</t>
        </is>
      </c>
      <c r="K174" t="inlineStr">
        <is>
          <t>自动喷水灭火系统</t>
        </is>
      </c>
      <c r="L174" t="inlineStr">
        <is>
          <t>02</t>
        </is>
      </c>
      <c r="M174" t="inlineStr">
        <is>
          <t>01</t>
        </is>
      </c>
      <c r="N174" t="inlineStr">
        <is>
          <t>05</t>
        </is>
      </c>
      <c r="O174" t="inlineStr">
        <is>
          <t>03</t>
        </is>
      </c>
      <c r="P174" t="inlineStr">
        <is>
          <t>喷头</t>
        </is>
      </c>
      <c r="Q174" t="inlineStr">
        <is>
          <t>水喷雾喷头</t>
        </is>
      </c>
      <c r="R174" t="inlineStr">
        <is>
          <t>水喷雾喷头</t>
        </is>
      </c>
      <c r="S174" t="inlineStr">
        <is>
          <t>型式-规格</t>
        </is>
      </c>
      <c r="T174" t="inlineStr">
        <is>
          <t>喷头_水喷雾喷头_水喷雾喷头</t>
        </is>
      </c>
      <c r="U174" t="inlineStr">
        <is>
          <t>20240528更新：清单补全</t>
        </is>
      </c>
      <c r="V174"/>
      <c r="W174"/>
      <c r="X174" s="2" t="str">
        <f>=HYPERLINK("https://j6i2pabkfv.feishu.cn/wiki/YIS0wcVH7ivbqQkNtlCcMypOn0d", "属性信息表-喷头-三工区")</f>
        <v>属性信息表-喷头-三工区</v>
      </c>
      <c r="Y174" s="2"/>
      <c r="Z174"/>
      <c r="AA174"/>
      <c r="AB174"/>
      <c r="AC174"/>
      <c r="AD174"/>
      <c r="AE174"/>
      <c r="AF174"/>
      <c r="AG174"/>
      <c r="AH174"/>
      <c r="AI174"/>
      <c r="AJ174"/>
      <c r="AK174"/>
      <c r="AL174"/>
      <c r="AM174"/>
    </row>
    <row r="175" ht="25.5" customHeight="1">
      <c r="A175"/>
      <c r="B175" t="inlineStr">
        <is>
          <t>消防工程</t>
        </is>
      </c>
      <c r="C175" t="inlineStr">
        <is>
          <t>消防电工程</t>
        </is>
      </c>
      <c r="D175"/>
      <c r="E175"/>
      <c r="F175"/>
      <c r="G175"/>
      <c r="H175" t="inlineStr">
        <is>
          <t>个</t>
        </is>
      </c>
      <c r="I175" t="inlineStr">
        <is>
          <t>智能化系统</t>
        </is>
      </c>
      <c r="J175" t="inlineStr">
        <is>
          <t>火灾自动报警控制系统</t>
        </is>
      </c>
      <c r="K175" t="inlineStr">
        <is>
          <t>防火门监控系统</t>
        </is>
      </c>
      <c r="L175" t="inlineStr">
        <is>
          <t>05</t>
        </is>
      </c>
      <c r="M175" t="inlineStr">
        <is>
          <t>01</t>
        </is>
      </c>
      <c r="N175" t="inlineStr">
        <is>
          <t>05</t>
        </is>
      </c>
      <c r="O175" t="inlineStr">
        <is>
          <t>06</t>
        </is>
      </c>
      <c r="P175" t="inlineStr">
        <is>
          <t>安全设备</t>
        </is>
      </c>
      <c r="Q175" t="inlineStr">
        <is>
          <t>电控门锁</t>
        </is>
      </c>
      <c r="R175" t="inlineStr">
        <is>
          <t>防火门监控系统</t>
        </is>
      </c>
      <c r="S175" t="inlineStr">
        <is>
          <t>族名称</t>
        </is>
      </c>
      <c r="T175" t="inlineStr">
        <is>
          <t>安全设备_电控门锁_防火门监控系统</t>
        </is>
      </c>
      <c r="U175" t="inlineStr">
        <is>
          <t>20240204新增构件</t>
        </is>
      </c>
      <c r="V175" t="inlineStr">
        <is>
          <t>消防工程_消防装置</t>
        </is>
      </c>
      <c r="W175"/>
      <c r="X175" s="2" t="str">
        <f>=HYPERLINK("https://j6i2pabkfv.feishu.cn/wiki/HxxUw0k5SiYSxkkigI1cBupvnsh", "属性信息-按钮及电话分机")</f>
        <v>属性信息-按钮及电话分机</v>
      </c>
      <c r="Y175" s="2"/>
      <c r="Z175" t="inlineStr">
        <is>
          <t>否</t>
        </is>
      </c>
      <c r="AA175" t="inlineStr">
        <is>
          <t>是</t>
        </is>
      </c>
      <c r="AB175"/>
      <c r="AC175"/>
      <c r="AD175"/>
      <c r="AE175"/>
      <c r="AF175"/>
      <c r="AG175"/>
      <c r="AH175"/>
      <c r="AI175"/>
      <c r="AJ175" t="inlineStr">
        <is>
          <t>否</t>
        </is>
      </c>
      <c r="AK175" t="inlineStr">
        <is>
          <t>image.png</t>
        </is>
      </c>
      <c r="AL175"/>
      <c r="AM175"/>
    </row>
    <row r="176" ht="25.5" customHeight="1">
      <c r="A176"/>
      <c r="B176" t="inlineStr">
        <is>
          <t>消防工程</t>
        </is>
      </c>
      <c r="C176" t="inlineStr">
        <is>
          <t>消防电工程</t>
        </is>
      </c>
      <c r="D176" t="inlineStr">
        <is>
          <t>防火门监控系统</t>
        </is>
      </c>
      <c r="E176" t="inlineStr">
        <is>
          <t>030904008</t>
        </is>
      </c>
      <c r="F176" t="inlineStr">
        <is>
          <t>双门一体式门磁开关</t>
        </is>
      </c>
      <c r="G176"/>
      <c r="H176" t="inlineStr">
        <is>
          <t>套</t>
        </is>
      </c>
      <c r="I176" t="inlineStr">
        <is>
          <t>智能化系统</t>
        </is>
      </c>
      <c r="J176" t="inlineStr">
        <is>
          <t>火灾自动报警控制系统</t>
        </is>
      </c>
      <c r="K176" t="inlineStr">
        <is>
          <t>防火门监控系统</t>
        </is>
      </c>
      <c r="L176" t="inlineStr">
        <is>
          <t>05</t>
        </is>
      </c>
      <c r="M176" t="inlineStr">
        <is>
          <t>01</t>
        </is>
      </c>
      <c r="N176" t="inlineStr">
        <is>
          <t>05</t>
        </is>
      </c>
      <c r="O176" t="inlineStr">
        <is>
          <t>06</t>
        </is>
      </c>
      <c r="P176" t="inlineStr">
        <is>
          <t>安全设备</t>
        </is>
      </c>
      <c r="Q176" t="inlineStr">
        <is>
          <t>双门一体式门磁开关</t>
        </is>
      </c>
      <c r="R176" t="inlineStr">
        <is>
          <t>双门一体式门磁开关</t>
        </is>
      </c>
      <c r="S176" t="inlineStr">
        <is>
          <t>设备名称</t>
        </is>
      </c>
      <c r="T176" t="inlineStr">
        <is>
          <t>安全设备_双门一体式门磁开关_双门一体式门磁开关</t>
        </is>
      </c>
      <c r="U176" t="inlineStr">
        <is>
          <t>1013构件命名调整</t>
        </is>
      </c>
      <c r="V176" t="inlineStr">
        <is>
          <t>消防工程_消防装置</t>
        </is>
      </c>
      <c r="W176" t="inlineStr">
        <is>
          <t>
</t>
        </is>
      </c>
      <c r="X176" s="2" t="str">
        <f>=HYPERLINK("https://j6i2pabkfv.feishu.cn/wiki/DTkgwKA2qib3CbkKeGQcsIi2noD", "属性信息表-电控门锁-三工区（按原会议确定内容，在防火门的属性上体现，此表作废）")</f>
        <v>属性信息表-电控门锁-三工区（按原会议确定内容，在防火门的属性上体现，此表作废）</v>
      </c>
      <c r="Y176" s="2"/>
      <c r="Z176"/>
      <c r="AA176"/>
      <c r="AB176"/>
      <c r="AC176"/>
      <c r="AD176" t="inlineStr">
        <is>
          <t>1</t>
        </is>
      </c>
      <c r="AE176"/>
      <c r="AF176"/>
      <c r="AG176"/>
      <c r="AH176"/>
      <c r="AI176"/>
      <c r="AJ176"/>
      <c r="AK176"/>
      <c r="AL176"/>
      <c r="AM176"/>
    </row>
    <row r="177" ht="25.5" customHeight="1">
      <c r="A177"/>
      <c r="B177" t="inlineStr">
        <is>
          <t>消防工程</t>
        </is>
      </c>
      <c r="C177" t="inlineStr">
        <is>
          <t>消防电工程</t>
        </is>
      </c>
      <c r="D177" t="inlineStr">
        <is>
          <t>防火门监控系统</t>
        </is>
      </c>
      <c r="E177" t="inlineStr">
        <is>
          <t>030904008</t>
        </is>
      </c>
      <c r="F177" t="inlineStr">
        <is>
          <t>单门一体式门磁开关</t>
        </is>
      </c>
      <c r="G177"/>
      <c r="H177" t="inlineStr">
        <is>
          <t>套</t>
        </is>
      </c>
      <c r="I177" t="inlineStr">
        <is>
          <t>智能化系统</t>
        </is>
      </c>
      <c r="J177" t="inlineStr">
        <is>
          <t>火灾自动报警控制系统</t>
        </is>
      </c>
      <c r="K177" t="inlineStr">
        <is>
          <t>防火门监控系统</t>
        </is>
      </c>
      <c r="L177" t="inlineStr">
        <is>
          <t>05</t>
        </is>
      </c>
      <c r="M177" t="inlineStr">
        <is>
          <t>01</t>
        </is>
      </c>
      <c r="N177" t="inlineStr">
        <is>
          <t>05</t>
        </is>
      </c>
      <c r="O177" t="inlineStr">
        <is>
          <t>06</t>
        </is>
      </c>
      <c r="P177" t="inlineStr">
        <is>
          <t>安全设备</t>
        </is>
      </c>
      <c r="Q177" t="inlineStr">
        <is>
          <t>单门一体式门磁开关</t>
        </is>
      </c>
      <c r="R177" t="inlineStr">
        <is>
          <t>单门一体式门磁开关</t>
        </is>
      </c>
      <c r="S177" t="inlineStr">
        <is>
          <t>设备名称</t>
        </is>
      </c>
      <c r="T177" t="inlineStr">
        <is>
          <t>安全设备_单门一体式门磁开关_单门一体式门磁开关</t>
        </is>
      </c>
      <c r="U177" t="inlineStr">
        <is>
          <t>1013构件命名调整</t>
        </is>
      </c>
      <c r="V177" t="inlineStr">
        <is>
          <t>消防工程_消防装置</t>
        </is>
      </c>
      <c r="W177" t="inlineStr">
        <is>
          <t>
</t>
        </is>
      </c>
      <c r="X177" s="2" t="str">
        <f>=HYPERLINK("https://j6i2pabkfv.feishu.cn/wiki/DTkgwKA2qib3CbkKeGQcsIi2noD", "属性信息表-电控门锁-三工区（按原会议确定内容，在防火门的属性上体现，此表作废）")</f>
        <v>属性信息表-电控门锁-三工区（按原会议确定内容，在防火门的属性上体现，此表作废）</v>
      </c>
      <c r="Y177" s="2"/>
      <c r="Z177"/>
      <c r="AA177"/>
      <c r="AB177"/>
      <c r="AC177"/>
      <c r="AD177" t="inlineStr">
        <is>
          <t>1</t>
        </is>
      </c>
      <c r="AE177"/>
      <c r="AF177"/>
      <c r="AG177"/>
      <c r="AH177"/>
      <c r="AI177"/>
      <c r="AJ177"/>
      <c r="AK177"/>
      <c r="AL177"/>
      <c r="AM177"/>
    </row>
    <row r="178" ht="25.5" customHeight="1">
      <c r="A178"/>
      <c r="B178" t="inlineStr">
        <is>
          <t>消防工程</t>
        </is>
      </c>
      <c r="C178" t="inlineStr">
        <is>
          <t>消防电工程</t>
        </is>
      </c>
      <c r="D178"/>
      <c r="E178"/>
      <c r="F178"/>
      <c r="G178"/>
      <c r="H178" t="inlineStr">
        <is>
          <t>个</t>
        </is>
      </c>
      <c r="I178" t="inlineStr">
        <is>
          <t>智能化系统</t>
        </is>
      </c>
      <c r="J178" t="inlineStr">
        <is>
          <t>火灾自动报警控制系统</t>
        </is>
      </c>
      <c r="K178" t="inlineStr">
        <is>
          <t>防火门监控系统</t>
        </is>
      </c>
      <c r="L178" t="inlineStr">
        <is>
          <t>05</t>
        </is>
      </c>
      <c r="M178" t="inlineStr">
        <is>
          <t>01</t>
        </is>
      </c>
      <c r="N178" t="inlineStr">
        <is>
          <t>05</t>
        </is>
      </c>
      <c r="O178" t="inlineStr">
        <is>
          <t>06</t>
        </is>
      </c>
      <c r="P178" t="inlineStr">
        <is>
          <t>安全设备</t>
        </is>
      </c>
      <c r="Q178" t="inlineStr">
        <is>
          <t>门禁读卡器</t>
        </is>
      </c>
      <c r="R178" t="inlineStr">
        <is>
          <t>防火门监控系统-门禁读卡器</t>
        </is>
      </c>
      <c r="S178" t="inlineStr">
        <is>
          <t>系统-功能类型-规格型号</t>
        </is>
      </c>
      <c r="T178" t="inlineStr">
        <is>
          <t>安全设备_门禁读卡器_防火门监控系统-门禁读卡器</t>
        </is>
      </c>
      <c r="U178" t="inlineStr">
        <is>
          <t>1013构件命名调整</t>
        </is>
      </c>
      <c r="V178" t="inlineStr">
        <is>
          <t>消防工程_消防装置</t>
        </is>
      </c>
      <c r="W178"/>
      <c r="X178" s="2" t="str">
        <f>=HYPERLINK("https://j6i2pabkfv.feishu.cn/wiki/DtwNwFFzQiLEqWkcqOBcCcjwnlb", "属性信息表-门禁-三工区")</f>
        <v>属性信息表-门禁-三工区</v>
      </c>
      <c r="Y178" s="2"/>
      <c r="Z178"/>
      <c r="AA178"/>
      <c r="AB178"/>
      <c r="AC178"/>
      <c r="AD178"/>
      <c r="AE178"/>
      <c r="AF178"/>
      <c r="AG178"/>
      <c r="AH178"/>
      <c r="AI178"/>
      <c r="AJ178" t="inlineStr">
        <is>
          <t>是</t>
        </is>
      </c>
      <c r="AK178" t="inlineStr">
        <is>
          <t>image.png</t>
        </is>
      </c>
      <c r="AL178"/>
      <c r="AM178"/>
    </row>
    <row r="179" ht="25.5" customHeight="1">
      <c r="A179"/>
      <c r="B179" t="inlineStr">
        <is>
          <t>消防工程</t>
        </is>
      </c>
      <c r="C179" t="inlineStr">
        <is>
          <t>消防电工程</t>
        </is>
      </c>
      <c r="D179"/>
      <c r="E179"/>
      <c r="F179"/>
      <c r="G179"/>
      <c r="H179" t="inlineStr">
        <is>
          <t>个</t>
        </is>
      </c>
      <c r="I179" t="inlineStr">
        <is>
          <t>智能化系统</t>
        </is>
      </c>
      <c r="J179" t="inlineStr">
        <is>
          <t>火灾自动报警控制系统</t>
        </is>
      </c>
      <c r="K179" t="inlineStr">
        <is>
          <t>防火门监控系统</t>
        </is>
      </c>
      <c r="L179" t="inlineStr">
        <is>
          <t>05</t>
        </is>
      </c>
      <c r="M179" t="inlineStr">
        <is>
          <t>01</t>
        </is>
      </c>
      <c r="N179" t="inlineStr">
        <is>
          <t>05</t>
        </is>
      </c>
      <c r="O179" t="inlineStr">
        <is>
          <t>06</t>
        </is>
      </c>
      <c r="P179" t="inlineStr">
        <is>
          <t>安全设备</t>
        </is>
      </c>
      <c r="Q179" t="inlineStr">
        <is>
          <t>门禁读卡器（刷卡+人脸）</t>
        </is>
      </c>
      <c r="R179" t="inlineStr">
        <is>
          <t>防火门监控系统-门禁读卡器（刷卡+人脸）</t>
        </is>
      </c>
      <c r="S179" t="inlineStr">
        <is>
          <t>系统-功能类型-规格型号</t>
        </is>
      </c>
      <c r="T179" t="inlineStr">
        <is>
          <t>安全设备_门禁读卡器（刷卡+人脸）_防火门监控系统-门禁读卡器（刷卡+人脸）</t>
        </is>
      </c>
      <c r="U179" t="inlineStr">
        <is>
          <t>1013构件命名调整</t>
        </is>
      </c>
      <c r="V179" t="inlineStr">
        <is>
          <t>消防工程_消防装置</t>
        </is>
      </c>
      <c r="W179"/>
      <c r="X179" s="2" t="str">
        <f>=HYPERLINK("https://j6i2pabkfv.feishu.cn/wiki/DtwNwFFzQiLEqWkcqOBcCcjwnlb", "属性信息表-门禁-三工区")</f>
        <v>属性信息表-门禁-三工区</v>
      </c>
      <c r="Y179" s="2"/>
      <c r="Z179"/>
      <c r="AA179"/>
      <c r="AB179"/>
      <c r="AC179"/>
      <c r="AD179"/>
      <c r="AE179"/>
      <c r="AF179"/>
      <c r="AG179"/>
      <c r="AH179"/>
      <c r="AI179"/>
      <c r="AJ179" t="inlineStr">
        <is>
          <t>是</t>
        </is>
      </c>
      <c r="AK179" t="inlineStr">
        <is>
          <t>image.png</t>
        </is>
      </c>
      <c r="AL179"/>
      <c r="AM179"/>
    </row>
    <row r="180" ht="25.5" customHeight="1">
      <c r="A180"/>
      <c r="B180" t="inlineStr">
        <is>
          <t>消防工程</t>
        </is>
      </c>
      <c r="C180" t="inlineStr">
        <is>
          <t>消防电工程</t>
        </is>
      </c>
      <c r="D180"/>
      <c r="E180"/>
      <c r="F180"/>
      <c r="G180"/>
      <c r="H180" t="inlineStr">
        <is>
          <t>套</t>
        </is>
      </c>
      <c r="I180" t="inlineStr">
        <is>
          <t>智能化系统</t>
        </is>
      </c>
      <c r="J180" t="inlineStr">
        <is>
          <t>火灾自动报警控制系统</t>
        </is>
      </c>
      <c r="K180" t="inlineStr">
        <is>
          <t>防火门监控系统</t>
        </is>
      </c>
      <c r="L180" t="inlineStr">
        <is>
          <t>05</t>
        </is>
      </c>
      <c r="M180" t="inlineStr">
        <is>
          <t>01</t>
        </is>
      </c>
      <c r="N180" t="inlineStr">
        <is>
          <t>05</t>
        </is>
      </c>
      <c r="O180" t="inlineStr">
        <is>
          <t>06</t>
        </is>
      </c>
      <c r="P180" t="inlineStr">
        <is>
          <t>安全设备</t>
        </is>
      </c>
      <c r="Q180" t="inlineStr">
        <is>
          <t>双门双控门禁</t>
        </is>
      </c>
      <c r="R180" t="inlineStr">
        <is>
          <t>防火门监控系统</t>
        </is>
      </c>
      <c r="S180" t="inlineStr">
        <is>
          <t>系统-功能类型-规格型号</t>
        </is>
      </c>
      <c r="T180" t="inlineStr">
        <is>
          <t>安全设备_双门双控门禁_防火门监控系统</t>
        </is>
      </c>
      <c r="U180" t="inlineStr">
        <is>
          <t>1013新增</t>
        </is>
      </c>
      <c r="V180" t="inlineStr">
        <is>
          <t>消防工程_消防装置</t>
        </is>
      </c>
      <c r="W180"/>
      <c r="X180" s="2" t="str">
        <f>=HYPERLINK("https://j6i2pabkfv.feishu.cn/wiki/DtwNwFFzQiLEqWkcqOBcCcjwnlb", "属性信息表-门禁-三工区")</f>
        <v>属性信息表-门禁-三工区</v>
      </c>
      <c r="Y180" s="2"/>
      <c r="Z180"/>
      <c r="AA180"/>
      <c r="AB180"/>
      <c r="AC180"/>
      <c r="AD180"/>
      <c r="AE180"/>
      <c r="AF180"/>
      <c r="AG180"/>
      <c r="AH180"/>
      <c r="AI180"/>
      <c r="AJ180" t="inlineStr">
        <is>
          <t>否</t>
        </is>
      </c>
      <c r="AK180" t="inlineStr">
        <is>
          <t>image.png</t>
        </is>
      </c>
      <c r="AL180"/>
      <c r="AM180"/>
    </row>
    <row r="181" ht="25.5" customHeight="1">
      <c r="A181"/>
      <c r="B181" t="inlineStr">
        <is>
          <t>消防工程</t>
        </is>
      </c>
      <c r="C181" t="inlineStr">
        <is>
          <t>消防电工程</t>
        </is>
      </c>
      <c r="D181"/>
      <c r="E181"/>
      <c r="F181"/>
      <c r="G181"/>
      <c r="H181" t="inlineStr">
        <is>
          <t>个</t>
        </is>
      </c>
      <c r="I181" t="inlineStr">
        <is>
          <t>智能化系统</t>
        </is>
      </c>
      <c r="J181" t="inlineStr">
        <is>
          <t>火灾自动报警控制系统</t>
        </is>
      </c>
      <c r="K181" t="inlineStr">
        <is>
          <t>防火门监控系统</t>
        </is>
      </c>
      <c r="L181" t="inlineStr">
        <is>
          <t>05</t>
        </is>
      </c>
      <c r="M181" t="inlineStr">
        <is>
          <t>01</t>
        </is>
      </c>
      <c r="N181" t="inlineStr">
        <is>
          <t>05</t>
        </is>
      </c>
      <c r="O181" t="inlineStr">
        <is>
          <t>06</t>
        </is>
      </c>
      <c r="P181" t="inlineStr">
        <is>
          <t>安全设备</t>
        </is>
      </c>
      <c r="Q181" t="inlineStr">
        <is>
          <t>出门按钮</t>
        </is>
      </c>
      <c r="R181" t="inlineStr">
        <is>
          <t>防火门监控系统</t>
        </is>
      </c>
      <c r="S181" t="inlineStr">
        <is>
          <t>族名称</t>
        </is>
      </c>
      <c r="T181" t="inlineStr">
        <is>
          <t>安全设备_出门按钮_防火门监控系统</t>
        </is>
      </c>
      <c r="U181" t="inlineStr">
        <is>
          <t>20240204新增构件</t>
        </is>
      </c>
      <c r="V181" t="inlineStr">
        <is>
          <t>消防工程_消防装置</t>
        </is>
      </c>
      <c r="W181"/>
      <c r="X181" s="2" t="str">
        <f>=HYPERLINK("https://j6i2pabkfv.feishu.cn/wiki/WmaNwFKTBivbejkAGwVcICuvnKo", "属性信息表-消防按钮-三工区")</f>
        <v>属性信息表-消防按钮-三工区</v>
      </c>
      <c r="Y181" s="2"/>
      <c r="Z181"/>
      <c r="AA181"/>
      <c r="AB181"/>
      <c r="AC181"/>
      <c r="AD181"/>
      <c r="AE181"/>
      <c r="AF181"/>
      <c r="AG181"/>
      <c r="AH181"/>
      <c r="AI181"/>
      <c r="AJ181" t="inlineStr">
        <is>
          <t>否</t>
        </is>
      </c>
      <c r="AK181"/>
      <c r="AL181"/>
      <c r="AM181"/>
    </row>
    <row r="182" ht="25.5" customHeight="1">
      <c r="A182"/>
      <c r="B182" t="inlineStr">
        <is>
          <t>消防工程</t>
        </is>
      </c>
      <c r="C182" t="inlineStr">
        <is>
          <t>消防电工程</t>
        </is>
      </c>
      <c r="D182"/>
      <c r="E182"/>
      <c r="F182"/>
      <c r="G182"/>
      <c r="H182" t="inlineStr">
        <is>
          <t>个</t>
        </is>
      </c>
      <c r="I182" t="inlineStr">
        <is>
          <t>智能化系统</t>
        </is>
      </c>
      <c r="J182" t="inlineStr">
        <is>
          <t>火灾自动报警控制系统</t>
        </is>
      </c>
      <c r="K182" t="inlineStr">
        <is>
          <t>防火门监控系统</t>
        </is>
      </c>
      <c r="L182" t="inlineStr">
        <is>
          <t>05</t>
        </is>
      </c>
      <c r="M182" t="inlineStr">
        <is>
          <t>01</t>
        </is>
      </c>
      <c r="N182" t="inlineStr">
        <is>
          <t>05</t>
        </is>
      </c>
      <c r="O182" t="inlineStr">
        <is>
          <t>06</t>
        </is>
      </c>
      <c r="P182" t="inlineStr">
        <is>
          <t>安全设备</t>
        </is>
      </c>
      <c r="Q182" t="inlineStr">
        <is>
          <t>紧急出门按钮</t>
        </is>
      </c>
      <c r="R182" t="inlineStr">
        <is>
          <t>防火门监控系统</t>
        </is>
      </c>
      <c r="S182" t="inlineStr">
        <is>
          <t>族名称</t>
        </is>
      </c>
      <c r="T182" t="inlineStr">
        <is>
          <t>安全设备_紧急出门按钮_防火门监控系统</t>
        </is>
      </c>
      <c r="U182" t="inlineStr">
        <is>
          <t>20240204新增构件</t>
        </is>
      </c>
      <c r="V182" t="inlineStr">
        <is>
          <t>消防工程_消防装置</t>
        </is>
      </c>
      <c r="W182"/>
      <c r="X182" s="2" t="str">
        <f>=HYPERLINK("https://j6i2pabkfv.feishu.cn/wiki/WmaNwFKTBivbejkAGwVcICuvnKo", "属性信息表-消防按钮-三工区")</f>
        <v>属性信息表-消防按钮-三工区</v>
      </c>
      <c r="Y182" s="2"/>
      <c r="Z182"/>
      <c r="AA182"/>
      <c r="AB182"/>
      <c r="AC182"/>
      <c r="AD182"/>
      <c r="AE182"/>
      <c r="AF182"/>
      <c r="AG182"/>
      <c r="AH182"/>
      <c r="AI182"/>
      <c r="AJ182" t="inlineStr">
        <is>
          <t>否</t>
        </is>
      </c>
      <c r="AK182"/>
      <c r="AL182"/>
      <c r="AM182"/>
    </row>
    <row r="183" ht="25.5" customHeight="1">
      <c r="A183"/>
      <c r="B183" t="inlineStr">
        <is>
          <t>消防工程</t>
        </is>
      </c>
      <c r="C183" t="inlineStr">
        <is>
          <t>消防电工程</t>
        </is>
      </c>
      <c r="D183" t="inlineStr">
        <is>
          <t>防火门监控系统</t>
        </is>
      </c>
      <c r="E183"/>
      <c r="F183"/>
      <c r="G183"/>
      <c r="H183" t="inlineStr">
        <is>
          <t>套</t>
        </is>
      </c>
      <c r="I183" t="inlineStr">
        <is>
          <t>智能化系统</t>
        </is>
      </c>
      <c r="J183" t="inlineStr">
        <is>
          <t>火灾自动报警控制系统</t>
        </is>
      </c>
      <c r="K183" t="inlineStr">
        <is>
          <t>防火门监控系统</t>
        </is>
      </c>
      <c r="L183" t="inlineStr">
        <is>
          <t>05</t>
        </is>
      </c>
      <c r="M183" t="inlineStr">
        <is>
          <t>01</t>
        </is>
      </c>
      <c r="N183" t="inlineStr">
        <is>
          <t>05</t>
        </is>
      </c>
      <c r="O183" t="inlineStr">
        <is>
          <t>06</t>
        </is>
      </c>
      <c r="P183" t="inlineStr">
        <is>
          <t>安全设备</t>
        </is>
      </c>
      <c r="Q183" t="inlineStr">
        <is>
          <t>常开门监视模块</t>
        </is>
      </c>
      <c r="R183" t="inlineStr">
        <is>
          <t>防火门监控系统</t>
        </is>
      </c>
      <c r="S183" t="inlineStr">
        <is>
          <t>功能型号-设备参数</t>
        </is>
      </c>
      <c r="T183" t="inlineStr">
        <is>
          <t>安全设备_常开门监视模块_防火门监控系统</t>
        </is>
      </c>
      <c r="U183" t="inlineStr">
        <is>
          <t>0318新增</t>
        </is>
      </c>
      <c r="V183" t="inlineStr">
        <is>
          <t>消防工程_消防装置</t>
        </is>
      </c>
      <c r="W183"/>
      <c r="X183" s="2" t="str">
        <f>=HYPERLINK("https://j6i2pabkfv.feishu.cn/wiki/JrY8wn7dJiKhhnktBSAc4IHrnLg", "属性信息表-消防模块-三工区")</f>
        <v>属性信息表-消防模块-三工区</v>
      </c>
      <c r="Y183" s="2"/>
      <c r="Z183"/>
      <c r="AA183"/>
      <c r="AB183"/>
      <c r="AC183"/>
      <c r="AD183"/>
      <c r="AE183"/>
      <c r="AF183"/>
      <c r="AG183"/>
      <c r="AH183"/>
      <c r="AI183"/>
      <c r="AJ183" t="inlineStr">
        <is>
          <t>否</t>
        </is>
      </c>
      <c r="AK183"/>
      <c r="AL183"/>
      <c r="AM183"/>
    </row>
    <row r="184" ht="25.5" customHeight="1">
      <c r="A184"/>
      <c r="B184" t="inlineStr">
        <is>
          <t>消防工程</t>
        </is>
      </c>
      <c r="C184" t="inlineStr">
        <is>
          <t>消防电工程</t>
        </is>
      </c>
      <c r="D184" t="inlineStr">
        <is>
          <t>管线、配管及桥架</t>
        </is>
      </c>
      <c r="E184" t="inlineStr">
        <is>
          <t>030411001</t>
        </is>
      </c>
      <c r="F184" t="inlineStr">
        <is>
          <t xml:space="preserve">电气配管 </t>
        </is>
      </c>
      <c r="G184"/>
      <c r="H184" t="inlineStr">
        <is>
          <t>m</t>
        </is>
      </c>
      <c r="I184" t="inlineStr">
        <is>
          <t>智能化系统</t>
        </is>
      </c>
      <c r="J184" t="inlineStr">
        <is>
          <t>弱电线管</t>
        </is>
      </c>
      <c r="K184" t="inlineStr">
        <is>
          <t>弱电线管</t>
        </is>
      </c>
      <c r="L184" t="inlineStr">
        <is>
          <t>05</t>
        </is>
      </c>
      <c r="M184" t="inlineStr">
        <is>
          <t>01</t>
        </is>
      </c>
      <c r="N184" t="inlineStr">
        <is>
          <t>08</t>
        </is>
      </c>
      <c r="O184" t="inlineStr">
        <is>
          <t>00</t>
        </is>
      </c>
      <c r="P184" t="inlineStr">
        <is>
          <t>线管</t>
        </is>
      </c>
      <c r="Q184" t="inlineStr">
        <is>
          <t>带配件的线管</t>
        </is>
      </c>
      <c r="R184" t="inlineStr">
        <is>
          <t>动力系统-焊接钢管线管SC-φ25mm-1.6mm厚</t>
        </is>
      </c>
      <c r="S184" t="inlineStr">
        <is>
          <t>系统-材质-直径（mm）-壁厚（mm）</t>
        </is>
      </c>
      <c r="T184" t="inlineStr">
        <is>
          <t>线管_带配件的线管_动力系统-焊接钢管线管SC-φ25mm-1.6mm厚</t>
        </is>
      </c>
      <c r="U184" t="inlineStr">
        <is>
          <t>1013新增</t>
        </is>
      </c>
      <c r="V184" t="inlineStr">
        <is>
          <t>强电、弱电工程_线管</t>
        </is>
      </c>
      <c r="W184"/>
      <c r="X184" s="2" t="str">
        <f>=HYPERLINK("https://j6i2pabkfv.feishu.cn/wiki/GgKMwrIIXiZBqRkEuPjcoFmnnme", "属性信息-管道")</f>
        <v>属性信息-管道</v>
      </c>
      <c r="Y184" s="2"/>
      <c r="Z184" t="inlineStr">
        <is>
          <t>否</t>
        </is>
      </c>
      <c r="AA184"/>
      <c r="AB184"/>
      <c r="AC184"/>
      <c r="AD184"/>
      <c r="AE184"/>
      <c r="AF184"/>
      <c r="AG184"/>
      <c r="AH184"/>
      <c r="AI184"/>
      <c r="AJ184"/>
      <c r="AK184"/>
      <c r="AL184" t="inlineStr">
        <is>
          <t>不建模</t>
        </is>
      </c>
      <c r="AM184"/>
    </row>
    <row r="185" ht="25.5" customHeight="1">
      <c r="A185"/>
      <c r="B185" t="inlineStr">
        <is>
          <t>消防工程</t>
        </is>
      </c>
      <c r="C185" t="inlineStr">
        <is>
          <t>消防电工程</t>
        </is>
      </c>
      <c r="D185" t="inlineStr">
        <is>
          <t>管线、配管及桥架</t>
        </is>
      </c>
      <c r="E185" t="inlineStr">
        <is>
          <t>030411001</t>
        </is>
      </c>
      <c r="F185" t="inlineStr">
        <is>
          <t>电气配管</t>
        </is>
      </c>
      <c r="G185"/>
      <c r="H185" t="inlineStr">
        <is>
          <t>m</t>
        </is>
      </c>
      <c r="I185" t="inlineStr">
        <is>
          <t>智能化系统</t>
        </is>
      </c>
      <c r="J185" t="inlineStr">
        <is>
          <t>弱电线管</t>
        </is>
      </c>
      <c r="K185" t="inlineStr">
        <is>
          <t>弱电线管</t>
        </is>
      </c>
      <c r="L185" t="inlineStr">
        <is>
          <t>05</t>
        </is>
      </c>
      <c r="M185" t="inlineStr">
        <is>
          <t>01</t>
        </is>
      </c>
      <c r="N185" t="inlineStr">
        <is>
          <t>08</t>
        </is>
      </c>
      <c r="O185" t="inlineStr">
        <is>
          <t>00</t>
        </is>
      </c>
      <c r="P185" t="inlineStr">
        <is>
          <t>线管</t>
        </is>
      </c>
      <c r="Q185" t="inlineStr">
        <is>
          <t>带配件的线管</t>
        </is>
      </c>
      <c r="R185" t="inlineStr">
        <is>
          <t>控制系统-扣压式镀锌薄壁线管KBG-φ20mm-1.0mm厚</t>
        </is>
      </c>
      <c r="S185" t="inlineStr">
        <is>
          <t>系统-材质-直径（mm）-壁厚（mm）</t>
        </is>
      </c>
      <c r="T185" t="inlineStr">
        <is>
          <t>线管_带配件的线管_控制系统-扣压式镀锌薄壁线管KBG-φ20mm-1.0mm厚</t>
        </is>
      </c>
      <c r="U185" t="inlineStr">
        <is>
          <t>1013新增</t>
        </is>
      </c>
      <c r="V185" t="inlineStr">
        <is>
          <t>强电、弱电工程_线管</t>
        </is>
      </c>
      <c r="W185"/>
      <c r="X185" s="2" t="str">
        <f>=HYPERLINK("https://j6i2pabkfv.feishu.cn/wiki/GgKMwrIIXiZBqRkEuPjcoFmnnme", "属性信息-管道")</f>
        <v>属性信息-管道</v>
      </c>
      <c r="Y185" s="2"/>
      <c r="Z185" t="inlineStr">
        <is>
          <t>否</t>
        </is>
      </c>
      <c r="AA185"/>
      <c r="AB185"/>
      <c r="AC185"/>
      <c r="AD185"/>
      <c r="AE185"/>
      <c r="AF185"/>
      <c r="AG185"/>
      <c r="AH185"/>
      <c r="AI185"/>
      <c r="AJ185"/>
      <c r="AK185"/>
      <c r="AL185" t="inlineStr">
        <is>
          <t>不建模</t>
        </is>
      </c>
      <c r="AM185"/>
    </row>
    <row r="186" ht="25.5" customHeight="1">
      <c r="A186"/>
      <c r="B186" t="inlineStr">
        <is>
          <t>消防工程</t>
        </is>
      </c>
      <c r="C186" t="inlineStr">
        <is>
          <t>消防电工程</t>
        </is>
      </c>
      <c r="D186" t="inlineStr">
        <is>
          <t>管线、配管及桥架</t>
        </is>
      </c>
      <c r="E186" t="inlineStr">
        <is>
          <t>030411001</t>
        </is>
      </c>
      <c r="F186" t="inlineStr">
        <is>
          <t>电气配管</t>
        </is>
      </c>
      <c r="G186"/>
      <c r="H186" t="inlineStr">
        <is>
          <t>m</t>
        </is>
      </c>
      <c r="I186" t="inlineStr">
        <is>
          <t>智能化系统</t>
        </is>
      </c>
      <c r="J186" t="inlineStr">
        <is>
          <t>弱电线管</t>
        </is>
      </c>
      <c r="K186" t="inlineStr">
        <is>
          <t>弱电线管</t>
        </is>
      </c>
      <c r="L186" t="inlineStr">
        <is>
          <t>05</t>
        </is>
      </c>
      <c r="M186" t="inlineStr">
        <is>
          <t>01</t>
        </is>
      </c>
      <c r="N186" t="inlineStr">
        <is>
          <t>08</t>
        </is>
      </c>
      <c r="O186" t="inlineStr">
        <is>
          <t>00</t>
        </is>
      </c>
      <c r="P186" t="inlineStr">
        <is>
          <t>线管</t>
        </is>
      </c>
      <c r="Q186" t="inlineStr">
        <is>
          <t>带配件的线管</t>
        </is>
      </c>
      <c r="R186" t="inlineStr">
        <is>
          <t>应急照明系统-紧定式镀锌薄壁线管JDG-φ50mm-1.2mm厚</t>
        </is>
      </c>
      <c r="S186" t="inlineStr">
        <is>
          <t>系统-材质-直径（mm）-壁厚（mm）</t>
        </is>
      </c>
      <c r="T186" t="inlineStr">
        <is>
          <t>线管_带配件的线管_应急照明系统-紧定式镀锌薄壁线管JDG-φ50mm-1.2mm厚</t>
        </is>
      </c>
      <c r="U186" t="inlineStr">
        <is>
          <t>1013新增</t>
        </is>
      </c>
      <c r="V186" t="inlineStr">
        <is>
          <t>强电、弱电工程_线管</t>
        </is>
      </c>
      <c r="W186"/>
      <c r="X186" s="2" t="str">
        <f>=HYPERLINK("https://j6i2pabkfv.feishu.cn/wiki/GgKMwrIIXiZBqRkEuPjcoFmnnme", "属性信息-管道")</f>
        <v>属性信息-管道</v>
      </c>
      <c r="Y186" s="2"/>
      <c r="Z186" t="inlineStr">
        <is>
          <t>否</t>
        </is>
      </c>
      <c r="AA186"/>
      <c r="AB186"/>
      <c r="AC186"/>
      <c r="AD186"/>
      <c r="AE186"/>
      <c r="AF186"/>
      <c r="AG186"/>
      <c r="AH186"/>
      <c r="AI186"/>
      <c r="AJ186"/>
      <c r="AK186"/>
      <c r="AL186" t="inlineStr">
        <is>
          <t>不建模</t>
        </is>
      </c>
      <c r="AM186"/>
    </row>
    <row r="187" ht="25.5" customHeight="1">
      <c r="A187"/>
      <c r="B187" t="inlineStr">
        <is>
          <t>消防工程</t>
        </is>
      </c>
      <c r="C187" t="inlineStr">
        <is>
          <t>消防水工程</t>
        </is>
      </c>
      <c r="D187" t="inlineStr">
        <is>
          <t>防护冷却系统</t>
        </is>
      </c>
      <c r="E187" t="inlineStr">
        <is>
          <t>031208002</t>
        </is>
      </c>
      <c r="F187" t="inlineStr">
        <is>
          <t>复合硅酸镁管壳防结露保温 20mm厚</t>
        </is>
      </c>
      <c r="G187"/>
      <c r="H187" t="inlineStr">
        <is>
          <t>m³</t>
        </is>
      </c>
      <c r="I187" t="inlineStr">
        <is>
          <t>给排水系统</t>
        </is>
      </c>
      <c r="J187" t="inlineStr">
        <is>
          <t>管道保温</t>
        </is>
      </c>
      <c r="K187" t="inlineStr">
        <is>
          <t>水管保温</t>
        </is>
      </c>
      <c r="L187" t="inlineStr">
        <is>
          <t>02</t>
        </is>
      </c>
      <c r="M187" t="inlineStr">
        <is>
          <t>01</t>
        </is>
      </c>
      <c r="N187" t="inlineStr">
        <is>
          <t>06</t>
        </is>
      </c>
      <c r="O187" t="inlineStr">
        <is>
          <t>01</t>
        </is>
      </c>
      <c r="P187" t="inlineStr">
        <is>
          <t>管道隔热层</t>
        </is>
      </c>
      <c r="Q187" t="inlineStr">
        <is>
          <t>管道隔热层</t>
        </is>
      </c>
      <c r="R187" t="inlineStr">
        <is>
          <t>复合硅酸镁-20mm</t>
        </is>
      </c>
      <c r="S187" t="inlineStr">
        <is>
          <t>材质-厚度（mm）</t>
        </is>
      </c>
      <c r="T187" t="inlineStr">
        <is>
          <t>管道隔热层_管道隔热层_复合硅酸镁-20mm</t>
        </is>
      </c>
      <c r="U187" t="inlineStr">
        <is>
          <t>1013新增</t>
        </is>
      </c>
      <c r="V187" t="inlineStr">
        <is>
          <t>消防工程_管道隔热层</t>
        </is>
      </c>
      <c r="W187"/>
      <c r="X187" s="2" t="str">
        <f>=HYPERLINK("https://j6i2pabkfv.feishu.cn/wiki/Nsk5wcuQBi5ioIkd73CcUw69nOf", "属性信息-管道保温")</f>
        <v>属性信息-管道保温</v>
      </c>
      <c r="Y187" s="2"/>
      <c r="Z187"/>
      <c r="AA187"/>
      <c r="AB187"/>
      <c r="AC187"/>
      <c r="AD187" t="inlineStr">
        <is>
          <t>1</t>
        </is>
      </c>
      <c r="AE187"/>
      <c r="AF187"/>
      <c r="AG187"/>
      <c r="AH187"/>
      <c r="AI187"/>
      <c r="AJ187"/>
      <c r="AK187"/>
      <c r="AL187"/>
      <c r="AM187"/>
    </row>
    <row r="188" ht="25.5" customHeight="1">
      <c r="A188"/>
      <c r="B188" t="inlineStr">
        <is>
          <t>消防工程</t>
        </is>
      </c>
      <c r="C188" t="inlineStr">
        <is>
          <t>消防水工程</t>
        </is>
      </c>
      <c r="D188" t="inlineStr">
        <is>
          <t>喷淋系统</t>
        </is>
      </c>
      <c r="E188"/>
      <c r="F188"/>
      <c r="G188"/>
      <c r="H188" t="inlineStr">
        <is>
          <t>个</t>
        </is>
      </c>
      <c r="I188" t="inlineStr">
        <is>
          <t>给排水系统</t>
        </is>
      </c>
      <c r="J188" t="inlineStr">
        <is>
          <t>消防系统</t>
        </is>
      </c>
      <c r="K188" t="inlineStr">
        <is>
          <t>自动喷水灭火系统</t>
        </is>
      </c>
      <c r="L188" t="inlineStr">
        <is>
          <t>02</t>
        </is>
      </c>
      <c r="M188" t="inlineStr">
        <is>
          <t>01</t>
        </is>
      </c>
      <c r="N188" t="inlineStr">
        <is>
          <t>05</t>
        </is>
      </c>
      <c r="O188" t="inlineStr">
        <is>
          <t>03</t>
        </is>
      </c>
      <c r="P188" t="inlineStr">
        <is>
          <t>管道附件</t>
        </is>
      </c>
      <c r="Q188" t="inlineStr">
        <is>
          <t>泄压电控阀</t>
        </is>
      </c>
      <c r="R188" t="inlineStr">
        <is>
          <t>喷淋系统-碳钢-2.0MPa-法兰连接-DN200</t>
        </is>
      </c>
      <c r="S188" t="inlineStr">
        <is>
          <t>系统-材质-承压（MPa）-连接形式-公称直径</t>
        </is>
      </c>
      <c r="T188" t="inlineStr">
        <is>
          <t>管道附件_泄压电控阀_喷淋系统-碳钢-2.0MPa-法兰连接-DN200</t>
        </is>
      </c>
      <c r="U188" t="inlineStr">
        <is>
          <t>1013新增</t>
        </is>
      </c>
      <c r="V188" t="inlineStr">
        <is>
          <t>消防工程_管道附件</t>
        </is>
      </c>
      <c r="W188"/>
      <c r="X188" s="2" t="str">
        <f>=HYPERLINK("https://j6i2pabkfv.feishu.cn/wiki/Yd9bwUybkigLzUkczHkcmfwxnwc", "属性信息表-电动阀门-三工区")</f>
        <v>属性信息表-电动阀门-三工区</v>
      </c>
      <c r="Y188" s="2"/>
      <c r="Z188"/>
      <c r="AA188"/>
      <c r="AB188"/>
      <c r="AC188"/>
      <c r="AD188"/>
      <c r="AE188"/>
      <c r="AF188"/>
      <c r="AG188"/>
      <c r="AH188"/>
      <c r="AI188"/>
      <c r="AJ188" t="inlineStr">
        <is>
          <t>否</t>
        </is>
      </c>
      <c r="AK188" t="inlineStr">
        <is>
          <t>image.png</t>
        </is>
      </c>
      <c r="AL188"/>
      <c r="AM188"/>
    </row>
    <row r="189" ht="25.5" customHeight="1">
      <c r="A189"/>
      <c r="B189" t="inlineStr">
        <is>
          <t>消防工程</t>
        </is>
      </c>
      <c r="C189" t="inlineStr">
        <is>
          <t>消防水工程</t>
        </is>
      </c>
      <c r="D189" t="inlineStr">
        <is>
          <t>喷淋系统</t>
        </is>
      </c>
      <c r="E189" t="inlineStr">
        <is>
          <t>031003003</t>
        </is>
      </c>
      <c r="F189" t="inlineStr">
        <is>
          <t>电动蝶阀 DN150</t>
        </is>
      </c>
      <c r="G189"/>
      <c r="H189" t="inlineStr">
        <is>
          <t>个</t>
        </is>
      </c>
      <c r="I189" t="inlineStr">
        <is>
          <t>给排水系统</t>
        </is>
      </c>
      <c r="J189" t="inlineStr">
        <is>
          <t>消防系统</t>
        </is>
      </c>
      <c r="K189" t="inlineStr">
        <is>
          <t>自动喷水灭火系统</t>
        </is>
      </c>
      <c r="L189" t="inlineStr">
        <is>
          <t>02</t>
        </is>
      </c>
      <c r="M189" t="inlineStr">
        <is>
          <t>01</t>
        </is>
      </c>
      <c r="N189" t="inlineStr">
        <is>
          <t>05</t>
        </is>
      </c>
      <c r="O189" t="inlineStr">
        <is>
          <t>03</t>
        </is>
      </c>
      <c r="P189" t="inlineStr">
        <is>
          <t>管道附件</t>
        </is>
      </c>
      <c r="Q189" t="inlineStr">
        <is>
          <t>电动蝶阀</t>
        </is>
      </c>
      <c r="R189" t="inlineStr">
        <is>
          <t>电动蝶阀-法兰连接-DN150</t>
        </is>
      </c>
      <c r="S189" t="inlineStr">
        <is>
          <t>设备名称-连接形式-公称直径</t>
        </is>
      </c>
      <c r="T189" t="inlineStr">
        <is>
          <t>管道附件_电动蝶阀_电动蝶阀-法兰连接-DN150</t>
        </is>
      </c>
      <c r="U189" t="inlineStr">
        <is>
          <t>1013新增</t>
        </is>
      </c>
      <c r="V189" t="inlineStr">
        <is>
          <t>消防工程_管道附件</t>
        </is>
      </c>
      <c r="W189"/>
      <c r="X189" s="2" t="str">
        <f>=HYPERLINK("https://j6i2pabkfv.feishu.cn/wiki/Yd9bwUybkigLzUkczHkcmfwxnwc", "属性信息表-电动阀门-三工区")</f>
        <v>属性信息表-电动阀门-三工区</v>
      </c>
      <c r="Y189" s="2"/>
      <c r="Z189"/>
      <c r="AA189"/>
      <c r="AB189"/>
      <c r="AC189"/>
      <c r="AD189"/>
      <c r="AE189"/>
      <c r="AF189"/>
      <c r="AG189"/>
      <c r="AH189"/>
      <c r="AI189"/>
      <c r="AJ189"/>
      <c r="AK189"/>
      <c r="AL189"/>
      <c r="AM189"/>
    </row>
    <row r="190" ht="25.5" customHeight="1">
      <c r="A190"/>
      <c r="B190" t="inlineStr">
        <is>
          <t>消防工程</t>
        </is>
      </c>
      <c r="C190" t="inlineStr">
        <is>
          <t>消防水工程</t>
        </is>
      </c>
      <c r="D190" t="inlineStr">
        <is>
          <t>喷淋系统</t>
        </is>
      </c>
      <c r="E190" t="inlineStr">
        <is>
          <t>031003003</t>
        </is>
      </c>
      <c r="F190" t="inlineStr">
        <is>
          <t>电磁阀 DN100</t>
        </is>
      </c>
      <c r="G190"/>
      <c r="H190" t="inlineStr">
        <is>
          <t>个</t>
        </is>
      </c>
      <c r="I190" t="inlineStr">
        <is>
          <t>给排水系统</t>
        </is>
      </c>
      <c r="J190" t="inlineStr">
        <is>
          <t>消防系统</t>
        </is>
      </c>
      <c r="K190" t="inlineStr">
        <is>
          <t>自动喷水灭火系统</t>
        </is>
      </c>
      <c r="L190" t="inlineStr">
        <is>
          <t>02</t>
        </is>
      </c>
      <c r="M190" t="inlineStr">
        <is>
          <t>01</t>
        </is>
      </c>
      <c r="N190" t="inlineStr">
        <is>
          <t>05</t>
        </is>
      </c>
      <c r="O190" t="inlineStr">
        <is>
          <t>03</t>
        </is>
      </c>
      <c r="P190" t="inlineStr">
        <is>
          <t>管道附件</t>
        </is>
      </c>
      <c r="Q190" t="inlineStr">
        <is>
          <t>电磁阀</t>
        </is>
      </c>
      <c r="R190" t="inlineStr">
        <is>
          <t>电磁阀-螺纹连接-DN100</t>
        </is>
      </c>
      <c r="S190" t="inlineStr">
        <is>
          <t>设备名称-连接形式-公称直径</t>
        </is>
      </c>
      <c r="T190" t="inlineStr">
        <is>
          <t>管道附件_电磁阀_电磁阀-螺纹连接-DN100</t>
        </is>
      </c>
      <c r="U190" t="inlineStr">
        <is>
          <t>1013新增</t>
        </is>
      </c>
      <c r="V190" t="inlineStr">
        <is>
          <t>消防工程_管道附件</t>
        </is>
      </c>
      <c r="W190"/>
      <c r="X190" s="2" t="str">
        <f>=HYPERLINK("https://j6i2pabkfv.feishu.cn/wiki/Yd9bwUybkigLzUkczHkcmfwxnwc", "属性信息表-电动阀门-三工区")</f>
        <v>属性信息表-电动阀门-三工区</v>
      </c>
      <c r="Y190" s="2"/>
      <c r="Z190"/>
      <c r="AA190"/>
      <c r="AB190"/>
      <c r="AC190"/>
      <c r="AD190"/>
      <c r="AE190"/>
      <c r="AF190"/>
      <c r="AG190"/>
      <c r="AH190"/>
      <c r="AI190"/>
      <c r="AJ190"/>
      <c r="AK190"/>
      <c r="AL190"/>
      <c r="AM190"/>
    </row>
    <row r="191" ht="25.5" customHeight="1">
      <c r="A191"/>
      <c r="B191" t="inlineStr">
        <is>
          <t>消防工程</t>
        </is>
      </c>
      <c r="C191" t="inlineStr">
        <is>
          <t>消防水工程</t>
        </is>
      </c>
      <c r="D191" t="inlineStr">
        <is>
          <t>消火栓系统</t>
        </is>
      </c>
      <c r="E191" t="inlineStr">
        <is>
          <t>031003003</t>
        </is>
      </c>
      <c r="F191" t="inlineStr">
        <is>
          <t>电触点信号阀 DN80</t>
        </is>
      </c>
      <c r="G191" t="inlineStr">
        <is>
          <t>含阀门连接件或法兰</t>
        </is>
      </c>
      <c r="H191" t="inlineStr">
        <is>
          <t>个</t>
        </is>
      </c>
      <c r="I191" t="inlineStr">
        <is>
          <t>给排水系统</t>
        </is>
      </c>
      <c r="J191" t="inlineStr">
        <is>
          <t>消防系统</t>
        </is>
      </c>
      <c r="K191" t="inlineStr">
        <is>
          <t>自动喷水灭火系统</t>
        </is>
      </c>
      <c r="L191" t="inlineStr">
        <is>
          <t>02</t>
        </is>
      </c>
      <c r="M191" t="inlineStr">
        <is>
          <t>01</t>
        </is>
      </c>
      <c r="N191" t="inlineStr">
        <is>
          <t>05</t>
        </is>
      </c>
      <c r="O191" t="inlineStr">
        <is>
          <t>03</t>
        </is>
      </c>
      <c r="P191" t="inlineStr">
        <is>
          <t>管道附件</t>
        </is>
      </c>
      <c r="Q191" t="inlineStr">
        <is>
          <t>电触点信号阀</t>
        </is>
      </c>
      <c r="R191" t="inlineStr">
        <is>
          <t>电触点信号阀-螺纹连接-DN80</t>
        </is>
      </c>
      <c r="S191" t="inlineStr">
        <is>
          <t>设备名称-连接形式-公称直径</t>
        </is>
      </c>
      <c r="T191" t="inlineStr">
        <is>
          <t>管道附件_电触点信号阀_电触点信号阀-螺纹连接-DN80</t>
        </is>
      </c>
      <c r="U191" t="inlineStr">
        <is>
          <t>1013构件命名调整</t>
        </is>
      </c>
      <c r="V191" t="inlineStr">
        <is>
          <t>消防工程_管道附件</t>
        </is>
      </c>
      <c r="W191" t="inlineStr">
        <is>
          <t>
</t>
        </is>
      </c>
      <c r="X191" s="2" t="str">
        <f>=HYPERLINK("https://j6i2pabkfv.feishu.cn/wiki/QuUuwRSSqidu01kxKwfcmdPLn3b", "属性信息表-非电动阀门-三工区")</f>
        <v>属性信息表-非电动阀门-三工区</v>
      </c>
      <c r="Y191" s="2"/>
      <c r="Z191"/>
      <c r="AA191"/>
      <c r="AB191"/>
      <c r="AC191"/>
      <c r="AD191" t="inlineStr">
        <is>
          <t>1</t>
        </is>
      </c>
      <c r="AE191"/>
      <c r="AF191"/>
      <c r="AG191"/>
      <c r="AH191"/>
      <c r="AI191"/>
      <c r="AJ191"/>
      <c r="AK191"/>
      <c r="AL191"/>
      <c r="AM191"/>
    </row>
    <row r="192" ht="25.5" customHeight="1">
      <c r="A192"/>
      <c r="B192" t="inlineStr">
        <is>
          <t>消防工程</t>
        </is>
      </c>
      <c r="C192" t="inlineStr">
        <is>
          <t>消防水工程</t>
        </is>
      </c>
      <c r="D192" t="inlineStr">
        <is>
          <t>消火栓系统</t>
        </is>
      </c>
      <c r="E192" t="inlineStr">
        <is>
          <t>030901004</t>
        </is>
      </c>
      <c r="F192" t="inlineStr">
        <is>
          <t>湿式报警阀组 DN150</t>
        </is>
      </c>
      <c r="G192"/>
      <c r="H192" t="inlineStr">
        <is>
          <t>套</t>
        </is>
      </c>
      <c r="I192" t="inlineStr">
        <is>
          <t>给排水系统</t>
        </is>
      </c>
      <c r="J192" t="inlineStr">
        <is>
          <t>消防系统</t>
        </is>
      </c>
      <c r="K192" t="inlineStr">
        <is>
          <t>自动喷水灭火系统</t>
        </is>
      </c>
      <c r="L192" t="inlineStr">
        <is>
          <t>02</t>
        </is>
      </c>
      <c r="M192" t="inlineStr">
        <is>
          <t>01</t>
        </is>
      </c>
      <c r="N192" t="inlineStr">
        <is>
          <t>05</t>
        </is>
      </c>
      <c r="O192" t="inlineStr">
        <is>
          <t>03</t>
        </is>
      </c>
      <c r="P192" t="inlineStr">
        <is>
          <t>管道附件</t>
        </is>
      </c>
      <c r="Q192" t="inlineStr">
        <is>
          <t>湿式报警阀组</t>
        </is>
      </c>
      <c r="R192" t="inlineStr">
        <is>
          <t>预作用报警阀组-法兰连接-DN150</t>
        </is>
      </c>
      <c r="S192" t="inlineStr">
        <is>
          <t>设备名称-连接形式-公称直径</t>
        </is>
      </c>
      <c r="T192" t="inlineStr">
        <is>
          <t>管道附件_湿式报警阀组_预作用报警阀组-法兰连接-DN150</t>
        </is>
      </c>
      <c r="U192" t="inlineStr">
        <is>
          <t>1013新增</t>
        </is>
      </c>
      <c r="V192" t="inlineStr">
        <is>
          <t>机械设备安装工程_机械设备</t>
        </is>
      </c>
      <c r="W192"/>
      <c r="X192" s="2" t="str">
        <f>=HYPERLINK("https://j6i2pabkfv.feishu.cn/wiki/QuUuwRSSqidu01kxKwfcmdPLn3b", "属性信息表-非电动阀门-三工区")</f>
        <v>属性信息表-非电动阀门-三工区</v>
      </c>
      <c r="Y192" s="2"/>
      <c r="Z192"/>
      <c r="AA192"/>
      <c r="AB192"/>
      <c r="AC192"/>
      <c r="AD192" t="inlineStr">
        <is>
          <t>1</t>
        </is>
      </c>
      <c r="AE192"/>
      <c r="AF192"/>
      <c r="AG192"/>
      <c r="AH192"/>
      <c r="AI192"/>
      <c r="AJ192"/>
      <c r="AK192"/>
      <c r="AL192"/>
      <c r="AM192"/>
    </row>
    <row r="193" ht="25.5" customHeight="1">
      <c r="A193"/>
      <c r="B193" t="inlineStr">
        <is>
          <t>消防工程</t>
        </is>
      </c>
      <c r="C193" t="inlineStr">
        <is>
          <t>消防水工程</t>
        </is>
      </c>
      <c r="D193" t="inlineStr">
        <is>
          <t>消火栓系统</t>
        </is>
      </c>
      <c r="E193" t="inlineStr">
        <is>
          <t>031003003</t>
        </is>
      </c>
      <c r="F193" t="inlineStr">
        <is>
          <t>明杆闸阀 DN40</t>
        </is>
      </c>
      <c r="G193"/>
      <c r="H193" t="inlineStr">
        <is>
          <t>个</t>
        </is>
      </c>
      <c r="I193" t="inlineStr">
        <is>
          <t>给排水系统</t>
        </is>
      </c>
      <c r="J193" t="inlineStr">
        <is>
          <t>消防系统</t>
        </is>
      </c>
      <c r="K193" t="inlineStr">
        <is>
          <t>自动喷水灭火系统</t>
        </is>
      </c>
      <c r="L193" t="inlineStr">
        <is>
          <t>02</t>
        </is>
      </c>
      <c r="M193" t="inlineStr">
        <is>
          <t>01</t>
        </is>
      </c>
      <c r="N193" t="inlineStr">
        <is>
          <t>05</t>
        </is>
      </c>
      <c r="O193" t="inlineStr">
        <is>
          <t>03</t>
        </is>
      </c>
      <c r="P193" t="inlineStr">
        <is>
          <t>管道附件</t>
        </is>
      </c>
      <c r="Q193" t="inlineStr">
        <is>
          <t>明杆闸阀</t>
        </is>
      </c>
      <c r="R193" t="inlineStr">
        <is>
          <t>明杆闸阀-螺纹连接-DN40</t>
        </is>
      </c>
      <c r="S193" t="inlineStr">
        <is>
          <t>设备名称-连接形式-公称直径</t>
        </is>
      </c>
      <c r="T193" t="inlineStr">
        <is>
          <t>管道附件_明杆闸阀_明杆闸阀-螺纹连接-DN40</t>
        </is>
      </c>
      <c r="U193" t="inlineStr">
        <is>
          <t>1013新增</t>
        </is>
      </c>
      <c r="V193" t="inlineStr">
        <is>
          <t>消防工程_管道附件</t>
        </is>
      </c>
      <c r="W193"/>
      <c r="X193" s="2" t="str">
        <f>=HYPERLINK("https://j6i2pabkfv.feishu.cn/wiki/QuUuwRSSqidu01kxKwfcmdPLn3b", "属性信息表-非电动阀门-三工区")</f>
        <v>属性信息表-非电动阀门-三工区</v>
      </c>
      <c r="Y193" s="2"/>
      <c r="Z193"/>
      <c r="AA193"/>
      <c r="AB193"/>
      <c r="AC193"/>
      <c r="AD193" t="inlineStr">
        <is>
          <t>1</t>
        </is>
      </c>
      <c r="AE193"/>
      <c r="AF193"/>
      <c r="AG193"/>
      <c r="AH193"/>
      <c r="AI193"/>
      <c r="AJ193"/>
      <c r="AK193"/>
      <c r="AL193"/>
      <c r="AM193"/>
    </row>
    <row r="194" ht="25.5" customHeight="1">
      <c r="A194"/>
      <c r="B194" t="inlineStr">
        <is>
          <t>消防工程</t>
        </is>
      </c>
      <c r="C194" t="inlineStr">
        <is>
          <t>消防水工程</t>
        </is>
      </c>
      <c r="D194" t="inlineStr">
        <is>
          <t>消火栓系统</t>
        </is>
      </c>
      <c r="E194" t="inlineStr">
        <is>
          <t>030901004</t>
        </is>
      </c>
      <c r="F194" t="inlineStr">
        <is>
          <t>预作用报警阀组 DN150</t>
        </is>
      </c>
      <c r="G194"/>
      <c r="H194" t="inlineStr">
        <is>
          <t>套</t>
        </is>
      </c>
      <c r="I194" t="inlineStr">
        <is>
          <t>给排水系统</t>
        </is>
      </c>
      <c r="J194" t="inlineStr">
        <is>
          <t>消防系统</t>
        </is>
      </c>
      <c r="K194" t="inlineStr">
        <is>
          <t>自动喷水灭火系统</t>
        </is>
      </c>
      <c r="L194" t="inlineStr">
        <is>
          <t>02</t>
        </is>
      </c>
      <c r="M194" t="inlineStr">
        <is>
          <t>01</t>
        </is>
      </c>
      <c r="N194" t="inlineStr">
        <is>
          <t>05</t>
        </is>
      </c>
      <c r="O194" t="inlineStr">
        <is>
          <t>03</t>
        </is>
      </c>
      <c r="P194" t="inlineStr">
        <is>
          <t>管道附件</t>
        </is>
      </c>
      <c r="Q194" t="inlineStr">
        <is>
          <t>预作用报警阀组</t>
        </is>
      </c>
      <c r="R194" t="inlineStr">
        <is>
          <t>预作用报警阀组-法兰连接-DN150</t>
        </is>
      </c>
      <c r="S194" t="inlineStr">
        <is>
          <t>设备名称-连接形式-公称直径</t>
        </is>
      </c>
      <c r="T194" t="inlineStr">
        <is>
          <t>管道附件_预作用报警阀组_预作用报警阀组-法兰连接-DN150</t>
        </is>
      </c>
      <c r="U194" t="inlineStr">
        <is>
          <t>1013新增</t>
        </is>
      </c>
      <c r="V194" t="inlineStr">
        <is>
          <t>机械设备安装工程_机械设备</t>
        </is>
      </c>
      <c r="W194"/>
      <c r="X194" s="2" t="str">
        <f>=HYPERLINK("https://j6i2pabkfv.feishu.cn/wiki/QuUuwRSSqidu01kxKwfcmdPLn3b", "属性信息表-非电动阀门-三工区")</f>
        <v>属性信息表-非电动阀门-三工区</v>
      </c>
      <c r="Y194" s="2"/>
      <c r="Z194"/>
      <c r="AA194"/>
      <c r="AB194"/>
      <c r="AC194"/>
      <c r="AD194" t="inlineStr">
        <is>
          <t>1</t>
        </is>
      </c>
      <c r="AE194"/>
      <c r="AF194"/>
      <c r="AG194"/>
      <c r="AH194"/>
      <c r="AI194"/>
      <c r="AJ194"/>
      <c r="AK194"/>
      <c r="AL194"/>
      <c r="AM194"/>
    </row>
    <row r="195" ht="25.5" customHeight="1">
      <c r="A195"/>
      <c r="B195" t="inlineStr">
        <is>
          <t>消防工程</t>
        </is>
      </c>
      <c r="C195" t="inlineStr">
        <is>
          <t>消防水工程</t>
        </is>
      </c>
      <c r="D195" t="inlineStr">
        <is>
          <t>消火栓系统</t>
        </is>
      </c>
      <c r="E195" t="inlineStr">
        <is>
          <t>031003001</t>
        </is>
      </c>
      <c r="F195" t="inlineStr">
        <is>
          <t>减压阀 DN100</t>
        </is>
      </c>
      <c r="G195"/>
      <c r="H195" t="inlineStr">
        <is>
          <t>个</t>
        </is>
      </c>
      <c r="I195" t="inlineStr">
        <is>
          <t>给排水系统</t>
        </is>
      </c>
      <c r="J195" t="inlineStr">
        <is>
          <t>消防系统</t>
        </is>
      </c>
      <c r="K195" t="inlineStr">
        <is>
          <t>自动喷水灭火系统</t>
        </is>
      </c>
      <c r="L195" t="inlineStr">
        <is>
          <t>02</t>
        </is>
      </c>
      <c r="M195" t="inlineStr">
        <is>
          <t>01</t>
        </is>
      </c>
      <c r="N195" t="inlineStr">
        <is>
          <t>05</t>
        </is>
      </c>
      <c r="O195" t="inlineStr">
        <is>
          <t>03</t>
        </is>
      </c>
      <c r="P195" t="inlineStr">
        <is>
          <t>管道附件</t>
        </is>
      </c>
      <c r="Q195" t="inlineStr">
        <is>
          <t>减压阀</t>
        </is>
      </c>
      <c r="R195" t="inlineStr">
        <is>
          <t>减压阀-螺纹连接-DN100</t>
        </is>
      </c>
      <c r="S195" t="inlineStr">
        <is>
          <t>设备名称-连接形式-公称直径</t>
        </is>
      </c>
      <c r="T195" t="inlineStr">
        <is>
          <t>管道附件_减压阀_减压阀-螺纹连接-DN100</t>
        </is>
      </c>
      <c r="U195" t="inlineStr">
        <is>
          <t>1013新增</t>
        </is>
      </c>
      <c r="V195" t="inlineStr">
        <is>
          <t>消防工程_管道附件</t>
        </is>
      </c>
      <c r="W195"/>
      <c r="X195" s="2" t="str">
        <f>=HYPERLINK("https://j6i2pabkfv.feishu.cn/wiki/QuUuwRSSqidu01kxKwfcmdPLn3b", "属性信息表-非电动阀门-三工区")</f>
        <v>属性信息表-非电动阀门-三工区</v>
      </c>
      <c r="Y195" s="2"/>
      <c r="Z195"/>
      <c r="AA195"/>
      <c r="AB195"/>
      <c r="AC195"/>
      <c r="AD195" t="inlineStr">
        <is>
          <t>1</t>
        </is>
      </c>
      <c r="AE195"/>
      <c r="AF195"/>
      <c r="AG195"/>
      <c r="AH195"/>
      <c r="AI195"/>
      <c r="AJ195"/>
      <c r="AK195"/>
      <c r="AL195"/>
      <c r="AM195"/>
    </row>
    <row r="196" ht="25.5" customHeight="1">
      <c r="A196"/>
      <c r="B196" t="inlineStr">
        <is>
          <t>消防工程</t>
        </is>
      </c>
      <c r="C196" t="inlineStr">
        <is>
          <t>消防水工程</t>
        </is>
      </c>
      <c r="D196" t="inlineStr">
        <is>
          <t>喷淋系统</t>
        </is>
      </c>
      <c r="E196" t="inlineStr">
        <is>
          <t>05B633</t>
        </is>
      </c>
      <c r="F196" t="inlineStr">
        <is>
          <t>手抬泵快速转换接口 DN80</t>
        </is>
      </c>
      <c r="G196"/>
      <c r="H196" t="inlineStr">
        <is>
          <t>个</t>
        </is>
      </c>
      <c r="I196" t="inlineStr">
        <is>
          <t>给排水系统</t>
        </is>
      </c>
      <c r="J196" t="inlineStr">
        <is>
          <t>消防系统</t>
        </is>
      </c>
      <c r="K196" t="inlineStr">
        <is>
          <t>自动喷水灭火系统</t>
        </is>
      </c>
      <c r="L196" t="inlineStr">
        <is>
          <t>02</t>
        </is>
      </c>
      <c r="M196" t="inlineStr">
        <is>
          <t>01</t>
        </is>
      </c>
      <c r="N196" t="inlineStr">
        <is>
          <t>05</t>
        </is>
      </c>
      <c r="O196" t="inlineStr">
        <is>
          <t>03</t>
        </is>
      </c>
      <c r="P196" t="inlineStr">
        <is>
          <t>管道附件</t>
        </is>
      </c>
      <c r="Q196" t="inlineStr">
        <is>
          <t>手抬泵快速转换接口</t>
        </is>
      </c>
      <c r="R196" t="inlineStr">
        <is>
          <t>手抬泵快速转换接口-法兰连接-DN80</t>
        </is>
      </c>
      <c r="S196" t="inlineStr">
        <is>
          <t>设备名称-连接形式-公称直径</t>
        </is>
      </c>
      <c r="T196" t="inlineStr">
        <is>
          <t>管道附件_手抬泵快速转换接口_手抬泵快速转换接口-法兰连接-DN80</t>
        </is>
      </c>
      <c r="U196" t="inlineStr">
        <is>
          <t>1013新增</t>
        </is>
      </c>
      <c r="V196" t="inlineStr">
        <is>
          <t>消防工程_管道附件</t>
        </is>
      </c>
      <c r="W196"/>
      <c r="X196" s="2" t="str">
        <f>=HYPERLINK("https://j6i2pabkfv.feishu.cn/wiki/QuUuwRSSqidu01kxKwfcmdPLn3b", "属性信息表-非电动阀门-三工区")</f>
        <v>属性信息表-非电动阀门-三工区</v>
      </c>
      <c r="Y196" s="2"/>
      <c r="Z196"/>
      <c r="AA196"/>
      <c r="AB196"/>
      <c r="AC196"/>
      <c r="AD196" t="inlineStr">
        <is>
          <t>1</t>
        </is>
      </c>
      <c r="AE196"/>
      <c r="AF196"/>
      <c r="AG196"/>
      <c r="AH196"/>
      <c r="AI196"/>
      <c r="AJ196"/>
      <c r="AK196"/>
      <c r="AL196"/>
      <c r="AM196"/>
    </row>
    <row r="197" ht="25.5" customHeight="1">
      <c r="A197"/>
      <c r="B197" t="inlineStr">
        <is>
          <t>消防工程</t>
        </is>
      </c>
      <c r="C197" t="inlineStr">
        <is>
          <t>消防水工程</t>
        </is>
      </c>
      <c r="D197" t="inlineStr">
        <is>
          <t>消火栓系统</t>
        </is>
      </c>
      <c r="E197" t="inlineStr">
        <is>
          <t>031003003</t>
        </is>
      </c>
      <c r="F197" t="inlineStr">
        <is>
          <t>信号阀 DN50</t>
        </is>
      </c>
      <c r="G197"/>
      <c r="H197" t="inlineStr">
        <is>
          <t>个</t>
        </is>
      </c>
      <c r="I197" t="inlineStr">
        <is>
          <t>给排水系统</t>
        </is>
      </c>
      <c r="J197" t="inlineStr">
        <is>
          <t>消防系统</t>
        </is>
      </c>
      <c r="K197" t="inlineStr">
        <is>
          <t>自动喷水灭火系统</t>
        </is>
      </c>
      <c r="L197" t="inlineStr">
        <is>
          <t>02</t>
        </is>
      </c>
      <c r="M197" t="inlineStr">
        <is>
          <t>01</t>
        </is>
      </c>
      <c r="N197" t="inlineStr">
        <is>
          <t>05</t>
        </is>
      </c>
      <c r="O197" t="inlineStr">
        <is>
          <t>03</t>
        </is>
      </c>
      <c r="P197" t="inlineStr">
        <is>
          <t>管道附件</t>
        </is>
      </c>
      <c r="Q197" t="inlineStr">
        <is>
          <t>信号阀</t>
        </is>
      </c>
      <c r="R197" t="inlineStr">
        <is>
          <t>信号阀-螺纹连接-DN50</t>
        </is>
      </c>
      <c r="S197" t="inlineStr">
        <is>
          <t>设备名称-连接形式-公称直径</t>
        </is>
      </c>
      <c r="T197" t="inlineStr">
        <is>
          <t>管道附件_信号阀_信号阀-螺纹连接-DN50</t>
        </is>
      </c>
      <c r="U197" t="inlineStr">
        <is>
          <t>1013新增</t>
        </is>
      </c>
      <c r="V197" t="inlineStr">
        <is>
          <t>消防工程_管道附件</t>
        </is>
      </c>
      <c r="W197"/>
      <c r="X197" s="2" t="str">
        <f>=HYPERLINK("https://j6i2pabkfv.feishu.cn/wiki/QuUuwRSSqidu01kxKwfcmdPLn3b", "属性信息表-非电动阀门-三工区")</f>
        <v>属性信息表-非电动阀门-三工区</v>
      </c>
      <c r="Y197" s="2"/>
      <c r="Z197"/>
      <c r="AA197"/>
      <c r="AB197"/>
      <c r="AC197"/>
      <c r="AD197" t="inlineStr">
        <is>
          <t>1</t>
        </is>
      </c>
      <c r="AE197"/>
      <c r="AF197"/>
      <c r="AG197"/>
      <c r="AH197"/>
      <c r="AI197"/>
      <c r="AJ197"/>
      <c r="AK197"/>
      <c r="AL197"/>
      <c r="AM197"/>
    </row>
    <row r="198" ht="25.5" customHeight="1">
      <c r="A198"/>
      <c r="B198" t="inlineStr">
        <is>
          <t>消防工程</t>
        </is>
      </c>
      <c r="C198" t="inlineStr">
        <is>
          <t>消防水工程</t>
        </is>
      </c>
      <c r="D198" t="inlineStr">
        <is>
          <t>喷淋系统</t>
        </is>
      </c>
      <c r="E198" t="inlineStr">
        <is>
          <t>031003003</t>
        </is>
      </c>
      <c r="F198" t="inlineStr">
        <is>
          <t>闸阀 DN100</t>
        </is>
      </c>
      <c r="G198"/>
      <c r="H198" t="inlineStr">
        <is>
          <t>个</t>
        </is>
      </c>
      <c r="I198" t="inlineStr">
        <is>
          <t>给排水系统</t>
        </is>
      </c>
      <c r="J198" t="inlineStr">
        <is>
          <t>消防系统</t>
        </is>
      </c>
      <c r="K198" t="inlineStr">
        <is>
          <t>自动喷水灭火系统</t>
        </is>
      </c>
      <c r="L198" t="inlineStr">
        <is>
          <t>02</t>
        </is>
      </c>
      <c r="M198" t="inlineStr">
        <is>
          <t>01</t>
        </is>
      </c>
      <c r="N198" t="inlineStr">
        <is>
          <t>05</t>
        </is>
      </c>
      <c r="O198" t="inlineStr">
        <is>
          <t>03</t>
        </is>
      </c>
      <c r="P198" t="inlineStr">
        <is>
          <t>管道附件</t>
        </is>
      </c>
      <c r="Q198" t="inlineStr">
        <is>
          <t>闸阀</t>
        </is>
      </c>
      <c r="R198" t="inlineStr">
        <is>
          <t>闸阀-螺纹连接-DN100</t>
        </is>
      </c>
      <c r="S198" t="inlineStr">
        <is>
          <t>设备名称-连接形式-公称直径</t>
        </is>
      </c>
      <c r="T198" t="inlineStr">
        <is>
          <t>管道附件_闸阀_闸阀-螺纹连接-DN100</t>
        </is>
      </c>
      <c r="U198" t="inlineStr">
        <is>
          <t>1013新增</t>
        </is>
      </c>
      <c r="V198" t="inlineStr">
        <is>
          <t>消防工程_管道附件</t>
        </is>
      </c>
      <c r="W198"/>
      <c r="X198" s="2" t="str">
        <f>=HYPERLINK("https://j6i2pabkfv.feishu.cn/wiki/QuUuwRSSqidu01kxKwfcmdPLn3b", "属性信息表-非电动阀门-三工区")</f>
        <v>属性信息表-非电动阀门-三工区</v>
      </c>
      <c r="Y198" s="2"/>
      <c r="Z198"/>
      <c r="AA198"/>
      <c r="AB198"/>
      <c r="AC198"/>
      <c r="AD198"/>
      <c r="AE198"/>
      <c r="AF198"/>
      <c r="AG198"/>
      <c r="AH198"/>
      <c r="AI198"/>
      <c r="AJ198"/>
      <c r="AK198"/>
      <c r="AL198"/>
      <c r="AM198"/>
    </row>
    <row r="199" ht="25.5" customHeight="1">
      <c r="A199"/>
      <c r="B199" t="inlineStr">
        <is>
          <t>消防工程</t>
        </is>
      </c>
      <c r="C199" t="inlineStr">
        <is>
          <t>消防水工程</t>
        </is>
      </c>
      <c r="D199" t="inlineStr">
        <is>
          <t>喷淋系统</t>
        </is>
      </c>
      <c r="E199" t="inlineStr">
        <is>
          <t>031003001</t>
        </is>
      </c>
      <c r="F199" t="inlineStr">
        <is>
          <t>泄水阀 DN80</t>
        </is>
      </c>
      <c r="G199"/>
      <c r="H199" t="inlineStr">
        <is>
          <t>个</t>
        </is>
      </c>
      <c r="I199" t="inlineStr">
        <is>
          <t>给排水系统</t>
        </is>
      </c>
      <c r="J199" t="inlineStr">
        <is>
          <t>消防系统</t>
        </is>
      </c>
      <c r="K199" t="inlineStr">
        <is>
          <t>自动喷水灭火系统</t>
        </is>
      </c>
      <c r="L199" t="inlineStr">
        <is>
          <t>02</t>
        </is>
      </c>
      <c r="M199" t="inlineStr">
        <is>
          <t>01</t>
        </is>
      </c>
      <c r="N199" t="inlineStr">
        <is>
          <t>05</t>
        </is>
      </c>
      <c r="O199" t="inlineStr">
        <is>
          <t>03</t>
        </is>
      </c>
      <c r="P199" t="inlineStr">
        <is>
          <t>管道附件</t>
        </is>
      </c>
      <c r="Q199" t="inlineStr">
        <is>
          <t>泄水阀</t>
        </is>
      </c>
      <c r="R199" t="inlineStr">
        <is>
          <t>泄水阀-螺纹连接-DN80</t>
        </is>
      </c>
      <c r="S199" t="inlineStr">
        <is>
          <t>设备名称-连接形式-公称直径</t>
        </is>
      </c>
      <c r="T199" t="inlineStr">
        <is>
          <t>管道附件_泄水阀_泄水阀-螺纹连接-DN80</t>
        </is>
      </c>
      <c r="U199" t="inlineStr">
        <is>
          <t>1013新增</t>
        </is>
      </c>
      <c r="V199" t="inlineStr">
        <is>
          <t>消防工程_管道附件</t>
        </is>
      </c>
      <c r="W199"/>
      <c r="X199" s="2" t="str">
        <f>=HYPERLINK("https://j6i2pabkfv.feishu.cn/wiki/QuUuwRSSqidu01kxKwfcmdPLn3b", "属性信息表-非电动阀门-三工区")</f>
        <v>属性信息表-非电动阀门-三工区</v>
      </c>
      <c r="Y199" s="2"/>
      <c r="Z199"/>
      <c r="AA199"/>
      <c r="AB199"/>
      <c r="AC199"/>
      <c r="AD199"/>
      <c r="AE199"/>
      <c r="AF199"/>
      <c r="AG199"/>
      <c r="AH199"/>
      <c r="AI199"/>
      <c r="AJ199"/>
      <c r="AK199"/>
      <c r="AL199"/>
      <c r="AM199"/>
    </row>
    <row r="200" ht="25.5" customHeight="1">
      <c r="A200"/>
      <c r="B200" t="inlineStr">
        <is>
          <t>消防工程</t>
        </is>
      </c>
      <c r="C200" t="inlineStr">
        <is>
          <t>消防水工程</t>
        </is>
      </c>
      <c r="D200" t="inlineStr">
        <is>
          <t>喷淋系统</t>
        </is>
      </c>
      <c r="E200" t="inlineStr">
        <is>
          <t>031003003</t>
        </is>
      </c>
      <c r="F200" t="inlineStr">
        <is>
          <t>安全阀 DN100</t>
        </is>
      </c>
      <c r="G200"/>
      <c r="H200" t="inlineStr">
        <is>
          <t>个</t>
        </is>
      </c>
      <c r="I200" t="inlineStr">
        <is>
          <t>给排水系统</t>
        </is>
      </c>
      <c r="J200" t="inlineStr">
        <is>
          <t>消防系统</t>
        </is>
      </c>
      <c r="K200" t="inlineStr">
        <is>
          <t>自动喷水灭火系统</t>
        </is>
      </c>
      <c r="L200" t="inlineStr">
        <is>
          <t>02</t>
        </is>
      </c>
      <c r="M200" t="inlineStr">
        <is>
          <t>01</t>
        </is>
      </c>
      <c r="N200" t="inlineStr">
        <is>
          <t>05</t>
        </is>
      </c>
      <c r="O200" t="inlineStr">
        <is>
          <t>03</t>
        </is>
      </c>
      <c r="P200" t="inlineStr">
        <is>
          <t>管道附件</t>
        </is>
      </c>
      <c r="Q200" t="inlineStr">
        <is>
          <t>安全阀</t>
        </is>
      </c>
      <c r="R200" t="inlineStr">
        <is>
          <t>安全阀-法兰连接-DN100</t>
        </is>
      </c>
      <c r="S200" t="inlineStr">
        <is>
          <t>设备名称-连接形式-公称直径</t>
        </is>
      </c>
      <c r="T200" t="inlineStr">
        <is>
          <t>管道附件_安全阀_安全阀-法兰连接-DN100</t>
        </is>
      </c>
      <c r="U200" t="inlineStr">
        <is>
          <t>1013新增</t>
        </is>
      </c>
      <c r="V200" t="inlineStr">
        <is>
          <t>消防工程_管道附件</t>
        </is>
      </c>
      <c r="W200"/>
      <c r="X200" s="2" t="str">
        <f>=HYPERLINK("https://j6i2pabkfv.feishu.cn/wiki/QuUuwRSSqidu01kxKwfcmdPLn3b", "属性信息表-非电动阀门-三工区")</f>
        <v>属性信息表-非电动阀门-三工区</v>
      </c>
      <c r="Y200" s="2"/>
      <c r="Z200"/>
      <c r="AA200"/>
      <c r="AB200"/>
      <c r="AC200"/>
      <c r="AD200"/>
      <c r="AE200"/>
      <c r="AF200"/>
      <c r="AG200"/>
      <c r="AH200"/>
      <c r="AI200"/>
      <c r="AJ200"/>
      <c r="AK200"/>
      <c r="AL200"/>
      <c r="AM200"/>
    </row>
    <row r="201" ht="25.5" customHeight="1">
      <c r="A201"/>
      <c r="B201" t="inlineStr">
        <is>
          <t>消防工程</t>
        </is>
      </c>
      <c r="C201" t="inlineStr">
        <is>
          <t>消防水工程</t>
        </is>
      </c>
      <c r="D201" t="inlineStr">
        <is>
          <t>喷淋系统</t>
        </is>
      </c>
      <c r="E201" t="inlineStr">
        <is>
          <t>031003001</t>
        </is>
      </c>
      <c r="F201" t="inlineStr">
        <is>
          <t>止回阀 DN80</t>
        </is>
      </c>
      <c r="G201"/>
      <c r="H201" t="inlineStr">
        <is>
          <t>个</t>
        </is>
      </c>
      <c r="I201" t="inlineStr">
        <is>
          <t>给排水系统</t>
        </is>
      </c>
      <c r="J201" t="inlineStr">
        <is>
          <t>消防系统</t>
        </is>
      </c>
      <c r="K201" t="inlineStr">
        <is>
          <t>自动喷水灭火系统</t>
        </is>
      </c>
      <c r="L201" t="inlineStr">
        <is>
          <t>02</t>
        </is>
      </c>
      <c r="M201" t="inlineStr">
        <is>
          <t>01</t>
        </is>
      </c>
      <c r="N201" t="inlineStr">
        <is>
          <t>05</t>
        </is>
      </c>
      <c r="O201" t="inlineStr">
        <is>
          <t>03</t>
        </is>
      </c>
      <c r="P201" t="inlineStr">
        <is>
          <t>管道附件</t>
        </is>
      </c>
      <c r="Q201" t="inlineStr">
        <is>
          <t>止回阀</t>
        </is>
      </c>
      <c r="R201" t="inlineStr">
        <is>
          <t>止回阀-螺纹连接-DN80</t>
        </is>
      </c>
      <c r="S201" t="inlineStr">
        <is>
          <t>设备名称-连接形式-公称直径</t>
        </is>
      </c>
      <c r="T201" t="inlineStr">
        <is>
          <t>管道附件_止回阀_止回阀-螺纹连接-DN80</t>
        </is>
      </c>
      <c r="U201" t="inlineStr">
        <is>
          <t>1013新增</t>
        </is>
      </c>
      <c r="V201" t="inlineStr">
        <is>
          <t>消防工程_管道附件</t>
        </is>
      </c>
      <c r="W201"/>
      <c r="X201" s="2" t="str">
        <f>=HYPERLINK("https://j6i2pabkfv.feishu.cn/wiki/QuUuwRSSqidu01kxKwfcmdPLn3b", "属性信息表-非电动阀门-三工区")</f>
        <v>属性信息表-非电动阀门-三工区</v>
      </c>
      <c r="Y201" s="2"/>
      <c r="Z201"/>
      <c r="AA201"/>
      <c r="AB201"/>
      <c r="AC201"/>
      <c r="AD201"/>
      <c r="AE201"/>
      <c r="AF201"/>
      <c r="AG201"/>
      <c r="AH201"/>
      <c r="AI201"/>
      <c r="AJ201"/>
      <c r="AK201"/>
      <c r="AL201"/>
      <c r="AM201"/>
    </row>
    <row r="202" ht="25.5" customHeight="1">
      <c r="A202"/>
      <c r="B202" t="inlineStr">
        <is>
          <t>消防工程</t>
        </is>
      </c>
      <c r="C202" t="inlineStr">
        <is>
          <t>消防水工程</t>
        </is>
      </c>
      <c r="D202" t="inlineStr">
        <is>
          <t>消火栓系统</t>
        </is>
      </c>
      <c r="E202" t="inlineStr">
        <is>
          <t>031003001</t>
        </is>
      </c>
      <c r="F202" t="inlineStr">
        <is>
          <t>球阀 DN40</t>
        </is>
      </c>
      <c r="G202"/>
      <c r="H202" t="inlineStr">
        <is>
          <t>个</t>
        </is>
      </c>
      <c r="I202" t="inlineStr">
        <is>
          <t>给排水系统</t>
        </is>
      </c>
      <c r="J202" t="inlineStr">
        <is>
          <t>消防系统</t>
        </is>
      </c>
      <c r="K202" t="inlineStr">
        <is>
          <t>自动喷水灭火系统</t>
        </is>
      </c>
      <c r="L202" t="inlineStr">
        <is>
          <t>02</t>
        </is>
      </c>
      <c r="M202" t="inlineStr">
        <is>
          <t>01</t>
        </is>
      </c>
      <c r="N202" t="inlineStr">
        <is>
          <t>05</t>
        </is>
      </c>
      <c r="O202" t="inlineStr">
        <is>
          <t>03</t>
        </is>
      </c>
      <c r="P202" t="inlineStr">
        <is>
          <t>管道附件</t>
        </is>
      </c>
      <c r="Q202" t="inlineStr">
        <is>
          <t>球阀</t>
        </is>
      </c>
      <c r="R202" t="inlineStr">
        <is>
          <t>球阀-螺纹连接-DN40</t>
        </is>
      </c>
      <c r="S202" t="inlineStr">
        <is>
          <t>设备名称-连接形式-公称直径</t>
        </is>
      </c>
      <c r="T202" t="inlineStr">
        <is>
          <t>管道附件_球阀_球阀-螺纹连接-DN40</t>
        </is>
      </c>
      <c r="U202" t="inlineStr">
        <is>
          <t>1013新增</t>
        </is>
      </c>
      <c r="V202" t="inlineStr">
        <is>
          <t>消防工程_管道附件</t>
        </is>
      </c>
      <c r="W202"/>
      <c r="X202" s="2" t="str">
        <f>=HYPERLINK("https://j6i2pabkfv.feishu.cn/wiki/QuUuwRSSqidu01kxKwfcmdPLn3b", "属性信息表-非电动阀门-三工区")</f>
        <v>属性信息表-非电动阀门-三工区</v>
      </c>
      <c r="Y202" s="2"/>
      <c r="Z202"/>
      <c r="AA202"/>
      <c r="AB202"/>
      <c r="AC202"/>
      <c r="AD202"/>
      <c r="AE202"/>
      <c r="AF202"/>
      <c r="AG202"/>
      <c r="AH202"/>
      <c r="AI202"/>
      <c r="AJ202"/>
      <c r="AK202"/>
      <c r="AL202"/>
      <c r="AM202"/>
    </row>
    <row r="203" ht="25.5" customHeight="1">
      <c r="A203"/>
      <c r="B203" t="inlineStr">
        <is>
          <t>消防工程</t>
        </is>
      </c>
      <c r="C203" t="inlineStr">
        <is>
          <t>消防水工程</t>
        </is>
      </c>
      <c r="D203" t="inlineStr">
        <is>
          <t>消火栓系统</t>
        </is>
      </c>
      <c r="E203" t="inlineStr">
        <is>
          <t>05B328</t>
        </is>
      </c>
      <c r="F203" t="inlineStr">
        <is>
          <t>浮球阀 DN20</t>
        </is>
      </c>
      <c r="G203"/>
      <c r="H203" t="inlineStr">
        <is>
          <t>个</t>
        </is>
      </c>
      <c r="I203" t="inlineStr">
        <is>
          <t>给排水系统</t>
        </is>
      </c>
      <c r="J203" t="inlineStr">
        <is>
          <t>消防系统</t>
        </is>
      </c>
      <c r="K203" t="inlineStr">
        <is>
          <t>自动喷水灭火系统</t>
        </is>
      </c>
      <c r="L203" t="inlineStr">
        <is>
          <t>02</t>
        </is>
      </c>
      <c r="M203" t="inlineStr">
        <is>
          <t>01</t>
        </is>
      </c>
      <c r="N203" t="inlineStr">
        <is>
          <t>05</t>
        </is>
      </c>
      <c r="O203" t="inlineStr">
        <is>
          <t>03</t>
        </is>
      </c>
      <c r="P203" t="inlineStr">
        <is>
          <t>管道附件</t>
        </is>
      </c>
      <c r="Q203" t="inlineStr">
        <is>
          <t>浮球阀</t>
        </is>
      </c>
      <c r="R203" t="inlineStr">
        <is>
          <t>浮球阀-螺纹连接-DN20</t>
        </is>
      </c>
      <c r="S203" t="inlineStr">
        <is>
          <t>设备名称-连接形式-公称直径</t>
        </is>
      </c>
      <c r="T203" t="inlineStr">
        <is>
          <t>管道附件_浮球阀_浮球阀-螺纹连接-DN20</t>
        </is>
      </c>
      <c r="U203" t="inlineStr">
        <is>
          <t>1013新增</t>
        </is>
      </c>
      <c r="V203" t="inlineStr">
        <is>
          <t>消防工程_管道附件</t>
        </is>
      </c>
      <c r="W203"/>
      <c r="X203" s="2" t="str">
        <f>=HYPERLINK("https://j6i2pabkfv.feishu.cn/wiki/QuUuwRSSqidu01kxKwfcmdPLn3b", "属性信息表-非电动阀门-三工区")</f>
        <v>属性信息表-非电动阀门-三工区</v>
      </c>
      <c r="Y203" s="2"/>
      <c r="Z203"/>
      <c r="AA203"/>
      <c r="AB203"/>
      <c r="AC203"/>
      <c r="AD203"/>
      <c r="AE203"/>
      <c r="AF203"/>
      <c r="AG203"/>
      <c r="AH203"/>
      <c r="AI203"/>
      <c r="AJ203"/>
      <c r="AK203"/>
      <c r="AL203"/>
      <c r="AM203"/>
    </row>
    <row r="204" ht="25.5" customHeight="1">
      <c r="A204"/>
      <c r="B204" t="inlineStr">
        <is>
          <t>消防工程</t>
        </is>
      </c>
      <c r="C204" t="inlineStr">
        <is>
          <t>消防水工程</t>
        </is>
      </c>
      <c r="D204" t="inlineStr">
        <is>
          <t>消火栓系统</t>
        </is>
      </c>
      <c r="E204" t="inlineStr">
        <is>
          <t>05B647</t>
        </is>
      </c>
      <c r="F204" t="inlineStr">
        <is>
          <t>截止阀 DN50</t>
        </is>
      </c>
      <c r="G204"/>
      <c r="H204" t="inlineStr">
        <is>
          <t>个</t>
        </is>
      </c>
      <c r="I204" t="inlineStr">
        <is>
          <t>给排水系统</t>
        </is>
      </c>
      <c r="J204" t="inlineStr">
        <is>
          <t>消防系统</t>
        </is>
      </c>
      <c r="K204" t="inlineStr">
        <is>
          <t>室内消火栓系统</t>
        </is>
      </c>
      <c r="L204" t="inlineStr">
        <is>
          <t>02</t>
        </is>
      </c>
      <c r="M204" t="inlineStr">
        <is>
          <t>01</t>
        </is>
      </c>
      <c r="N204" t="inlineStr">
        <is>
          <t>05</t>
        </is>
      </c>
      <c r="O204" t="inlineStr">
        <is>
          <t>02</t>
        </is>
      </c>
      <c r="P204" t="inlineStr">
        <is>
          <t>管道附件</t>
        </is>
      </c>
      <c r="Q204" t="inlineStr">
        <is>
          <t>截止阀</t>
        </is>
      </c>
      <c r="R204" t="inlineStr">
        <is>
          <t>截止阀-螺纹连接-DN50</t>
        </is>
      </c>
      <c r="S204" t="inlineStr">
        <is>
          <t>设备名称-连接形式-公称直径</t>
        </is>
      </c>
      <c r="T204" t="inlineStr">
        <is>
          <t>管道附件_截止阀_截止阀-螺纹连接-DN50</t>
        </is>
      </c>
      <c r="U204" t="inlineStr">
        <is>
          <t>1013新增</t>
        </is>
      </c>
      <c r="V204" t="inlineStr">
        <is>
          <t>消防工程_管道附件</t>
        </is>
      </c>
      <c r="W204"/>
      <c r="X204" s="2" t="str">
        <f>=HYPERLINK("https://j6i2pabkfv.feishu.cn/wiki/QuUuwRSSqidu01kxKwfcmdPLn3b", "属性信息表-非电动阀门-三工区")</f>
        <v>属性信息表-非电动阀门-三工区</v>
      </c>
      <c r="Y204" s="2"/>
      <c r="Z204"/>
      <c r="AA204"/>
      <c r="AB204"/>
      <c r="AC204"/>
      <c r="AD204"/>
      <c r="AE204"/>
      <c r="AF204"/>
      <c r="AG204"/>
      <c r="AH204"/>
      <c r="AI204"/>
      <c r="AJ204"/>
      <c r="AK204"/>
      <c r="AL204"/>
      <c r="AM204"/>
    </row>
    <row r="205" ht="25.5" customHeight="1">
      <c r="A205"/>
      <c r="B205" t="inlineStr">
        <is>
          <t>消防工程</t>
        </is>
      </c>
      <c r="C205" t="inlineStr">
        <is>
          <t>消防水工程</t>
        </is>
      </c>
      <c r="D205" t="inlineStr">
        <is>
          <t>喷淋系统</t>
        </is>
      </c>
      <c r="E205" t="inlineStr">
        <is>
          <t>031003003</t>
        </is>
      </c>
      <c r="F205" t="inlineStr">
        <is>
          <t>蝶阀 DN65</t>
        </is>
      </c>
      <c r="G205" t="inlineStr">
        <is>
          <t>含阀门连接件或法兰</t>
        </is>
      </c>
      <c r="H205" t="inlineStr">
        <is>
          <t>个</t>
        </is>
      </c>
      <c r="I205" t="inlineStr">
        <is>
          <t>给排水系统</t>
        </is>
      </c>
      <c r="J205" t="inlineStr">
        <is>
          <t>消防系统</t>
        </is>
      </c>
      <c r="K205" t="inlineStr">
        <is>
          <t>室内消火栓系统</t>
        </is>
      </c>
      <c r="L205" t="inlineStr">
        <is>
          <t>02</t>
        </is>
      </c>
      <c r="M205" t="inlineStr">
        <is>
          <t>01</t>
        </is>
      </c>
      <c r="N205" t="inlineStr">
        <is>
          <t>05</t>
        </is>
      </c>
      <c r="O205" t="inlineStr">
        <is>
          <t>03</t>
        </is>
      </c>
      <c r="P205" t="inlineStr">
        <is>
          <t>管道附件</t>
        </is>
      </c>
      <c r="Q205" t="inlineStr">
        <is>
          <t>蝶阀</t>
        </is>
      </c>
      <c r="R205" t="inlineStr">
        <is>
          <t>蝶阀-法兰连接-DN65</t>
        </is>
      </c>
      <c r="S205" t="inlineStr">
        <is>
          <t>设备名称-连接形式-公称直径</t>
        </is>
      </c>
      <c r="T205" t="inlineStr">
        <is>
          <t>管道附件_蝶阀_蝶阀-法兰连接-DN65</t>
        </is>
      </c>
      <c r="U205" t="inlineStr">
        <is>
          <t>1013新增</t>
        </is>
      </c>
      <c r="V205" t="inlineStr">
        <is>
          <t>消防工程_管道附件</t>
        </is>
      </c>
      <c r="W205"/>
      <c r="X205" s="2" t="str">
        <f>=HYPERLINK("https://j6i2pabkfv.feishu.cn/wiki/QuUuwRSSqidu01kxKwfcmdPLn3b", "属性信息表-非电动阀门-三工区")</f>
        <v>属性信息表-非电动阀门-三工区</v>
      </c>
      <c r="Y205" s="2"/>
      <c r="Z205"/>
      <c r="AA205"/>
      <c r="AB205"/>
      <c r="AC205"/>
      <c r="AD205"/>
      <c r="AE205"/>
      <c r="AF205"/>
      <c r="AG205"/>
      <c r="AH205"/>
      <c r="AI205"/>
      <c r="AJ205"/>
      <c r="AK205"/>
      <c r="AL205"/>
      <c r="AM205"/>
    </row>
    <row r="206" ht="25.5" customHeight="1">
      <c r="A206"/>
      <c r="B206" t="inlineStr">
        <is>
          <t>消防工程</t>
        </is>
      </c>
      <c r="C206" t="inlineStr">
        <is>
          <t>消防水工程</t>
        </is>
      </c>
      <c r="D206" t="inlineStr">
        <is>
          <t>消火栓系统</t>
        </is>
      </c>
      <c r="E206" t="inlineStr">
        <is>
          <t>031003001</t>
        </is>
      </c>
      <c r="F206" t="inlineStr">
        <is>
          <t>旋流防止器 DN125</t>
        </is>
      </c>
      <c r="G206"/>
      <c r="H206" t="inlineStr">
        <is>
          <t>个</t>
        </is>
      </c>
      <c r="I206" t="inlineStr">
        <is>
          <t>给排水系统</t>
        </is>
      </c>
      <c r="J206" t="inlineStr">
        <is>
          <t>消防系统</t>
        </is>
      </c>
      <c r="K206" t="inlineStr">
        <is>
          <t>室内消火栓系统</t>
        </is>
      </c>
      <c r="L206" t="inlineStr">
        <is>
          <t>02</t>
        </is>
      </c>
      <c r="M206" t="inlineStr">
        <is>
          <t>01</t>
        </is>
      </c>
      <c r="N206" t="inlineStr">
        <is>
          <t>05</t>
        </is>
      </c>
      <c r="O206" t="inlineStr">
        <is>
          <t>01</t>
        </is>
      </c>
      <c r="P206" t="inlineStr">
        <is>
          <t>管道附件</t>
        </is>
      </c>
      <c r="Q206" t="inlineStr">
        <is>
          <t>旋流防止器</t>
        </is>
      </c>
      <c r="R206" t="inlineStr">
        <is>
          <t>旋流防止器-DN125</t>
        </is>
      </c>
      <c r="S206" t="inlineStr">
        <is>
          <t>设备名称-公称直径</t>
        </is>
      </c>
      <c r="T206" t="inlineStr">
        <is>
          <t>管道附件_旋流防止器_旋流防止器-DN125</t>
        </is>
      </c>
      <c r="U206" t="inlineStr">
        <is>
          <t>20240528更新：清单补全</t>
        </is>
      </c>
      <c r="V206"/>
      <c r="W206"/>
      <c r="X206" s="2" t="str">
        <f>=HYPERLINK("https://j6i2pabkfv.feishu.cn/wiki/QuUuwRSSqidu01kxKwfcmdPLn3b", "属性信息表-非电动阀门-三工区")</f>
        <v>属性信息表-非电动阀门-三工区</v>
      </c>
      <c r="Y206" s="2"/>
      <c r="Z206"/>
      <c r="AA206"/>
      <c r="AB206"/>
      <c r="AC206"/>
      <c r="AD206"/>
      <c r="AE206"/>
      <c r="AF206"/>
      <c r="AG206"/>
      <c r="AH206"/>
      <c r="AI206"/>
      <c r="AJ206"/>
      <c r="AK206"/>
      <c r="AL206"/>
      <c r="AM206"/>
    </row>
    <row r="207" ht="25.5" customHeight="1">
      <c r="A207"/>
      <c r="B207" t="inlineStr">
        <is>
          <t>消防工程</t>
        </is>
      </c>
      <c r="C207" t="inlineStr">
        <is>
          <t>消防水工程</t>
        </is>
      </c>
      <c r="D207" t="inlineStr">
        <is>
          <t>消火栓系统</t>
        </is>
      </c>
      <c r="E207" t="inlineStr">
        <is>
          <t>031003001</t>
        </is>
      </c>
      <c r="F207" t="inlineStr">
        <is>
          <t>Y型过滤器 DN70</t>
        </is>
      </c>
      <c r="G207"/>
      <c r="H207" t="inlineStr">
        <is>
          <t>个</t>
        </is>
      </c>
      <c r="I207" t="inlineStr">
        <is>
          <t>给排水系统</t>
        </is>
      </c>
      <c r="J207" t="inlineStr">
        <is>
          <t>消防系统</t>
        </is>
      </c>
      <c r="K207" t="inlineStr">
        <is>
          <t>室内消火栓系统</t>
        </is>
      </c>
      <c r="L207" t="inlineStr">
        <is>
          <t>02</t>
        </is>
      </c>
      <c r="M207" t="inlineStr">
        <is>
          <t>01</t>
        </is>
      </c>
      <c r="N207" t="inlineStr">
        <is>
          <t>05</t>
        </is>
      </c>
      <c r="O207" t="inlineStr">
        <is>
          <t>01</t>
        </is>
      </c>
      <c r="P207" t="inlineStr">
        <is>
          <t>管道附件</t>
        </is>
      </c>
      <c r="Q207" t="inlineStr">
        <is>
          <t>Y型过滤器</t>
        </is>
      </c>
      <c r="R207" t="inlineStr">
        <is>
          <t>Y型过滤器-DN70</t>
        </is>
      </c>
      <c r="S207" t="inlineStr">
        <is>
          <t>设备名称-公称直径</t>
        </is>
      </c>
      <c r="T207" t="inlineStr">
        <is>
          <t>管道附件_Y型过滤器_Y型过滤器-DN70</t>
        </is>
      </c>
      <c r="U207" t="inlineStr">
        <is>
          <t>20240528更新：清单补全</t>
        </is>
      </c>
      <c r="V207"/>
      <c r="W207"/>
      <c r="X207" s="2" t="str">
        <f>=HYPERLINK("https://j6i2pabkfv.feishu.cn/wiki/QuUuwRSSqidu01kxKwfcmdPLn3b", "属性信息表-非电动阀门-三工区")</f>
        <v>属性信息表-非电动阀门-三工区</v>
      </c>
      <c r="Y207" s="2"/>
      <c r="Z207"/>
      <c r="AA207"/>
      <c r="AB207"/>
      <c r="AC207"/>
      <c r="AD207"/>
      <c r="AE207"/>
      <c r="AF207"/>
      <c r="AG207"/>
      <c r="AH207"/>
      <c r="AI207"/>
      <c r="AJ207"/>
      <c r="AK207"/>
      <c r="AL207"/>
      <c r="AM207"/>
    </row>
    <row r="208" ht="25.5" customHeight="1">
      <c r="A208"/>
      <c r="B208" t="inlineStr">
        <is>
          <t>消防工程</t>
        </is>
      </c>
      <c r="C208" t="inlineStr">
        <is>
          <t>消防水工程</t>
        </is>
      </c>
      <c r="D208" t="inlineStr">
        <is>
          <t>消火栓系统</t>
        </is>
      </c>
      <c r="E208" t="inlineStr">
        <is>
          <t>030901012</t>
        </is>
      </c>
      <c r="F208" t="inlineStr">
        <is>
          <t>水泵接合器 DN150</t>
        </is>
      </c>
      <c r="G208"/>
      <c r="H208" t="inlineStr">
        <is>
          <t>个</t>
        </is>
      </c>
      <c r="I208" t="inlineStr">
        <is>
          <t>给排水系统</t>
        </is>
      </c>
      <c r="J208" t="inlineStr">
        <is>
          <t>消防系统</t>
        </is>
      </c>
      <c r="K208" t="inlineStr">
        <is>
          <t>室内消火栓系统</t>
        </is>
      </c>
      <c r="L208" t="inlineStr">
        <is>
          <t>02</t>
        </is>
      </c>
      <c r="M208" t="inlineStr">
        <is>
          <t>01</t>
        </is>
      </c>
      <c r="N208" t="inlineStr">
        <is>
          <t>05</t>
        </is>
      </c>
      <c r="O208" t="inlineStr">
        <is>
          <t>01</t>
        </is>
      </c>
      <c r="P208" t="inlineStr">
        <is>
          <t>管道附件</t>
        </is>
      </c>
      <c r="Q208" t="inlineStr">
        <is>
          <t>水泵接合器</t>
        </is>
      </c>
      <c r="R208" t="inlineStr">
        <is>
          <t>水泵接合器-DN150</t>
        </is>
      </c>
      <c r="S208" t="inlineStr">
        <is>
          <t>设备名称-公称直径</t>
        </is>
      </c>
      <c r="T208" t="inlineStr">
        <is>
          <t>管道附件_水泵接合器_水泵接合器-DN150</t>
        </is>
      </c>
      <c r="U208" t="inlineStr">
        <is>
          <t>20240528更新：清单补全</t>
        </is>
      </c>
      <c r="V208"/>
      <c r="W208"/>
      <c r="X208" s="2" t="str">
        <f>=HYPERLINK("https://j6i2pabkfv.feishu.cn/wiki/QuUuwRSSqidu01kxKwfcmdPLn3b", "属性信息表-非电动阀门-三工区")</f>
        <v>属性信息表-非电动阀门-三工区</v>
      </c>
      <c r="Y208" s="2"/>
      <c r="Z208"/>
      <c r="AA208"/>
      <c r="AB208"/>
      <c r="AC208"/>
      <c r="AD208"/>
      <c r="AE208"/>
      <c r="AF208"/>
      <c r="AG208"/>
      <c r="AH208"/>
      <c r="AI208"/>
      <c r="AJ208"/>
      <c r="AK208"/>
      <c r="AL208"/>
      <c r="AM208"/>
    </row>
    <row r="209" ht="25.5" customHeight="1">
      <c r="A209"/>
      <c r="B209" t="inlineStr">
        <is>
          <t>消防工程</t>
        </is>
      </c>
      <c r="C209" t="inlineStr">
        <is>
          <t>消防水工程</t>
        </is>
      </c>
      <c r="D209" t="inlineStr">
        <is>
          <t>喷淋系统</t>
        </is>
      </c>
      <c r="E209" t="inlineStr">
        <is>
          <t>031003003</t>
        </is>
      </c>
      <c r="F209" t="inlineStr">
        <is>
          <t>水锤消除器 DN70</t>
        </is>
      </c>
      <c r="G209"/>
      <c r="H209" t="inlineStr">
        <is>
          <t>个</t>
        </is>
      </c>
      <c r="I209" t="inlineStr">
        <is>
          <t>给排水系统</t>
        </is>
      </c>
      <c r="J209" t="inlineStr">
        <is>
          <t>消防系统</t>
        </is>
      </c>
      <c r="K209" t="inlineStr">
        <is>
          <t>自动喷水灭火系统</t>
        </is>
      </c>
      <c r="L209" t="inlineStr">
        <is>
          <t>02</t>
        </is>
      </c>
      <c r="M209" t="inlineStr">
        <is>
          <t>01</t>
        </is>
      </c>
      <c r="N209" t="inlineStr">
        <is>
          <t>05</t>
        </is>
      </c>
      <c r="O209" t="inlineStr">
        <is>
          <t>03</t>
        </is>
      </c>
      <c r="P209" t="inlineStr">
        <is>
          <t>管道附件</t>
        </is>
      </c>
      <c r="Q209" t="inlineStr">
        <is>
          <t>水锤消除器</t>
        </is>
      </c>
      <c r="R209" t="inlineStr">
        <is>
          <t>水锤消除器-DN70</t>
        </is>
      </c>
      <c r="S209" t="inlineStr">
        <is>
          <t>设备名称-公称直径</t>
        </is>
      </c>
      <c r="T209" t="inlineStr">
        <is>
          <t>管道附件_水锤消除器_水锤消除器-DN70</t>
        </is>
      </c>
      <c r="U209" t="inlineStr">
        <is>
          <t>20240528更新：清单补全</t>
        </is>
      </c>
      <c r="V209"/>
      <c r="W209"/>
      <c r="X209" s="2" t="str">
        <f>=HYPERLINK("https://j6i2pabkfv.feishu.cn/wiki/QuUuwRSSqidu01kxKwfcmdPLn3b", "属性信息表-非电动阀门-三工区")</f>
        <v>属性信息表-非电动阀门-三工区</v>
      </c>
      <c r="Y209" s="2"/>
      <c r="Z209"/>
      <c r="AA209"/>
      <c r="AB209"/>
      <c r="AC209"/>
      <c r="AD209"/>
      <c r="AE209"/>
      <c r="AF209"/>
      <c r="AG209"/>
      <c r="AH209"/>
      <c r="AI209"/>
      <c r="AJ209"/>
      <c r="AK209"/>
      <c r="AL209"/>
      <c r="AM209"/>
    </row>
    <row r="210" ht="25.5" customHeight="1">
      <c r="A210"/>
      <c r="B210" t="inlineStr">
        <is>
          <t>消防工程</t>
        </is>
      </c>
      <c r="C210" t="inlineStr">
        <is>
          <t>消防水工程</t>
        </is>
      </c>
      <c r="D210" t="inlineStr">
        <is>
          <t>消火栓系统</t>
        </is>
      </c>
      <c r="E210" t="inlineStr">
        <is>
          <t>031003003</t>
        </is>
      </c>
      <c r="F210" t="inlineStr">
        <is>
          <t>选择阀 DN150</t>
        </is>
      </c>
      <c r="G210"/>
      <c r="H210" t="inlineStr">
        <is>
          <t>个</t>
        </is>
      </c>
      <c r="I210" t="inlineStr">
        <is>
          <t>给排水系统</t>
        </is>
      </c>
      <c r="J210" t="inlineStr">
        <is>
          <t>消防系统</t>
        </is>
      </c>
      <c r="K210" t="inlineStr">
        <is>
          <t>室内消火栓系统</t>
        </is>
      </c>
      <c r="L210" t="inlineStr">
        <is>
          <t>02</t>
        </is>
      </c>
      <c r="M210" t="inlineStr">
        <is>
          <t>01</t>
        </is>
      </c>
      <c r="N210" t="inlineStr">
        <is>
          <t>05</t>
        </is>
      </c>
      <c r="O210" t="inlineStr">
        <is>
          <t>02</t>
        </is>
      </c>
      <c r="P210" t="inlineStr">
        <is>
          <t>管道附件</t>
        </is>
      </c>
      <c r="Q210" t="inlineStr">
        <is>
          <t>选择阀</t>
        </is>
      </c>
      <c r="R210" t="inlineStr">
        <is>
          <t>选择阀-螺纹连接-DN150</t>
        </is>
      </c>
      <c r="S210" t="inlineStr">
        <is>
          <t>设备名称-连接形式-公称直径</t>
        </is>
      </c>
      <c r="T210" t="inlineStr">
        <is>
          <t>管道附件_选择阀_选择阀-螺纹连接-DN150</t>
        </is>
      </c>
      <c r="U210" t="inlineStr">
        <is>
          <t>20240528更新：清单补全</t>
        </is>
      </c>
      <c r="V210"/>
      <c r="W210"/>
      <c r="X210" s="2" t="str">
        <f>=HYPERLINK("https://j6i2pabkfv.feishu.cn/wiki/QuUuwRSSqidu01kxKwfcmdPLn3b", "属性信息表-非电动阀门-三工区")</f>
        <v>属性信息表-非电动阀门-三工区</v>
      </c>
      <c r="Y210" s="2"/>
      <c r="Z210"/>
      <c r="AA210"/>
      <c r="AB210"/>
      <c r="AC210"/>
      <c r="AD210"/>
      <c r="AE210"/>
      <c r="AF210"/>
      <c r="AG210"/>
      <c r="AH210"/>
      <c r="AI210"/>
      <c r="AJ210"/>
      <c r="AK210"/>
      <c r="AL210"/>
      <c r="AM210"/>
    </row>
    <row r="211" ht="25.5" customHeight="1">
      <c r="A211"/>
      <c r="B211" t="inlineStr">
        <is>
          <t>消防工程</t>
        </is>
      </c>
      <c r="C211" t="inlineStr">
        <is>
          <t>消防水工程</t>
        </is>
      </c>
      <c r="D211" t="inlineStr">
        <is>
          <t>消火栓系统</t>
        </is>
      </c>
      <c r="E211" t="inlineStr">
        <is>
          <t>031003003</t>
        </is>
      </c>
      <c r="F211" t="inlineStr">
        <is>
          <t>防护闸阀 DN150</t>
        </is>
      </c>
      <c r="G211"/>
      <c r="H211" t="inlineStr">
        <is>
          <t>个</t>
        </is>
      </c>
      <c r="I211" t="inlineStr">
        <is>
          <t>给排水系统</t>
        </is>
      </c>
      <c r="J211" t="inlineStr">
        <is>
          <t>消防系统</t>
        </is>
      </c>
      <c r="K211" t="inlineStr">
        <is>
          <t>室内消火栓系统</t>
        </is>
      </c>
      <c r="L211" t="inlineStr">
        <is>
          <t>02</t>
        </is>
      </c>
      <c r="M211" t="inlineStr">
        <is>
          <t>01</t>
        </is>
      </c>
      <c r="N211" t="inlineStr">
        <is>
          <t>05</t>
        </is>
      </c>
      <c r="O211" t="inlineStr">
        <is>
          <t>02</t>
        </is>
      </c>
      <c r="P211" t="inlineStr">
        <is>
          <t>管道附件</t>
        </is>
      </c>
      <c r="Q211" t="inlineStr">
        <is>
          <t>防护闸阀</t>
        </is>
      </c>
      <c r="R211" t="inlineStr">
        <is>
          <t>防护闸阀-螺纹连接-DN150</t>
        </is>
      </c>
      <c r="S211" t="inlineStr">
        <is>
          <t>设备名称-连接形式-公称直径</t>
        </is>
      </c>
      <c r="T211" t="inlineStr">
        <is>
          <t>管道附件_防护闸阀_防护闸阀-螺纹连接-DN150</t>
        </is>
      </c>
      <c r="U211" t="inlineStr">
        <is>
          <t>20240528更新：清单补全</t>
        </is>
      </c>
      <c r="V211"/>
      <c r="W211"/>
      <c r="X211" s="2" t="str">
        <f>=HYPERLINK("https://j6i2pabkfv.feishu.cn/wiki/QuUuwRSSqidu01kxKwfcmdPLn3b", "属性信息表-非电动阀门-三工区")</f>
        <v>属性信息表-非电动阀门-三工区</v>
      </c>
      <c r="Y211" s="2"/>
      <c r="Z211"/>
      <c r="AA211"/>
      <c r="AB211"/>
      <c r="AC211"/>
      <c r="AD211"/>
      <c r="AE211"/>
      <c r="AF211"/>
      <c r="AG211"/>
      <c r="AH211"/>
      <c r="AI211"/>
      <c r="AJ211"/>
      <c r="AK211"/>
      <c r="AL211"/>
      <c r="AM211"/>
    </row>
    <row r="212" ht="25.5" customHeight="1">
      <c r="A212"/>
      <c r="B212" t="inlineStr">
        <is>
          <t>消防工程</t>
        </is>
      </c>
      <c r="C212" t="inlineStr">
        <is>
          <t>消防水工程</t>
        </is>
      </c>
      <c r="D212" t="inlineStr">
        <is>
          <t>消火栓系统</t>
        </is>
      </c>
      <c r="E212" t="inlineStr">
        <is>
          <t>031003003</t>
        </is>
      </c>
      <c r="F212" t="inlineStr">
        <is>
          <t>调节阀 DN65</t>
        </is>
      </c>
      <c r="G212"/>
      <c r="H212" t="inlineStr">
        <is>
          <t>个</t>
        </is>
      </c>
      <c r="I212" t="inlineStr">
        <is>
          <t>给排水系统</t>
        </is>
      </c>
      <c r="J212" t="inlineStr">
        <is>
          <t>消防系统</t>
        </is>
      </c>
      <c r="K212" t="inlineStr">
        <is>
          <t>室内消火栓系统</t>
        </is>
      </c>
      <c r="L212" t="inlineStr">
        <is>
          <t>02</t>
        </is>
      </c>
      <c r="M212" t="inlineStr">
        <is>
          <t>01</t>
        </is>
      </c>
      <c r="N212" t="inlineStr">
        <is>
          <t>05</t>
        </is>
      </c>
      <c r="O212" t="inlineStr">
        <is>
          <t>02</t>
        </is>
      </c>
      <c r="P212" t="inlineStr">
        <is>
          <t>管道附件</t>
        </is>
      </c>
      <c r="Q212" t="inlineStr">
        <is>
          <t>调节阀</t>
        </is>
      </c>
      <c r="R212" t="inlineStr">
        <is>
          <t>调节阀-螺纹连接-DN65</t>
        </is>
      </c>
      <c r="S212" t="inlineStr">
        <is>
          <t>设备名称-连接形式-公称直径</t>
        </is>
      </c>
      <c r="T212" t="inlineStr">
        <is>
          <t>管道附件_调节阀_调节阀-螺纹连接-DN65</t>
        </is>
      </c>
      <c r="U212" t="inlineStr">
        <is>
          <t>20240528更新：清单补全</t>
        </is>
      </c>
      <c r="V212"/>
      <c r="W212"/>
      <c r="X212" s="2" t="str">
        <f>=HYPERLINK("https://j6i2pabkfv.feishu.cn/wiki/QuUuwRSSqidu01kxKwfcmdPLn3b", "属性信息表-非电动阀门-三工区")</f>
        <v>属性信息表-非电动阀门-三工区</v>
      </c>
      <c r="Y212" s="2"/>
      <c r="Z212"/>
      <c r="AA212"/>
      <c r="AB212"/>
      <c r="AC212"/>
      <c r="AD212"/>
      <c r="AE212"/>
      <c r="AF212"/>
      <c r="AG212"/>
      <c r="AH212"/>
      <c r="AI212"/>
      <c r="AJ212"/>
      <c r="AK212"/>
      <c r="AL212"/>
      <c r="AM212"/>
    </row>
    <row r="213" ht="25.5" customHeight="1">
      <c r="A213"/>
      <c r="B213" t="inlineStr">
        <is>
          <t>消防工程</t>
        </is>
      </c>
      <c r="C213" t="inlineStr">
        <is>
          <t>消防水工程</t>
        </is>
      </c>
      <c r="D213" t="inlineStr">
        <is>
          <t>喷淋系统</t>
        </is>
      </c>
      <c r="E213" t="inlineStr">
        <is>
          <t>030901003</t>
        </is>
      </c>
      <c r="F213" t="inlineStr">
        <is>
          <t>泡沫混合器</t>
        </is>
      </c>
      <c r="G213"/>
      <c r="H213" t="inlineStr">
        <is>
          <t>个</t>
        </is>
      </c>
      <c r="I213" t="inlineStr">
        <is>
          <t>给排水系统</t>
        </is>
      </c>
      <c r="J213" t="inlineStr">
        <is>
          <t>消防系统</t>
        </is>
      </c>
      <c r="K213" t="inlineStr">
        <is>
          <t>自动喷水灭火系统</t>
        </is>
      </c>
      <c r="L213" t="inlineStr">
        <is>
          <t>02</t>
        </is>
      </c>
      <c r="M213" t="inlineStr">
        <is>
          <t>01</t>
        </is>
      </c>
      <c r="N213" t="inlineStr">
        <is>
          <t>05</t>
        </is>
      </c>
      <c r="O213" t="inlineStr">
        <is>
          <t>03</t>
        </is>
      </c>
      <c r="P213" t="inlineStr">
        <is>
          <t>管道附件</t>
        </is>
      </c>
      <c r="Q213" t="inlineStr">
        <is>
          <t>泡沫混合器</t>
        </is>
      </c>
      <c r="R213" t="inlineStr">
        <is>
          <t>泡沫混合器</t>
        </is>
      </c>
      <c r="S213" t="inlineStr">
        <is>
          <t>设备名称</t>
        </is>
      </c>
      <c r="T213" t="inlineStr">
        <is>
          <t>管道附件_泡沫混合器_泡沫混合器</t>
        </is>
      </c>
      <c r="U213" t="inlineStr">
        <is>
          <t>20240528更新：清单补全</t>
        </is>
      </c>
      <c r="V213"/>
      <c r="W213"/>
      <c r="X213" s="2" t="str">
        <f>=HYPERLINK("https://j6i2pabkfv.feishu.cn/wiki/QuUuwRSSqidu01kxKwfcmdPLn3b", "属性信息表-非电动阀门-三工区")</f>
        <v>属性信息表-非电动阀门-三工区</v>
      </c>
      <c r="Y213" s="2"/>
      <c r="Z213"/>
      <c r="AA213"/>
      <c r="AB213"/>
      <c r="AC213"/>
      <c r="AD213"/>
      <c r="AE213"/>
      <c r="AF213"/>
      <c r="AG213"/>
      <c r="AH213"/>
      <c r="AI213"/>
      <c r="AJ213"/>
      <c r="AK213"/>
      <c r="AL213"/>
      <c r="AM213"/>
    </row>
    <row r="214" ht="25.5" customHeight="1">
      <c r="A214"/>
      <c r="B214" t="inlineStr">
        <is>
          <t>消防工程</t>
        </is>
      </c>
      <c r="C214" t="inlineStr">
        <is>
          <t>消防水工程</t>
        </is>
      </c>
      <c r="D214" t="inlineStr">
        <is>
          <t>消火栓系统</t>
        </is>
      </c>
      <c r="E214" t="inlineStr">
        <is>
          <t>031003003</t>
        </is>
      </c>
      <c r="F214" t="inlineStr">
        <is>
          <t>液动阀 DN100</t>
        </is>
      </c>
      <c r="G214"/>
      <c r="H214" t="inlineStr">
        <is>
          <t>个</t>
        </is>
      </c>
      <c r="I214" t="inlineStr">
        <is>
          <t>给排水系统</t>
        </is>
      </c>
      <c r="J214" t="inlineStr">
        <is>
          <t>消防系统</t>
        </is>
      </c>
      <c r="K214" t="inlineStr">
        <is>
          <t>室内消火栓系统</t>
        </is>
      </c>
      <c r="L214" t="inlineStr">
        <is>
          <t>02</t>
        </is>
      </c>
      <c r="M214" t="inlineStr">
        <is>
          <t>01</t>
        </is>
      </c>
      <c r="N214" t="inlineStr">
        <is>
          <t>05</t>
        </is>
      </c>
      <c r="O214" t="inlineStr">
        <is>
          <t>02</t>
        </is>
      </c>
      <c r="P214" t="inlineStr">
        <is>
          <t>管道附件</t>
        </is>
      </c>
      <c r="Q214" t="inlineStr">
        <is>
          <t>液动阀</t>
        </is>
      </c>
      <c r="R214" t="inlineStr">
        <is>
          <t>液动阀-螺纹连接-DN100</t>
        </is>
      </c>
      <c r="S214" t="inlineStr">
        <is>
          <t>设备名称-连接形式-公称直径</t>
        </is>
      </c>
      <c r="T214" t="inlineStr">
        <is>
          <t>管道附件_液动阀_液动阀-螺纹连接-DN100</t>
        </is>
      </c>
      <c r="U214" t="inlineStr">
        <is>
          <t>20240528更新：清单补全</t>
        </is>
      </c>
      <c r="V214"/>
      <c r="W214"/>
      <c r="X214" s="2" t="str">
        <f>=HYPERLINK("https://j6i2pabkfv.feishu.cn/wiki/QuUuwRSSqidu01kxKwfcmdPLn3b", "属性信息表-非电动阀门-三工区")</f>
        <v>属性信息表-非电动阀门-三工区</v>
      </c>
      <c r="Y214" s="2"/>
      <c r="Z214"/>
      <c r="AA214"/>
      <c r="AB214"/>
      <c r="AC214"/>
      <c r="AD214"/>
      <c r="AE214"/>
      <c r="AF214"/>
      <c r="AG214"/>
      <c r="AH214"/>
      <c r="AI214"/>
      <c r="AJ214"/>
      <c r="AK214"/>
      <c r="AL214"/>
      <c r="AM214"/>
    </row>
    <row r="215" ht="25.5" customHeight="1">
      <c r="A215"/>
      <c r="B215" t="inlineStr">
        <is>
          <t>消防工程</t>
        </is>
      </c>
      <c r="C215" t="inlineStr">
        <is>
          <t>消防水工程</t>
        </is>
      </c>
      <c r="D215" t="inlineStr">
        <is>
          <t>消火栓系统</t>
        </is>
      </c>
      <c r="E215" t="inlineStr">
        <is>
          <t>030901007</t>
        </is>
      </c>
      <c r="F215" t="inlineStr">
        <is>
          <t>减压孔板</t>
        </is>
      </c>
      <c r="G215"/>
      <c r="H215" t="inlineStr">
        <is>
          <t>个</t>
        </is>
      </c>
      <c r="I215" t="inlineStr">
        <is>
          <t>给排水系统</t>
        </is>
      </c>
      <c r="J215" t="inlineStr">
        <is>
          <t>消防系统</t>
        </is>
      </c>
      <c r="K215" t="inlineStr">
        <is>
          <t>自动喷水灭火系统</t>
        </is>
      </c>
      <c r="L215" t="inlineStr">
        <is>
          <t>02</t>
        </is>
      </c>
      <c r="M215" t="inlineStr">
        <is>
          <t>01</t>
        </is>
      </c>
      <c r="N215" t="inlineStr">
        <is>
          <t>05</t>
        </is>
      </c>
      <c r="O215" t="inlineStr">
        <is>
          <t>03</t>
        </is>
      </c>
      <c r="P215" t="inlineStr">
        <is>
          <t>管道附件</t>
        </is>
      </c>
      <c r="Q215" t="inlineStr">
        <is>
          <t>减压孔板</t>
        </is>
      </c>
      <c r="R215" t="inlineStr">
        <is>
          <t>消火栓系统-不锈钢-公称压力≤42MPa-法兰连接-DN150</t>
        </is>
      </c>
      <c r="S215" t="inlineStr">
        <is>
          <t>系统-材质-承压（MPa）-连接形式-公称直径</t>
        </is>
      </c>
      <c r="T215" t="inlineStr">
        <is>
          <t>管道附件_减压孔板_消火栓系统-不锈钢-公称压力≤42MPa-法兰连接-DN150</t>
        </is>
      </c>
      <c r="U215" t="inlineStr">
        <is>
          <t>1013构件命名调整</t>
        </is>
      </c>
      <c r="V215" t="inlineStr">
        <is>
          <t>消防工程_管道附件</t>
        </is>
      </c>
      <c r="W215" t="inlineStr">
        <is>
          <t>
</t>
        </is>
      </c>
      <c r="X215" s="2" t="str">
        <f>=HYPERLINK("https://j6i2pabkfv.feishu.cn/wiki/QZRuw005YiiDLWkR5GlcHdw2n5e", "属性信息表-减压孔板-三工区")</f>
        <v>属性信息表-减压孔板-三工区</v>
      </c>
      <c r="Y215" s="2" t="str">
        <f>=HYPERLINK("https://yq86uww7uwa.feishu.cn/wiki/EsrBwF6LeiwMSWk9Tzvc1tyhnSh", "属性信息--减压孔板")</f>
        <v>属性信息--减压孔板</v>
      </c>
      <c r="Z215"/>
      <c r="AA215"/>
      <c r="AB215"/>
      <c r="AC215"/>
      <c r="AD215" t="inlineStr">
        <is>
          <t>1</t>
        </is>
      </c>
      <c r="AE215"/>
      <c r="AF215"/>
      <c r="AG215"/>
      <c r="AH215"/>
      <c r="AI215"/>
      <c r="AJ215"/>
      <c r="AK215"/>
      <c r="AL215"/>
      <c r="AM215"/>
    </row>
    <row r="216" ht="25.5" customHeight="1">
      <c r="A216"/>
      <c r="B216" t="inlineStr">
        <is>
          <t>消防工程</t>
        </is>
      </c>
      <c r="C216" t="inlineStr">
        <is>
          <t>消防水工程</t>
        </is>
      </c>
      <c r="D216" t="inlineStr">
        <is>
          <t>智能末端试水系统</t>
        </is>
      </c>
      <c r="E216" t="inlineStr">
        <is>
          <t>031003001</t>
        </is>
      </c>
      <c r="F216" t="inlineStr">
        <is>
          <t>智能末端试水阀 DN25</t>
        </is>
      </c>
      <c r="G216"/>
      <c r="H216" t="inlineStr">
        <is>
          <t>套</t>
        </is>
      </c>
      <c r="I216" t="inlineStr">
        <is>
          <t>给排水系统</t>
        </is>
      </c>
      <c r="J216" t="inlineStr">
        <is>
          <t>消防系统</t>
        </is>
      </c>
      <c r="K216" t="inlineStr">
        <is>
          <t>自动喷水灭火系统</t>
        </is>
      </c>
      <c r="L216" t="inlineStr">
        <is>
          <t>02</t>
        </is>
      </c>
      <c r="M216" t="inlineStr">
        <is>
          <t>01</t>
        </is>
      </c>
      <c r="N216" t="inlineStr">
        <is>
          <t>05</t>
        </is>
      </c>
      <c r="O216" t="inlineStr">
        <is>
          <t>03</t>
        </is>
      </c>
      <c r="P216" t="inlineStr">
        <is>
          <t>管道附件</t>
        </is>
      </c>
      <c r="Q216" t="inlineStr">
        <is>
          <t>末端试水装置</t>
        </is>
      </c>
      <c r="R216" t="inlineStr">
        <is>
          <t>智能末端试水阀-螺纹连接-DN25</t>
        </is>
      </c>
      <c r="S216" t="inlineStr">
        <is>
          <t>设备名称-连接形式-公称直径</t>
        </is>
      </c>
      <c r="T216" t="inlineStr">
        <is>
          <t>管道附件_末端试水装置_智能末端试水阀-螺纹连接-DN25</t>
        </is>
      </c>
      <c r="U216" t="inlineStr">
        <is>
          <t>1013新增</t>
        </is>
      </c>
      <c r="V216" t="inlineStr">
        <is>
          <t>消防工程_管道附件</t>
        </is>
      </c>
      <c r="W216"/>
      <c r="X216" s="2" t="str">
        <f>=HYPERLINK("https://j6i2pabkfv.feishu.cn/wiki/BpDawu55QixhD5kZ3RaczQkZnJc", "属性信息表-末端试水装置-三工区")</f>
        <v>属性信息表-末端试水装置-三工区</v>
      </c>
      <c r="Y216" s="2"/>
      <c r="Z216"/>
      <c r="AA216"/>
      <c r="AB216"/>
      <c r="AC216"/>
      <c r="AD216" t="inlineStr">
        <is>
          <t>1</t>
        </is>
      </c>
      <c r="AE216"/>
      <c r="AF216"/>
      <c r="AG216"/>
      <c r="AH216"/>
      <c r="AI216"/>
      <c r="AJ216"/>
      <c r="AK216"/>
      <c r="AL216"/>
      <c r="AM216"/>
    </row>
    <row r="217" ht="25.5" customHeight="1">
      <c r="A217"/>
      <c r="B217" t="inlineStr">
        <is>
          <t>消防工程</t>
        </is>
      </c>
      <c r="C217" t="inlineStr">
        <is>
          <t>消防水工程</t>
        </is>
      </c>
      <c r="D217" t="inlineStr">
        <is>
          <t>消火栓系统</t>
        </is>
      </c>
      <c r="E217" t="inlineStr">
        <is>
          <t>031003001</t>
        </is>
      </c>
      <c r="F217" t="inlineStr">
        <is>
          <t>快速排气阀 DN25</t>
        </is>
      </c>
      <c r="G217"/>
      <c r="H217" t="inlineStr">
        <is>
          <t>个</t>
        </is>
      </c>
      <c r="I217" t="inlineStr">
        <is>
          <t>给排水系统</t>
        </is>
      </c>
      <c r="J217" t="inlineStr">
        <is>
          <t>消防系统</t>
        </is>
      </c>
      <c r="K217" t="inlineStr">
        <is>
          <t>自动喷水灭火系统</t>
        </is>
      </c>
      <c r="L217" t="inlineStr">
        <is>
          <t>02</t>
        </is>
      </c>
      <c r="M217" t="inlineStr">
        <is>
          <t>01</t>
        </is>
      </c>
      <c r="N217" t="inlineStr">
        <is>
          <t>05</t>
        </is>
      </c>
      <c r="O217" t="inlineStr">
        <is>
          <t>03</t>
        </is>
      </c>
      <c r="P217" t="inlineStr">
        <is>
          <t>管道附件</t>
        </is>
      </c>
      <c r="Q217" t="inlineStr">
        <is>
          <t>快速排气阀</t>
        </is>
      </c>
      <c r="R217" t="inlineStr">
        <is>
          <t>快速排气阀-螺纹连接-DN25</t>
        </is>
      </c>
      <c r="S217" t="inlineStr">
        <is>
          <t>设备名称-连接形式-公称直径</t>
        </is>
      </c>
      <c r="T217" t="inlineStr">
        <is>
          <t>管道附件_快速排气阀_快速排气阀-螺纹连接-DN25</t>
        </is>
      </c>
      <c r="U217" t="inlineStr">
        <is>
          <t>1013新增</t>
        </is>
      </c>
      <c r="V217" t="inlineStr">
        <is>
          <t>消防工程_管道附件</t>
        </is>
      </c>
      <c r="W217"/>
      <c r="X217" s="2" t="str">
        <f>=HYPERLINK("https://j6i2pabkfv.feishu.cn/wiki/SAO5wRkMYimZgGkuk1GcxKSmnWg", "属性信息表-排气阀-三工区")</f>
        <v>属性信息表-排气阀-三工区</v>
      </c>
      <c r="Y217" s="2" t="str">
        <f>=HYPERLINK("https://yq86uww7uwa.feishu.cn/wiki/Rg4sw3DVQiniunkA9d0c0LyInwf", "属性信息--排气阀")</f>
        <v>属性信息--排气阀</v>
      </c>
      <c r="Z217"/>
      <c r="AA217"/>
      <c r="AB217"/>
      <c r="AC217"/>
      <c r="AD217" t="inlineStr">
        <is>
          <t>1</t>
        </is>
      </c>
      <c r="AE217"/>
      <c r="AF217"/>
      <c r="AG217"/>
      <c r="AH217"/>
      <c r="AI217"/>
      <c r="AJ217"/>
      <c r="AK217"/>
      <c r="AL217"/>
      <c r="AM217"/>
    </row>
    <row r="218" ht="25.5" customHeight="1">
      <c r="A218"/>
      <c r="B218" t="inlineStr">
        <is>
          <t>消防工程</t>
        </is>
      </c>
      <c r="C218" t="inlineStr">
        <is>
          <t>消防水工程</t>
        </is>
      </c>
      <c r="D218" t="inlineStr">
        <is>
          <t>喷淋系统</t>
        </is>
      </c>
      <c r="E218" t="inlineStr">
        <is>
          <t>031003001</t>
        </is>
      </c>
      <c r="F218" t="inlineStr">
        <is>
          <t>自动排气阀 DN20</t>
        </is>
      </c>
      <c r="G218"/>
      <c r="H218" t="inlineStr">
        <is>
          <t>个</t>
        </is>
      </c>
      <c r="I218" t="inlineStr">
        <is>
          <t>给排水系统</t>
        </is>
      </c>
      <c r="J218" t="inlineStr">
        <is>
          <t>消防系统</t>
        </is>
      </c>
      <c r="K218" t="inlineStr">
        <is>
          <t>自动喷水灭火系统</t>
        </is>
      </c>
      <c r="L218" t="inlineStr">
        <is>
          <t>02</t>
        </is>
      </c>
      <c r="M218" t="inlineStr">
        <is>
          <t>01</t>
        </is>
      </c>
      <c r="N218" t="inlineStr">
        <is>
          <t>05</t>
        </is>
      </c>
      <c r="O218" t="inlineStr">
        <is>
          <t>03</t>
        </is>
      </c>
      <c r="P218" t="inlineStr">
        <is>
          <t>管道附件</t>
        </is>
      </c>
      <c r="Q218" t="inlineStr">
        <is>
          <t>自动排气阀</t>
        </is>
      </c>
      <c r="R218" t="inlineStr">
        <is>
          <t>自动排气阀-螺纹连接-DN20</t>
        </is>
      </c>
      <c r="S218" t="inlineStr">
        <is>
          <t>设备名称-连接形式-公称直径</t>
        </is>
      </c>
      <c r="T218" t="inlineStr">
        <is>
          <t>管道附件_自动排气阀_自动排气阀-螺纹连接-DN20</t>
        </is>
      </c>
      <c r="U218" t="inlineStr">
        <is>
          <t>1013新增</t>
        </is>
      </c>
      <c r="V218" t="inlineStr">
        <is>
          <t>消防工程_管道附件</t>
        </is>
      </c>
      <c r="W218"/>
      <c r="X218" s="2" t="str">
        <f>=HYPERLINK("https://j6i2pabkfv.feishu.cn/wiki/SAO5wRkMYimZgGkuk1GcxKSmnWg", "属性信息表-排气阀-三工区")</f>
        <v>属性信息表-排气阀-三工区</v>
      </c>
      <c r="Y218" s="2" t="str">
        <f>=HYPERLINK("https://yq86uww7uwa.feishu.cn/wiki/Rg4sw3DVQiniunkA9d0c0LyInwf", "属性信息--排气阀")</f>
        <v>属性信息--排气阀</v>
      </c>
      <c r="Z218"/>
      <c r="AA218"/>
      <c r="AB218"/>
      <c r="AC218"/>
      <c r="AD218"/>
      <c r="AE218"/>
      <c r="AF218"/>
      <c r="AG218"/>
      <c r="AH218"/>
      <c r="AI218"/>
      <c r="AJ218"/>
      <c r="AK218"/>
      <c r="AL218"/>
      <c r="AM218"/>
    </row>
    <row r="219" ht="25.5" customHeight="1">
      <c r="A219"/>
      <c r="B219" t="inlineStr">
        <is>
          <t>消防工程</t>
        </is>
      </c>
      <c r="C219" t="inlineStr">
        <is>
          <t>消防水工程</t>
        </is>
      </c>
      <c r="D219" t="inlineStr">
        <is>
          <t>喷淋系统</t>
        </is>
      </c>
      <c r="E219" t="inlineStr">
        <is>
          <t>030901006</t>
        </is>
      </c>
      <c r="F219" t="inlineStr">
        <is>
          <t>水流指示器 DN150</t>
        </is>
      </c>
      <c r="G219"/>
      <c r="H219" t="inlineStr">
        <is>
          <t>个</t>
        </is>
      </c>
      <c r="I219" t="inlineStr">
        <is>
          <t>给排水系统</t>
        </is>
      </c>
      <c r="J219" t="inlineStr">
        <is>
          <t>消防系统</t>
        </is>
      </c>
      <c r="K219" t="inlineStr">
        <is>
          <t>自动喷水灭火系统</t>
        </is>
      </c>
      <c r="L219" t="inlineStr">
        <is>
          <t>02</t>
        </is>
      </c>
      <c r="M219" t="inlineStr">
        <is>
          <t>01</t>
        </is>
      </c>
      <c r="N219" t="inlineStr">
        <is>
          <t>05</t>
        </is>
      </c>
      <c r="O219" t="inlineStr">
        <is>
          <t>03</t>
        </is>
      </c>
      <c r="P219" t="inlineStr">
        <is>
          <t>管道附件</t>
        </is>
      </c>
      <c r="Q219" t="inlineStr">
        <is>
          <t>指针式水流指示器</t>
        </is>
      </c>
      <c r="R219" t="inlineStr">
        <is>
          <t>水流指示器-DN150</t>
        </is>
      </c>
      <c r="S219" t="inlineStr">
        <is>
          <t>设备名称-公称直径</t>
        </is>
      </c>
      <c r="T219" t="inlineStr">
        <is>
          <t>管道附件_指针式水流指示器_水流指示器-DN150</t>
        </is>
      </c>
      <c r="U219" t="inlineStr">
        <is>
          <t>1013新增</t>
        </is>
      </c>
      <c r="V219" t="inlineStr">
        <is>
          <t>消防工程_管道附件</t>
        </is>
      </c>
      <c r="W219"/>
      <c r="X219" s="2" t="str">
        <f>=HYPERLINK("https://j6i2pabkfv.feishu.cn/wiki/XYcwwkJSTi4dDukjfsYcymCInde", "属性信息表-其余附件-三工区")</f>
        <v>属性信息表-其余附件-三工区</v>
      </c>
      <c r="Y219" s="2" t="str">
        <f>=HYPERLINK("https://yq86uww7uwa.feishu.cn/wiki/NOGfwqUPdiqEI6krVlUcvspXnog", "属性信息--水流指示器")</f>
        <v>属性信息--水流指示器</v>
      </c>
      <c r="Z219"/>
      <c r="AA219"/>
      <c r="AB219"/>
      <c r="AC219"/>
      <c r="AD219"/>
      <c r="AE219"/>
      <c r="AF219"/>
      <c r="AG219"/>
      <c r="AH219"/>
      <c r="AI219"/>
      <c r="AJ219"/>
      <c r="AK219"/>
      <c r="AL219"/>
      <c r="AM219"/>
    </row>
    <row r="220" ht="25.5" customHeight="1">
      <c r="A220"/>
      <c r="B220" t="inlineStr">
        <is>
          <t>消防工程</t>
        </is>
      </c>
      <c r="C220" t="inlineStr">
        <is>
          <t>消防水工程</t>
        </is>
      </c>
      <c r="D220" t="inlineStr">
        <is>
          <t>喷淋系统</t>
        </is>
      </c>
      <c r="E220" t="inlineStr">
        <is>
          <t>031003010</t>
        </is>
      </c>
      <c r="F220" t="inlineStr">
        <is>
          <t>可曲挠橡胶接头 DN80</t>
        </is>
      </c>
      <c r="G220"/>
      <c r="H220" t="inlineStr">
        <is>
          <t>个</t>
        </is>
      </c>
      <c r="I220" t="inlineStr">
        <is>
          <t>给排水系统</t>
        </is>
      </c>
      <c r="J220" t="inlineStr">
        <is>
          <t>消防系统</t>
        </is>
      </c>
      <c r="K220" t="inlineStr">
        <is>
          <t>自动喷水灭火系统</t>
        </is>
      </c>
      <c r="L220" t="inlineStr">
        <is>
          <t>02</t>
        </is>
      </c>
      <c r="M220" t="inlineStr">
        <is>
          <t>01</t>
        </is>
      </c>
      <c r="N220" t="inlineStr">
        <is>
          <t>05</t>
        </is>
      </c>
      <c r="O220" t="inlineStr">
        <is>
          <t>03</t>
        </is>
      </c>
      <c r="P220" t="inlineStr">
        <is>
          <t>管道附件</t>
        </is>
      </c>
      <c r="Q220" t="inlineStr">
        <is>
          <t>双球型橡胶软接头</t>
        </is>
      </c>
      <c r="R220" t="inlineStr">
        <is>
          <t>可曲挠橡胶接头-DN80</t>
        </is>
      </c>
      <c r="S220" t="inlineStr">
        <is>
          <t>设备名称-公称直径</t>
        </is>
      </c>
      <c r="T220" t="inlineStr">
        <is>
          <t>管道附件_双球型橡胶软接头_可曲挠橡胶接头-DN80</t>
        </is>
      </c>
      <c r="U220" t="inlineStr">
        <is>
          <t>1013新增</t>
        </is>
      </c>
      <c r="V220" t="inlineStr">
        <is>
          <t>消防工程_管道附件</t>
        </is>
      </c>
      <c r="W220"/>
      <c r="X220" s="2" t="str">
        <f>=HYPERLINK("https://j6i2pabkfv.feishu.cn/wiki/XYcwwkJSTi4dDukjfsYcymCInde", "属性信息表-其余附件-三工区")</f>
        <v>属性信息表-其余附件-三工区</v>
      </c>
      <c r="Y220" s="2" t="str">
        <f>=HYPERLINK("https://yq86uww7uwa.feishu.cn/wiki/BINJwzzaxikNEUkqGwzcuJsDnHc", "属性信息--软接头")</f>
        <v>属性信息--软接头</v>
      </c>
      <c r="Z220"/>
      <c r="AA220"/>
      <c r="AB220"/>
      <c r="AC220"/>
      <c r="AD220"/>
      <c r="AE220"/>
      <c r="AF220"/>
      <c r="AG220"/>
      <c r="AH220"/>
      <c r="AI220"/>
      <c r="AJ220"/>
      <c r="AK220"/>
      <c r="AL220"/>
      <c r="AM220"/>
    </row>
    <row r="221" ht="25.5" customHeight="1">
      <c r="A221"/>
      <c r="B221" t="inlineStr">
        <is>
          <t>消防工程</t>
        </is>
      </c>
      <c r="C221" t="inlineStr">
        <is>
          <t>消防水工程</t>
        </is>
      </c>
      <c r="D221" t="inlineStr">
        <is>
          <t>消火栓系统</t>
        </is>
      </c>
      <c r="E221" t="inlineStr">
        <is>
          <t>030807003</t>
        </is>
      </c>
      <c r="F221" t="inlineStr">
        <is>
          <t>软连接 DN150</t>
        </is>
      </c>
      <c r="G221"/>
      <c r="H221" t="inlineStr">
        <is>
          <t>个</t>
        </is>
      </c>
      <c r="I221" t="inlineStr">
        <is>
          <t>给排水系统</t>
        </is>
      </c>
      <c r="J221" t="inlineStr">
        <is>
          <t>消防系统</t>
        </is>
      </c>
      <c r="K221" t="inlineStr">
        <is>
          <t>室内消火栓系统</t>
        </is>
      </c>
      <c r="L221" t="inlineStr">
        <is>
          <t>02</t>
        </is>
      </c>
      <c r="M221" t="inlineStr">
        <is>
          <t>01</t>
        </is>
      </c>
      <c r="N221" t="inlineStr">
        <is>
          <t>05</t>
        </is>
      </c>
      <c r="O221" t="inlineStr">
        <is>
          <t>02</t>
        </is>
      </c>
      <c r="P221" t="inlineStr">
        <is>
          <t>管道附件</t>
        </is>
      </c>
      <c r="Q221" t="inlineStr">
        <is>
          <t>软接头</t>
        </is>
      </c>
      <c r="R221" t="inlineStr">
        <is>
          <t>软连接-DN150</t>
        </is>
      </c>
      <c r="S221" t="inlineStr">
        <is>
          <t>设备名称-公称直径</t>
        </is>
      </c>
      <c r="T221" t="inlineStr">
        <is>
          <t>管道附件_软接头_软连接-DN150</t>
        </is>
      </c>
      <c r="U221" t="inlineStr">
        <is>
          <t>20240528更新：清单补全</t>
        </is>
      </c>
      <c r="V221"/>
      <c r="W221"/>
      <c r="X221" s="2" t="str">
        <f>=HYPERLINK("https://j6i2pabkfv.feishu.cn/wiki/XYcwwkJSTi4dDukjfsYcymCInde", "属性信息表-其余附件-三工区")</f>
        <v>属性信息表-其余附件-三工区</v>
      </c>
      <c r="Y221" s="2"/>
      <c r="Z221"/>
      <c r="AA221"/>
      <c r="AB221"/>
      <c r="AC221"/>
      <c r="AD221"/>
      <c r="AE221"/>
      <c r="AF221"/>
      <c r="AG221"/>
      <c r="AH221"/>
      <c r="AI221"/>
      <c r="AJ221"/>
      <c r="AK221"/>
      <c r="AL221"/>
      <c r="AM221"/>
    </row>
    <row r="222" ht="25.5" customHeight="1">
      <c r="A222"/>
      <c r="B222" t="inlineStr">
        <is>
          <t>消防工程</t>
        </is>
      </c>
      <c r="C222" t="inlineStr">
        <is>
          <t>消防水工程</t>
        </is>
      </c>
      <c r="D222" t="inlineStr">
        <is>
          <t>喷淋系统</t>
        </is>
      </c>
      <c r="E222" t="inlineStr">
        <is>
          <t>031003013</t>
        </is>
      </c>
      <c r="F222" t="inlineStr">
        <is>
          <t>远传水表 DN20</t>
        </is>
      </c>
      <c r="G222"/>
      <c r="H222" t="inlineStr">
        <is>
          <t>个</t>
        </is>
      </c>
      <c r="I222" t="inlineStr">
        <is>
          <t>给排水系统</t>
        </is>
      </c>
      <c r="J222" t="inlineStr">
        <is>
          <t>消防系统</t>
        </is>
      </c>
      <c r="K222" t="inlineStr">
        <is>
          <t>自动喷水灭火系统</t>
        </is>
      </c>
      <c r="L222" t="inlineStr">
        <is>
          <t>02</t>
        </is>
      </c>
      <c r="M222" t="inlineStr">
        <is>
          <t>01</t>
        </is>
      </c>
      <c r="N222" t="inlineStr">
        <is>
          <t>05</t>
        </is>
      </c>
      <c r="O222" t="inlineStr">
        <is>
          <t>03</t>
        </is>
      </c>
      <c r="P222" t="inlineStr">
        <is>
          <t>管道附件</t>
        </is>
      </c>
      <c r="Q222" t="inlineStr">
        <is>
          <t>远传水表</t>
        </is>
      </c>
      <c r="R222" t="inlineStr">
        <is>
          <t>远传水表-DN20</t>
        </is>
      </c>
      <c r="S222" t="inlineStr">
        <is>
          <t>设备名称-公称直径</t>
        </is>
      </c>
      <c r="T222" t="inlineStr">
        <is>
          <t>管道附件_远传水表_远传水表-DN20</t>
        </is>
      </c>
      <c r="U222" t="inlineStr">
        <is>
          <t>20240528更新：清单补全</t>
        </is>
      </c>
      <c r="V222"/>
      <c r="W222"/>
      <c r="X222" s="2" t="str">
        <f>=HYPERLINK("https://j6i2pabkfv.feishu.cn/wiki/WUFwwgOeMixBy2kkIxZcPXCOnob", "属性信息表-水表-三工区")</f>
        <v>属性信息表-水表-三工区</v>
      </c>
      <c r="Y222" s="2"/>
      <c r="Z222"/>
      <c r="AA222"/>
      <c r="AB222"/>
      <c r="AC222"/>
      <c r="AD222"/>
      <c r="AE222"/>
      <c r="AF222"/>
      <c r="AG222"/>
      <c r="AH222"/>
      <c r="AI222"/>
      <c r="AJ222"/>
      <c r="AK222"/>
      <c r="AL222"/>
      <c r="AM222"/>
    </row>
    <row r="223" ht="25.5" customHeight="1">
      <c r="A223"/>
      <c r="B223" t="inlineStr">
        <is>
          <t>消防工程</t>
        </is>
      </c>
      <c r="C223" t="inlineStr">
        <is>
          <t>消防水工程</t>
        </is>
      </c>
      <c r="D223" t="inlineStr">
        <is>
          <t>消火栓系统</t>
        </is>
      </c>
      <c r="E223" t="inlineStr">
        <is>
          <t>030601002</t>
        </is>
      </c>
      <c r="F223" t="inlineStr">
        <is>
          <t>电接点压力表</t>
        </is>
      </c>
      <c r="G223"/>
      <c r="H223" t="inlineStr">
        <is>
          <t>个</t>
        </is>
      </c>
      <c r="I223" t="inlineStr">
        <is>
          <t>给排水系统</t>
        </is>
      </c>
      <c r="J223" t="inlineStr">
        <is>
          <t>消防系统</t>
        </is>
      </c>
      <c r="K223" t="inlineStr">
        <is>
          <t>自动喷水灭火系统</t>
        </is>
      </c>
      <c r="L223" t="inlineStr">
        <is>
          <t>02</t>
        </is>
      </c>
      <c r="M223" t="inlineStr">
        <is>
          <t>01</t>
        </is>
      </c>
      <c r="N223" t="inlineStr">
        <is>
          <t>05</t>
        </is>
      </c>
      <c r="O223" t="inlineStr">
        <is>
          <t>03</t>
        </is>
      </c>
      <c r="P223" t="inlineStr">
        <is>
          <t>管道附件</t>
        </is>
      </c>
      <c r="Q223" t="inlineStr">
        <is>
          <t>电接点压力表（远传型）</t>
        </is>
      </c>
      <c r="R223" t="inlineStr">
        <is>
          <t>电接点压力表</t>
        </is>
      </c>
      <c r="S223" t="inlineStr">
        <is>
          <t>设备名称</t>
        </is>
      </c>
      <c r="T223" t="inlineStr">
        <is>
          <t>管道附件_电接点压力表（远传型）_电接点压力表</t>
        </is>
      </c>
      <c r="U223" t="inlineStr">
        <is>
          <t>1013新增</t>
        </is>
      </c>
      <c r="V223" t="inlineStr">
        <is>
          <t>消防工程_管道附件</t>
        </is>
      </c>
      <c r="W223"/>
      <c r="X223" s="2" t="str">
        <f>=HYPERLINK("https://j6i2pabkfv.feishu.cn/wiki/VGJPwUX63iPlCLkGEmycamALnEc", "属性信息表-压力表-三工区")</f>
        <v>属性信息表-压力表-三工区</v>
      </c>
      <c r="Y223" s="2" t="str">
        <f>=HYPERLINK("https://yq86uww7uwa.feishu.cn/wiki/Gr7JwuCDyipMf9kuyS5c1QKMnqe", "属性信息--电接点压力表")</f>
        <v>属性信息--电接点压力表</v>
      </c>
      <c r="Z223"/>
      <c r="AA223"/>
      <c r="AB223"/>
      <c r="AC223"/>
      <c r="AD223" t="inlineStr">
        <is>
          <t>1</t>
        </is>
      </c>
      <c r="AE223"/>
      <c r="AF223"/>
      <c r="AG223"/>
      <c r="AH223"/>
      <c r="AI223"/>
      <c r="AJ223"/>
      <c r="AK223"/>
      <c r="AL223"/>
      <c r="AM223"/>
    </row>
    <row r="224" ht="25.5" customHeight="1">
      <c r="A224"/>
      <c r="B224" t="inlineStr">
        <is>
          <t>消防工程</t>
        </is>
      </c>
      <c r="C224" t="inlineStr">
        <is>
          <t>消防水工程</t>
        </is>
      </c>
      <c r="D224" t="inlineStr">
        <is>
          <t>喷淋系统</t>
        </is>
      </c>
      <c r="E224" t="inlineStr">
        <is>
          <t>030601002</t>
        </is>
      </c>
      <c r="F224" t="inlineStr">
        <is>
          <t>压力表</t>
        </is>
      </c>
      <c r="G224"/>
      <c r="H224" t="inlineStr">
        <is>
          <t>个</t>
        </is>
      </c>
      <c r="I224" t="inlineStr">
        <is>
          <t>给排水系统</t>
        </is>
      </c>
      <c r="J224" t="inlineStr">
        <is>
          <t>消防系统</t>
        </is>
      </c>
      <c r="K224" t="inlineStr">
        <is>
          <t>自动喷水灭火系统</t>
        </is>
      </c>
      <c r="L224" t="inlineStr">
        <is>
          <t>02</t>
        </is>
      </c>
      <c r="M224" t="inlineStr">
        <is>
          <t>01</t>
        </is>
      </c>
      <c r="N224" t="inlineStr">
        <is>
          <t>05</t>
        </is>
      </c>
      <c r="O224" t="inlineStr">
        <is>
          <t>03</t>
        </is>
      </c>
      <c r="P224" t="inlineStr">
        <is>
          <t>管道附件</t>
        </is>
      </c>
      <c r="Q224" t="inlineStr">
        <is>
          <t>耐震隔膜式压力表</t>
        </is>
      </c>
      <c r="R224" t="inlineStr">
        <is>
          <t>压力表</t>
        </is>
      </c>
      <c r="S224" t="inlineStr">
        <is>
          <t>设备名称</t>
        </is>
      </c>
      <c r="T224" t="inlineStr">
        <is>
          <t>管道附件_耐震隔膜式压力表_压力表</t>
        </is>
      </c>
      <c r="U224" t="inlineStr">
        <is>
          <t>1013新增</t>
        </is>
      </c>
      <c r="V224" t="inlineStr">
        <is>
          <t>消防工程_管道附件</t>
        </is>
      </c>
      <c r="W224"/>
      <c r="X224" s="2" t="str">
        <f>=HYPERLINK("https://j6i2pabkfv.feishu.cn/wiki/VGJPwUX63iPlCLkGEmycamALnEc", "属性信息表-压力表-三工区")</f>
        <v>属性信息表-压力表-三工区</v>
      </c>
      <c r="Y224" s="2" t="str">
        <f>=HYPERLINK("https://yq86uww7uwa.feishu.cn/wiki/WkOHwEgNZiYcEvkaMMFczXwnnbe", "属性信息--压力表")</f>
        <v>属性信息--压力表</v>
      </c>
      <c r="Z224"/>
      <c r="AA224"/>
      <c r="AB224"/>
      <c r="AC224"/>
      <c r="AD224"/>
      <c r="AE224"/>
      <c r="AF224"/>
      <c r="AG224"/>
      <c r="AH224"/>
      <c r="AI224"/>
      <c r="AJ224"/>
      <c r="AK224"/>
      <c r="AL224"/>
      <c r="AM224"/>
    </row>
    <row r="225" ht="25.5" customHeight="1">
      <c r="A225"/>
      <c r="B225" t="inlineStr">
        <is>
          <t>消防工程</t>
        </is>
      </c>
      <c r="C225" t="inlineStr">
        <is>
          <t>消防水工程</t>
        </is>
      </c>
      <c r="D225" t="inlineStr">
        <is>
          <t>喷淋系统</t>
        </is>
      </c>
      <c r="E225" t="inlineStr">
        <is>
          <t>030113021</t>
        </is>
      </c>
      <c r="F225" t="inlineStr">
        <is>
          <t>泡沫储存罐 3.5m3</t>
        </is>
      </c>
      <c r="G225"/>
      <c r="H225" t="inlineStr">
        <is>
          <t>个</t>
        </is>
      </c>
      <c r="I225" t="inlineStr">
        <is>
          <t>给排水系统</t>
        </is>
      </c>
      <c r="J225" t="inlineStr">
        <is>
          <t>消防系统</t>
        </is>
      </c>
      <c r="K225" t="inlineStr">
        <is>
          <t>自动喷水灭火系统</t>
        </is>
      </c>
      <c r="L225" t="inlineStr">
        <is>
          <t>02</t>
        </is>
      </c>
      <c r="M225" t="inlineStr">
        <is>
          <t>01</t>
        </is>
      </c>
      <c r="N225" t="inlineStr">
        <is>
          <t>05</t>
        </is>
      </c>
      <c r="O225" t="inlineStr">
        <is>
          <t>02</t>
        </is>
      </c>
      <c r="P225" t="inlineStr">
        <is>
          <t>管道附件</t>
        </is>
      </c>
      <c r="Q225" t="inlineStr">
        <is>
          <t>泡沫储存罐</t>
        </is>
      </c>
      <c r="R225" t="inlineStr">
        <is>
          <t>设备编号-不锈钢-50.0m³ -6500mmx4000mmx2500mm</t>
        </is>
      </c>
      <c r="S225" t="inlineStr">
        <is>
          <t>设备编号-材质-容积（m³）-尺寸（mm）</t>
        </is>
      </c>
      <c r="T225" t="inlineStr">
        <is>
          <t>管道附件_泡沫储存罐_设备编号-不锈钢-50.0m³ -6500mmx4000mmx2500mm</t>
        </is>
      </c>
      <c r="U225" t="inlineStr">
        <is>
          <t>20240528更新：清单补全</t>
        </is>
      </c>
      <c r="V225"/>
      <c r="W225"/>
      <c r="X225" s="2" t="str">
        <f>=HYPERLINK("https://j6i2pabkfv.feishu.cn/wiki/DKa9wTGJSioyD1keNEzcbIsxnNe", "属性信息表-有压容器-三工区")</f>
        <v>属性信息表-有压容器-三工区</v>
      </c>
      <c r="Y225" s="2"/>
      <c r="Z225"/>
      <c r="AA225"/>
      <c r="AB225"/>
      <c r="AC225"/>
      <c r="AD225"/>
      <c r="AE225"/>
      <c r="AF225"/>
      <c r="AG225"/>
      <c r="AH225"/>
      <c r="AI225"/>
      <c r="AJ225"/>
      <c r="AK225"/>
      <c r="AL225"/>
      <c r="AM225"/>
    </row>
    <row r="226" ht="25.5" customHeight="1">
      <c r="A226"/>
      <c r="B226" t="inlineStr">
        <is>
          <t>消防工程</t>
        </is>
      </c>
      <c r="C226" t="inlineStr">
        <is>
          <t>消防电工程</t>
        </is>
      </c>
      <c r="D226"/>
      <c r="E226"/>
      <c r="F226"/>
      <c r="G226"/>
      <c r="H226" t="inlineStr">
        <is>
          <t>台</t>
        </is>
      </c>
      <c r="I226" t="inlineStr">
        <is>
          <t>智能化系统</t>
        </is>
      </c>
      <c r="J226" t="inlineStr">
        <is>
          <t>建筑设备管理系统</t>
        </is>
      </c>
      <c r="K226" t="inlineStr">
        <is>
          <t>建筑设备监控系统</t>
        </is>
      </c>
      <c r="L226" t="inlineStr">
        <is>
          <t>05</t>
        </is>
      </c>
      <c r="M226" t="inlineStr">
        <is>
          <t>01</t>
        </is>
      </c>
      <c r="N226" t="inlineStr">
        <is>
          <t>04</t>
        </is>
      </c>
      <c r="O226" t="inlineStr">
        <is>
          <t>01</t>
        </is>
      </c>
      <c r="P226" t="inlineStr">
        <is>
          <t>数据设备</t>
        </is>
      </c>
      <c r="Q226" t="inlineStr">
        <is>
          <t>蓝牙信标</t>
        </is>
      </c>
      <c r="R226" t="inlineStr">
        <is>
          <t>建筑设备监控系统</t>
        </is>
      </c>
      <c r="S226" t="inlineStr">
        <is>
          <t>设备名称</t>
        </is>
      </c>
      <c r="T226" t="inlineStr">
        <is>
          <t>数据设备_蓝牙信标_建筑设备监控系统</t>
        </is>
      </c>
      <c r="U226" t="inlineStr">
        <is>
          <t>1013构件命名调整</t>
        </is>
      </c>
      <c r="V226" t="inlineStr">
        <is>
          <t>强电、弱电工程_数据装置</t>
        </is>
      </c>
      <c r="W226"/>
      <c r="X226" s="2" t="str">
        <f>=HYPERLINK("https://j6i2pabkfv.feishu.cn/wiki/KbUAwuMwCib9xjk5z3RcJ0yXncc", "属性信息-蓝牙信标")</f>
        <v>属性信息-蓝牙信标</v>
      </c>
      <c r="Y226" s="2"/>
      <c r="Z226"/>
      <c r="AA226"/>
      <c r="AB226"/>
      <c r="AC226"/>
      <c r="AD226"/>
      <c r="AE226"/>
      <c r="AF226"/>
      <c r="AG226"/>
      <c r="AH226"/>
      <c r="AI226"/>
      <c r="AJ226" t="inlineStr">
        <is>
          <t>否</t>
        </is>
      </c>
      <c r="AK226"/>
      <c r="AL226"/>
      <c r="AM226"/>
    </row>
    <row r="227" ht="25.5" customHeight="1">
      <c r="A227"/>
      <c r="B227" t="inlineStr">
        <is>
          <t>消防工程</t>
        </is>
      </c>
      <c r="C227" t="inlineStr">
        <is>
          <t>消防电工程</t>
        </is>
      </c>
      <c r="D227"/>
      <c r="E227"/>
      <c r="F227"/>
      <c r="G227"/>
      <c r="H227" t="inlineStr">
        <is>
          <t>个</t>
        </is>
      </c>
      <c r="I227" t="inlineStr">
        <is>
          <t>智能化系统</t>
        </is>
      </c>
      <c r="J227" t="inlineStr">
        <is>
          <t>信息设施系统</t>
        </is>
      </c>
      <c r="K227" t="inlineStr">
        <is>
          <t>信息网络系统</t>
        </is>
      </c>
      <c r="L227" t="inlineStr">
        <is>
          <t>05</t>
        </is>
      </c>
      <c r="M227" t="inlineStr">
        <is>
          <t>01</t>
        </is>
      </c>
      <c r="N227" t="inlineStr">
        <is>
          <t>03</t>
        </is>
      </c>
      <c r="O227" t="inlineStr">
        <is>
          <t>03</t>
        </is>
      </c>
      <c r="P227" t="inlineStr">
        <is>
          <t>数据设备</t>
        </is>
      </c>
      <c r="Q227" t="inlineStr">
        <is>
          <t>室内放装AP</t>
        </is>
      </c>
      <c r="R227" t="inlineStr">
        <is>
          <t>信息网络系统</t>
        </is>
      </c>
      <c r="S227" t="inlineStr">
        <is>
          <t>系统-功能类型-规格型号</t>
        </is>
      </c>
      <c r="T227" t="inlineStr">
        <is>
          <t>数据设备_室内放装AP_信息网络系统</t>
        </is>
      </c>
      <c r="U227" t="inlineStr">
        <is>
          <t>1013构件命名调整</t>
        </is>
      </c>
      <c r="V227" t="inlineStr">
        <is>
          <t>强电、弱电工程_数据装置</t>
        </is>
      </c>
      <c r="W227"/>
      <c r="X227" s="2" t="str">
        <f>=HYPERLINK("https://j6i2pabkfv.feishu.cn/wiki/YNmLwy9UIisCjlkpnJWcz8kUnRb", "属性信息表-AP-三工区")</f>
        <v>属性信息表-AP-三工区</v>
      </c>
      <c r="Y227" s="2"/>
      <c r="Z227"/>
      <c r="AA227"/>
      <c r="AB227"/>
      <c r="AC227"/>
      <c r="AD227"/>
      <c r="AE227"/>
      <c r="AF227"/>
      <c r="AG227"/>
      <c r="AH227"/>
      <c r="AI227"/>
      <c r="AJ227" t="inlineStr">
        <is>
          <t>是</t>
        </is>
      </c>
      <c r="AK227" t="inlineStr">
        <is>
          <t>image.png</t>
        </is>
      </c>
      <c r="AL227"/>
      <c r="AM227"/>
    </row>
    <row r="228" ht="25.5" customHeight="1">
      <c r="A228"/>
      <c r="B228" t="inlineStr">
        <is>
          <t>消防工程</t>
        </is>
      </c>
      <c r="C228" t="inlineStr">
        <is>
          <t>消防电工程</t>
        </is>
      </c>
      <c r="D228"/>
      <c r="E228"/>
      <c r="F228"/>
      <c r="G228"/>
      <c r="H228" t="inlineStr">
        <is>
          <t>个</t>
        </is>
      </c>
      <c r="I228" t="inlineStr">
        <is>
          <t>智能化系统</t>
        </is>
      </c>
      <c r="J228" t="inlineStr">
        <is>
          <t>信息设施系统</t>
        </is>
      </c>
      <c r="K228" t="inlineStr">
        <is>
          <t>信息网络系统</t>
        </is>
      </c>
      <c r="L228" t="inlineStr">
        <is>
          <t>05</t>
        </is>
      </c>
      <c r="M228" t="inlineStr">
        <is>
          <t>01</t>
        </is>
      </c>
      <c r="N228" t="inlineStr">
        <is>
          <t>03</t>
        </is>
      </c>
      <c r="O228" t="inlineStr">
        <is>
          <t>03</t>
        </is>
      </c>
      <c r="P228" t="inlineStr">
        <is>
          <t>数据设备</t>
        </is>
      </c>
      <c r="Q228" t="inlineStr">
        <is>
          <t>室内高密AP</t>
        </is>
      </c>
      <c r="R228" t="inlineStr">
        <is>
          <t>信息网络系统</t>
        </is>
      </c>
      <c r="S228" t="inlineStr">
        <is>
          <t>系统-功能类型-规格型号</t>
        </is>
      </c>
      <c r="T228" t="inlineStr">
        <is>
          <t>数据设备_室内高密AP_信息网络系统</t>
        </is>
      </c>
      <c r="U228" t="inlineStr">
        <is>
          <t>1013构件命名调整</t>
        </is>
      </c>
      <c r="V228" t="inlineStr">
        <is>
          <t>强电、弱电工程_数据装置</t>
        </is>
      </c>
      <c r="W228"/>
      <c r="X228" s="2" t="str">
        <f>=HYPERLINK("https://j6i2pabkfv.feishu.cn/wiki/YNmLwy9UIisCjlkpnJWcz8kUnRb", "属性信息表-AP-三工区")</f>
        <v>属性信息表-AP-三工区</v>
      </c>
      <c r="Y228" s="2"/>
      <c r="Z228"/>
      <c r="AA228"/>
      <c r="AB228"/>
      <c r="AC228"/>
      <c r="AD228"/>
      <c r="AE228"/>
      <c r="AF228"/>
      <c r="AG228"/>
      <c r="AH228"/>
      <c r="AI228"/>
      <c r="AJ228" t="inlineStr">
        <is>
          <t>否</t>
        </is>
      </c>
      <c r="AK228" t="inlineStr">
        <is>
          <t>image.png</t>
        </is>
      </c>
      <c r="AL228"/>
      <c r="AM228"/>
    </row>
    <row r="229" ht="25.5" customHeight="1">
      <c r="A229"/>
      <c r="B229" t="inlineStr">
        <is>
          <t>消防工程</t>
        </is>
      </c>
      <c r="C229" t="inlineStr">
        <is>
          <t>消防电工程</t>
        </is>
      </c>
      <c r="D229" t="inlineStr">
        <is>
          <t>火灾自动报警和消防联动控制系统</t>
        </is>
      </c>
      <c r="E229" t="inlineStr">
        <is>
          <t>030501012</t>
        </is>
      </c>
      <c r="F229" t="inlineStr">
        <is>
          <t>光纤集中接收机</t>
        </is>
      </c>
      <c r="G229"/>
      <c r="H229" t="inlineStr">
        <is>
          <t>台</t>
        </is>
      </c>
      <c r="I229" t="inlineStr">
        <is>
          <t>智能化系统</t>
        </is>
      </c>
      <c r="J229" t="inlineStr">
        <is>
          <t>火灾自动报警控制系统</t>
        </is>
      </c>
      <c r="K229" t="inlineStr">
        <is>
          <t>消防联动系统</t>
        </is>
      </c>
      <c r="L229" t="inlineStr">
        <is>
          <t>05</t>
        </is>
      </c>
      <c r="M229" t="inlineStr">
        <is>
          <t>01</t>
        </is>
      </c>
      <c r="N229" t="inlineStr">
        <is>
          <t>05</t>
        </is>
      </c>
      <c r="O229" t="inlineStr">
        <is>
          <t>05</t>
        </is>
      </c>
      <c r="P229" t="inlineStr">
        <is>
          <t>数据设备</t>
        </is>
      </c>
      <c r="Q229" t="inlineStr">
        <is>
          <t>光纤集中接收机</t>
        </is>
      </c>
      <c r="R229" t="inlineStr">
        <is>
          <t>光纤集中接收机</t>
        </is>
      </c>
      <c r="S229" t="inlineStr">
        <is>
          <t>设备名称</t>
        </is>
      </c>
      <c r="T229" t="inlineStr">
        <is>
          <t>数据设备_光纤集中接收机_光纤集中接收机</t>
        </is>
      </c>
      <c r="U229" t="inlineStr">
        <is>
          <t>1013新增</t>
        </is>
      </c>
      <c r="V229" t="inlineStr">
        <is>
          <t>强电、弱电工程_数据设备</t>
        </is>
      </c>
      <c r="W229"/>
      <c r="X229" s="2" t="str">
        <f>=HYPERLINK("https://j6i2pabkfv.feishu.cn/wiki/QCkhwc4hriBITak1YoscZKg8nmd", "属性信息表-光纤集中接收机-三工区")</f>
        <v>属性信息表-光纤集中接收机-三工区</v>
      </c>
      <c r="Y229" s="2"/>
      <c r="Z229"/>
      <c r="AA229"/>
      <c r="AB229"/>
      <c r="AC229"/>
      <c r="AD229" t="inlineStr">
        <is>
          <t>1</t>
        </is>
      </c>
      <c r="AE229"/>
      <c r="AF229"/>
      <c r="AG229"/>
      <c r="AH229"/>
      <c r="AI229"/>
      <c r="AJ229"/>
      <c r="AK229"/>
      <c r="AL229"/>
      <c r="AM229"/>
    </row>
    <row r="230" ht="25.5" customHeight="1">
      <c r="A230"/>
      <c r="B230" t="inlineStr">
        <is>
          <t>消防工程</t>
        </is>
      </c>
      <c r="C230" t="inlineStr">
        <is>
          <t>消防电工程</t>
        </is>
      </c>
      <c r="D230" t="inlineStr">
        <is>
          <t>火灾自动报警和消防联动控制系统</t>
        </is>
      </c>
      <c r="E230" t="inlineStr">
        <is>
          <t>030501012</t>
        </is>
      </c>
      <c r="F230" t="inlineStr">
        <is>
          <t>千兆网络交换机</t>
        </is>
      </c>
      <c r="G230"/>
      <c r="H230" t="inlineStr">
        <is>
          <t>台</t>
        </is>
      </c>
      <c r="I230" t="inlineStr">
        <is>
          <t>智能化系统</t>
        </is>
      </c>
      <c r="J230" t="inlineStr">
        <is>
          <t>火灾自动报警控制系统</t>
        </is>
      </c>
      <c r="K230" t="inlineStr">
        <is>
          <t>消防联动系统</t>
        </is>
      </c>
      <c r="L230" t="inlineStr">
        <is>
          <t>05</t>
        </is>
      </c>
      <c r="M230" t="inlineStr">
        <is>
          <t>01</t>
        </is>
      </c>
      <c r="N230" t="inlineStr">
        <is>
          <t>05</t>
        </is>
      </c>
      <c r="O230" t="inlineStr">
        <is>
          <t>05</t>
        </is>
      </c>
      <c r="P230" t="inlineStr">
        <is>
          <t>数据设备</t>
        </is>
      </c>
      <c r="Q230" t="inlineStr">
        <is>
          <t>千兆网络交换机</t>
        </is>
      </c>
      <c r="R230" t="inlineStr">
        <is>
          <t>千兆网络交换机</t>
        </is>
      </c>
      <c r="S230" t="inlineStr">
        <is>
          <t>设备名称</t>
        </is>
      </c>
      <c r="T230" t="inlineStr">
        <is>
          <t>数据设备_千兆网络交换机_千兆网络交换机</t>
        </is>
      </c>
      <c r="U230" t="inlineStr">
        <is>
          <t>1013新增</t>
        </is>
      </c>
      <c r="V230" t="inlineStr">
        <is>
          <t>强电、弱电工程_数据设备</t>
        </is>
      </c>
      <c r="W230"/>
      <c r="X230" s="2" t="str">
        <f>=HYPERLINK("https://j6i2pabkfv.feishu.cn/wiki/RhhUwpVtaixmRVkvdsocFPOdnJg", "属性信息表-千兆网络交换机-三工区")</f>
        <v>属性信息表-千兆网络交换机-三工区</v>
      </c>
      <c r="Y230" s="2"/>
      <c r="Z230"/>
      <c r="AA230"/>
      <c r="AB230"/>
      <c r="AC230"/>
      <c r="AD230" t="inlineStr">
        <is>
          <t>1</t>
        </is>
      </c>
      <c r="AE230"/>
      <c r="AF230"/>
      <c r="AG230"/>
      <c r="AH230"/>
      <c r="AI230"/>
      <c r="AJ230"/>
      <c r="AK230"/>
      <c r="AL230"/>
      <c r="AM230"/>
    </row>
    <row r="231" ht="25.5" customHeight="1">
      <c r="A231"/>
      <c r="B231" t="inlineStr">
        <is>
          <t>消防工程</t>
        </is>
      </c>
      <c r="C231" t="inlineStr">
        <is>
          <t>消防电工程</t>
        </is>
      </c>
      <c r="D231"/>
      <c r="E231"/>
      <c r="F231"/>
      <c r="G231"/>
      <c r="H231" t="inlineStr">
        <is>
          <t>套</t>
        </is>
      </c>
      <c r="I231" t="inlineStr">
        <is>
          <t>智能化系统</t>
        </is>
      </c>
      <c r="J231" t="inlineStr">
        <is>
          <t>信息设施系统</t>
        </is>
      </c>
      <c r="K231" t="inlineStr">
        <is>
          <t>信息网络系统</t>
        </is>
      </c>
      <c r="L231" t="inlineStr">
        <is>
          <t>05</t>
        </is>
      </c>
      <c r="M231" t="inlineStr">
        <is>
          <t>01</t>
        </is>
      </c>
      <c r="N231" t="inlineStr">
        <is>
          <t>03</t>
        </is>
      </c>
      <c r="O231" t="inlineStr">
        <is>
          <t>03</t>
        </is>
      </c>
      <c r="P231" t="inlineStr">
        <is>
          <t>数据设备</t>
        </is>
      </c>
      <c r="Q231" t="inlineStr">
        <is>
          <t>室内全彩色LED屏</t>
        </is>
      </c>
      <c r="R231" t="inlineStr">
        <is>
          <t>信息网络系统-5mx2m</t>
        </is>
      </c>
      <c r="S231" t="inlineStr">
        <is>
          <t>系统-功能类型-规格型号</t>
        </is>
      </c>
      <c r="T231" t="inlineStr">
        <is>
          <t>数据设备_室内全彩色LED屏_信息网络系统-5mx2m</t>
        </is>
      </c>
      <c r="U231" t="inlineStr">
        <is>
          <t>1013构件命名调整</t>
        </is>
      </c>
      <c r="V231" t="inlineStr">
        <is>
          <t>强电、弱电工程_数据设备</t>
        </is>
      </c>
      <c r="W231"/>
      <c r="X231" s="2" t="str">
        <f>=HYPERLINK("https://j6i2pabkfv.feishu.cn/wiki/Q5ZPwdv3PiZ9BzkWbb4cO6DenHf", "属性信息表-室内全彩色LED屏-三工区")</f>
        <v>属性信息表-室内全彩色LED屏-三工区</v>
      </c>
      <c r="Y231" s="2"/>
      <c r="Z231"/>
      <c r="AA231"/>
      <c r="AB231"/>
      <c r="AC231"/>
      <c r="AD231"/>
      <c r="AE231"/>
      <c r="AF231"/>
      <c r="AG231"/>
      <c r="AH231"/>
      <c r="AI231"/>
      <c r="AJ231" t="inlineStr">
        <is>
          <t>否</t>
        </is>
      </c>
      <c r="AK231" t="inlineStr">
        <is>
          <t>image.png</t>
        </is>
      </c>
      <c r="AL231"/>
      <c r="AM231"/>
    </row>
    <row r="232" ht="25.5" customHeight="1">
      <c r="A232"/>
      <c r="B232" t="inlineStr">
        <is>
          <t>消防工程</t>
        </is>
      </c>
      <c r="C232" t="inlineStr">
        <is>
          <t>消防电工程</t>
        </is>
      </c>
      <c r="D232" t="inlineStr">
        <is>
          <t>火灾自动报警和消防联动控制系统</t>
        </is>
      </c>
      <c r="E232" t="inlineStr">
        <is>
          <t>030904008</t>
        </is>
      </c>
      <c r="F232" t="inlineStr">
        <is>
          <t>接口 JK0206</t>
        </is>
      </c>
      <c r="G232"/>
      <c r="H232" t="inlineStr">
        <is>
          <t>个</t>
        </is>
      </c>
      <c r="I232" t="inlineStr">
        <is>
          <t>智能化系统</t>
        </is>
      </c>
      <c r="J232" t="inlineStr">
        <is>
          <t>火灾自动报警控制系统</t>
        </is>
      </c>
      <c r="K232" t="inlineStr">
        <is>
          <t>消防联动系统</t>
        </is>
      </c>
      <c r="L232" t="inlineStr">
        <is>
          <t>05</t>
        </is>
      </c>
      <c r="M232" t="inlineStr">
        <is>
          <t>01</t>
        </is>
      </c>
      <c r="N232" t="inlineStr">
        <is>
          <t>05</t>
        </is>
      </c>
      <c r="O232" t="inlineStr">
        <is>
          <t>05</t>
        </is>
      </c>
      <c r="P232" t="inlineStr">
        <is>
          <t>数据设备</t>
        </is>
      </c>
      <c r="Q232" t="inlineStr">
        <is>
          <t>接口JK0206</t>
        </is>
      </c>
      <c r="R232" t="inlineStr">
        <is>
          <t>接口 JK0206</t>
        </is>
      </c>
      <c r="S232" t="inlineStr">
        <is>
          <t>设备名称</t>
        </is>
      </c>
      <c r="T232" t="inlineStr">
        <is>
          <t>数据设备_接口JK0206_接口 JK0206</t>
        </is>
      </c>
      <c r="U232" t="inlineStr">
        <is>
          <t>1013新增</t>
        </is>
      </c>
      <c r="V232" t="inlineStr">
        <is>
          <t>消防工程_消防装置</t>
        </is>
      </c>
      <c r="W232"/>
      <c r="X232" s="2" t="str">
        <f>=HYPERLINK("https://j6i2pabkfv.feishu.cn/wiki/Rwsdw3PZ1iy6h1kHBFHcXjDun9g", "属性信息表-通信接口-二工区")</f>
        <v>属性信息表-通信接口-二工区</v>
      </c>
      <c r="Y232" s="2"/>
      <c r="Z232"/>
      <c r="AA232"/>
      <c r="AB232"/>
      <c r="AC232"/>
      <c r="AD232" t="inlineStr">
        <is>
          <t>1</t>
        </is>
      </c>
      <c r="AE232"/>
      <c r="AF232"/>
      <c r="AG232"/>
      <c r="AH232"/>
      <c r="AI232"/>
      <c r="AJ232"/>
      <c r="AK232"/>
      <c r="AL232"/>
      <c r="AM232"/>
    </row>
    <row r="233" ht="25.5" customHeight="1">
      <c r="A233"/>
      <c r="B233" t="inlineStr">
        <is>
          <t>消防工程</t>
        </is>
      </c>
      <c r="C233" t="inlineStr">
        <is>
          <t>消防电工程</t>
        </is>
      </c>
      <c r="D233" t="inlineStr">
        <is>
          <t>火灾自动报警和消防联动控制系统</t>
        </is>
      </c>
      <c r="E233" t="inlineStr">
        <is>
          <t>030507013</t>
        </is>
      </c>
      <c r="F233" t="inlineStr">
        <is>
          <t>网络硬盘录像机</t>
        </is>
      </c>
      <c r="G233"/>
      <c r="H233" t="inlineStr">
        <is>
          <t>台</t>
        </is>
      </c>
      <c r="I233" t="inlineStr">
        <is>
          <t>智能化系统</t>
        </is>
      </c>
      <c r="J233" t="inlineStr">
        <is>
          <t>火灾自动报警控制系统</t>
        </is>
      </c>
      <c r="K233" t="inlineStr">
        <is>
          <t>消防联动系统</t>
        </is>
      </c>
      <c r="L233" t="inlineStr">
        <is>
          <t>05</t>
        </is>
      </c>
      <c r="M233" t="inlineStr">
        <is>
          <t>01</t>
        </is>
      </c>
      <c r="N233" t="inlineStr">
        <is>
          <t>05</t>
        </is>
      </c>
      <c r="O233" t="inlineStr">
        <is>
          <t>05</t>
        </is>
      </c>
      <c r="P233" t="inlineStr">
        <is>
          <t>数据设备</t>
        </is>
      </c>
      <c r="Q233" t="inlineStr">
        <is>
          <t>网络硬盘录像机</t>
        </is>
      </c>
      <c r="R233" t="inlineStr">
        <is>
          <t>网络硬盘录像机</t>
        </is>
      </c>
      <c r="S233" t="inlineStr">
        <is>
          <t>设备名称</t>
        </is>
      </c>
      <c r="T233" t="inlineStr">
        <is>
          <t>数据设备_网络硬盘录像机_网络硬盘录像机</t>
        </is>
      </c>
      <c r="U233" t="inlineStr">
        <is>
          <t>1013新增</t>
        </is>
      </c>
      <c r="V233" t="inlineStr">
        <is>
          <t>强电、弱电工程_数据设备</t>
        </is>
      </c>
      <c r="W233"/>
      <c r="X233" s="2" t="str">
        <f>=HYPERLINK("https://j6i2pabkfv.feishu.cn/wiki/QUb1w09Z9i6vHbknROdcMiVWnHZ", "属性信息表-网络硬盘录像机-三工区")</f>
        <v>属性信息表-网络硬盘录像机-三工区</v>
      </c>
      <c r="Y233" s="2"/>
      <c r="Z233"/>
      <c r="AA233"/>
      <c r="AB233"/>
      <c r="AC233"/>
      <c r="AD233" t="inlineStr">
        <is>
          <t>1</t>
        </is>
      </c>
      <c r="AE233"/>
      <c r="AF233"/>
      <c r="AG233"/>
      <c r="AH233"/>
      <c r="AI233"/>
      <c r="AJ233"/>
      <c r="AK233"/>
      <c r="AL233"/>
      <c r="AM233"/>
    </row>
    <row r="234" ht="25.5" customHeight="1">
      <c r="A234"/>
      <c r="B234" t="inlineStr">
        <is>
          <t>消防工程</t>
        </is>
      </c>
      <c r="C234" t="inlineStr">
        <is>
          <t>消防电工程</t>
        </is>
      </c>
      <c r="D234" t="inlineStr">
        <is>
          <t>火灾自动报警和消防联动控制系统</t>
        </is>
      </c>
      <c r="E234" t="inlineStr">
        <is>
          <t>030502001</t>
        </is>
      </c>
      <c r="F234" t="inlineStr">
        <is>
          <t>19''标准机柜</t>
        </is>
      </c>
      <c r="G234"/>
      <c r="H234" t="inlineStr">
        <is>
          <t>台</t>
        </is>
      </c>
      <c r="I234" t="inlineStr">
        <is>
          <t>智能化系统</t>
        </is>
      </c>
      <c r="J234" t="inlineStr">
        <is>
          <t>火灾自动报警控制系统</t>
        </is>
      </c>
      <c r="K234" t="inlineStr">
        <is>
          <t>消防联动系统</t>
        </is>
      </c>
      <c r="L234" t="inlineStr">
        <is>
          <t>05</t>
        </is>
      </c>
      <c r="M234" t="inlineStr">
        <is>
          <t>01</t>
        </is>
      </c>
      <c r="N234" t="inlineStr">
        <is>
          <t>05</t>
        </is>
      </c>
      <c r="O234" t="inlineStr">
        <is>
          <t>05</t>
        </is>
      </c>
      <c r="P234" t="inlineStr">
        <is>
          <t>数据设备</t>
        </is>
      </c>
      <c r="Q234" t="inlineStr">
        <is>
          <t>标准机柜</t>
        </is>
      </c>
      <c r="R234" t="inlineStr">
        <is>
          <t>19''标准机柜</t>
        </is>
      </c>
      <c r="S234" t="inlineStr">
        <is>
          <t>设备名称</t>
        </is>
      </c>
      <c r="T234" t="inlineStr">
        <is>
          <t>数据设备_标准机柜_19''标准机柜</t>
        </is>
      </c>
      <c r="U234" t="inlineStr">
        <is>
          <t>1013新增</t>
        </is>
      </c>
      <c r="V234" t="inlineStr">
        <is>
          <t>强电、弱电工程_数据设备</t>
        </is>
      </c>
      <c r="W234"/>
      <c r="X234" s="2" t="str">
        <f>=HYPERLINK("https://j6i2pabkfv.feishu.cn/wiki/OWd7w1g7KiwtC0k9xdbcsRxvnnb", "属性信息表-消防主机-三工区")</f>
        <v>属性信息表-消防主机-三工区</v>
      </c>
      <c r="Y234" s="2"/>
      <c r="Z234"/>
      <c r="AA234"/>
      <c r="AB234"/>
      <c r="AC234"/>
      <c r="AD234" t="inlineStr">
        <is>
          <t>1</t>
        </is>
      </c>
      <c r="AE234"/>
      <c r="AF234"/>
      <c r="AG234"/>
      <c r="AH234"/>
      <c r="AI234"/>
      <c r="AJ234"/>
      <c r="AK234"/>
      <c r="AL234"/>
      <c r="AM234"/>
    </row>
    <row r="235" ht="25.5" customHeight="1">
      <c r="A235"/>
      <c r="B235" t="inlineStr">
        <is>
          <t>消防工程</t>
        </is>
      </c>
      <c r="C235" t="inlineStr">
        <is>
          <t>消防电工程</t>
        </is>
      </c>
      <c r="D235"/>
      <c r="E235"/>
      <c r="F235"/>
      <c r="G235"/>
      <c r="H235" t="inlineStr">
        <is>
          <t>台</t>
        </is>
      </c>
      <c r="I235" t="inlineStr">
        <is>
          <t>智能化系统</t>
        </is>
      </c>
      <c r="J235" t="inlineStr">
        <is>
          <t>信息设施系统</t>
        </is>
      </c>
      <c r="K235" t="inlineStr">
        <is>
          <t>信息网络系统</t>
        </is>
      </c>
      <c r="L235" t="inlineStr">
        <is>
          <t>05</t>
        </is>
      </c>
      <c r="M235" t="inlineStr">
        <is>
          <t>01</t>
        </is>
      </c>
      <c r="N235" t="inlineStr">
        <is>
          <t>03</t>
        </is>
      </c>
      <c r="O235" t="inlineStr">
        <is>
          <t>03</t>
        </is>
      </c>
      <c r="P235" t="inlineStr">
        <is>
          <t>数据设备</t>
        </is>
      </c>
      <c r="Q235" t="inlineStr">
        <is>
          <t>信息发布一体机</t>
        </is>
      </c>
      <c r="R235" t="inlineStr">
        <is>
          <t>信息网络系统</t>
        </is>
      </c>
      <c r="S235" t="inlineStr">
        <is>
          <t>系统-功能类型-规格型号</t>
        </is>
      </c>
      <c r="T235" t="inlineStr">
        <is>
          <t>数据设备_信息发布一体机_信息网络系统</t>
        </is>
      </c>
      <c r="U235" t="inlineStr">
        <is>
          <t>1013构件命名调整</t>
        </is>
      </c>
      <c r="V235" t="inlineStr">
        <is>
          <t>强电、弱电工程_数据设备</t>
        </is>
      </c>
      <c r="W235"/>
      <c r="X235" s="2" t="str">
        <f>=HYPERLINK("https://j6i2pabkfv.feishu.cn/wiki/SJT8wd9xgigJYwkROxAcwm4mn3g", "属性信息表-信息发布一体机-三工区")</f>
        <v>属性信息表-信息发布一体机-三工区</v>
      </c>
      <c r="Y235" s="2"/>
      <c r="Z235"/>
      <c r="AA235"/>
      <c r="AB235"/>
      <c r="AC235"/>
      <c r="AD235"/>
      <c r="AE235"/>
      <c r="AF235"/>
      <c r="AG235"/>
      <c r="AH235"/>
      <c r="AI235"/>
      <c r="AJ235" t="inlineStr">
        <is>
          <t>否</t>
        </is>
      </c>
      <c r="AK235" t="inlineStr">
        <is>
          <t>image.png</t>
        </is>
      </c>
      <c r="AL235"/>
      <c r="AM235"/>
    </row>
    <row r="236" ht="25.5" customHeight="1">
      <c r="A236"/>
      <c r="B236" t="inlineStr">
        <is>
          <t>消防工程</t>
        </is>
      </c>
      <c r="C236" t="inlineStr">
        <is>
          <t>消防水工程</t>
        </is>
      </c>
      <c r="D236" t="inlineStr">
        <is>
          <t>喷淋系统</t>
        </is>
      </c>
      <c r="E236" t="inlineStr">
        <is>
          <t>030817008</t>
        </is>
      </c>
      <c r="F236" t="inlineStr">
        <is>
          <t>人防刚性密闭套管 DN100</t>
        </is>
      </c>
      <c r="G236"/>
      <c r="H236" t="inlineStr">
        <is>
          <t>个</t>
        </is>
      </c>
      <c r="I236" t="inlineStr">
        <is>
          <t>给排水系统</t>
        </is>
      </c>
      <c r="J236" t="inlineStr">
        <is>
          <t>消防系统</t>
        </is>
      </c>
      <c r="K236" t="inlineStr">
        <is>
          <t>自动喷水灭火系统</t>
        </is>
      </c>
      <c r="L236" t="inlineStr">
        <is>
          <t>02</t>
        </is>
      </c>
      <c r="M236" t="inlineStr">
        <is>
          <t>01</t>
        </is>
      </c>
      <c r="N236" t="inlineStr">
        <is>
          <t>05</t>
        </is>
      </c>
      <c r="O236" t="inlineStr">
        <is>
          <t>03</t>
        </is>
      </c>
      <c r="P236" t="inlineStr">
        <is>
          <t>管件</t>
        </is>
      </c>
      <c r="Q236" t="inlineStr">
        <is>
          <t>防护密闭套管(人防)</t>
        </is>
      </c>
      <c r="R236" t="inlineStr">
        <is>
          <t>人防刚性密闭套管-DN100</t>
        </is>
      </c>
      <c r="S236" t="inlineStr">
        <is>
          <t>设备名称-公称直径</t>
        </is>
      </c>
      <c r="T236" t="inlineStr">
        <is>
          <t>管件_防护密闭套管(人防)_人防刚性密闭套管-DN100</t>
        </is>
      </c>
      <c r="U236" t="inlineStr">
        <is>
          <t>1110新增</t>
        </is>
      </c>
      <c r="V236" t="inlineStr">
        <is>
          <t>综合_管件</t>
        </is>
      </c>
      <c r="W236"/>
      <c r="X236" s="2" t="str">
        <f>=HYPERLINK("https://j6i2pabkfv.feishu.cn/wiki/P5kbwfPuYiXU5Qkr8ZPcWFaAnRc", "属性信息表-套管-二工区")</f>
        <v>属性信息表-套管-二工区</v>
      </c>
      <c r="Y236" s="2"/>
      <c r="Z236"/>
      <c r="AA236"/>
      <c r="AB236"/>
      <c r="AC236"/>
      <c r="AD236"/>
      <c r="AE236"/>
      <c r="AF236"/>
      <c r="AG236"/>
      <c r="AH236"/>
      <c r="AI236"/>
      <c r="AJ236"/>
      <c r="AK236"/>
      <c r="AL236"/>
      <c r="AM236"/>
    </row>
    <row r="237" ht="25.5" customHeight="1">
      <c r="A237"/>
      <c r="B237" t="inlineStr">
        <is>
          <t>消防工程</t>
        </is>
      </c>
      <c r="C237" t="inlineStr">
        <is>
          <t>消防水工程</t>
        </is>
      </c>
      <c r="D237" t="inlineStr">
        <is>
          <t>喷淋系统</t>
        </is>
      </c>
      <c r="E237" t="inlineStr">
        <is>
          <t>030817008</t>
        </is>
      </c>
      <c r="F237" t="inlineStr">
        <is>
          <t>柔性防水套管 DN150</t>
        </is>
      </c>
      <c r="G237"/>
      <c r="H237" t="inlineStr">
        <is>
          <t>个</t>
        </is>
      </c>
      <c r="I237" t="inlineStr">
        <is>
          <t>给排水系统</t>
        </is>
      </c>
      <c r="J237" t="inlineStr">
        <is>
          <t>消防系统</t>
        </is>
      </c>
      <c r="K237" t="inlineStr">
        <is>
          <t>自动喷水灭火系统</t>
        </is>
      </c>
      <c r="L237" t="inlineStr">
        <is>
          <t>02</t>
        </is>
      </c>
      <c r="M237" t="inlineStr">
        <is>
          <t>01</t>
        </is>
      </c>
      <c r="N237" t="inlineStr">
        <is>
          <t>05</t>
        </is>
      </c>
      <c r="O237" t="inlineStr">
        <is>
          <t>03</t>
        </is>
      </c>
      <c r="P237" t="inlineStr">
        <is>
          <t>管件</t>
        </is>
      </c>
      <c r="Q237" t="inlineStr">
        <is>
          <t>预埋柔性防水套管</t>
        </is>
      </c>
      <c r="R237" t="inlineStr">
        <is>
          <t>柔性防水套管-DN150</t>
        </is>
      </c>
      <c r="S237" t="inlineStr">
        <is>
          <t>设备名称-公称直径</t>
        </is>
      </c>
      <c r="T237" t="inlineStr">
        <is>
          <t>管件_预埋柔性防水套管_柔性防水套管-DN150</t>
        </is>
      </c>
      <c r="U237" t="inlineStr">
        <is>
          <t>1110新增</t>
        </is>
      </c>
      <c r="V237" t="inlineStr">
        <is>
          <t>综合_管件</t>
        </is>
      </c>
      <c r="W237"/>
      <c r="X237" s="2" t="str">
        <f>=HYPERLINK("https://j6i2pabkfv.feishu.cn/wiki/P5kbwfPuYiXU5Qkr8ZPcWFaAnRc", "属性信息表-套管-二工区")</f>
        <v>属性信息表-套管-二工区</v>
      </c>
      <c r="Y237" s="2"/>
      <c r="Z237"/>
      <c r="AA237"/>
      <c r="AB237"/>
      <c r="AC237"/>
      <c r="AD237"/>
      <c r="AE237"/>
      <c r="AF237"/>
      <c r="AG237"/>
      <c r="AH237"/>
      <c r="AI237"/>
      <c r="AJ237"/>
      <c r="AK237"/>
      <c r="AL237"/>
      <c r="AM237"/>
    </row>
    <row r="238" ht="25.5" customHeight="1">
      <c r="A238"/>
      <c r="B238" t="inlineStr">
        <is>
          <t>消防工程</t>
        </is>
      </c>
      <c r="C238" t="inlineStr">
        <is>
          <t>消防水工程</t>
        </is>
      </c>
      <c r="D238" t="inlineStr">
        <is>
          <t>喷淋系统</t>
        </is>
      </c>
      <c r="E238" t="inlineStr">
        <is>
          <t>030817008</t>
        </is>
      </c>
      <c r="F238" t="inlineStr">
        <is>
          <t>刚性防水套管 DN250</t>
        </is>
      </c>
      <c r="G238"/>
      <c r="H238" t="inlineStr">
        <is>
          <t>个</t>
        </is>
      </c>
      <c r="I238" t="inlineStr">
        <is>
          <t>给排水系统</t>
        </is>
      </c>
      <c r="J238" t="inlineStr">
        <is>
          <t>消防系统</t>
        </is>
      </c>
      <c r="K238" t="inlineStr">
        <is>
          <t>自动喷水灭火系统</t>
        </is>
      </c>
      <c r="L238" t="inlineStr">
        <is>
          <t>02</t>
        </is>
      </c>
      <c r="M238" t="inlineStr">
        <is>
          <t>01</t>
        </is>
      </c>
      <c r="N238" t="inlineStr">
        <is>
          <t>05</t>
        </is>
      </c>
      <c r="O238" t="inlineStr">
        <is>
          <t>03</t>
        </is>
      </c>
      <c r="P238" t="inlineStr">
        <is>
          <t>管件</t>
        </is>
      </c>
      <c r="Q238" t="inlineStr">
        <is>
          <t>预埋刚性防水套管</t>
        </is>
      </c>
      <c r="R238" t="inlineStr">
        <is>
          <t>刚性防水套管-DN250</t>
        </is>
      </c>
      <c r="S238" t="inlineStr">
        <is>
          <t>设备名称-公称直径</t>
        </is>
      </c>
      <c r="T238" t="inlineStr">
        <is>
          <t>管件_预埋刚性防水套管_刚性防水套管-DN250</t>
        </is>
      </c>
      <c r="U238" t="inlineStr">
        <is>
          <t>1110新增</t>
        </is>
      </c>
      <c r="V238" t="inlineStr">
        <is>
          <t>综合_管件</t>
        </is>
      </c>
      <c r="W238"/>
      <c r="X238" s="2" t="str">
        <f>=HYPERLINK("https://j6i2pabkfv.feishu.cn/wiki/P5kbwfPuYiXU5Qkr8ZPcWFaAnRc", "属性信息表-套管-二工区")</f>
        <v>属性信息表-套管-二工区</v>
      </c>
      <c r="Y238" s="2"/>
      <c r="Z238"/>
      <c r="AA238"/>
      <c r="AB238"/>
      <c r="AC238"/>
      <c r="AD238"/>
      <c r="AE238"/>
      <c r="AF238"/>
      <c r="AG238"/>
      <c r="AH238"/>
      <c r="AI238"/>
      <c r="AJ238"/>
      <c r="AK238"/>
      <c r="AL238"/>
      <c r="AM238"/>
    </row>
    <row r="239" ht="25.5" customHeight="1">
      <c r="A239"/>
      <c r="B239" t="inlineStr">
        <is>
          <t>消防工程</t>
        </is>
      </c>
      <c r="C239" t="inlineStr">
        <is>
          <t>消防水工程</t>
        </is>
      </c>
      <c r="D239" t="inlineStr">
        <is>
          <t>喷淋系统</t>
        </is>
      </c>
      <c r="E239" t="inlineStr">
        <is>
          <t>030817008</t>
        </is>
      </c>
      <c r="F239" t="inlineStr">
        <is>
          <t>人防刚性密闭套管 DN100</t>
        </is>
      </c>
      <c r="G239"/>
      <c r="H239" t="inlineStr">
        <is>
          <t>个</t>
        </is>
      </c>
      <c r="I239" t="inlineStr">
        <is>
          <t>给排水系统</t>
        </is>
      </c>
      <c r="J239" t="inlineStr">
        <is>
          <t>消防系统</t>
        </is>
      </c>
      <c r="K239" t="inlineStr">
        <is>
          <t>自动喷水灭火系统</t>
        </is>
      </c>
      <c r="L239" t="inlineStr">
        <is>
          <t>02</t>
        </is>
      </c>
      <c r="M239" t="inlineStr">
        <is>
          <t>01</t>
        </is>
      </c>
      <c r="N239" t="inlineStr">
        <is>
          <t>05</t>
        </is>
      </c>
      <c r="O239" t="inlineStr">
        <is>
          <t>03</t>
        </is>
      </c>
      <c r="P239" t="inlineStr">
        <is>
          <t>管件</t>
        </is>
      </c>
      <c r="Q239" t="inlineStr">
        <is>
          <t>预埋刚性密闭套管</t>
        </is>
      </c>
      <c r="R239" t="inlineStr">
        <is>
          <t>人防刚性密闭套管-DN100</t>
        </is>
      </c>
      <c r="S239" t="inlineStr">
        <is>
          <t>设备名称-公称直径</t>
        </is>
      </c>
      <c r="T239" t="inlineStr">
        <is>
          <t>管件_预埋刚性密闭套管_人防刚性密闭套管-DN100</t>
        </is>
      </c>
      <c r="U239" t="inlineStr">
        <is>
          <t>1110新增</t>
        </is>
      </c>
      <c r="V239" t="inlineStr">
        <is>
          <t>综合_管件</t>
        </is>
      </c>
      <c r="W239"/>
      <c r="X239" s="2" t="str">
        <f>=HYPERLINK("https://j6i2pabkfv.feishu.cn/wiki/P5kbwfPuYiXU5Qkr8ZPcWFaAnRc", "属性信息表-套管-二工区")</f>
        <v>属性信息表-套管-二工区</v>
      </c>
      <c r="Y239" s="2"/>
      <c r="Z239"/>
      <c r="AA239"/>
      <c r="AB239"/>
      <c r="AC239"/>
      <c r="AD239"/>
      <c r="AE239"/>
      <c r="AF239"/>
      <c r="AG239"/>
      <c r="AH239"/>
      <c r="AI239"/>
      <c r="AJ239"/>
      <c r="AK239"/>
      <c r="AL239"/>
      <c r="AM239"/>
    </row>
    <row r="240" ht="25.5" customHeight="1">
      <c r="A240"/>
      <c r="B240" t="inlineStr">
        <is>
          <t>消防工程</t>
        </is>
      </c>
      <c r="C240" t="inlineStr">
        <is>
          <t>消防电工程</t>
        </is>
      </c>
      <c r="D240" t="inlineStr">
        <is>
          <t>管件</t>
        </is>
      </c>
      <c r="E240" t="inlineStr">
        <is>
          <t>030411001</t>
        </is>
      </c>
      <c r="F240" t="inlineStr">
        <is>
          <t>人防密闭套管 SC100</t>
        </is>
      </c>
      <c r="G240"/>
      <c r="H240" t="inlineStr">
        <is>
          <t>个</t>
        </is>
      </c>
      <c r="I240" t="inlineStr">
        <is>
          <t>智能化系统</t>
        </is>
      </c>
      <c r="J240" t="inlineStr">
        <is>
          <t>一般穿墙（穿楼板）钢套管</t>
        </is>
      </c>
      <c r="K240" t="inlineStr">
        <is>
          <t>消防联动系统</t>
        </is>
      </c>
      <c r="L240" t="inlineStr">
        <is>
          <t>05</t>
        </is>
      </c>
      <c r="M240" t="inlineStr">
        <is>
          <t>01</t>
        </is>
      </c>
      <c r="N240" t="inlineStr">
        <is>
          <t>05</t>
        </is>
      </c>
      <c r="O240" t="inlineStr">
        <is>
          <t>07</t>
        </is>
      </c>
      <c r="P240" t="inlineStr">
        <is>
          <t>管件</t>
        </is>
      </c>
      <c r="Q240" t="inlineStr">
        <is>
          <t>人防密闭套管</t>
        </is>
      </c>
      <c r="R240" t="inlineStr">
        <is>
          <t>智能化系统-碳钢-200mm-DN50</t>
        </is>
      </c>
      <c r="S240" t="inlineStr">
        <is>
          <t>系统-材质-长度（mm）-公称直径</t>
        </is>
      </c>
      <c r="T240" t="inlineStr">
        <is>
          <t>管件_人防密闭套管_智能化系统-碳钢-200mm-DN50</t>
        </is>
      </c>
      <c r="U240"/>
      <c r="V240"/>
      <c r="W240"/>
      <c r="X240" s="2" t="str">
        <f>=HYPERLINK("https://j6i2pabkfv.feishu.cn/wiki/P5kbwfPuYiXU5Qkr8ZPcWFaAnRc", "属性信息表-套管-二工区")</f>
        <v>属性信息表-套管-二工区</v>
      </c>
      <c r="Y240" s="2"/>
      <c r="Z240"/>
      <c r="AA240"/>
      <c r="AB240"/>
      <c r="AC240"/>
      <c r="AD240"/>
      <c r="AE240"/>
      <c r="AF240"/>
      <c r="AG240"/>
      <c r="AH240"/>
      <c r="AI240"/>
      <c r="AJ240"/>
      <c r="AK240"/>
      <c r="AL240"/>
      <c r="AM240"/>
    </row>
    <row r="241" ht="25.5" customHeight="1">
      <c r="A241"/>
      <c r="B241"/>
      <c r="C241" t="inlineStr">
        <is>
          <t>消防电工程</t>
        </is>
      </c>
      <c r="D241"/>
      <c r="E241"/>
      <c r="F241"/>
      <c r="G241"/>
      <c r="H241"/>
      <c r="I241"/>
      <c r="J241"/>
      <c r="K241"/>
      <c r="L241"/>
      <c r="M241"/>
      <c r="N241"/>
      <c r="O241"/>
      <c r="P241"/>
      <c r="Q241"/>
      <c r="R241"/>
      <c r="S241"/>
      <c r="T241" t="inlineStr">
        <is>
          <t>__</t>
        </is>
      </c>
      <c r="U241"/>
      <c r="V241"/>
      <c r="W241"/>
      <c r="X241" s="2"/>
      <c r="Y241" s="2"/>
      <c r="Z241"/>
      <c r="AA241"/>
      <c r="AB241"/>
      <c r="AC241"/>
      <c r="AD241"/>
      <c r="AE241"/>
      <c r="AF241"/>
      <c r="AG241"/>
      <c r="AH241"/>
      <c r="AI241"/>
      <c r="AJ241"/>
      <c r="AK241"/>
      <c r="AL241"/>
      <c r="AM241"/>
    </row>
  </sheetData>
  <dataValidations count="14">
    <dataValidation allowBlank="false" sqref="B2:B240" type="list">
      <formula1>"消防工程,"</formula1>
    </dataValidation>
    <dataValidation allowBlank="false" sqref="C2:C240" type="list">
      <formula1>"消防水工程,消防电工程"</formula1>
    </dataValidation>
    <dataValidation allowBlank="false" sqref="D2:D240" type="list">
      <formula1>"喷淋系统,消防应急广播系统,管线、配管及桥架,消火栓系统,火灾自动报警和消防联动控制系统,余压监测系统,智能末端试水系统,防火门监控系统,消防电源监控系统
,电气火灾监控系统,防护冷却系统,管道支架,管件"</formula1>
    </dataValidation>
    <dataValidation allowBlank="false" sqref="H2:H240" type="list">
      <formula1>"个,只,m,套,台,kg,组,具,㎡,座,支,m³,蓝牙信标,吨,个,对"</formula1>
    </dataValidation>
    <dataValidation allowBlank="false" sqref="I2:I240" type="list">
      <formula1>"给排水系统,电气系统,智能化系统,火灾自动报警控制系统,个"</formula1>
    </dataValidation>
    <dataValidation allowBlank="false" sqref="J2:J240" type="list">
      <formula1>"消防系统,供配电系统,火灾自动报警控制系统,建筑设备监控系统,建筑设备管理系统,一般穿墙（穿楼板）钢套管,给排水系统,智能化系统,信息设施系统,机械设备,弱电线管,管道保温,消防联动系统,智能化系统,支吊架"</formula1>
    </dataValidation>
    <dataValidation allowBlank="false" sqref="K2:K240" type="list">
      <formula1>"室内消火栓系统,消防器材,自动喷水灭火系统,消防系统,强电消防桥架,电气火灾自动报警系统,消防专用电话系统,消防应急广播系统,建筑设备监控系统,防火门监控系统,消火栓-DN80,消火栓-DN100,消火栓-DN150,自动喷淋-DN200,火灾自动报警控制系统,信息网络系统,广播系统,低压供配电系统,余压控制系统,其他机械设备,消防联动系统,防护冷却系统,/,水管保温,05,火灾自动报警控制系统,大空间智能型主动喷水灭火系统,消防水炮系统,物联网消防系统,气体灭火系统,个,弱电线管,支吊架"</formula1>
    </dataValidation>
    <dataValidation allowBlank="false" sqref="P2:P240" type="list">
      <formula1>"火警设备,电缆桥架,电气设备,管道,机械设备,电气装置,喷头,线管配件,安全设备,通讯设备,线管,管道隔热层,管道附件,数据设备,管件,电气设备"</formula1>
    </dataValidation>
    <dataValidation allowBlank="false" sqref="Z2:Z240" type="list">
      <formula1>"否"</formula1>
    </dataValidation>
    <dataValidation allowBlank="false" sqref="AA2:AA240" type="list">
      <formula1>"是"</formula1>
    </dataValidation>
    <dataValidation allowBlank="false" sqref="AB2:AB240" type="list">
      <formula1>"同意,不同意"</formula1>
    </dataValidation>
    <dataValidation allowBlank="false" sqref="AC2:AC240" type="list">
      <formula1>"同意,不同意"</formula1>
    </dataValidation>
    <dataValidation allowBlank="false" sqref="AJ2:AJ240" type="list">
      <formula1>"是,否"</formula1>
    </dataValidation>
    <dataValidation allowBlank="false" sqref="AL2:AL240" type="list">
      <formula1>"不建模"</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