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33E402D7-8BF2-4265-BDD9-F03DCD7FE6FF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ummary" sheetId="1" r:id="rId1"/>
    <sheet name="Times" sheetId="5" r:id="rId2"/>
    <sheet name="k1" sheetId="2" r:id="rId3"/>
    <sheet name="k2" sheetId="3" r:id="rId4"/>
    <sheet name="k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17" i="5"/>
  <c r="F15" i="5"/>
  <c r="F20" i="5"/>
  <c r="F16" i="5"/>
  <c r="F21" i="5"/>
  <c r="F23" i="5"/>
  <c r="F13" i="5"/>
  <c r="F11" i="5"/>
  <c r="F14" i="5"/>
  <c r="F7" i="5"/>
  <c r="F12" i="5"/>
  <c r="F8" i="5"/>
  <c r="F26" i="5"/>
  <c r="F19" i="5"/>
  <c r="F18" i="5"/>
  <c r="F25" i="5"/>
  <c r="F10" i="5"/>
  <c r="F24" i="5"/>
  <c r="F5" i="5"/>
  <c r="F4" i="5"/>
  <c r="F3" i="5"/>
  <c r="F2" i="5"/>
  <c r="F6" i="5"/>
  <c r="F22" i="5"/>
  <c r="E9" i="5"/>
  <c r="E17" i="5"/>
  <c r="E15" i="5"/>
  <c r="E20" i="5"/>
  <c r="E16" i="5"/>
  <c r="E21" i="5"/>
  <c r="E23" i="5"/>
  <c r="E13" i="5"/>
  <c r="E11" i="5"/>
  <c r="E14" i="5"/>
  <c r="E7" i="5"/>
  <c r="E12" i="5"/>
  <c r="E8" i="5"/>
  <c r="E26" i="5"/>
  <c r="G26" i="5" s="1"/>
  <c r="E19" i="5"/>
  <c r="E18" i="5"/>
  <c r="E25" i="5"/>
  <c r="E10" i="5"/>
  <c r="E24" i="5"/>
  <c r="E5" i="5"/>
  <c r="E4" i="5"/>
  <c r="E3" i="5"/>
  <c r="E2" i="5"/>
  <c r="E6" i="5"/>
  <c r="E22" i="5"/>
  <c r="D9" i="5"/>
  <c r="G9" i="5" s="1"/>
  <c r="D17" i="5"/>
  <c r="D15" i="5"/>
  <c r="D20" i="5"/>
  <c r="D16" i="5"/>
  <c r="G16" i="5" s="1"/>
  <c r="D21" i="5"/>
  <c r="G21" i="5" s="1"/>
  <c r="D23" i="5"/>
  <c r="D13" i="5"/>
  <c r="G13" i="5" s="1"/>
  <c r="D11" i="5"/>
  <c r="D14" i="5"/>
  <c r="G14" i="5" s="1"/>
  <c r="D7" i="5"/>
  <c r="G7" i="5" s="1"/>
  <c r="D12" i="5"/>
  <c r="D8" i="5"/>
  <c r="D26" i="5"/>
  <c r="D19" i="5"/>
  <c r="D18" i="5"/>
  <c r="D25" i="5"/>
  <c r="G25" i="5" s="1"/>
  <c r="D10" i="5"/>
  <c r="D24" i="5"/>
  <c r="D5" i="5"/>
  <c r="D4" i="5"/>
  <c r="G4" i="5" s="1"/>
  <c r="D3" i="5"/>
  <c r="G3" i="5" s="1"/>
  <c r="D2" i="5"/>
  <c r="G2" i="5" s="1"/>
  <c r="D6" i="5"/>
  <c r="G6" i="5" s="1"/>
  <c r="D22" i="5"/>
  <c r="G22" i="5" s="1"/>
  <c r="G28" i="1"/>
  <c r="G27" i="1"/>
  <c r="G26" i="1"/>
  <c r="G25" i="1"/>
  <c r="P26" i="1"/>
  <c r="P27" i="1"/>
  <c r="H25" i="1"/>
  <c r="H26" i="1"/>
  <c r="H27" i="1"/>
  <c r="H28" i="1"/>
  <c r="E25" i="1"/>
  <c r="E26" i="1"/>
  <c r="E27" i="1"/>
  <c r="E28" i="1"/>
  <c r="H24" i="1"/>
  <c r="G24" i="1"/>
  <c r="E24" i="1"/>
  <c r="J25" i="1"/>
  <c r="J26" i="1"/>
  <c r="J27" i="1"/>
  <c r="J28" i="1"/>
  <c r="I25" i="1"/>
  <c r="I26" i="1"/>
  <c r="I27" i="1"/>
  <c r="I28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4" i="1"/>
  <c r="P24" i="1"/>
  <c r="F84" i="1"/>
  <c r="F85" i="1"/>
  <c r="F86" i="1"/>
  <c r="F87" i="1"/>
  <c r="F88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E84" i="1"/>
  <c r="E85" i="1"/>
  <c r="E86" i="1"/>
  <c r="E87" i="1"/>
  <c r="E88" i="1"/>
  <c r="F54" i="1"/>
  <c r="F55" i="1"/>
  <c r="F56" i="1"/>
  <c r="F57" i="1"/>
  <c r="F58" i="1"/>
  <c r="J54" i="1"/>
  <c r="J55" i="1"/>
  <c r="J56" i="1"/>
  <c r="J57" i="1"/>
  <c r="J58" i="1"/>
  <c r="I54" i="1"/>
  <c r="I55" i="1"/>
  <c r="I56" i="1"/>
  <c r="I57" i="1"/>
  <c r="I58" i="1"/>
  <c r="H54" i="1"/>
  <c r="H55" i="1"/>
  <c r="H56" i="1"/>
  <c r="H57" i="1"/>
  <c r="H58" i="1"/>
  <c r="G54" i="1"/>
  <c r="G55" i="1"/>
  <c r="G56" i="1"/>
  <c r="G57" i="1"/>
  <c r="G58" i="1"/>
  <c r="F24" i="1"/>
  <c r="F25" i="1"/>
  <c r="F28" i="1"/>
  <c r="E54" i="1"/>
  <c r="E55" i="1"/>
  <c r="E56" i="1"/>
  <c r="E57" i="1"/>
  <c r="E58" i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I24" i="1"/>
  <c r="J24" i="1"/>
  <c r="E79" i="1"/>
  <c r="F79" i="1" s="1"/>
  <c r="G79" i="1"/>
  <c r="H79" i="1"/>
  <c r="I79" i="1"/>
  <c r="J79" i="1"/>
  <c r="E80" i="1"/>
  <c r="F80" i="1" s="1"/>
  <c r="G80" i="1"/>
  <c r="H80" i="1"/>
  <c r="I80" i="1"/>
  <c r="J80" i="1"/>
  <c r="E81" i="1"/>
  <c r="G81" i="1"/>
  <c r="H81" i="1"/>
  <c r="I81" i="1"/>
  <c r="J81" i="1"/>
  <c r="E82" i="1"/>
  <c r="F82" i="1" s="1"/>
  <c r="G82" i="1"/>
  <c r="H82" i="1"/>
  <c r="I82" i="1"/>
  <c r="J82" i="1"/>
  <c r="E83" i="1"/>
  <c r="G83" i="1"/>
  <c r="H83" i="1"/>
  <c r="I83" i="1"/>
  <c r="J83" i="1"/>
  <c r="E65" i="1"/>
  <c r="G65" i="1"/>
  <c r="H65" i="1"/>
  <c r="I65" i="1"/>
  <c r="J65" i="1"/>
  <c r="E66" i="1"/>
  <c r="G66" i="1"/>
  <c r="H66" i="1"/>
  <c r="I66" i="1"/>
  <c r="J66" i="1"/>
  <c r="E67" i="1"/>
  <c r="G67" i="1"/>
  <c r="H67" i="1"/>
  <c r="I67" i="1"/>
  <c r="J67" i="1"/>
  <c r="E68" i="1"/>
  <c r="G68" i="1"/>
  <c r="H68" i="1"/>
  <c r="I68" i="1"/>
  <c r="J68" i="1"/>
  <c r="E69" i="1"/>
  <c r="G69" i="1"/>
  <c r="H69" i="1"/>
  <c r="I69" i="1"/>
  <c r="J69" i="1"/>
  <c r="E70" i="1"/>
  <c r="F70" i="1" s="1"/>
  <c r="G70" i="1"/>
  <c r="H70" i="1"/>
  <c r="I70" i="1"/>
  <c r="J70" i="1"/>
  <c r="E71" i="1"/>
  <c r="F71" i="1" s="1"/>
  <c r="G71" i="1"/>
  <c r="H71" i="1"/>
  <c r="I71" i="1"/>
  <c r="J71" i="1"/>
  <c r="E72" i="1"/>
  <c r="G72" i="1"/>
  <c r="H72" i="1"/>
  <c r="I72" i="1"/>
  <c r="J72" i="1"/>
  <c r="E73" i="1"/>
  <c r="G73" i="1"/>
  <c r="H73" i="1"/>
  <c r="I73" i="1"/>
  <c r="J73" i="1"/>
  <c r="E74" i="1"/>
  <c r="F74" i="1" s="1"/>
  <c r="G74" i="1"/>
  <c r="H74" i="1"/>
  <c r="I74" i="1"/>
  <c r="J74" i="1"/>
  <c r="E75" i="1"/>
  <c r="G75" i="1"/>
  <c r="H75" i="1"/>
  <c r="I75" i="1"/>
  <c r="J75" i="1"/>
  <c r="E76" i="1"/>
  <c r="F76" i="1" s="1"/>
  <c r="G76" i="1"/>
  <c r="H76" i="1"/>
  <c r="I76" i="1"/>
  <c r="J76" i="1"/>
  <c r="E77" i="1"/>
  <c r="G77" i="1"/>
  <c r="H77" i="1"/>
  <c r="I77" i="1"/>
  <c r="J77" i="1"/>
  <c r="E78" i="1"/>
  <c r="F78" i="1" s="1"/>
  <c r="G78" i="1"/>
  <c r="H78" i="1"/>
  <c r="I78" i="1"/>
  <c r="J78" i="1"/>
  <c r="J64" i="1"/>
  <c r="I64" i="1"/>
  <c r="H64" i="1"/>
  <c r="G64" i="1"/>
  <c r="E64" i="1"/>
  <c r="F64" i="1" s="1"/>
  <c r="E35" i="1"/>
  <c r="G35" i="1"/>
  <c r="H35" i="1"/>
  <c r="I35" i="1"/>
  <c r="J35" i="1"/>
  <c r="E36" i="1"/>
  <c r="G36" i="1"/>
  <c r="H36" i="1"/>
  <c r="I36" i="1"/>
  <c r="J36" i="1"/>
  <c r="E37" i="1"/>
  <c r="G37" i="1"/>
  <c r="H37" i="1"/>
  <c r="I37" i="1"/>
  <c r="J37" i="1"/>
  <c r="E38" i="1"/>
  <c r="F38" i="1" s="1"/>
  <c r="G38" i="1"/>
  <c r="H38" i="1"/>
  <c r="I38" i="1"/>
  <c r="J38" i="1"/>
  <c r="E39" i="1"/>
  <c r="F39" i="1" s="1"/>
  <c r="G39" i="1"/>
  <c r="H39" i="1"/>
  <c r="I39" i="1"/>
  <c r="J39" i="1"/>
  <c r="E40" i="1"/>
  <c r="F40" i="1" s="1"/>
  <c r="G40" i="1"/>
  <c r="H40" i="1"/>
  <c r="I40" i="1"/>
  <c r="J40" i="1"/>
  <c r="E41" i="1"/>
  <c r="F41" i="1" s="1"/>
  <c r="G41" i="1"/>
  <c r="H41" i="1"/>
  <c r="I41" i="1"/>
  <c r="J41" i="1"/>
  <c r="E42" i="1"/>
  <c r="F42" i="1" s="1"/>
  <c r="G42" i="1"/>
  <c r="H42" i="1"/>
  <c r="I42" i="1"/>
  <c r="J42" i="1"/>
  <c r="E43" i="1"/>
  <c r="F43" i="1" s="1"/>
  <c r="G43" i="1"/>
  <c r="H43" i="1"/>
  <c r="I43" i="1"/>
  <c r="J43" i="1"/>
  <c r="E44" i="1"/>
  <c r="F44" i="1" s="1"/>
  <c r="G44" i="1"/>
  <c r="H44" i="1"/>
  <c r="I44" i="1"/>
  <c r="J44" i="1"/>
  <c r="E45" i="1"/>
  <c r="F45" i="1" s="1"/>
  <c r="G45" i="1"/>
  <c r="H45" i="1"/>
  <c r="I45" i="1"/>
  <c r="J45" i="1"/>
  <c r="E46" i="1"/>
  <c r="G46" i="1"/>
  <c r="H46" i="1"/>
  <c r="I46" i="1"/>
  <c r="J46" i="1"/>
  <c r="E47" i="1"/>
  <c r="F47" i="1" s="1"/>
  <c r="G47" i="1"/>
  <c r="H47" i="1"/>
  <c r="I47" i="1"/>
  <c r="J47" i="1"/>
  <c r="E48" i="1"/>
  <c r="F48" i="1" s="1"/>
  <c r="G48" i="1"/>
  <c r="H48" i="1"/>
  <c r="I48" i="1"/>
  <c r="J48" i="1"/>
  <c r="E49" i="1"/>
  <c r="G49" i="1"/>
  <c r="H49" i="1"/>
  <c r="I49" i="1"/>
  <c r="J49" i="1"/>
  <c r="E50" i="1"/>
  <c r="F50" i="1" s="1"/>
  <c r="G50" i="1"/>
  <c r="H50" i="1"/>
  <c r="I50" i="1"/>
  <c r="J50" i="1"/>
  <c r="E51" i="1"/>
  <c r="F51" i="1" s="1"/>
  <c r="G51" i="1"/>
  <c r="H51" i="1"/>
  <c r="I51" i="1"/>
  <c r="J51" i="1"/>
  <c r="E52" i="1"/>
  <c r="G52" i="1"/>
  <c r="H52" i="1"/>
  <c r="I52" i="1"/>
  <c r="J52" i="1"/>
  <c r="E53" i="1"/>
  <c r="F53" i="1" s="1"/>
  <c r="G53" i="1"/>
  <c r="H53" i="1"/>
  <c r="I53" i="1"/>
  <c r="J53" i="1"/>
  <c r="J34" i="1"/>
  <c r="I34" i="1"/>
  <c r="H34" i="1"/>
  <c r="G34" i="1"/>
  <c r="E34" i="1"/>
  <c r="F34" i="1" s="1"/>
  <c r="E5" i="1"/>
  <c r="G5" i="1"/>
  <c r="H5" i="1"/>
  <c r="I5" i="1"/>
  <c r="J5" i="1"/>
  <c r="E6" i="1"/>
  <c r="F6" i="1" s="1"/>
  <c r="G6" i="1"/>
  <c r="H6" i="1"/>
  <c r="I6" i="1"/>
  <c r="J6" i="1"/>
  <c r="E7" i="1"/>
  <c r="F7" i="1" s="1"/>
  <c r="G7" i="1"/>
  <c r="H7" i="1"/>
  <c r="I7" i="1"/>
  <c r="J7" i="1"/>
  <c r="E8" i="1"/>
  <c r="P8" i="1" s="1"/>
  <c r="G8" i="1"/>
  <c r="H8" i="1"/>
  <c r="I8" i="1"/>
  <c r="J8" i="1"/>
  <c r="E9" i="1"/>
  <c r="F9" i="1" s="1"/>
  <c r="G9" i="1"/>
  <c r="P9" i="1" s="1"/>
  <c r="H9" i="1"/>
  <c r="I9" i="1"/>
  <c r="J9" i="1"/>
  <c r="E10" i="1"/>
  <c r="F10" i="1" s="1"/>
  <c r="G10" i="1"/>
  <c r="H10" i="1"/>
  <c r="I10" i="1"/>
  <c r="J10" i="1"/>
  <c r="E11" i="1"/>
  <c r="F11" i="1" s="1"/>
  <c r="G11" i="1"/>
  <c r="H11" i="1"/>
  <c r="I11" i="1"/>
  <c r="J11" i="1"/>
  <c r="E12" i="1"/>
  <c r="F12" i="1" s="1"/>
  <c r="G12" i="1"/>
  <c r="H12" i="1"/>
  <c r="I12" i="1"/>
  <c r="J12" i="1"/>
  <c r="E13" i="1"/>
  <c r="F13" i="1" s="1"/>
  <c r="G13" i="1"/>
  <c r="H13" i="1"/>
  <c r="I13" i="1"/>
  <c r="J13" i="1"/>
  <c r="E14" i="1"/>
  <c r="G14" i="1"/>
  <c r="H14" i="1"/>
  <c r="I14" i="1"/>
  <c r="J14" i="1"/>
  <c r="E15" i="1"/>
  <c r="F15" i="1" s="1"/>
  <c r="G15" i="1"/>
  <c r="H15" i="1"/>
  <c r="I15" i="1"/>
  <c r="J15" i="1"/>
  <c r="E16" i="1"/>
  <c r="F16" i="1" s="1"/>
  <c r="G16" i="1"/>
  <c r="H16" i="1"/>
  <c r="I16" i="1"/>
  <c r="J16" i="1"/>
  <c r="E17" i="1"/>
  <c r="G17" i="1"/>
  <c r="H17" i="1"/>
  <c r="I17" i="1"/>
  <c r="J17" i="1"/>
  <c r="E18" i="1"/>
  <c r="P18" i="1" s="1"/>
  <c r="G18" i="1"/>
  <c r="H18" i="1"/>
  <c r="I18" i="1"/>
  <c r="J18" i="1"/>
  <c r="E19" i="1"/>
  <c r="F19" i="1" s="1"/>
  <c r="G19" i="1"/>
  <c r="H19" i="1"/>
  <c r="I19" i="1"/>
  <c r="J19" i="1"/>
  <c r="E20" i="1"/>
  <c r="F20" i="1" s="1"/>
  <c r="G20" i="1"/>
  <c r="H20" i="1"/>
  <c r="I20" i="1"/>
  <c r="J20" i="1"/>
  <c r="E21" i="1"/>
  <c r="G21" i="1"/>
  <c r="H21" i="1"/>
  <c r="I21" i="1"/>
  <c r="J21" i="1"/>
  <c r="E22" i="1"/>
  <c r="F22" i="1" s="1"/>
  <c r="G22" i="1"/>
  <c r="H22" i="1"/>
  <c r="I22" i="1"/>
  <c r="J22" i="1"/>
  <c r="E23" i="1"/>
  <c r="F23" i="1" s="1"/>
  <c r="G23" i="1"/>
  <c r="H23" i="1"/>
  <c r="I23" i="1"/>
  <c r="J23" i="1"/>
  <c r="J4" i="1"/>
  <c r="I4" i="1"/>
  <c r="H4" i="1"/>
  <c r="G4" i="1"/>
  <c r="E4" i="1"/>
  <c r="F4" i="1" s="1"/>
  <c r="B29" i="1"/>
  <c r="C29" i="1"/>
  <c r="D29" i="1"/>
  <c r="G23" i="5" l="1"/>
  <c r="G5" i="5"/>
  <c r="G20" i="5"/>
  <c r="G24" i="5"/>
  <c r="G15" i="5"/>
  <c r="G18" i="5"/>
  <c r="G11" i="5"/>
  <c r="G17" i="5"/>
  <c r="G19" i="5"/>
  <c r="G10" i="5"/>
  <c r="G8" i="5"/>
  <c r="G12" i="5"/>
  <c r="P21" i="1"/>
  <c r="P5" i="1"/>
  <c r="P14" i="1"/>
  <c r="P17" i="1"/>
  <c r="P25" i="1"/>
  <c r="P23" i="1"/>
  <c r="P7" i="1"/>
  <c r="F27" i="1"/>
  <c r="P22" i="1"/>
  <c r="P6" i="1"/>
  <c r="P20" i="1"/>
  <c r="P19" i="1"/>
  <c r="F26" i="1"/>
  <c r="P16" i="1"/>
  <c r="P15" i="1"/>
  <c r="P4" i="1"/>
  <c r="P13" i="1"/>
  <c r="P28" i="1"/>
  <c r="P12" i="1"/>
  <c r="P11" i="1"/>
  <c r="P10" i="1"/>
  <c r="J89" i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<sst xmlns="http://schemas.openxmlformats.org/spreadsheetml/2006/main" count="1187" uniqueCount="84">
  <si>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</si>
  <si>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</si>
  <si>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</si>
  <si>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</si>
  <si>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</si>
  <si>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</si>
  <si>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</si>
  <si>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</si>
  <si>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</si>
  <si>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</si>
  <si>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</si>
  <si>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</si>
  <si>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</si>
  <si>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</si>
  <si>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</si>
  <si>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</si>
  <si>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</si>
  <si>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</si>
  <si>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</si>
  <si>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</si>
  <si>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</si>
  <si>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</si>
  <si>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</si>
  <si>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</si>
  <si>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</si>
  <si>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</si>
  <si>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</si>
  <si>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</si>
  <si>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</si>
  <si>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</si>
  <si>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</si>
  <si>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</si>
  <si>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</si>
  <si>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</si>
  <si>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</si>
  <si>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</si>
  <si>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</si>
  <si>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</si>
  <si>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</si>
  <si>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</si>
  <si>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</si>
  <si>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</si>
  <si>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</si>
  <si>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</si>
  <si>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</si>
  <si>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</si>
  <si>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</si>
  <si>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</si>
  <si>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</si>
  <si>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</si>
  <si>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</si>
  <si>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</si>
  <si>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</si>
  <si>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</si>
  <si>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</si>
  <si>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</si>
  <si>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</si>
  <si>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</si>
  <si>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</si>
  <si>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</si>
  <si>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</si>
  <si>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</si>
  <si>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</si>
  <si>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</si>
  <si>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</si>
  <si>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</si>
  <si>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</si>
  <si>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</si>
  <si>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</si>
  <si>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</si>
  <si>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</si>
  <si>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</si>
  <si>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</si>
  <si>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</si>
  <si>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</si>
  <si>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\hline</t>
  </si>
  <si>
    <t>City &amp; Best &amp; Avg. &amp; Alg. &amp; Best &amp; Avg. \\ \hline</t>
  </si>
  <si>
    <t>City</t>
  </si>
  <si>
    <t>Vertices</t>
  </si>
  <si>
    <t>k=1</t>
  </si>
  <si>
    <t>k=2</t>
  </si>
  <si>
    <t>k=4</t>
  </si>
  <si>
    <t>Edges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</si>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</sst>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P89"/>
  <sheetViews>
    <sheetView tabSelected="1" topLeftCell="A61" zoomScale="115" zoomScaleNormal="115" workbookViewId="0">
      <selection activeCell="A78" sqref="A78:XFD78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s="1"/>
      <c r="B2" s="2" t="s">
        <v>31</v>
      </c>
      <c r="C2" s="2"/>
      <c r="D2" s="2"/>
      <c r="E2" s="2" t="s">
        <v>38</v>
      </c>
      <c r="F2" s="2"/>
      <c r="G2" s="2"/>
      <c r="H2" s="2"/>
      <c r="I2" s="2"/>
      <c r="J2" s="2"/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  <c r="P3" t="s">
        <v>76</v>
      </c>
    </row>
    <row r="4" spans="1:16" x14ac:dyDescent="0.25">
      <c r="A4" t="s">
        <v>50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>
        <v>44.6</v>
      </c>
      <c r="N4">
        <v>0.9</v>
      </c>
      <c r="P4" t="str">
        <f>A4&amp;"&amp;"&amp;IF(E4&lt;=L4,"\bf{"&amp;E4&amp;"}",E4)&amp;"&amp;"&amp;ROUND(G4,1)&amp;"&amp;"&amp;K4&amp;"&amp;"&amp;IF(L4&lt;=E4,"\bf{"&amp;L4&amp;"}",L4)&amp;"&amp;"&amp;ROUND(M4,1)&amp;"\\"</f>
        <v>Bath&amp;\bf{38}&amp;38&amp;BS4&amp;43&amp;44.6\\</v>
      </c>
    </row>
    <row r="5" spans="1:16" x14ac:dyDescent="0.25">
      <c r="A5" t="s">
        <v>51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>
        <v>50.2</v>
      </c>
      <c r="N5">
        <v>1.5</v>
      </c>
      <c r="P5" t="str">
        <f t="shared" ref="P5:P28" si="1">A5&amp;"&amp;"&amp;IF(E5&lt;=L5,"\bf{"&amp;E5&amp;"}",E5)&amp;"&amp;"&amp;ROUND(G5,1)&amp;"&amp;"&amp;K5&amp;"&amp;"&amp;IF(L5&lt;=E5,"\bf{"&amp;L5&amp;"}",L5)&amp;"&amp;"&amp;ROUND(M5,1)&amp;"\\"</f>
        <v>Belfast&amp;\bf{39}&amp;39&amp;BS4&amp;48&amp;50.2\\</v>
      </c>
    </row>
    <row r="6" spans="1:16" x14ac:dyDescent="0.25">
      <c r="A6" t="s">
        <v>52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>
        <v>28.2</v>
      </c>
      <c r="N6">
        <v>0.6</v>
      </c>
      <c r="P6" t="str">
        <f t="shared" si="1"/>
        <v>Brighton&amp;\bf{21}&amp;21&amp;BS4&amp;28&amp;28.2\\</v>
      </c>
    </row>
    <row r="7" spans="1:16" x14ac:dyDescent="0.25">
      <c r="A7" t="s">
        <v>53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>
        <v>47.4</v>
      </c>
      <c r="N7">
        <v>1</v>
      </c>
      <c r="P7" t="str">
        <f t="shared" si="1"/>
        <v>Bristol&amp;\bf{37}&amp;37&amp;BS2&amp;46&amp;47.4\\</v>
      </c>
    </row>
    <row r="8" spans="1:16" x14ac:dyDescent="0.25">
      <c r="A8" t="s">
        <v>54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>
        <v>50.6</v>
      </c>
      <c r="N8">
        <v>1</v>
      </c>
      <c r="P8" t="str">
        <f t="shared" si="1"/>
        <v>Cardiff&amp;\bf{39}&amp;39&amp;BS4&amp;48&amp;50.6\\</v>
      </c>
    </row>
    <row r="9" spans="1:16" x14ac:dyDescent="0.25">
      <c r="A9" t="s">
        <v>55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170</v>
      </c>
      <c r="M9">
        <v>172.6</v>
      </c>
      <c r="N9">
        <v>1.4</v>
      </c>
      <c r="P9" t="str">
        <f t="shared" si="1"/>
        <v>Coventry&amp;\bf{38}&amp;38.2&amp;BS4&amp;170&amp;172.6\\</v>
      </c>
    </row>
    <row r="10" spans="1:16" x14ac:dyDescent="0.25">
      <c r="A10" t="s">
        <v>56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181</v>
      </c>
      <c r="M10">
        <v>182.3</v>
      </c>
      <c r="N10">
        <v>0.6</v>
      </c>
      <c r="P10" t="str">
        <f t="shared" si="1"/>
        <v>Exeter&amp;\bf{38}&amp;38&amp;BS4&amp;181&amp;182.3\\</v>
      </c>
    </row>
    <row r="11" spans="1:16" x14ac:dyDescent="0.25">
      <c r="A11" t="s">
        <v>57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197</v>
      </c>
      <c r="M11">
        <v>199.8</v>
      </c>
      <c r="N11">
        <v>1.6</v>
      </c>
      <c r="P11" t="str">
        <f t="shared" si="1"/>
        <v>Glasgow&amp;\bf{50}&amp;50.2&amp;BS4&amp;197&amp;199.8\\</v>
      </c>
    </row>
    <row r="12" spans="1:16" x14ac:dyDescent="0.25">
      <c r="A12" t="s">
        <v>58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186</v>
      </c>
      <c r="M12">
        <v>187.1</v>
      </c>
      <c r="N12">
        <v>0.7</v>
      </c>
      <c r="P12" t="str">
        <f t="shared" si="1"/>
        <v>Leeds&amp;\bf{40}&amp;40&amp;BS4&amp;186&amp;187.1\\</v>
      </c>
    </row>
    <row r="13" spans="1:16" x14ac:dyDescent="0.25">
      <c r="A13" t="s">
        <v>59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175</v>
      </c>
      <c r="M13">
        <v>177.7</v>
      </c>
      <c r="N13">
        <v>1.8</v>
      </c>
      <c r="P13" t="str">
        <f t="shared" si="1"/>
        <v>Leicester&amp;\bf{38}&amp;38&amp;BS4&amp;175&amp;177.7\\</v>
      </c>
    </row>
    <row r="14" spans="1:16" x14ac:dyDescent="0.25">
      <c r="A14" t="s">
        <v>60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132</v>
      </c>
      <c r="M14">
        <v>133</v>
      </c>
      <c r="N14">
        <v>0.8</v>
      </c>
      <c r="P14" t="str">
        <f t="shared" si="1"/>
        <v>Liverpool&amp;\bf{28}&amp;28&amp;BS4&amp;132&amp;133\\</v>
      </c>
    </row>
    <row r="15" spans="1:16" x14ac:dyDescent="0.25">
      <c r="A15" t="s">
        <v>61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177</v>
      </c>
      <c r="M15">
        <v>178.5</v>
      </c>
      <c r="N15">
        <v>1</v>
      </c>
      <c r="P15" t="str">
        <f t="shared" si="1"/>
        <v>Manchester&amp;\bf{38}&amp;38.8&amp;BS4&amp;177&amp;178.5\\</v>
      </c>
    </row>
    <row r="16" spans="1:16" x14ac:dyDescent="0.25">
      <c r="A16" t="s">
        <v>62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47</v>
      </c>
      <c r="L16">
        <v>169</v>
      </c>
      <c r="M16">
        <v>171.5</v>
      </c>
      <c r="N16">
        <v>1.2</v>
      </c>
      <c r="P16" t="str">
        <f t="shared" si="1"/>
        <v>Newcastle&amp;\bf{44}&amp;44&amp;BS2&amp;169&amp;171.5\\</v>
      </c>
    </row>
    <row r="17" spans="1:16" x14ac:dyDescent="0.25">
      <c r="A17" t="s">
        <v>63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193</v>
      </c>
      <c r="M17">
        <v>195.2</v>
      </c>
      <c r="N17">
        <v>1.2</v>
      </c>
      <c r="P17" t="str">
        <f t="shared" si="1"/>
        <v>Nottingham&amp;\bf{44}&amp;44&amp;BS4&amp;193&amp;195.2\\</v>
      </c>
    </row>
    <row r="18" spans="1:16" x14ac:dyDescent="0.25">
      <c r="A18" t="s">
        <v>64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47</v>
      </c>
      <c r="L18">
        <v>99</v>
      </c>
      <c r="M18">
        <v>100.8</v>
      </c>
      <c r="N18">
        <v>0.9</v>
      </c>
      <c r="P18" t="str">
        <f t="shared" si="1"/>
        <v>Oxford&amp;\bf{24}&amp;24&amp;BS2&amp;99&amp;100.8\\</v>
      </c>
    </row>
    <row r="19" spans="1:16" x14ac:dyDescent="0.25">
      <c r="A19" t="s">
        <v>65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135</v>
      </c>
      <c r="M19">
        <v>137</v>
      </c>
      <c r="N19">
        <v>1.2</v>
      </c>
      <c r="P19" t="str">
        <f t="shared" si="1"/>
        <v>Plymouth&amp;\bf{31}&amp;31&amp;BS4&amp;135&amp;137\\</v>
      </c>
    </row>
    <row r="20" spans="1:16" x14ac:dyDescent="0.25">
      <c r="A20" t="s">
        <v>66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180</v>
      </c>
      <c r="M20">
        <v>182.2</v>
      </c>
      <c r="N20">
        <v>1.2</v>
      </c>
      <c r="P20" t="str">
        <f t="shared" si="1"/>
        <v>Sheffield&amp;\bf{42}&amp;42&amp;BS4&amp;180&amp;182.2\\</v>
      </c>
    </row>
    <row r="21" spans="1:16" x14ac:dyDescent="0.25">
      <c r="A21" t="s">
        <v>67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112</v>
      </c>
      <c r="M21">
        <v>113.2</v>
      </c>
      <c r="N21">
        <v>1.4</v>
      </c>
      <c r="P21" t="str">
        <f t="shared" si="1"/>
        <v>Southampton&amp;\bf{25}&amp;25&amp;BS4&amp;112&amp;113.2\\</v>
      </c>
    </row>
    <row r="22" spans="1:16" x14ac:dyDescent="0.25">
      <c r="A22" t="s">
        <v>68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162</v>
      </c>
      <c r="M22">
        <v>163.6</v>
      </c>
      <c r="N22">
        <v>1</v>
      </c>
      <c r="P22" t="str">
        <f t="shared" si="1"/>
        <v>Sunderland&amp;\bf{36}&amp;36&amp;BS4&amp;162&amp;163.6\\</v>
      </c>
    </row>
    <row r="23" spans="1:16" x14ac:dyDescent="0.25">
      <c r="A23" t="s">
        <v>69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144</v>
      </c>
      <c r="M23">
        <v>145.80000000000001</v>
      </c>
      <c r="N23">
        <v>1.2</v>
      </c>
      <c r="P23" t="str">
        <f t="shared" si="1"/>
        <v>York&amp;\bf{32}&amp;32&amp;BS4&amp;144&amp;145.8\\</v>
      </c>
    </row>
    <row r="24" spans="1:16" x14ac:dyDescent="0.25">
      <c r="A24" t="s">
        <v>70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88.4</v>
      </c>
      <c r="H24">
        <f>_xlfn.STDEV.P('k1'!B23,'k1'!F23,'k1'!J23,'k1'!N23,'k1'!R23,'k1'!V23,'k1'!Z23,'k1'!AD23,'k1'!AH23,'k1'!AL23)</f>
        <v>2.1071307505705477</v>
      </c>
      <c r="I24">
        <f>AVERAGE('k1'!C23,'k1'!G23,'k1'!K23,'k1'!O23,'k1'!S23,'k1'!W23,'k1'!AA23,'k1'!AE23,'k1'!AI23,'k1'!AL23)</f>
        <v>2604.0349999999999</v>
      </c>
      <c r="J24">
        <f>AVERAGE('k1'!E23,'k1'!I23,'k1'!M23,'k1'!Q23,'k1'!U23,'k1'!Y23,'k1'!AC23,'k1'!AG23,'k1'!AK23,'k1'!AN23)</f>
        <v>3610.7644444444445</v>
      </c>
      <c r="K24" t="s">
        <v>48</v>
      </c>
      <c r="L24">
        <v>99</v>
      </c>
      <c r="M24">
        <v>100.3</v>
      </c>
      <c r="N24">
        <v>0.9</v>
      </c>
      <c r="P24" t="str">
        <f t="shared" si="1"/>
        <v>Belgrade&amp;\bf{85}&amp;88.4&amp;PG&amp;99&amp;100.3\\</v>
      </c>
    </row>
    <row r="25" spans="1:16" x14ac:dyDescent="0.25">
      <c r="A25" t="s">
        <v>71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104.5</v>
      </c>
      <c r="H25">
        <f>_xlfn.STDEV.P('k1'!B24,'k1'!F24,'k1'!J24,'k1'!N24,'k1'!R24,'k1'!V24,'k1'!Z24,'k1'!AD24,'k1'!AH24,'k1'!AL24)</f>
        <v>1.6278820596099706</v>
      </c>
      <c r="I25">
        <f>AVERAGE('k1'!C24,'k1'!G24,'k1'!K24,'k1'!O24,'k1'!S24,'k1'!W24,'k1'!AA24,'k1'!AE24,'k1'!AI24,'k1'!AL24)</f>
        <v>2943.3550000000005</v>
      </c>
      <c r="J25">
        <f>AVERAGE('k1'!E24,'k1'!I24,'k1'!M24,'k1'!Q24,'k1'!U24,'k1'!Y24,'k1'!AC24,'k1'!AG24,'k1'!AK24,'k1'!AN24)</f>
        <v>3609.4533333333334</v>
      </c>
      <c r="K25" t="s">
        <v>49</v>
      </c>
      <c r="L25">
        <v>146</v>
      </c>
      <c r="M25">
        <v>147</v>
      </c>
      <c r="N25">
        <v>0.7</v>
      </c>
      <c r="P25" t="str">
        <f t="shared" si="1"/>
        <v>Berlin&amp;\bf{102}&amp;104.5&amp;SG&amp;146&amp;147\\</v>
      </c>
    </row>
    <row r="26" spans="1:16" x14ac:dyDescent="0.25">
      <c r="A26" t="s">
        <v>72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101.2</v>
      </c>
      <c r="H26">
        <f>_xlfn.STDEV.P('k1'!B25,'k1'!F25,'k1'!J25,'k1'!N25,'k1'!R25,'k1'!V25,'k1'!Z25,'k1'!AD25,'k1'!AH25,'k1'!AL25)</f>
        <v>1.8330302779823358</v>
      </c>
      <c r="I26">
        <f>AVERAGE('k1'!C25,'k1'!G25,'k1'!K25,'k1'!O25,'k1'!S25,'k1'!W25,'k1'!AA25,'k1'!AE25,'k1'!AI25,'k1'!AL25)</f>
        <v>3313.1459999999997</v>
      </c>
      <c r="J26">
        <f>AVERAGE('k1'!E25,'k1'!I25,'k1'!M25,'k1'!Q25,'k1'!U25,'k1'!Y25,'k1'!AC25,'k1'!AG25,'k1'!AK25,'k1'!AN25)</f>
        <v>3685.5722222222216</v>
      </c>
      <c r="K26" t="s">
        <v>49</v>
      </c>
      <c r="L26">
        <v>71</v>
      </c>
      <c r="M26">
        <v>72.599999999999994</v>
      </c>
      <c r="N26">
        <v>1.4</v>
      </c>
      <c r="P26" t="str">
        <f t="shared" si="1"/>
        <v>Boston&amp;99&amp;101.2&amp;SG&amp;\bf{71}&amp;72.6\\</v>
      </c>
    </row>
    <row r="27" spans="1:16" x14ac:dyDescent="0.25">
      <c r="A27" t="s">
        <v>73</v>
      </c>
      <c r="E27">
        <f>MIN('k1'!B26,'k1'!F26,'k1'!J26,'k1'!N26,'k1'!R26,'k1'!V26,'k1'!Z26,'k1'!AD26,'k1'!AH26,'k1'!AL26)</f>
        <v>93</v>
      </c>
      <c r="F27" t="str">
        <f t="shared" si="0"/>
        <v/>
      </c>
      <c r="G27">
        <f>AVERAGE('k1'!B26,'k1'!F26,'k1'!J26,'k1'!N26,'k1'!R26,'k1'!V26,'k1'!Z26,'k1'!AD26,'k1'!AH26,'k1'!AL26)</f>
        <v>99</v>
      </c>
      <c r="H27">
        <f>_xlfn.STDEV.P('k1'!B26,'k1'!F26,'k1'!J26,'k1'!N26,'k1'!R26,'k1'!V26,'k1'!Z26,'k1'!AD26,'k1'!AH26,'k1'!AL26)</f>
        <v>3.4928498393145961</v>
      </c>
      <c r="I27">
        <f>AVERAGE('k1'!C26,'k1'!G26,'k1'!K26,'k1'!O26,'k1'!S26,'k1'!W26,'k1'!AA26,'k1'!AE26,'k1'!AI26,'k1'!AL26)</f>
        <v>3301.7750000000001</v>
      </c>
      <c r="J27">
        <f>AVERAGE('k1'!E26,'k1'!I26,'k1'!M26,'k1'!Q26,'k1'!U26,'k1'!Y26,'k1'!AC26,'k1'!AG26,'k1'!AK26,'k1'!AN26)</f>
        <v>3790.2522222222219</v>
      </c>
      <c r="K27" t="s">
        <v>48</v>
      </c>
      <c r="L27">
        <v>88</v>
      </c>
      <c r="M27">
        <v>90.2</v>
      </c>
      <c r="N27">
        <v>1.8</v>
      </c>
      <c r="P27" t="str">
        <f t="shared" si="1"/>
        <v>Dublin&amp;93&amp;99&amp;PG&amp;\bf{88}&amp;90.2\\</v>
      </c>
    </row>
    <row r="28" spans="1:16" x14ac:dyDescent="0.25">
      <c r="A28" t="s">
        <v>74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</v>
      </c>
      <c r="H28">
        <f>_xlfn.STDEV.P('k1'!B27,'k1'!F27,'k1'!J27,'k1'!N27,'k1'!R27,'k1'!V27,'k1'!Z27,'k1'!AD27,'k1'!AH27,'k1'!AL27)</f>
        <v>1.4142135623730951</v>
      </c>
      <c r="I28">
        <f>AVERAGE('k1'!C27,'k1'!G27,'k1'!K27,'k1'!O27,'k1'!S27,'k1'!W27,'k1'!AA27,'k1'!AE27,'k1'!AI27,'k1'!AL27)</f>
        <v>2086.7179999999998</v>
      </c>
      <c r="J28">
        <f>AVERAGE('k1'!E27,'k1'!I27,'k1'!M27,'k1'!Q27,'k1'!U27,'k1'!Y27,'k1'!AC27,'k1'!AG27,'k1'!AK27,'k1'!AN27)</f>
        <v>3602.3222222222225</v>
      </c>
      <c r="K28" t="s">
        <v>49</v>
      </c>
      <c r="L28">
        <v>138</v>
      </c>
      <c r="M28">
        <v>139.30000000000001</v>
      </c>
      <c r="N28">
        <v>1.1000000000000001</v>
      </c>
      <c r="P28" t="str">
        <f t="shared" si="1"/>
        <v>Minsk&amp;\bf{100}&amp;102&amp;SG&amp;138&amp;139.3\\</v>
      </c>
    </row>
    <row r="29" spans="1:16" x14ac:dyDescent="0.25">
      <c r="A29" s="1" t="s">
        <v>24</v>
      </c>
      <c r="B29" s="1">
        <f t="shared" ref="B29:D29" si="2">AVERAGE(B4:B23)</f>
        <v>36.1</v>
      </c>
      <c r="C29" s="1">
        <f t="shared" si="2"/>
        <v>1</v>
      </c>
      <c r="D29" s="1">
        <f t="shared" si="2"/>
        <v>0.37649999999999995</v>
      </c>
      <c r="E29" s="1">
        <f>AVERAGE(E4:E28)</f>
        <v>48.04</v>
      </c>
      <c r="F29" s="1">
        <f>COUNTIF(F4:F28, "best")</f>
        <v>20</v>
      </c>
      <c r="G29" s="1">
        <f>AVERAGE(G4:G28)</f>
        <v>48.732000000000006</v>
      </c>
      <c r="H29" s="1">
        <f t="shared" ref="H29:L29" si="3">AVERAGE(H4:H28)</f>
        <v>0.47500425959402182</v>
      </c>
      <c r="I29" s="1">
        <f t="shared" si="3"/>
        <v>669.33335999999997</v>
      </c>
      <c r="J29" s="1">
        <f t="shared" si="3"/>
        <v>1274.2051777777776</v>
      </c>
      <c r="K29" s="1"/>
      <c r="L29" s="1">
        <f t="shared" si="3"/>
        <v>126.68</v>
      </c>
      <c r="M29" s="1">
        <f t="shared" ref="M29" si="4">AVERAGE(M4:M28)</f>
        <v>128.428</v>
      </c>
      <c r="N29" s="1">
        <f t="shared" ref="N29" si="5">AVERAGE(N4:N28)</f>
        <v>1.1239999999999997</v>
      </c>
      <c r="P29" t="s">
        <v>75</v>
      </c>
    </row>
    <row r="31" spans="1:16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6" x14ac:dyDescent="0.25">
      <c r="A32" s="1"/>
      <c r="B32" s="2" t="s">
        <v>31</v>
      </c>
      <c r="C32" s="2"/>
      <c r="D32" s="2"/>
      <c r="E32" s="2" t="s">
        <v>38</v>
      </c>
      <c r="F32" s="2"/>
      <c r="G32" s="2"/>
      <c r="H32" s="2"/>
      <c r="I32" s="2"/>
      <c r="J32" s="2"/>
    </row>
    <row r="33" spans="1:16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  <c r="P33" t="s">
        <v>76</v>
      </c>
    </row>
    <row r="34" spans="1:16" x14ac:dyDescent="0.25">
      <c r="A34" t="s">
        <v>50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  <c r="P34" t="str">
        <f>A34&amp;"&amp;"&amp;IF(E34&lt;=L34,"\bf{"&amp;E34&amp;"}",E34)&amp;"&amp;"&amp;ROUND(G34,1)&amp;"&amp;"&amp;K34&amp;"&amp;"&amp;IF(L34&lt;=E34,"\bf{"&amp;L34&amp;"}",L34)&amp;"&amp;"&amp;ROUND(M34,1)&amp;"\\"</f>
        <v>Bath&amp;\bf{71}&amp;71.8&amp;BS1&amp;86&amp;89\\</v>
      </c>
    </row>
    <row r="35" spans="1:16" x14ac:dyDescent="0.25">
      <c r="A35" t="s">
        <v>51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6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>
        <v>97.6</v>
      </c>
      <c r="N35">
        <v>1</v>
      </c>
      <c r="P35" t="str">
        <f t="shared" ref="P35:P58" si="7">A35&amp;"&amp;"&amp;IF(E35&lt;=L35,"\bf{"&amp;E35&amp;"}",E35)&amp;"&amp;"&amp;ROUND(G35,1)&amp;"&amp;"&amp;K35&amp;"&amp;"&amp;IF(L35&lt;=E35,"\bf{"&amp;L35&amp;"}",L35)&amp;"&amp;"&amp;ROUND(M35,1)&amp;"\\"</f>
        <v>Belfast&amp;\bf{76}&amp;76.2&amp;BS4&amp;96&amp;97.6\\</v>
      </c>
    </row>
    <row r="36" spans="1:16" x14ac:dyDescent="0.25">
      <c r="A36" t="s">
        <v>52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6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>
        <v>49.4</v>
      </c>
      <c r="N36">
        <v>0.5</v>
      </c>
      <c r="P36" t="str">
        <f t="shared" si="7"/>
        <v>Brighton&amp;\bf{40}&amp;41.1&amp;BS4&amp;49&amp;49.4\\</v>
      </c>
    </row>
    <row r="37" spans="1:16" x14ac:dyDescent="0.25">
      <c r="A37" t="s">
        <v>53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6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>
        <v>94</v>
      </c>
      <c r="N37">
        <v>1.4</v>
      </c>
      <c r="P37" t="str">
        <f t="shared" si="7"/>
        <v>Bristol&amp;\bf{73}&amp;73.7&amp;BS4&amp;91&amp;94\\</v>
      </c>
    </row>
    <row r="38" spans="1:16" x14ac:dyDescent="0.25">
      <c r="A38" t="s">
        <v>54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6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>
        <v>95.9</v>
      </c>
      <c r="N38">
        <v>1.6</v>
      </c>
      <c r="P38" t="str">
        <f t="shared" si="7"/>
        <v>Cardiff&amp;\bf{79}&amp;79.4&amp;BS4&amp;92&amp;95.9\\</v>
      </c>
    </row>
    <row r="39" spans="1:16" x14ac:dyDescent="0.25">
      <c r="A39" t="s">
        <v>55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6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>
        <v>85.1</v>
      </c>
      <c r="N39">
        <v>0.7</v>
      </c>
      <c r="P39" t="str">
        <f t="shared" si="7"/>
        <v>Coventry&amp;\bf{73}&amp;73.2&amp;BS4&amp;84&amp;85.1\\</v>
      </c>
    </row>
    <row r="40" spans="1:16" x14ac:dyDescent="0.25">
      <c r="A40" t="s">
        <v>56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6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>
        <v>95.7</v>
      </c>
      <c r="N40">
        <v>1</v>
      </c>
      <c r="P40" t="str">
        <f t="shared" si="7"/>
        <v>Exeter&amp;\bf{77}&amp;77.3&amp;BS4&amp;94&amp;95.7\\</v>
      </c>
    </row>
    <row r="41" spans="1:16" x14ac:dyDescent="0.25">
      <c r="A41" t="s">
        <v>57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6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>
        <v>110.6</v>
      </c>
      <c r="N41">
        <v>1.7</v>
      </c>
      <c r="P41" t="str">
        <f t="shared" si="7"/>
        <v>Glasgow&amp;\bf{93}&amp;94.2&amp;BS4&amp;108&amp;110.6\\</v>
      </c>
    </row>
    <row r="42" spans="1:16" x14ac:dyDescent="0.25">
      <c r="A42" t="s">
        <v>58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6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>
        <v>99.6</v>
      </c>
      <c r="N42">
        <v>1</v>
      </c>
      <c r="P42" t="str">
        <f t="shared" si="7"/>
        <v>Leeds&amp;\bf{79}&amp;80.5&amp;BS4&amp;98&amp;99.6\\</v>
      </c>
    </row>
    <row r="43" spans="1:16" x14ac:dyDescent="0.25">
      <c r="A43" t="s">
        <v>59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6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>
        <v>94.1</v>
      </c>
      <c r="N43">
        <v>0.8</v>
      </c>
      <c r="P43" t="str">
        <f t="shared" si="7"/>
        <v>Leicester&amp;\bf{75}&amp;75.2&amp;BS4&amp;93&amp;94.1\\</v>
      </c>
    </row>
    <row r="44" spans="1:16" x14ac:dyDescent="0.25">
      <c r="A44" t="s">
        <v>60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6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>
        <v>72</v>
      </c>
      <c r="N44">
        <v>0.8</v>
      </c>
      <c r="P44" t="str">
        <f t="shared" si="7"/>
        <v>Liverpool&amp;\bf{57}&amp;57&amp;BS4&amp;71&amp;72\\</v>
      </c>
    </row>
    <row r="45" spans="1:16" x14ac:dyDescent="0.25">
      <c r="A45" t="s">
        <v>61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6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>
        <v>91.5</v>
      </c>
      <c r="N45">
        <v>0.9</v>
      </c>
      <c r="P45" t="str">
        <f t="shared" si="7"/>
        <v>Manchester&amp;\bf{77}&amp;78.4&amp;BS4&amp;90&amp;91.5\\</v>
      </c>
    </row>
    <row r="46" spans="1:16" x14ac:dyDescent="0.25">
      <c r="A46" t="s">
        <v>62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6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>
        <v>95.4</v>
      </c>
      <c r="N46">
        <v>1.1000000000000001</v>
      </c>
      <c r="P46" t="str">
        <f t="shared" si="7"/>
        <v>Newcastle&amp;\bf{83}&amp;84.3&amp;BS4&amp;94&amp;95.4\\</v>
      </c>
    </row>
    <row r="47" spans="1:16" x14ac:dyDescent="0.25">
      <c r="A47" t="s">
        <v>63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6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>
        <v>103.3</v>
      </c>
      <c r="N47">
        <v>0.8</v>
      </c>
      <c r="P47" t="str">
        <f t="shared" si="7"/>
        <v>Nottingham&amp;\bf{84}&amp;85.3&amp;BS4&amp;102&amp;103.3\\</v>
      </c>
    </row>
    <row r="48" spans="1:16" x14ac:dyDescent="0.25">
      <c r="A48" t="s">
        <v>64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6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>
        <v>54.9</v>
      </c>
      <c r="N48">
        <v>0.7</v>
      </c>
      <c r="P48" t="str">
        <f t="shared" si="7"/>
        <v>Oxford&amp;\bf{47}&amp;47&amp;BS4&amp;54&amp;54.9\\</v>
      </c>
    </row>
    <row r="49" spans="1:16" x14ac:dyDescent="0.25">
      <c r="A49" t="s">
        <v>65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6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>
        <v>75</v>
      </c>
      <c r="N49">
        <v>1.1000000000000001</v>
      </c>
      <c r="P49" t="str">
        <f t="shared" si="7"/>
        <v>Plymouth&amp;\bf{62}&amp;62.1&amp;BS4&amp;73&amp;75\\</v>
      </c>
    </row>
    <row r="50" spans="1:16" x14ac:dyDescent="0.25">
      <c r="A50" t="s">
        <v>66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6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>
        <v>98.9</v>
      </c>
      <c r="N50">
        <v>1.3</v>
      </c>
      <c r="P50" t="str">
        <f t="shared" si="7"/>
        <v>Sheffield&amp;\bf{84}&amp;84.7&amp;BS4&amp;97&amp;98.9\\</v>
      </c>
    </row>
    <row r="51" spans="1:16" x14ac:dyDescent="0.25">
      <c r="A51" t="s">
        <v>67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6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>
        <v>61.1</v>
      </c>
      <c r="N51">
        <v>0.7</v>
      </c>
      <c r="P51" t="str">
        <f t="shared" si="7"/>
        <v>Southampton&amp;\bf{50}&amp;50.1&amp;BS4&amp;60&amp;61.1\\</v>
      </c>
    </row>
    <row r="52" spans="1:16" x14ac:dyDescent="0.25">
      <c r="A52" t="s">
        <v>68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6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>
        <v>89.1</v>
      </c>
      <c r="N52">
        <v>1.1000000000000001</v>
      </c>
      <c r="P52" t="str">
        <f t="shared" si="7"/>
        <v>Sunderland&amp;\bf{73}&amp;73.7&amp;BS4&amp;87&amp;89.1\\</v>
      </c>
    </row>
    <row r="53" spans="1:16" x14ac:dyDescent="0.25">
      <c r="A53" t="s">
        <v>69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6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>
        <v>77.599999999999994</v>
      </c>
      <c r="N53">
        <v>0.6</v>
      </c>
      <c r="P53" t="str">
        <f t="shared" si="7"/>
        <v>York&amp;\bf{68}&amp;68&amp;BS4&amp;77&amp;77.6\\</v>
      </c>
    </row>
    <row r="54" spans="1:16" x14ac:dyDescent="0.25">
      <c r="A54" t="s">
        <v>70</v>
      </c>
      <c r="E54">
        <f>MIN('k2'!B23,'k2'!F23,'k2'!J23,'k2'!N23,'k2'!R23,'k2'!V23,'k2'!Z23,'k2'!AD23,'k2'!AH23,'k2'!AL23)</f>
        <v>169</v>
      </c>
      <c r="F54" t="str">
        <f t="shared" si="6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197</v>
      </c>
      <c r="M54">
        <v>197.5</v>
      </c>
      <c r="N54">
        <v>0.9</v>
      </c>
      <c r="P54" t="str">
        <f t="shared" si="7"/>
        <v>Belgrade&amp;\bf{169}&amp;172.3&amp;PG&amp;197&amp;197.5\\</v>
      </c>
    </row>
    <row r="55" spans="1:16" x14ac:dyDescent="0.25">
      <c r="A55" t="s">
        <v>71</v>
      </c>
      <c r="E55">
        <f>MIN('k2'!B24,'k2'!F24,'k2'!J24,'k2'!N24,'k2'!R24,'k2'!V24,'k2'!Z24,'k2'!AD24,'k2'!AH24,'k2'!AL24)</f>
        <v>206</v>
      </c>
      <c r="F55" t="str">
        <f t="shared" si="6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268</v>
      </c>
      <c r="M55">
        <v>270.39999999999998</v>
      </c>
      <c r="N55">
        <v>1.4</v>
      </c>
      <c r="P55" t="str">
        <f t="shared" si="7"/>
        <v>Berlin&amp;\bf{206}&amp;207.1&amp;PG&amp;268&amp;270.4\\</v>
      </c>
    </row>
    <row r="56" spans="1:16" x14ac:dyDescent="0.25">
      <c r="A56" t="s">
        <v>72</v>
      </c>
      <c r="E56">
        <f>MIN('k2'!B25,'k2'!F25,'k2'!J25,'k2'!N25,'k2'!R25,'k2'!V25,'k2'!Z25,'k2'!AD25,'k2'!AH25,'k2'!AL25)</f>
        <v>181</v>
      </c>
      <c r="F56" t="str">
        <f t="shared" si="6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5707.7339999999995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133</v>
      </c>
      <c r="M56">
        <v>135</v>
      </c>
      <c r="N56">
        <v>1.1000000000000001</v>
      </c>
      <c r="P56" t="str">
        <f t="shared" si="7"/>
        <v>Boston&amp;181&amp;194.6&amp;PG&amp;\bf{133}&amp;135\\</v>
      </c>
    </row>
    <row r="57" spans="1:16" x14ac:dyDescent="0.25">
      <c r="A57" t="s">
        <v>73</v>
      </c>
      <c r="E57">
        <f>MIN('k2'!B26,'k2'!F26,'k2'!J26,'k2'!N26,'k2'!R26,'k2'!V26,'k2'!Z26,'k2'!AD26,'k2'!AH26,'k2'!AL26)</f>
        <v>181</v>
      </c>
      <c r="F57" t="str">
        <f t="shared" si="6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5190.116</v>
      </c>
      <c r="J57">
        <f>AVERAGE('k2'!E26,'k2'!I26,'k2'!M26,'k2'!Q26,'k2'!U26,'k2'!Y26,'k2'!AC26,'k2'!AG26,'k2'!AK26,'k2'!AO26)</f>
        <v>5190.116</v>
      </c>
      <c r="K57" t="s">
        <v>48</v>
      </c>
      <c r="L57">
        <v>166</v>
      </c>
      <c r="M57">
        <v>166.8</v>
      </c>
      <c r="N57">
        <v>0.4</v>
      </c>
      <c r="P57" t="str">
        <f t="shared" si="7"/>
        <v>Dublin&amp;181&amp;184.4&amp;PG&amp;\bf{166}&amp;166.8\\</v>
      </c>
    </row>
    <row r="58" spans="1:16" x14ac:dyDescent="0.25">
      <c r="A58" t="s">
        <v>74</v>
      </c>
      <c r="E58">
        <f>MIN('k2'!B27,'k2'!F27,'k2'!J27,'k2'!N27,'k2'!R27,'k2'!V27,'k2'!Z27,'k2'!AD27,'k2'!AH27,'k2'!AL27)</f>
        <v>197</v>
      </c>
      <c r="F58" t="str">
        <f t="shared" si="6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>
        <v>265</v>
      </c>
      <c r="M58">
        <v>266.39999999999998</v>
      </c>
      <c r="N58">
        <v>1.3</v>
      </c>
      <c r="P58" t="str">
        <f t="shared" si="7"/>
        <v>Minsk&amp;\bf{197}&amp;201.1&amp;PG&amp;265&amp;266.4\\</v>
      </c>
    </row>
    <row r="59" spans="1:16" x14ac:dyDescent="0.25">
      <c r="A59" s="1" t="s">
        <v>24</v>
      </c>
      <c r="B59" s="1">
        <f>AVERAGE(B34:B58)</f>
        <v>70.45</v>
      </c>
      <c r="C59" s="1">
        <f t="shared" ref="C59:J59" si="8">AVERAGE(C34:C58)</f>
        <v>1</v>
      </c>
      <c r="D59" s="1">
        <f t="shared" si="8"/>
        <v>2.9030000000000005</v>
      </c>
      <c r="E59" s="1">
        <f t="shared" si="8"/>
        <v>94.2</v>
      </c>
      <c r="F59" s="1">
        <f>COUNTIF(F34:F58, "best")</f>
        <v>9</v>
      </c>
      <c r="G59" s="1">
        <f t="shared" si="8"/>
        <v>95.707999999999998</v>
      </c>
      <c r="H59" s="1">
        <f t="shared" si="8"/>
        <v>1.0976296404941266</v>
      </c>
      <c r="I59" s="1">
        <f t="shared" si="8"/>
        <v>1139.9200800000001</v>
      </c>
      <c r="J59" s="1">
        <f t="shared" si="8"/>
        <v>1680.9719999999998</v>
      </c>
      <c r="K59" s="1"/>
      <c r="L59" s="1">
        <f t="shared" ref="L59" si="9">AVERAGE(L34:L58)</f>
        <v>109</v>
      </c>
      <c r="M59" s="1">
        <f t="shared" ref="M59" si="10">AVERAGE(M34:M58)</f>
        <v>110.63600000000001</v>
      </c>
      <c r="N59" s="1">
        <f t="shared" ref="N59" si="11">AVERAGE(N34:N58)</f>
        <v>1.0120000000000002</v>
      </c>
      <c r="P59" t="s">
        <v>75</v>
      </c>
    </row>
    <row r="61" spans="1:16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6" x14ac:dyDescent="0.25">
      <c r="A62" s="1"/>
      <c r="B62" s="2" t="s">
        <v>31</v>
      </c>
      <c r="C62" s="2"/>
      <c r="D62" s="2"/>
      <c r="E62" s="2" t="s">
        <v>38</v>
      </c>
      <c r="F62" s="2"/>
      <c r="G62" s="2"/>
      <c r="H62" s="2"/>
      <c r="I62" s="2"/>
      <c r="J62" s="2"/>
    </row>
    <row r="63" spans="1:16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  <c r="P63" t="s">
        <v>76</v>
      </c>
    </row>
    <row r="64" spans="1:16" x14ac:dyDescent="0.25">
      <c r="A64" t="s">
        <v>50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  <c r="P64" t="str">
        <f>A64&amp;"&amp;"&amp;IF(E64&lt;=L64,"\bf{"&amp;E64&amp;"}",E64)&amp;"&amp;"&amp;ROUND(G64,1)&amp;"&amp;"&amp;K64&amp;"&amp;"&amp;IF(L64&lt;=E64,"\bf{"&amp;L64&amp;"}",L64)&amp;"&amp;"&amp;ROUND(M64,1)&amp;"\\"</f>
        <v>Bath&amp;\bf{139}&amp;140.4&amp;BS4&amp;159&amp;160\\</v>
      </c>
    </row>
    <row r="65" spans="1:16" x14ac:dyDescent="0.25">
      <c r="A65" t="s">
        <v>51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2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  <c r="P65" t="str">
        <f t="shared" ref="P65:P88" si="13">A65&amp;"&amp;"&amp;IF(E65&lt;=L65,"\bf{"&amp;E65&amp;"}",E65)&amp;"&amp;"&amp;ROUND(G65,1)&amp;"&amp;"&amp;K65&amp;"&amp;"&amp;IF(L65&lt;=E65,"\bf{"&amp;L65&amp;"}",L65)&amp;"&amp;"&amp;ROUND(M65,1)&amp;"\\"</f>
        <v>Belfast&amp;\bf{147}&amp;148.5&amp;BS4&amp;177&amp;179.6\\</v>
      </c>
    </row>
    <row r="66" spans="1:16" x14ac:dyDescent="0.25">
      <c r="A66" t="s">
        <v>52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2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  <c r="P66" t="str">
        <f t="shared" si="13"/>
        <v>Brighton&amp;\bf{78}&amp;79.3&amp;BS4&amp;92&amp;94.8\\</v>
      </c>
    </row>
    <row r="67" spans="1:16" x14ac:dyDescent="0.25">
      <c r="A67" t="s">
        <v>53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2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  <c r="P67" t="str">
        <f t="shared" si="13"/>
        <v>Bristol&amp;\bf{145}&amp;146.7&amp;BS4&amp;175&amp;176.4\\</v>
      </c>
    </row>
    <row r="68" spans="1:16" x14ac:dyDescent="0.25">
      <c r="A68" t="s">
        <v>54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2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1.3</v>
      </c>
      <c r="P68" t="str">
        <f t="shared" si="13"/>
        <v>Cardiff&amp;\bf{160}&amp;161.9&amp;BS4&amp;181&amp;183.2\\</v>
      </c>
    </row>
    <row r="69" spans="1:16" x14ac:dyDescent="0.25">
      <c r="A69" t="s">
        <v>55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2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  <c r="P69" t="str">
        <f t="shared" si="13"/>
        <v>Coventry&amp;\bf{150}&amp;150.6&amp;BS4&amp;170&amp;172.6\\</v>
      </c>
    </row>
    <row r="70" spans="1:16" x14ac:dyDescent="0.25">
      <c r="A70" t="s">
        <v>56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2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  <c r="P70" t="str">
        <f t="shared" si="13"/>
        <v>Exeter&amp;\bf{157}&amp;158.3&amp;BS4&amp;181&amp;182.3\\</v>
      </c>
    </row>
    <row r="71" spans="1:16" x14ac:dyDescent="0.25">
      <c r="A71" t="s">
        <v>57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2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  <c r="P71" t="str">
        <f t="shared" si="13"/>
        <v>Glasgow&amp;\bf{174}&amp;175.4&amp;BS4&amp;197&amp;199.8\\</v>
      </c>
    </row>
    <row r="72" spans="1:16" x14ac:dyDescent="0.25">
      <c r="A72" t="s">
        <v>58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2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  <c r="P72" t="str">
        <f t="shared" si="13"/>
        <v>Leeds&amp;\bf{152}&amp;152.4&amp;BS4&amp;186&amp;187.1\\</v>
      </c>
    </row>
    <row r="73" spans="1:16" x14ac:dyDescent="0.25">
      <c r="A73" t="s">
        <v>59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2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  <c r="P73" t="str">
        <f t="shared" si="13"/>
        <v>Leicester&amp;\bf{151}&amp;152.6&amp;BS4&amp;175&amp;177.7\\</v>
      </c>
    </row>
    <row r="74" spans="1:16" x14ac:dyDescent="0.25">
      <c r="A74" t="s">
        <v>60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2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  <c r="P74" t="str">
        <f t="shared" si="13"/>
        <v>Liverpool&amp;\bf{112}&amp;114&amp;BS4&amp;132&amp;133\\</v>
      </c>
    </row>
    <row r="75" spans="1:16" x14ac:dyDescent="0.25">
      <c r="A75" t="s">
        <v>61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2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  <c r="P75" t="str">
        <f t="shared" si="13"/>
        <v>Manchester&amp;\bf{154}&amp;156.4&amp;BS4&amp;177&amp;178.5\\</v>
      </c>
    </row>
    <row r="76" spans="1:16" x14ac:dyDescent="0.25">
      <c r="A76" t="s">
        <v>62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2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  <c r="P76" t="str">
        <f t="shared" si="13"/>
        <v>Newcastle&amp;\bf{153}&amp;154.8&amp;BS2&amp;169&amp;171.5\\</v>
      </c>
    </row>
    <row r="77" spans="1:16" x14ac:dyDescent="0.25">
      <c r="A77" t="s">
        <v>63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2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  <c r="P77" t="str">
        <f t="shared" si="13"/>
        <v>Nottingham&amp;\bf{165}&amp;166.6&amp;BS4&amp;193&amp;195.2\\</v>
      </c>
    </row>
    <row r="78" spans="1:16" x14ac:dyDescent="0.25">
      <c r="A78" t="s">
        <v>64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2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  <c r="P78" t="str">
        <f t="shared" si="13"/>
        <v>Oxford&amp;\bf{89}&amp;89.2&amp;BS2&amp;99&amp;100.8\\</v>
      </c>
    </row>
    <row r="79" spans="1:16" x14ac:dyDescent="0.25">
      <c r="A79" t="s">
        <v>65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  <c r="P79" t="str">
        <f t="shared" si="13"/>
        <v>Plymouth&amp;\bf{115}&amp;116&amp;BS4&amp;135&amp;137\\</v>
      </c>
    </row>
    <row r="80" spans="1:16" x14ac:dyDescent="0.25">
      <c r="A80" t="s">
        <v>66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2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  <c r="P80" t="str">
        <f t="shared" si="13"/>
        <v>Sheffield&amp;\bf{160}&amp;161.6&amp;BS4&amp;180&amp;182.2\\</v>
      </c>
    </row>
    <row r="81" spans="1:16" x14ac:dyDescent="0.25">
      <c r="A81" t="s">
        <v>67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2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  <c r="P81" t="str">
        <f t="shared" si="13"/>
        <v>Southampton&amp;\bf{97}&amp;97.8&amp;BS4&amp;112&amp;113.2\\</v>
      </c>
    </row>
    <row r="82" spans="1:16" x14ac:dyDescent="0.25">
      <c r="A82" t="s">
        <v>68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2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  <c r="P82" t="str">
        <f t="shared" si="13"/>
        <v>Sunderland&amp;\bf{142}&amp;142.5&amp;BS4&amp;162&amp;163.6\\</v>
      </c>
    </row>
    <row r="83" spans="1:16" x14ac:dyDescent="0.25">
      <c r="A83" t="s">
        <v>69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2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  <c r="P83" t="str">
        <f t="shared" si="13"/>
        <v>York&amp;\bf{129}&amp;130.1&amp;BS4&amp;144&amp;145.8\\</v>
      </c>
    </row>
    <row r="84" spans="1:16" x14ac:dyDescent="0.25">
      <c r="A84" t="s">
        <v>70</v>
      </c>
      <c r="E84">
        <f>MIN('k4'!B23,'k4'!F23,'k4'!J23,'k4'!N23,'k4'!R23,'k4'!V23,'k4'!Z23,'k4'!AD23,'k4'!AH23,'k4'!AL23)</f>
        <v>344</v>
      </c>
      <c r="F84" t="str">
        <f t="shared" si="12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397</v>
      </c>
      <c r="M84">
        <v>400.1</v>
      </c>
      <c r="N84">
        <v>1.3</v>
      </c>
      <c r="P84" t="str">
        <f t="shared" si="13"/>
        <v>Belgrade&amp;\bf{344}&amp;346.3&amp;SG&amp;397&amp;400.1\\</v>
      </c>
    </row>
    <row r="85" spans="1:16" x14ac:dyDescent="0.25">
      <c r="A85" t="s">
        <v>71</v>
      </c>
      <c r="E85">
        <f>MIN('k4'!B24,'k4'!F24,'k4'!J24,'k4'!N24,'k4'!R24,'k4'!V24,'k4'!Z24,'k4'!AD24,'k4'!AH24,'k4'!AL24)</f>
        <v>408</v>
      </c>
      <c r="F85" t="str">
        <f t="shared" si="12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3574.4879999999998</v>
      </c>
      <c r="J85">
        <f>AVERAGE('k4'!E24,'k4'!I24,'k4'!M24,'k4'!Q24,'k4'!U24,'k4'!Y24,'k4'!AC24,'k4'!AG24,'k4'!AK24,'k4'!AO24)</f>
        <v>3612.0430000000001</v>
      </c>
      <c r="K85" t="s">
        <v>48</v>
      </c>
      <c r="L85">
        <v>501</v>
      </c>
      <c r="M85">
        <v>503.4</v>
      </c>
      <c r="N85">
        <v>1.9</v>
      </c>
      <c r="P85" t="str">
        <f t="shared" si="13"/>
        <v>Berlin&amp;\bf{408}&amp;409.2&amp;PG&amp;501&amp;503.4\\</v>
      </c>
    </row>
    <row r="86" spans="1:16" x14ac:dyDescent="0.25">
      <c r="A86" t="s">
        <v>72</v>
      </c>
      <c r="E86">
        <f>MIN('k4'!B25,'k4'!F25,'k4'!J25,'k4'!N25,'k4'!R25,'k4'!V25,'k4'!Z25,'k4'!AD25,'k4'!AH25,'k4'!AL25)</f>
        <v>341</v>
      </c>
      <c r="F86" t="str">
        <f t="shared" si="12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9339.9700000000012</v>
      </c>
      <c r="J86">
        <f>AVERAGE('k4'!E25,'k4'!I25,'k4'!M25,'k4'!Q25,'k4'!U25,'k4'!Y25,'k4'!AC25,'k4'!AG25,'k4'!AK25,'k4'!AO25)</f>
        <v>9339.9700000000012</v>
      </c>
      <c r="K86" t="s">
        <v>48</v>
      </c>
      <c r="L86">
        <v>255</v>
      </c>
      <c r="M86">
        <v>255.4</v>
      </c>
      <c r="N86">
        <v>0.5</v>
      </c>
      <c r="P86" t="str">
        <f t="shared" si="13"/>
        <v>Boston&amp;341&amp;341&amp;PG&amp;\bf{255}&amp;255.4\\</v>
      </c>
    </row>
    <row r="87" spans="1:16" x14ac:dyDescent="0.25">
      <c r="A87" t="s">
        <v>73</v>
      </c>
      <c r="E87">
        <f>MIN('k4'!B26,'k4'!F26,'k4'!J26,'k4'!N26,'k4'!R26,'k4'!V26,'k4'!Z26,'k4'!AD26,'k4'!AH26,'k4'!AL26)</f>
        <v>363</v>
      </c>
      <c r="F87" t="str">
        <f t="shared" si="12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10035.541000000001</v>
      </c>
      <c r="J87">
        <f>AVERAGE('k4'!E26,'k4'!I26,'k4'!M26,'k4'!Q26,'k4'!U26,'k4'!Y26,'k4'!AC26,'k4'!AG26,'k4'!AK26,'k4'!AO26)</f>
        <v>10035.541000000001</v>
      </c>
      <c r="K87" t="s">
        <v>48</v>
      </c>
      <c r="L87">
        <v>317</v>
      </c>
      <c r="M87">
        <v>318.5</v>
      </c>
      <c r="N87">
        <v>1.5</v>
      </c>
      <c r="P87" t="str">
        <f t="shared" si="13"/>
        <v>Dublin&amp;363&amp;363&amp;PG&amp;\bf{317}&amp;318.5\\</v>
      </c>
    </row>
    <row r="88" spans="1:16" x14ac:dyDescent="0.25">
      <c r="A88" t="s">
        <v>74</v>
      </c>
      <c r="E88">
        <f>MIN('k4'!B27,'k4'!F27,'k4'!J27,'k4'!N27,'k4'!R27,'k4'!V27,'k4'!Z27,'k4'!AD27,'k4'!AH27,'k4'!AL27)</f>
        <v>387</v>
      </c>
      <c r="F88" t="str">
        <f t="shared" si="12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>
        <v>506</v>
      </c>
      <c r="M88">
        <v>509.4</v>
      </c>
      <c r="N88">
        <v>2.9</v>
      </c>
      <c r="P88" t="str">
        <f t="shared" si="13"/>
        <v>Minsk&amp;\bf{387}&amp;391.5&amp;PG&amp;506&amp;509.4\\</v>
      </c>
    </row>
    <row r="89" spans="1:16" x14ac:dyDescent="0.25">
      <c r="A89" s="1" t="s">
        <v>24</v>
      </c>
      <c r="B89" s="1">
        <f>AVERAGE(B64:B88)</f>
        <v>135.35</v>
      </c>
      <c r="C89" s="1">
        <f t="shared" ref="C89" si="14">AVERAGE(C64:C88)</f>
        <v>0.55000000000000004</v>
      </c>
      <c r="D89" s="1">
        <f t="shared" ref="D89" si="15">AVERAGE(D64:D88)</f>
        <v>1894.1545000000006</v>
      </c>
      <c r="E89" s="1">
        <f t="shared" ref="E89" si="16">AVERAGE(E64:E88)</f>
        <v>184.48</v>
      </c>
      <c r="F89" s="1">
        <f>COUNTIF(F64:F88, "best")</f>
        <v>3</v>
      </c>
      <c r="G89" s="1">
        <f t="shared" ref="G89" si="17">AVERAGE(G64:G88)</f>
        <v>185.84400000000002</v>
      </c>
      <c r="H89" s="1">
        <f t="shared" ref="H89" si="18">AVERAGE(H64:H88)</f>
        <v>0.8650831775144211</v>
      </c>
      <c r="I89" s="1">
        <f t="shared" ref="I89" si="19">AVERAGE(I64:I88)</f>
        <v>1991.15056</v>
      </c>
      <c r="J89" s="1">
        <f t="shared" ref="J89" si="20">AVERAGE(J64:J88)</f>
        <v>2484.37428</v>
      </c>
      <c r="K89" s="1"/>
      <c r="L89" s="1">
        <f t="shared" ref="L89" si="21">AVERAGE(L64:L88)</f>
        <v>206.88</v>
      </c>
      <c r="M89" s="1">
        <f t="shared" ref="M89" si="22">AVERAGE(M64:M88)</f>
        <v>208.84399999999994</v>
      </c>
      <c r="N89" s="1">
        <f t="shared" ref="N89" si="23">AVERAGE(N64:N88)</f>
        <v>1.2959999999999996</v>
      </c>
      <c r="P89" t="s">
        <v>75</v>
      </c>
    </row>
  </sheetData>
  <sortState xmlns:xlrd2="http://schemas.microsoft.com/office/spreadsheetml/2017/richdata2" ref="L1:O89">
    <sortCondition ref="L1:L89"/>
  </sortState>
  <mergeCells count="9">
    <mergeCell ref="B61:J61"/>
    <mergeCell ref="B62:D62"/>
    <mergeCell ref="E32:J32"/>
    <mergeCell ref="E62:J62"/>
    <mergeCell ref="B2:D2"/>
    <mergeCell ref="B1:J1"/>
    <mergeCell ref="B31:J31"/>
    <mergeCell ref="E2:J2"/>
    <mergeCell ref="B32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E92D-83B8-4848-83C5-FC9D01B5B689}">
  <dimension ref="A1:G26"/>
  <sheetViews>
    <sheetView workbookViewId="0">
      <selection activeCell="C2" sqref="C2:F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82</v>
      </c>
      <c r="B1" t="s">
        <v>78</v>
      </c>
      <c r="C1" t="s">
        <v>77</v>
      </c>
      <c r="D1" t="s">
        <v>79</v>
      </c>
      <c r="E1" t="s">
        <v>80</v>
      </c>
      <c r="F1" t="s">
        <v>81</v>
      </c>
      <c r="G1" t="s">
        <v>83</v>
      </c>
    </row>
    <row r="2" spans="1:7" x14ac:dyDescent="0.25">
      <c r="A2">
        <v>21630466</v>
      </c>
      <c r="B2">
        <v>37982</v>
      </c>
      <c r="C2" t="s">
        <v>73</v>
      </c>
      <c r="D2">
        <f>Summary!I27</f>
        <v>3301.7750000000001</v>
      </c>
      <c r="E2">
        <f>Summary!I57</f>
        <v>5190.116</v>
      </c>
      <c r="F2">
        <f>Summary!I87</f>
        <v>10035.541000000001</v>
      </c>
      <c r="G2">
        <f>SUM(D2:F2)</f>
        <v>18527.432000000001</v>
      </c>
    </row>
    <row r="3" spans="1:7" x14ac:dyDescent="0.25">
      <c r="A3">
        <v>28164740</v>
      </c>
      <c r="B3">
        <v>44797</v>
      </c>
      <c r="C3" t="s">
        <v>72</v>
      </c>
      <c r="D3">
        <f>Summary!I26</f>
        <v>3313.1459999999997</v>
      </c>
      <c r="E3">
        <f>Summary!I56</f>
        <v>5707.7339999999995</v>
      </c>
      <c r="F3">
        <f>Summary!I86</f>
        <v>9339.9700000000012</v>
      </c>
      <c r="G3">
        <f>SUM(D3:F3)</f>
        <v>18360.849999999999</v>
      </c>
    </row>
    <row r="4" spans="1:7" x14ac:dyDescent="0.25">
      <c r="A4">
        <v>9944851</v>
      </c>
      <c r="B4">
        <v>29461</v>
      </c>
      <c r="C4" t="s">
        <v>71</v>
      </c>
      <c r="D4">
        <f>Summary!I25</f>
        <v>2943.3550000000005</v>
      </c>
      <c r="E4">
        <f>Summary!I55</f>
        <v>3363.7640000000006</v>
      </c>
      <c r="F4">
        <f>Summary!I85</f>
        <v>3574.4879999999998</v>
      </c>
      <c r="G4">
        <f>SUM(D4:F4)</f>
        <v>9881.607</v>
      </c>
    </row>
    <row r="5" spans="1:7" x14ac:dyDescent="0.25">
      <c r="A5">
        <v>7561185</v>
      </c>
      <c r="B5">
        <v>19586</v>
      </c>
      <c r="C5" t="s">
        <v>70</v>
      </c>
      <c r="D5">
        <f>Summary!I24</f>
        <v>2604.0349999999999</v>
      </c>
      <c r="E5">
        <f>Summary!I54</f>
        <v>3454.2159999999994</v>
      </c>
      <c r="F5">
        <f>Summary!I84</f>
        <v>3441.4929999999995</v>
      </c>
      <c r="G5">
        <f>SUM(D5:F5)</f>
        <v>9499.7439999999988</v>
      </c>
    </row>
    <row r="6" spans="1:7" x14ac:dyDescent="0.25">
      <c r="A6">
        <v>1375618</v>
      </c>
      <c r="B6">
        <v>10487</v>
      </c>
      <c r="C6" t="s">
        <v>74</v>
      </c>
      <c r="D6">
        <f>Summary!I28</f>
        <v>2086.7179999999998</v>
      </c>
      <c r="E6">
        <f>Summary!I58</f>
        <v>2864.2169999999996</v>
      </c>
      <c r="F6">
        <f>Summary!I88</f>
        <v>3364.1230000000005</v>
      </c>
      <c r="G6">
        <f>SUM(D6:F6)</f>
        <v>8315.0580000000009</v>
      </c>
    </row>
    <row r="7" spans="1:7" x14ac:dyDescent="0.25">
      <c r="A7">
        <v>77286</v>
      </c>
      <c r="B7">
        <v>1991</v>
      </c>
      <c r="C7" t="s">
        <v>61</v>
      </c>
      <c r="D7">
        <f>Summary!I15</f>
        <v>844.07799999999986</v>
      </c>
      <c r="E7">
        <f>Summary!I45</f>
        <v>1608.6949999999999</v>
      </c>
      <c r="F7">
        <f>Summary!I75</f>
        <v>2584.7870000000007</v>
      </c>
      <c r="G7">
        <f>SUM(D7:F7)</f>
        <v>5037.5600000000004</v>
      </c>
    </row>
    <row r="8" spans="1:7" x14ac:dyDescent="0.25">
      <c r="A8">
        <v>51595</v>
      </c>
      <c r="B8">
        <v>1739</v>
      </c>
      <c r="C8" t="s">
        <v>63</v>
      </c>
      <c r="D8">
        <f>Summary!I17</f>
        <v>85.131999999999991</v>
      </c>
      <c r="E8">
        <f>Summary!I47</f>
        <v>1125.3040000000001</v>
      </c>
      <c r="F8">
        <f>Summary!I77</f>
        <v>1827.64</v>
      </c>
      <c r="G8">
        <f>SUM(D8:F8)</f>
        <v>3038.076</v>
      </c>
    </row>
    <row r="9" spans="1:7" x14ac:dyDescent="0.25">
      <c r="A9">
        <v>62617</v>
      </c>
      <c r="B9">
        <v>1700</v>
      </c>
      <c r="C9" t="s">
        <v>51</v>
      </c>
      <c r="D9">
        <f>Summary!I5</f>
        <v>66.681000000000012</v>
      </c>
      <c r="E9">
        <f>Summary!I35</f>
        <v>865.44299999999998</v>
      </c>
      <c r="F9">
        <f>Summary!I65</f>
        <v>1800.3589999999999</v>
      </c>
      <c r="G9">
        <f>SUM(D9:F9)</f>
        <v>2732.4830000000002</v>
      </c>
    </row>
    <row r="10" spans="1:7" x14ac:dyDescent="0.25">
      <c r="A10">
        <v>42013</v>
      </c>
      <c r="B10">
        <v>1346</v>
      </c>
      <c r="C10" t="s">
        <v>68</v>
      </c>
      <c r="D10">
        <f>Summary!I22</f>
        <v>44.394999999999996</v>
      </c>
      <c r="E10">
        <f>Summary!I52</f>
        <v>187.46100000000001</v>
      </c>
      <c r="F10">
        <f>Summary!I82</f>
        <v>2464.1019999999999</v>
      </c>
      <c r="G10">
        <f>SUM(D10:F10)</f>
        <v>2695.9579999999996</v>
      </c>
    </row>
    <row r="11" spans="1:7" x14ac:dyDescent="0.25">
      <c r="A11">
        <v>48219</v>
      </c>
      <c r="B11">
        <v>1531</v>
      </c>
      <c r="C11" t="s">
        <v>59</v>
      </c>
      <c r="D11">
        <f>Summary!I13</f>
        <v>233.01999999999998</v>
      </c>
      <c r="E11">
        <f>Summary!I43</f>
        <v>462.41800000000001</v>
      </c>
      <c r="F11">
        <f>Summary!I73</f>
        <v>1729.2720000000002</v>
      </c>
      <c r="G11">
        <f>SUM(D11:F11)</f>
        <v>2424.71</v>
      </c>
    </row>
    <row r="12" spans="1:7" x14ac:dyDescent="0.25">
      <c r="A12">
        <v>26614</v>
      </c>
      <c r="B12">
        <v>1109</v>
      </c>
      <c r="C12" t="s">
        <v>62</v>
      </c>
      <c r="D12">
        <f>Summary!I16</f>
        <v>88.576999999999998</v>
      </c>
      <c r="E12">
        <f>Summary!I46</f>
        <v>378.57799999999997</v>
      </c>
      <c r="F12">
        <f>Summary!I76</f>
        <v>1147.6460000000002</v>
      </c>
      <c r="G12">
        <f>SUM(D12:F12)</f>
        <v>1614.8010000000002</v>
      </c>
    </row>
    <row r="13" spans="1:7" x14ac:dyDescent="0.25">
      <c r="A13">
        <v>56511</v>
      </c>
      <c r="B13">
        <v>1647</v>
      </c>
      <c r="C13" t="s">
        <v>58</v>
      </c>
      <c r="D13">
        <f>Summary!I12</f>
        <v>132.66999999999999</v>
      </c>
      <c r="E13">
        <f>Summary!I42</f>
        <v>291.423</v>
      </c>
      <c r="F13">
        <f>Summary!I72</f>
        <v>1078.0520000000001</v>
      </c>
      <c r="G13">
        <f>SUM(D13:F13)</f>
        <v>1502.145</v>
      </c>
    </row>
    <row r="14" spans="1:7" x14ac:dyDescent="0.25">
      <c r="A14">
        <v>42564</v>
      </c>
      <c r="B14">
        <v>1273</v>
      </c>
      <c r="C14" t="s">
        <v>60</v>
      </c>
      <c r="D14">
        <f>Summary!I14</f>
        <v>192.53700000000003</v>
      </c>
      <c r="E14">
        <f>Summary!I44</f>
        <v>239.71599999999998</v>
      </c>
      <c r="F14">
        <f>Summary!I74</f>
        <v>981.00600000000009</v>
      </c>
      <c r="G14">
        <f>SUM(D14:F14)</f>
        <v>1413.259</v>
      </c>
    </row>
    <row r="15" spans="1:7" x14ac:dyDescent="0.25">
      <c r="A15">
        <v>47522</v>
      </c>
      <c r="B15">
        <v>1569</v>
      </c>
      <c r="C15" t="s">
        <v>53</v>
      </c>
      <c r="D15">
        <f>Summary!I7</f>
        <v>129.05799999999999</v>
      </c>
      <c r="E15">
        <f>Summary!I37</f>
        <v>571.79299999999989</v>
      </c>
      <c r="F15">
        <f>Summary!I67</f>
        <v>638.25</v>
      </c>
      <c r="G15">
        <f>SUM(D15:F15)</f>
        <v>1339.1009999999999</v>
      </c>
    </row>
    <row r="16" spans="1:7" x14ac:dyDescent="0.25">
      <c r="A16">
        <v>26689</v>
      </c>
      <c r="B16">
        <v>1175</v>
      </c>
      <c r="C16" t="s">
        <v>55</v>
      </c>
      <c r="D16">
        <f>Summary!I9</f>
        <v>144.58499999999998</v>
      </c>
      <c r="E16">
        <f>Summary!I39</f>
        <v>300.40700000000004</v>
      </c>
      <c r="F16">
        <f>Summary!I69</f>
        <v>826.95299999999986</v>
      </c>
      <c r="G16">
        <f>SUM(D16:F16)</f>
        <v>1271.9449999999999</v>
      </c>
    </row>
    <row r="17" spans="1:7" x14ac:dyDescent="0.25">
      <c r="A17">
        <v>35012</v>
      </c>
      <c r="B17">
        <v>976</v>
      </c>
      <c r="C17" t="s">
        <v>52</v>
      </c>
      <c r="D17">
        <f>Summary!I6</f>
        <v>89.171999999999997</v>
      </c>
      <c r="E17">
        <f>Summary!I36</f>
        <v>292.017</v>
      </c>
      <c r="F17">
        <f>Summary!I66</f>
        <v>858.97299999999996</v>
      </c>
      <c r="G17">
        <f>SUM(D17:F17)</f>
        <v>1240.1619999999998</v>
      </c>
    </row>
    <row r="18" spans="1:7" x14ac:dyDescent="0.25">
      <c r="A18">
        <v>50534</v>
      </c>
      <c r="B18">
        <v>1582</v>
      </c>
      <c r="C18" t="s">
        <v>66</v>
      </c>
      <c r="D18">
        <f>Summary!I20</f>
        <v>78.209999999999994</v>
      </c>
      <c r="E18">
        <f>Summary!I50</f>
        <v>289.04200000000003</v>
      </c>
      <c r="F18">
        <f>Summary!I80</f>
        <v>850.46400000000017</v>
      </c>
      <c r="G18">
        <f>SUM(D18:F18)</f>
        <v>1217.7160000000001</v>
      </c>
    </row>
    <row r="19" spans="1:7" x14ac:dyDescent="0.25">
      <c r="A19">
        <v>35070</v>
      </c>
      <c r="B19">
        <v>1122</v>
      </c>
      <c r="C19" t="s">
        <v>65</v>
      </c>
      <c r="D19">
        <f>Summary!I19</f>
        <v>55.003</v>
      </c>
      <c r="E19">
        <f>Summary!I49</f>
        <v>205.26500000000001</v>
      </c>
      <c r="F19">
        <f>Summary!I79</f>
        <v>919.92699999999991</v>
      </c>
      <c r="G19">
        <f>SUM(D19:F19)</f>
        <v>1180.1949999999999</v>
      </c>
    </row>
    <row r="20" spans="1:7" x14ac:dyDescent="0.25">
      <c r="A20">
        <v>23155</v>
      </c>
      <c r="B20">
        <v>1127</v>
      </c>
      <c r="C20" t="s">
        <v>54</v>
      </c>
      <c r="D20">
        <f>Summary!I8</f>
        <v>41.943999999999996</v>
      </c>
      <c r="E20">
        <f>Summary!I38</f>
        <v>181.9</v>
      </c>
      <c r="F20">
        <f>Summary!I68</f>
        <v>679.32499999999993</v>
      </c>
      <c r="G20">
        <f>SUM(D20:F20)</f>
        <v>903.16899999999987</v>
      </c>
    </row>
    <row r="21" spans="1:7" x14ac:dyDescent="0.25">
      <c r="A21">
        <v>31997</v>
      </c>
      <c r="B21">
        <v>1250</v>
      </c>
      <c r="C21" t="s">
        <v>56</v>
      </c>
      <c r="D21">
        <f>Summary!I10</f>
        <v>52.442999999999998</v>
      </c>
      <c r="E21">
        <f>Summary!I40</f>
        <v>285.10599999999999</v>
      </c>
      <c r="F21">
        <f>Summary!I70</f>
        <v>387.58800000000008</v>
      </c>
      <c r="G21">
        <f>SUM(D21:F21)</f>
        <v>725.13700000000006</v>
      </c>
    </row>
    <row r="22" spans="1:7" x14ac:dyDescent="0.25">
      <c r="A22">
        <v>18560</v>
      </c>
      <c r="B22">
        <v>910</v>
      </c>
      <c r="C22" t="s">
        <v>50</v>
      </c>
      <c r="D22">
        <f>Summary!I4</f>
        <v>60.934000000000005</v>
      </c>
      <c r="E22">
        <f>Summary!I34</f>
        <v>256.68599999999998</v>
      </c>
      <c r="F22">
        <f>Summary!I64</f>
        <v>285.74400000000003</v>
      </c>
      <c r="G22">
        <f>SUM(D22:F22)</f>
        <v>603.36400000000003</v>
      </c>
    </row>
    <row r="23" spans="1:7" x14ac:dyDescent="0.25">
      <c r="A23">
        <v>24323</v>
      </c>
      <c r="B23">
        <v>1137</v>
      </c>
      <c r="C23" t="s">
        <v>57</v>
      </c>
      <c r="D23">
        <f>Summary!I11</f>
        <v>90.929000000000016</v>
      </c>
      <c r="E23">
        <f>Summary!I41</f>
        <v>110.06699999999998</v>
      </c>
      <c r="F23">
        <f>Summary!I71</f>
        <v>376.05700000000002</v>
      </c>
      <c r="G23">
        <f>SUM(D23:F23)</f>
        <v>577.053</v>
      </c>
    </row>
    <row r="24" spans="1:7" x14ac:dyDescent="0.25">
      <c r="A24">
        <v>23774</v>
      </c>
      <c r="B24">
        <v>1044</v>
      </c>
      <c r="C24" t="s">
        <v>69</v>
      </c>
      <c r="D24">
        <f>Summary!I23</f>
        <v>28.401</v>
      </c>
      <c r="E24">
        <f>Summary!I53</f>
        <v>111.923</v>
      </c>
      <c r="F24">
        <f>Summary!I83</f>
        <v>359.89000000000004</v>
      </c>
      <c r="G24">
        <f>SUM(D24:F24)</f>
        <v>500.21400000000006</v>
      </c>
    </row>
    <row r="25" spans="1:7" x14ac:dyDescent="0.25">
      <c r="A25">
        <v>19942</v>
      </c>
      <c r="B25">
        <v>796</v>
      </c>
      <c r="C25" t="s">
        <v>67</v>
      </c>
      <c r="D25">
        <f>Summary!I21</f>
        <v>7.7779999999999987</v>
      </c>
      <c r="E25">
        <f>Summary!I51</f>
        <v>147.78100000000001</v>
      </c>
      <c r="F25">
        <f>Summary!I81</f>
        <v>203.32399999999998</v>
      </c>
      <c r="G25">
        <f>SUM(D25:F25)</f>
        <v>358.88299999999998</v>
      </c>
    </row>
    <row r="26" spans="1:7" x14ac:dyDescent="0.25">
      <c r="A26">
        <v>8396</v>
      </c>
      <c r="B26">
        <v>479</v>
      </c>
      <c r="C26" t="s">
        <v>64</v>
      </c>
      <c r="D26">
        <f>Summary!I18</f>
        <v>18.758000000000003</v>
      </c>
      <c r="E26">
        <f>Summary!I48</f>
        <v>6.93</v>
      </c>
      <c r="F26">
        <f>Summary!I78</f>
        <v>23.79</v>
      </c>
      <c r="G26">
        <f>SUM(D26:F26)</f>
        <v>49.478000000000002</v>
      </c>
    </row>
  </sheetData>
  <sortState xmlns:xlrd2="http://schemas.microsoft.com/office/spreadsheetml/2017/richdata2" ref="C2:G26">
    <sortCondition descending="1" ref="G1:G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399-1392-421F-BE16-4A68D42F8610}">
  <dimension ref="A1:AO27"/>
  <sheetViews>
    <sheetView topLeftCell="L1" workbookViewId="0">
      <selection activeCell="AL23" sqref="AL23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  <c r="AL23">
        <v>86</v>
      </c>
      <c r="AM23">
        <v>3523.11</v>
      </c>
      <c r="AN23" t="s">
        <v>25</v>
      </c>
      <c r="AO23">
        <v>3618.12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  <c r="AL24">
        <v>103</v>
      </c>
      <c r="AM24">
        <v>2979.95</v>
      </c>
      <c r="AN24" t="s">
        <v>25</v>
      </c>
      <c r="AO24">
        <v>3623.74</v>
      </c>
    </row>
    <row r="25" spans="1:41" x14ac:dyDescent="0.25">
      <c r="A25" t="s">
        <v>42</v>
      </c>
      <c r="B25">
        <v>99</v>
      </c>
      <c r="C25">
        <v>3811.6</v>
      </c>
      <c r="D25" t="s">
        <v>25</v>
      </c>
      <c r="E25">
        <v>3811.6</v>
      </c>
      <c r="F25">
        <v>99</v>
      </c>
      <c r="G25">
        <v>3788.09</v>
      </c>
      <c r="H25" t="s">
        <v>25</v>
      </c>
      <c r="I25">
        <v>3788.09</v>
      </c>
      <c r="J25">
        <v>99</v>
      </c>
      <c r="K25">
        <v>3749.63</v>
      </c>
      <c r="L25" t="s">
        <v>25</v>
      </c>
      <c r="M25">
        <v>3749.63</v>
      </c>
      <c r="N25">
        <v>99</v>
      </c>
      <c r="O25">
        <v>3656.19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3654.3</v>
      </c>
      <c r="X25" t="s">
        <v>25</v>
      </c>
      <c r="Y25">
        <v>3654.3</v>
      </c>
      <c r="Z25">
        <v>103</v>
      </c>
      <c r="AA25">
        <v>3626.92</v>
      </c>
      <c r="AB25" t="s">
        <v>25</v>
      </c>
      <c r="AC25">
        <v>3626.92</v>
      </c>
      <c r="AD25">
        <v>103</v>
      </c>
      <c r="AE25">
        <v>3620.35</v>
      </c>
      <c r="AF25" t="s">
        <v>25</v>
      </c>
      <c r="AG25">
        <v>3620.35</v>
      </c>
      <c r="AH25">
        <v>103</v>
      </c>
      <c r="AI25">
        <v>3655.39</v>
      </c>
      <c r="AJ25" t="s">
        <v>25</v>
      </c>
      <c r="AK25">
        <v>3655.39</v>
      </c>
      <c r="AL25">
        <v>102</v>
      </c>
      <c r="AM25">
        <v>3369.84</v>
      </c>
      <c r="AN25" t="s">
        <v>25</v>
      </c>
      <c r="AO25">
        <v>3621.27</v>
      </c>
    </row>
    <row r="26" spans="1:41" x14ac:dyDescent="0.25">
      <c r="A26" t="s">
        <v>43</v>
      </c>
      <c r="B26">
        <v>103</v>
      </c>
      <c r="C26">
        <v>4050.57</v>
      </c>
      <c r="D26" t="s">
        <v>25</v>
      </c>
      <c r="E26">
        <v>4050.57</v>
      </c>
      <c r="F26">
        <v>103</v>
      </c>
      <c r="G26">
        <v>3954.61</v>
      </c>
      <c r="H26" t="s">
        <v>25</v>
      </c>
      <c r="I26">
        <v>3954.61</v>
      </c>
      <c r="J26">
        <v>103</v>
      </c>
      <c r="K26">
        <v>3991.56</v>
      </c>
      <c r="L26" t="s">
        <v>25</v>
      </c>
      <c r="M26">
        <v>3991.56</v>
      </c>
      <c r="N26">
        <v>103</v>
      </c>
      <c r="O26">
        <v>3842.64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  <c r="AL26">
        <v>93</v>
      </c>
      <c r="AM26">
        <v>3597.13</v>
      </c>
      <c r="AN26" t="s">
        <v>25</v>
      </c>
      <c r="AO26">
        <v>3654.71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  <c r="AL27">
        <v>100</v>
      </c>
      <c r="AM27">
        <v>2941.16</v>
      </c>
      <c r="AN27" t="s">
        <v>25</v>
      </c>
      <c r="AO27">
        <v>3602.28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936-B5F7-44DD-83C8-1FC6D40F114A}">
  <dimension ref="A1:AO27"/>
  <sheetViews>
    <sheetView workbookViewId="0">
      <selection activeCell="L30" sqref="L30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5086.37</v>
      </c>
      <c r="D25" t="s">
        <v>25</v>
      </c>
      <c r="E25">
        <v>5086.37</v>
      </c>
      <c r="F25">
        <v>181</v>
      </c>
      <c r="G25">
        <v>5177.62</v>
      </c>
      <c r="H25" t="s">
        <v>25</v>
      </c>
      <c r="I25">
        <v>5177.62</v>
      </c>
      <c r="J25">
        <v>198</v>
      </c>
      <c r="K25">
        <v>5881.25</v>
      </c>
      <c r="L25" t="s">
        <v>25</v>
      </c>
      <c r="M25">
        <v>5881.25</v>
      </c>
      <c r="N25">
        <v>198</v>
      </c>
      <c r="O25">
        <v>5721.34</v>
      </c>
      <c r="P25" t="s">
        <v>25</v>
      </c>
      <c r="Q25">
        <v>5721.34</v>
      </c>
      <c r="R25">
        <v>198</v>
      </c>
      <c r="S25">
        <v>5865.35</v>
      </c>
      <c r="T25" t="s">
        <v>25</v>
      </c>
      <c r="U25">
        <v>5865.35</v>
      </c>
      <c r="V25">
        <v>198</v>
      </c>
      <c r="W25">
        <v>5897.13</v>
      </c>
      <c r="X25" t="s">
        <v>25</v>
      </c>
      <c r="Y25">
        <v>5897.13</v>
      </c>
      <c r="Z25">
        <v>198</v>
      </c>
      <c r="AA25">
        <v>5918.35</v>
      </c>
      <c r="AB25" t="s">
        <v>25</v>
      </c>
      <c r="AC25">
        <v>5918.35</v>
      </c>
      <c r="AD25">
        <v>198</v>
      </c>
      <c r="AE25">
        <v>5891.93</v>
      </c>
      <c r="AF25" t="s">
        <v>25</v>
      </c>
      <c r="AG25">
        <v>5891.93</v>
      </c>
      <c r="AH25">
        <v>198</v>
      </c>
      <c r="AI25">
        <v>5809.67</v>
      </c>
      <c r="AJ25" t="s">
        <v>25</v>
      </c>
      <c r="AK25">
        <v>5809.67</v>
      </c>
      <c r="AL25">
        <v>198</v>
      </c>
      <c r="AM25">
        <v>5828.33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5653.98</v>
      </c>
      <c r="D26" t="s">
        <v>25</v>
      </c>
      <c r="E26">
        <v>5653.98</v>
      </c>
      <c r="F26">
        <v>198</v>
      </c>
      <c r="G26">
        <v>5628</v>
      </c>
      <c r="H26" t="s">
        <v>25</v>
      </c>
      <c r="I26">
        <v>5628</v>
      </c>
      <c r="J26">
        <v>181</v>
      </c>
      <c r="K26">
        <v>5081.37</v>
      </c>
      <c r="L26" t="s">
        <v>25</v>
      </c>
      <c r="M26">
        <v>5081.37</v>
      </c>
      <c r="N26">
        <v>181</v>
      </c>
      <c r="O26">
        <v>5056.53</v>
      </c>
      <c r="P26" t="s">
        <v>25</v>
      </c>
      <c r="Q26">
        <v>5056.53</v>
      </c>
      <c r="R26">
        <v>181</v>
      </c>
      <c r="S26">
        <v>5117.76</v>
      </c>
      <c r="T26" t="s">
        <v>25</v>
      </c>
      <c r="U26">
        <v>5117.76</v>
      </c>
      <c r="V26">
        <v>181</v>
      </c>
      <c r="W26">
        <v>5087.2700000000004</v>
      </c>
      <c r="X26" t="s">
        <v>25</v>
      </c>
      <c r="Y26">
        <v>5087.2700000000004</v>
      </c>
      <c r="Z26">
        <v>181</v>
      </c>
      <c r="AA26">
        <v>5065.68</v>
      </c>
      <c r="AB26" t="s">
        <v>25</v>
      </c>
      <c r="AC26">
        <v>5065.68</v>
      </c>
      <c r="AD26">
        <v>181</v>
      </c>
      <c r="AE26">
        <v>5129.88</v>
      </c>
      <c r="AF26" t="s">
        <v>25</v>
      </c>
      <c r="AG26">
        <v>5129.88</v>
      </c>
      <c r="AH26">
        <v>181</v>
      </c>
      <c r="AI26">
        <v>5062.8599999999997</v>
      </c>
      <c r="AJ26" t="s">
        <v>25</v>
      </c>
      <c r="AK26">
        <v>5062.8599999999997</v>
      </c>
      <c r="AL26">
        <v>181</v>
      </c>
      <c r="AM26">
        <v>5017.83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E69-62B8-4E9D-ACDF-70327098D6E2}">
  <dimension ref="A1:AO27"/>
  <sheetViews>
    <sheetView workbookViewId="0">
      <selection activeCell="AM25" sqref="AM25:AM26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3612.5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3609.51</v>
      </c>
      <c r="T24" t="s">
        <v>25</v>
      </c>
      <c r="U24">
        <v>3609.51</v>
      </c>
      <c r="V24">
        <v>410</v>
      </c>
      <c r="W24">
        <v>3609.93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3605.1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10112.26</v>
      </c>
      <c r="D25" t="s">
        <v>25</v>
      </c>
      <c r="E25">
        <v>10112.26</v>
      </c>
      <c r="F25">
        <v>341</v>
      </c>
      <c r="G25">
        <v>9317.68</v>
      </c>
      <c r="H25" t="s">
        <v>25</v>
      </c>
      <c r="I25">
        <v>9317.68</v>
      </c>
      <c r="J25">
        <v>341</v>
      </c>
      <c r="K25">
        <v>9055.93</v>
      </c>
      <c r="L25" t="s">
        <v>25</v>
      </c>
      <c r="M25">
        <v>9055.93</v>
      </c>
      <c r="N25">
        <v>341</v>
      </c>
      <c r="O25">
        <v>9113.1200000000008</v>
      </c>
      <c r="P25" t="s">
        <v>25</v>
      </c>
      <c r="Q25">
        <v>9113.1200000000008</v>
      </c>
      <c r="R25">
        <v>341</v>
      </c>
      <c r="S25">
        <v>9378.33</v>
      </c>
      <c r="T25" t="s">
        <v>25</v>
      </c>
      <c r="U25">
        <v>9378.33</v>
      </c>
      <c r="V25">
        <v>341</v>
      </c>
      <c r="W25">
        <v>9287.08</v>
      </c>
      <c r="X25" t="s">
        <v>25</v>
      </c>
      <c r="Y25">
        <v>9287.08</v>
      </c>
      <c r="Z25">
        <v>341</v>
      </c>
      <c r="AA25">
        <v>9443.82</v>
      </c>
      <c r="AB25" t="s">
        <v>25</v>
      </c>
      <c r="AC25">
        <v>9443.82</v>
      </c>
      <c r="AD25">
        <v>341</v>
      </c>
      <c r="AE25">
        <v>9190.14</v>
      </c>
      <c r="AF25" t="s">
        <v>25</v>
      </c>
      <c r="AG25">
        <v>9190.14</v>
      </c>
      <c r="AH25">
        <v>341</v>
      </c>
      <c r="AI25">
        <v>9238.5499999999993</v>
      </c>
      <c r="AJ25" t="s">
        <v>25</v>
      </c>
      <c r="AK25">
        <v>9238.5499999999993</v>
      </c>
      <c r="AL25">
        <v>341</v>
      </c>
      <c r="AM25">
        <v>9262.7900000000009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10567.7</v>
      </c>
      <c r="D26" t="s">
        <v>25</v>
      </c>
      <c r="E26">
        <v>10567.7</v>
      </c>
      <c r="F26">
        <v>363</v>
      </c>
      <c r="G26">
        <v>9872.4</v>
      </c>
      <c r="H26" t="s">
        <v>25</v>
      </c>
      <c r="I26">
        <v>9872.4</v>
      </c>
      <c r="J26">
        <v>363</v>
      </c>
      <c r="K26">
        <v>9883.2099999999991</v>
      </c>
      <c r="L26" t="s">
        <v>25</v>
      </c>
      <c r="M26">
        <v>9883.2099999999991</v>
      </c>
      <c r="N26">
        <v>363</v>
      </c>
      <c r="O26">
        <v>10323.629999999999</v>
      </c>
      <c r="P26" t="s">
        <v>25</v>
      </c>
      <c r="Q26">
        <v>10323.629999999999</v>
      </c>
      <c r="R26">
        <v>363</v>
      </c>
      <c r="S26">
        <v>10033.73</v>
      </c>
      <c r="T26" t="s">
        <v>25</v>
      </c>
      <c r="U26">
        <v>10033.73</v>
      </c>
      <c r="V26">
        <v>363</v>
      </c>
      <c r="W26">
        <v>9965.84</v>
      </c>
      <c r="X26" t="s">
        <v>25</v>
      </c>
      <c r="Y26">
        <v>9965.84</v>
      </c>
      <c r="Z26">
        <v>363</v>
      </c>
      <c r="AA26">
        <v>10115.44</v>
      </c>
      <c r="AB26" t="s">
        <v>25</v>
      </c>
      <c r="AC26">
        <v>10115.44</v>
      </c>
      <c r="AD26">
        <v>363</v>
      </c>
      <c r="AE26">
        <v>10063.56</v>
      </c>
      <c r="AF26" t="s">
        <v>25</v>
      </c>
      <c r="AG26">
        <v>10063.56</v>
      </c>
      <c r="AH26">
        <v>363</v>
      </c>
      <c r="AI26">
        <v>9903.3799999999992</v>
      </c>
      <c r="AJ26" t="s">
        <v>25</v>
      </c>
      <c r="AK26">
        <v>9903.3799999999992</v>
      </c>
      <c r="AL26">
        <v>363</v>
      </c>
      <c r="AM26">
        <v>9626.52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Times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2023-02-07T18:33:26Z</dcterms:modified>
</cp:coreProperties>
</file>