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XeniaBredahl\Desktop\Midlertidig skolemappe\Kemi\"/>
    </mc:Choice>
  </mc:AlternateContent>
  <bookViews>
    <workbookView xWindow="0" yWindow="0" windowWidth="20490" windowHeight="7530"/>
  </bookViews>
  <sheets>
    <sheet name="Ark1" sheetId="1" r:id="rId1"/>
  </sheets>
  <definedNames>
    <definedName name="MOLARMASSE">'Ark1'!$M$1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G11" i="1" s="1"/>
  <c r="I9" i="1" l="1"/>
  <c r="H9" i="1"/>
  <c r="M2" i="1"/>
  <c r="H8" i="1"/>
  <c r="H16" i="1" s="1"/>
  <c r="I7" i="1"/>
  <c r="I8" i="1" s="1"/>
  <c r="G7" i="1"/>
  <c r="G8" i="1" s="1"/>
  <c r="H7" i="1"/>
  <c r="F7" i="1"/>
  <c r="F8" i="1" s="1"/>
  <c r="F16" i="1" l="1"/>
  <c r="F10" i="1"/>
  <c r="F13" i="1" s="1"/>
  <c r="F15" i="1" s="1"/>
  <c r="G16" i="1"/>
  <c r="G10" i="1"/>
  <c r="G13" i="1" s="1"/>
  <c r="G15" i="1" s="1"/>
  <c r="G19" i="1" s="1"/>
  <c r="I16" i="1"/>
  <c r="I10" i="1"/>
  <c r="I13" i="1" s="1"/>
  <c r="I15" i="1" s="1"/>
  <c r="H10" i="1"/>
  <c r="H13" i="1" s="1"/>
  <c r="H15" i="1" s="1"/>
  <c r="H19" i="1" s="1"/>
  <c r="I19" i="1" l="1"/>
  <c r="F19" i="1"/>
</calcChain>
</file>

<file path=xl/sharedStrings.xml><?xml version="1.0" encoding="utf-8"?>
<sst xmlns="http://schemas.openxmlformats.org/spreadsheetml/2006/main" count="41" uniqueCount="34">
  <si>
    <r>
      <t>H</t>
    </r>
    <r>
      <rPr>
        <vertAlign val="sub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O</t>
    </r>
  </si>
  <si>
    <r>
      <t>0,020 M Ca(NO</t>
    </r>
    <r>
      <rPr>
        <vertAlign val="subscript"/>
        <sz val="12"/>
        <color theme="1"/>
        <rFont val="Cambria"/>
        <family val="1"/>
      </rPr>
      <t>3</t>
    </r>
    <r>
      <rPr>
        <sz val="12"/>
        <color theme="1"/>
        <rFont val="Cambria"/>
        <family val="1"/>
      </rPr>
      <t>)</t>
    </r>
    <r>
      <rPr>
        <vertAlign val="subscript"/>
        <sz val="12"/>
        <color theme="1"/>
        <rFont val="Cambria"/>
        <family val="1"/>
      </rPr>
      <t>2</t>
    </r>
  </si>
  <si>
    <t>0,050 M</t>
  </si>
  <si>
    <t>NaOH</t>
  </si>
  <si>
    <t>0,100 M</t>
  </si>
  <si>
    <t>Temperatur i °C</t>
  </si>
  <si>
    <r>
      <t>n(H</t>
    </r>
    <r>
      <rPr>
        <vertAlign val="subscript"/>
        <sz val="12"/>
        <color theme="1"/>
        <rFont val="Cambria"/>
        <family val="1"/>
      </rPr>
      <t>3</t>
    </r>
    <r>
      <rPr>
        <sz val="12"/>
        <color theme="1"/>
        <rFont val="Cambria"/>
        <family val="1"/>
      </rPr>
      <t>O</t>
    </r>
    <r>
      <rPr>
        <vertAlign val="superscript"/>
        <sz val="12"/>
        <color theme="1"/>
        <rFont val="Cambria"/>
        <family val="1"/>
      </rPr>
      <t>+</t>
    </r>
    <r>
      <rPr>
        <sz val="12"/>
        <color theme="1"/>
        <rFont val="Cambria"/>
        <family val="1"/>
      </rPr>
      <t>)</t>
    </r>
  </si>
  <si>
    <r>
      <t>n(OH</t>
    </r>
    <r>
      <rPr>
        <vertAlign val="superscript"/>
        <sz val="12"/>
        <color theme="1"/>
        <rFont val="Cambria"/>
        <family val="1"/>
      </rPr>
      <t>-</t>
    </r>
    <r>
      <rPr>
        <sz val="12"/>
        <color theme="1"/>
        <rFont val="Cambria"/>
        <family val="1"/>
      </rPr>
      <t>) total</t>
    </r>
  </si>
  <si>
    <r>
      <t>n (OH</t>
    </r>
    <r>
      <rPr>
        <vertAlign val="superscript"/>
        <sz val="12"/>
        <color theme="1"/>
        <rFont val="Cambria"/>
        <family val="1"/>
      </rPr>
      <t>–</t>
    </r>
    <r>
      <rPr>
        <sz val="12"/>
        <color theme="1"/>
        <rFont val="Cambria"/>
        <family val="1"/>
      </rPr>
      <t>)  fra opløsningsmiddel</t>
    </r>
  </si>
  <si>
    <r>
      <t>n(OH</t>
    </r>
    <r>
      <rPr>
        <vertAlign val="superscript"/>
        <sz val="12"/>
        <color theme="1"/>
        <rFont val="Cambria"/>
        <family val="1"/>
      </rPr>
      <t>-</t>
    </r>
    <r>
      <rPr>
        <sz val="12"/>
        <color theme="1"/>
        <rFont val="Cambria"/>
        <family val="1"/>
      </rPr>
      <t>) fra Ca(OH)</t>
    </r>
    <r>
      <rPr>
        <vertAlign val="subscript"/>
        <sz val="12"/>
        <color theme="1"/>
        <rFont val="Cambria"/>
        <family val="1"/>
      </rPr>
      <t>2</t>
    </r>
  </si>
  <si>
    <r>
      <t>n(Ca</t>
    </r>
    <r>
      <rPr>
        <vertAlign val="superscript"/>
        <sz val="12"/>
        <color theme="1"/>
        <rFont val="Cambria"/>
        <family val="1"/>
      </rPr>
      <t>2+</t>
    </r>
    <r>
      <rPr>
        <sz val="12"/>
        <color theme="1"/>
        <rFont val="Cambria"/>
        <family val="1"/>
      </rPr>
      <t>) fra</t>
    </r>
  </si>
  <si>
    <t>opløsningsmiddel</t>
  </si>
  <si>
    <t>Opløselighed</t>
  </si>
  <si>
    <t>c(HCl) mol/L</t>
  </si>
  <si>
    <t>V(HCl) tilsat (mL)</t>
  </si>
  <si>
    <t>M(Ca(OH)2)</t>
  </si>
  <si>
    <t>g/mol</t>
  </si>
  <si>
    <t>n(Ca(OH)2)</t>
  </si>
  <si>
    <t>x</t>
  </si>
  <si>
    <t>mol</t>
  </si>
  <si>
    <t>M(Ca(NO3)2)</t>
  </si>
  <si>
    <t>n(Ca(NO3)2)</t>
  </si>
  <si>
    <r>
      <t>[Ca</t>
    </r>
    <r>
      <rPr>
        <vertAlign val="superscript"/>
        <sz val="12"/>
        <color theme="1"/>
        <rFont val="Cambria"/>
        <family val="1"/>
      </rPr>
      <t>2+</t>
    </r>
    <r>
      <rPr>
        <sz val="12"/>
        <color theme="1"/>
        <rFont val="Cambria"/>
        <family val="1"/>
      </rPr>
      <t>] (mol/L)</t>
    </r>
  </si>
  <si>
    <t>(g/100mL)</t>
  </si>
  <si>
    <r>
      <t>[OH</t>
    </r>
    <r>
      <rPr>
        <vertAlign val="superscript"/>
        <sz val="12"/>
        <color theme="1"/>
        <rFont val="Cambria"/>
        <family val="1"/>
      </rPr>
      <t>-</t>
    </r>
    <r>
      <rPr>
        <sz val="12"/>
        <color theme="1"/>
        <rFont val="Cambria"/>
        <family val="1"/>
      </rPr>
      <t>] (mol/L)</t>
    </r>
  </si>
  <si>
    <r>
      <t>V(Ca(OH)</t>
    </r>
    <r>
      <rPr>
        <vertAlign val="sub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) (L)</t>
    </r>
  </si>
  <si>
    <r>
      <t>n(Ca</t>
    </r>
    <r>
      <rPr>
        <vertAlign val="superscript"/>
        <sz val="12"/>
        <color theme="1"/>
        <rFont val="Cambria"/>
        <family val="1"/>
      </rPr>
      <t>2+</t>
    </r>
    <r>
      <rPr>
        <sz val="12"/>
        <color theme="1"/>
        <rFont val="Cambria"/>
        <family val="1"/>
      </rPr>
      <t>) fra Ca(OH)</t>
    </r>
    <r>
      <rPr>
        <vertAlign val="subscript"/>
        <sz val="12"/>
        <color theme="1"/>
        <rFont val="Cambria"/>
        <family val="1"/>
      </rPr>
      <t xml:space="preserve">2 </t>
    </r>
  </si>
  <si>
    <t xml:space="preserve"> K_op (M^3)</t>
  </si>
  <si>
    <t>Tabelværdi for K_op</t>
  </si>
  <si>
    <t>Fordi vi tilsætter OH^- i en så høj konc., får vi måske slet ikke opløst noget Ca(OH)_2</t>
  </si>
  <si>
    <t>Ligevægten forskydes for meget mod venstre, så ionerne ikke bliver dannet</t>
  </si>
  <si>
    <t>Til den 4. opløsning</t>
  </si>
  <si>
    <t>Det ville kræve minimun 20 mL saltsyre for at opveje den tilsatte OH^- (grundet koncentrationen af HCl (0.1 M))</t>
  </si>
  <si>
    <t>I den 3. opløsning skal mindst 10 mL HCl tilsættes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</si>
</sst>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0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vertAlign val="subscript"/>
      <sz val="12"/>
      <color theme="1"/>
      <name val="Cambria"/>
      <family val="1"/>
    </font>
    <font>
      <vertAlign val="superscript"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6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N25"/>
  <sheetViews>
    <sheetView tabSelected="1" workbookViewId="0">
      <selection activeCell="C9" sqref="C9"/>
    </sheetView>
  </sheetViews>
  <sheetFormatPr defaultRowHeight="15" x14ac:dyDescent="0.25"/>
  <cols>
    <col min="5" max="5" width="33.7109375" customWidth="1"/>
    <col min="6" max="6" width="14.42578125" customWidth="1"/>
    <col min="7" max="7" width="15.42578125" bestFit="1" customWidth="1"/>
    <col min="9" max="9" width="15.28515625" customWidth="1"/>
    <col min="12" max="12" width="12.5703125" bestFit="1" customWidth="1"/>
  </cols>
  <sheetData>
    <row r="1" spans="5:14" ht="15.75" thickBot="1" x14ac:dyDescent="0.3">
      <c r="L1" t="s">
        <v>15</v>
      </c>
      <c r="M1">
        <v>74.093000000000004</v>
      </c>
      <c r="N1" t="s">
        <v>16</v>
      </c>
    </row>
    <row r="2" spans="5:14" ht="36.6" customHeight="1" x14ac:dyDescent="0.25">
      <c r="E2" s="11"/>
      <c r="F2" s="9" t="s">
        <v>0</v>
      </c>
      <c r="G2" s="9" t="s">
        <v>1</v>
      </c>
      <c r="H2" s="1" t="s">
        <v>2</v>
      </c>
      <c r="I2" s="1" t="s">
        <v>4</v>
      </c>
      <c r="L2" t="s">
        <v>17</v>
      </c>
      <c r="M2">
        <f>2/MOLARMASSE</f>
        <v>2.6993103262116527E-2</v>
      </c>
      <c r="N2" t="s">
        <v>19</v>
      </c>
    </row>
    <row r="3" spans="5:14" ht="16.5" thickBot="1" x14ac:dyDescent="0.3">
      <c r="E3" s="12"/>
      <c r="F3" s="10"/>
      <c r="G3" s="10"/>
      <c r="H3" s="2" t="s">
        <v>3</v>
      </c>
      <c r="I3" s="2" t="s">
        <v>3</v>
      </c>
    </row>
    <row r="4" spans="5:14" ht="16.5" thickBot="1" x14ac:dyDescent="0.3">
      <c r="E4" s="3" t="s">
        <v>5</v>
      </c>
      <c r="F4" s="2">
        <v>21.4</v>
      </c>
      <c r="G4" s="2">
        <v>22.1</v>
      </c>
      <c r="H4" s="2">
        <v>22.4</v>
      </c>
      <c r="I4" s="2">
        <v>22.5</v>
      </c>
    </row>
    <row r="5" spans="5:14" ht="16.5" thickBot="1" x14ac:dyDescent="0.3">
      <c r="E5" s="3" t="s">
        <v>14</v>
      </c>
      <c r="F5" s="2">
        <v>8.3000000000000007</v>
      </c>
      <c r="G5" s="2">
        <v>7.35</v>
      </c>
      <c r="H5" s="2">
        <v>12.6</v>
      </c>
      <c r="I5" s="2">
        <v>21.4</v>
      </c>
      <c r="L5" t="s">
        <v>20</v>
      </c>
      <c r="M5">
        <v>164.08799999999999</v>
      </c>
      <c r="N5" t="s">
        <v>16</v>
      </c>
    </row>
    <row r="6" spans="5:14" ht="16.5" thickBot="1" x14ac:dyDescent="0.3">
      <c r="E6" s="3" t="s">
        <v>13</v>
      </c>
      <c r="F6" s="8">
        <v>0.1</v>
      </c>
      <c r="G6" s="8">
        <v>0.1</v>
      </c>
      <c r="H6" s="8">
        <v>0.1</v>
      </c>
      <c r="I6" s="8">
        <v>0.1</v>
      </c>
      <c r="L6" t="s">
        <v>21</v>
      </c>
      <c r="M6">
        <f>2/M5</f>
        <v>1.2188581736629126E-2</v>
      </c>
      <c r="N6" t="s">
        <v>19</v>
      </c>
    </row>
    <row r="7" spans="5:14" ht="19.5" thickBot="1" x14ac:dyDescent="0.3">
      <c r="E7" s="3" t="s">
        <v>6</v>
      </c>
      <c r="F7" s="6">
        <f>F6*F5/1000</f>
        <v>8.3000000000000012E-4</v>
      </c>
      <c r="G7" s="6">
        <f t="shared" ref="G7:H7" si="0">G6*G5/1000</f>
        <v>7.3499999999999998E-4</v>
      </c>
      <c r="H7" s="6">
        <f t="shared" si="0"/>
        <v>1.2600000000000001E-3</v>
      </c>
      <c r="I7" s="6">
        <f>I6*I5/1000</f>
        <v>2.14E-3</v>
      </c>
    </row>
    <row r="8" spans="5:14" ht="18.75" thickBot="1" x14ac:dyDescent="0.3">
      <c r="E8" s="3" t="s">
        <v>7</v>
      </c>
      <c r="F8" s="6">
        <f>F7</f>
        <v>8.3000000000000012E-4</v>
      </c>
      <c r="G8" s="6">
        <f t="shared" ref="G8:I8" si="1">G7</f>
        <v>7.3499999999999998E-4</v>
      </c>
      <c r="H8" s="6">
        <f t="shared" si="1"/>
        <v>1.2600000000000001E-3</v>
      </c>
      <c r="I8" s="6">
        <f t="shared" si="1"/>
        <v>2.14E-3</v>
      </c>
    </row>
    <row r="9" spans="5:14" ht="18.75" thickBot="1" x14ac:dyDescent="0.3">
      <c r="E9" s="3" t="s">
        <v>8</v>
      </c>
      <c r="F9" s="2" t="s">
        <v>18</v>
      </c>
      <c r="G9" s="2" t="s">
        <v>18</v>
      </c>
      <c r="H9" s="2">
        <f>0.05*20/1000</f>
        <v>1E-3</v>
      </c>
      <c r="I9" s="2">
        <f>0.1*20/1000</f>
        <v>2E-3</v>
      </c>
    </row>
    <row r="10" spans="5:14" ht="19.5" thickBot="1" x14ac:dyDescent="0.3">
      <c r="E10" s="3" t="s">
        <v>9</v>
      </c>
      <c r="F10" s="6">
        <f>F8</f>
        <v>8.3000000000000012E-4</v>
      </c>
      <c r="G10" s="6">
        <f>G8</f>
        <v>7.3499999999999998E-4</v>
      </c>
      <c r="H10" s="6">
        <f>H8-H9</f>
        <v>2.6000000000000003E-4</v>
      </c>
      <c r="I10" s="6">
        <f>I8-I9</f>
        <v>1.3999999999999993E-4</v>
      </c>
    </row>
    <row r="11" spans="5:14" ht="18" x14ac:dyDescent="0.25">
      <c r="E11" s="4" t="s">
        <v>10</v>
      </c>
      <c r="F11" s="9" t="s">
        <v>18</v>
      </c>
      <c r="G11" s="9">
        <f>M6/5</f>
        <v>2.4377163473258251E-3</v>
      </c>
      <c r="H11" s="9" t="s">
        <v>18</v>
      </c>
      <c r="I11" s="9" t="s">
        <v>18</v>
      </c>
    </row>
    <row r="12" spans="5:14" ht="16.5" thickBot="1" x14ac:dyDescent="0.3">
      <c r="E12" s="3" t="s">
        <v>11</v>
      </c>
      <c r="F12" s="10"/>
      <c r="G12" s="10"/>
      <c r="H12" s="10"/>
      <c r="I12" s="10"/>
    </row>
    <row r="13" spans="5:14" ht="19.5" thickBot="1" x14ac:dyDescent="0.3">
      <c r="E13" s="3" t="s">
        <v>26</v>
      </c>
      <c r="F13" s="2">
        <f>1/2*F10</f>
        <v>4.1500000000000006E-4</v>
      </c>
      <c r="G13" s="2">
        <f>(1/2*G10)-G11</f>
        <v>-2.0702163473258249E-3</v>
      </c>
      <c r="H13" s="2">
        <f t="shared" ref="H13:I13" si="2">1/2*H10</f>
        <v>1.3000000000000002E-4</v>
      </c>
      <c r="I13" s="7">
        <f t="shared" si="2"/>
        <v>6.9999999999999967E-5</v>
      </c>
    </row>
    <row r="14" spans="5:14" ht="18" thickBot="1" x14ac:dyDescent="0.3">
      <c r="E14" s="3" t="s">
        <v>25</v>
      </c>
      <c r="F14" s="2">
        <v>0.02</v>
      </c>
      <c r="G14" s="2">
        <v>0.02</v>
      </c>
      <c r="H14" s="2">
        <v>0.02</v>
      </c>
      <c r="I14" s="2">
        <v>0.02</v>
      </c>
    </row>
    <row r="15" spans="5:14" ht="18.75" thickBot="1" x14ac:dyDescent="0.3">
      <c r="E15" s="5" t="s">
        <v>22</v>
      </c>
      <c r="F15" s="2">
        <f>F13/F14</f>
        <v>2.0750000000000001E-2</v>
      </c>
      <c r="G15" s="2">
        <f t="shared" ref="G15:I15" si="3">G13/G14</f>
        <v>-0.10351081736629124</v>
      </c>
      <c r="H15" s="2">
        <f t="shared" si="3"/>
        <v>6.5000000000000006E-3</v>
      </c>
      <c r="I15" s="2">
        <f t="shared" si="3"/>
        <v>3.4999999999999983E-3</v>
      </c>
    </row>
    <row r="16" spans="5:14" ht="18.75" thickBot="1" x14ac:dyDescent="0.3">
      <c r="E16" s="5" t="s">
        <v>24</v>
      </c>
      <c r="F16" s="2">
        <f>F8/F14</f>
        <v>4.1500000000000002E-2</v>
      </c>
      <c r="G16" s="2">
        <f t="shared" ref="G16:I16" si="4">G8/G14</f>
        <v>3.6749999999999998E-2</v>
      </c>
      <c r="H16" s="2">
        <f t="shared" si="4"/>
        <v>6.3E-2</v>
      </c>
      <c r="I16" s="2">
        <f t="shared" si="4"/>
        <v>0.107</v>
      </c>
    </row>
    <row r="17" spans="5:9" ht="15.75" x14ac:dyDescent="0.25">
      <c r="E17" s="4" t="s">
        <v>12</v>
      </c>
      <c r="F17" s="14"/>
      <c r="G17" s="15"/>
      <c r="H17" s="15"/>
      <c r="I17" s="16"/>
    </row>
    <row r="18" spans="5:9" ht="16.5" thickBot="1" x14ac:dyDescent="0.3">
      <c r="E18" s="5" t="s">
        <v>23</v>
      </c>
      <c r="F18" s="17"/>
      <c r="G18" s="18"/>
      <c r="H18" s="18"/>
      <c r="I18" s="13"/>
    </row>
    <row r="19" spans="5:9" ht="15" customHeight="1" thickBot="1" x14ac:dyDescent="0.3">
      <c r="E19" s="5" t="s">
        <v>27</v>
      </c>
      <c r="F19" s="2">
        <f>F15*(F16)^2</f>
        <v>3.5736687500000009E-5</v>
      </c>
      <c r="G19" s="2">
        <f>G15*(G16)^2</f>
        <v>-1.3979782827926168E-4</v>
      </c>
      <c r="H19" s="2">
        <f>H15*(H16)^2</f>
        <v>2.5798500000000004E-5</v>
      </c>
      <c r="I19" s="2">
        <f>I15*(I16)^2</f>
        <v>4.0071499999999977E-5</v>
      </c>
    </row>
    <row r="20" spans="5:9" ht="15.75" x14ac:dyDescent="0.25">
      <c r="E20" s="19" t="s">
        <v>28</v>
      </c>
      <c r="F20" s="20">
        <v>5.4999999999999999E-6</v>
      </c>
    </row>
    <row r="21" spans="5:9" x14ac:dyDescent="0.25">
      <c r="I21" t="s">
        <v>31</v>
      </c>
    </row>
    <row r="22" spans="5:9" x14ac:dyDescent="0.25">
      <c r="I22" t="s">
        <v>29</v>
      </c>
    </row>
    <row r="23" spans="5:9" x14ac:dyDescent="0.25">
      <c r="I23" t="s">
        <v>30</v>
      </c>
    </row>
    <row r="24" spans="5:9" x14ac:dyDescent="0.25">
      <c r="I24" t="s">
        <v>32</v>
      </c>
    </row>
    <row r="25" spans="5:9" x14ac:dyDescent="0.25">
      <c r="I25" t="s">
        <v>33</v>
      </c>
    </row>
  </sheetData>
  <mergeCells count="8">
    <mergeCell ref="F17:I18"/>
    <mergeCell ref="E2:E3"/>
    <mergeCell ref="F2:F3"/>
    <mergeCell ref="G2:G3"/>
    <mergeCell ref="F11:F12"/>
    <mergeCell ref="G11:G12"/>
    <mergeCell ref="I11:I12"/>
    <mergeCell ref="H11:H1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MOLARMASSE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Bjørn Goldschmidt</dc:creator>
  <cp:lastModifiedBy>Xenia Bredahl Gjelsten</cp:lastModifiedBy>
  <dcterms:created xsi:type="dcterms:W3CDTF">2017-01-27T10:00:57Z</dcterms:created>
  <dcterms:modified xsi:type="dcterms:W3CDTF">2017-02-01T09:38:55Z</dcterms:modified>
</cp:coreProperties>
</file>