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v\website\static\data\"/>
    </mc:Choice>
  </mc:AlternateContent>
  <xr:revisionPtr revIDLastSave="0" documentId="13_ncr:1_{FE231E2D-BA96-40BA-9ED1-EF4AA6F7C428}" xr6:coauthVersionLast="47" xr6:coauthVersionMax="47" xr10:uidLastSave="{00000000-0000-0000-0000-000000000000}"/>
  <workbookProtection workbookAlgorithmName="SHA-512" workbookHashValue="moE5X5Lyktdm51cCWaQgTRV+BKiRergYngmCSrGKPE3cfx4IFb/Py2kP9J6ftd5Y3Win2LxU4WNRk2xgE3IeJw==" workbookSaltValue="VPk+PZa7NYb8qjF/7Bz6lQ==" workbookSpinCount="100000" lockStructure="1"/>
  <bookViews>
    <workbookView xWindow="-120" yWindow="-120" windowWidth="29040" windowHeight="15720" activeTab="2" xr2:uid="{00000000-000D-0000-FFFF-FFFF00000000}"/>
  </bookViews>
  <sheets>
    <sheet name="group-a" sheetId="1" r:id="rId1"/>
    <sheet name="group-b" sheetId="2" r:id="rId2"/>
    <sheet name="group-b2" sheetId="4" r:id="rId3"/>
    <sheet name="group-c" sheetId="3" r:id="rId4"/>
    <sheet name="group-c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5" i="1"/>
  <c r="R2" i="1"/>
  <c r="R5" i="4"/>
  <c r="R6" i="4"/>
  <c r="R3" i="3"/>
  <c r="R4" i="3"/>
  <c r="R5" i="3"/>
  <c r="R6" i="3"/>
  <c r="R2" i="3"/>
  <c r="K2" i="4"/>
  <c r="R2" i="4" s="1"/>
  <c r="L2" i="4"/>
  <c r="N2" i="4"/>
  <c r="O2" i="4"/>
  <c r="P2" i="4"/>
  <c r="Q2" i="4"/>
  <c r="K3" i="4"/>
  <c r="L3" i="4"/>
  <c r="M3" i="4"/>
  <c r="O3" i="4"/>
  <c r="P3" i="4"/>
  <c r="Q3" i="4"/>
  <c r="K4" i="4"/>
  <c r="H4" i="4" s="1"/>
  <c r="L4" i="4"/>
  <c r="M4" i="4"/>
  <c r="G4" i="4" s="1"/>
  <c r="N4" i="4"/>
  <c r="P4" i="4"/>
  <c r="Q4" i="4"/>
  <c r="K5" i="4"/>
  <c r="H5" i="4" s="1"/>
  <c r="L5" i="4"/>
  <c r="M5" i="4"/>
  <c r="G5" i="4" s="1"/>
  <c r="N5" i="4"/>
  <c r="O5" i="4"/>
  <c r="Q5" i="4"/>
  <c r="K6" i="4"/>
  <c r="H6" i="4" s="1"/>
  <c r="L6" i="4"/>
  <c r="M6" i="4"/>
  <c r="N6" i="4"/>
  <c r="G6" i="4" s="1"/>
  <c r="O6" i="4"/>
  <c r="P6" i="4"/>
  <c r="U8" i="5"/>
  <c r="S8" i="5"/>
  <c r="R8" i="5"/>
  <c r="Q8" i="5"/>
  <c r="P8" i="5"/>
  <c r="J8" i="5" s="1"/>
  <c r="O8" i="5"/>
  <c r="AH8" i="5" s="1"/>
  <c r="N8" i="5"/>
  <c r="AF8" i="5" s="1"/>
  <c r="AH7" i="5"/>
  <c r="T7" i="5"/>
  <c r="R7" i="5"/>
  <c r="Q7" i="5"/>
  <c r="P7" i="5"/>
  <c r="J7" i="5" s="1"/>
  <c r="AE7" i="5" s="1"/>
  <c r="O7" i="5"/>
  <c r="N7" i="5"/>
  <c r="AF7" i="5" s="1"/>
  <c r="T6" i="5"/>
  <c r="S6" i="5"/>
  <c r="Q6" i="5"/>
  <c r="P6" i="5"/>
  <c r="J6" i="5" s="1"/>
  <c r="O6" i="5"/>
  <c r="AH6" i="5" s="1"/>
  <c r="N6" i="5"/>
  <c r="K6" i="5" s="1"/>
  <c r="U5" i="5"/>
  <c r="T5" i="5"/>
  <c r="S5" i="5"/>
  <c r="R5" i="5"/>
  <c r="P5" i="5"/>
  <c r="O5" i="5"/>
  <c r="AH5" i="5" s="1"/>
  <c r="N5" i="5"/>
  <c r="AF5" i="5" s="1"/>
  <c r="K5" i="5"/>
  <c r="Z5" i="5" s="1"/>
  <c r="J5" i="5"/>
  <c r="U4" i="5"/>
  <c r="T4" i="5"/>
  <c r="S4" i="5"/>
  <c r="R4" i="5"/>
  <c r="J4" i="5" s="1"/>
  <c r="Q4" i="5"/>
  <c r="O4" i="5"/>
  <c r="AH4" i="5" s="1"/>
  <c r="N4" i="5"/>
  <c r="AF4" i="5" s="1"/>
  <c r="P6" i="1"/>
  <c r="O6" i="1"/>
  <c r="N6" i="1"/>
  <c r="M6" i="1"/>
  <c r="L6" i="1"/>
  <c r="K6" i="1"/>
  <c r="R6" i="1" s="1"/>
  <c r="Q5" i="1"/>
  <c r="O5" i="1"/>
  <c r="N5" i="1"/>
  <c r="M5" i="1"/>
  <c r="L5" i="1"/>
  <c r="K5" i="1"/>
  <c r="Q4" i="1"/>
  <c r="P4" i="1"/>
  <c r="N4" i="1"/>
  <c r="M4" i="1"/>
  <c r="L4" i="1"/>
  <c r="R4" i="1" s="1"/>
  <c r="K4" i="1"/>
  <c r="Q3" i="1"/>
  <c r="P3" i="1"/>
  <c r="O3" i="1"/>
  <c r="M3" i="1"/>
  <c r="L3" i="1"/>
  <c r="K3" i="1"/>
  <c r="Q2" i="1"/>
  <c r="P2" i="1"/>
  <c r="O2" i="1"/>
  <c r="N2" i="1"/>
  <c r="L2" i="1"/>
  <c r="K2" i="1"/>
  <c r="P6" i="2"/>
  <c r="O6" i="2"/>
  <c r="N6" i="2"/>
  <c r="G6" i="2" s="1"/>
  <c r="M6" i="2"/>
  <c r="L6" i="2"/>
  <c r="K6" i="2"/>
  <c r="R6" i="2" s="1"/>
  <c r="Q5" i="2"/>
  <c r="O5" i="2"/>
  <c r="N5" i="2"/>
  <c r="M5" i="2"/>
  <c r="L5" i="2"/>
  <c r="K5" i="2"/>
  <c r="H5" i="2" s="1"/>
  <c r="W5" i="2" s="1"/>
  <c r="Q4" i="2"/>
  <c r="P4" i="2"/>
  <c r="N4" i="2"/>
  <c r="M4" i="2"/>
  <c r="L4" i="2"/>
  <c r="K4" i="2"/>
  <c r="R4" i="2" s="1"/>
  <c r="Q3" i="2"/>
  <c r="P3" i="2"/>
  <c r="O3" i="2"/>
  <c r="M3" i="2"/>
  <c r="L3" i="2"/>
  <c r="K3" i="2"/>
  <c r="R3" i="2" s="1"/>
  <c r="Q2" i="2"/>
  <c r="P2" i="2"/>
  <c r="O2" i="2"/>
  <c r="N2" i="2"/>
  <c r="L2" i="2"/>
  <c r="K2" i="2"/>
  <c r="R2" i="2" s="1"/>
  <c r="P6" i="3"/>
  <c r="O6" i="3"/>
  <c r="N6" i="3"/>
  <c r="M6" i="3"/>
  <c r="L6" i="3"/>
  <c r="K6" i="3"/>
  <c r="Q5" i="3"/>
  <c r="O5" i="3"/>
  <c r="N5" i="3"/>
  <c r="M5" i="3"/>
  <c r="G5" i="3" s="1"/>
  <c r="L5" i="3"/>
  <c r="K5" i="3"/>
  <c r="Q4" i="3"/>
  <c r="P4" i="3"/>
  <c r="N4" i="3"/>
  <c r="M4" i="3"/>
  <c r="L4" i="3"/>
  <c r="K4" i="3"/>
  <c r="Q3" i="3"/>
  <c r="P3" i="3"/>
  <c r="O3" i="3"/>
  <c r="M3" i="3"/>
  <c r="L3" i="3"/>
  <c r="K3" i="3"/>
  <c r="H3" i="3" s="1"/>
  <c r="W3" i="3" s="1"/>
  <c r="Q2" i="3"/>
  <c r="P2" i="3"/>
  <c r="O2" i="3"/>
  <c r="N2" i="3"/>
  <c r="L2" i="3"/>
  <c r="K2" i="3"/>
  <c r="R4" i="4" l="1"/>
  <c r="G2" i="4"/>
  <c r="AC3" i="4"/>
  <c r="H2" i="4"/>
  <c r="V2" i="4" s="1"/>
  <c r="AB5" i="4"/>
  <c r="G3" i="4"/>
  <c r="AB3" i="4" s="1"/>
  <c r="R3" i="4"/>
  <c r="H3" i="4"/>
  <c r="V3" i="4" s="1"/>
  <c r="Y3" i="4" s="1"/>
  <c r="AE4" i="4"/>
  <c r="AE5" i="4"/>
  <c r="R5" i="2"/>
  <c r="AB4" i="4"/>
  <c r="AB6" i="4"/>
  <c r="AB2" i="4"/>
  <c r="V5" i="4"/>
  <c r="W5" i="4"/>
  <c r="W6" i="4"/>
  <c r="V6" i="4"/>
  <c r="V4" i="4"/>
  <c r="W4" i="4"/>
  <c r="AC4" i="4"/>
  <c r="AE2" i="4"/>
  <c r="AC5" i="4"/>
  <c r="AC6" i="4"/>
  <c r="AC2" i="4"/>
  <c r="AE3" i="4"/>
  <c r="AE6" i="4"/>
  <c r="G4" i="3"/>
  <c r="AC2" i="2"/>
  <c r="AE2" i="2"/>
  <c r="H4" i="3"/>
  <c r="W4" i="3" s="1"/>
  <c r="G6" i="3"/>
  <c r="AE4" i="2"/>
  <c r="AC6" i="2"/>
  <c r="AE6" i="2"/>
  <c r="G4" i="2"/>
  <c r="AC5" i="2"/>
  <c r="AE5" i="2"/>
  <c r="AC3" i="2"/>
  <c r="AE3" i="2"/>
  <c r="AC4" i="2"/>
  <c r="H2" i="2"/>
  <c r="V2" i="2" s="1"/>
  <c r="G5" i="2"/>
  <c r="G3" i="2"/>
  <c r="H4" i="2"/>
  <c r="W4" i="2" s="1"/>
  <c r="G2" i="2"/>
  <c r="H6" i="2"/>
  <c r="W6" i="2" s="1"/>
  <c r="AE6" i="1"/>
  <c r="G5" i="1"/>
  <c r="G3" i="1"/>
  <c r="AC2" i="1"/>
  <c r="H4" i="1"/>
  <c r="W4" i="1" s="1"/>
  <c r="G4" i="1"/>
  <c r="G6" i="1"/>
  <c r="H2" i="1"/>
  <c r="AC2" i="3"/>
  <c r="AE2" i="3"/>
  <c r="G3" i="3"/>
  <c r="G2" i="3"/>
  <c r="AE5" i="3"/>
  <c r="AE4" i="3"/>
  <c r="AC6" i="3"/>
  <c r="AC3" i="3"/>
  <c r="AE6" i="3"/>
  <c r="AC5" i="3"/>
  <c r="AE3" i="3"/>
  <c r="AC5" i="1"/>
  <c r="AE4" i="1"/>
  <c r="AE2" i="1"/>
  <c r="AE5" i="1"/>
  <c r="AC6" i="1"/>
  <c r="AE3" i="1"/>
  <c r="Z6" i="5"/>
  <c r="Y6" i="5"/>
  <c r="AE8" i="5"/>
  <c r="AE6" i="5"/>
  <c r="AE5" i="5"/>
  <c r="AE4" i="5"/>
  <c r="AF6" i="5"/>
  <c r="U7" i="5"/>
  <c r="K4" i="5"/>
  <c r="K8" i="5"/>
  <c r="U6" i="5"/>
  <c r="K7" i="5"/>
  <c r="Y5" i="5"/>
  <c r="H3" i="1"/>
  <c r="AC4" i="1"/>
  <c r="G2" i="1"/>
  <c r="AC3" i="1"/>
  <c r="H6" i="1"/>
  <c r="H5" i="1"/>
  <c r="H3" i="2"/>
  <c r="V5" i="2"/>
  <c r="H2" i="3"/>
  <c r="H6" i="3"/>
  <c r="H5" i="3"/>
  <c r="AC4" i="3"/>
  <c r="V3" i="3"/>
  <c r="W2" i="4" l="1"/>
  <c r="W3" i="4"/>
  <c r="AA3" i="4" s="1"/>
  <c r="X6" i="4"/>
  <c r="Y6" i="4"/>
  <c r="AA6" i="4"/>
  <c r="AA5" i="4"/>
  <c r="X5" i="4"/>
  <c r="Y5" i="4"/>
  <c r="X4" i="4"/>
  <c r="Y4" i="4"/>
  <c r="AA4" i="4"/>
  <c r="X2" i="4"/>
  <c r="Y2" i="4"/>
  <c r="AA2" i="4"/>
  <c r="V4" i="3"/>
  <c r="Y4" i="3" s="1"/>
  <c r="AB5" i="2"/>
  <c r="AB6" i="2"/>
  <c r="AB4" i="2"/>
  <c r="W2" i="2"/>
  <c r="X2" i="2" s="1"/>
  <c r="AB2" i="2"/>
  <c r="AB3" i="2"/>
  <c r="V4" i="2"/>
  <c r="AA4" i="2" s="1"/>
  <c r="V6" i="2"/>
  <c r="AA6" i="2" s="1"/>
  <c r="V4" i="1"/>
  <c r="Y4" i="1" s="1"/>
  <c r="AB2" i="1"/>
  <c r="AB5" i="3"/>
  <c r="AB2" i="3"/>
  <c r="AB6" i="3"/>
  <c r="AB4" i="3"/>
  <c r="AB3" i="3"/>
  <c r="AB5" i="1"/>
  <c r="AB4" i="1"/>
  <c r="Y4" i="5"/>
  <c r="Z4" i="5"/>
  <c r="Z8" i="5"/>
  <c r="Y8" i="5"/>
  <c r="AA5" i="5"/>
  <c r="AD5" i="5"/>
  <c r="AB5" i="5"/>
  <c r="AD6" i="5"/>
  <c r="AB6" i="5"/>
  <c r="AA6" i="5"/>
  <c r="Z7" i="5"/>
  <c r="Y7" i="5"/>
  <c r="W3" i="1"/>
  <c r="V3" i="1"/>
  <c r="AB3" i="1"/>
  <c r="W6" i="1"/>
  <c r="V6" i="1"/>
  <c r="W2" i="1"/>
  <c r="V2" i="1"/>
  <c r="W5" i="1"/>
  <c r="V5" i="1"/>
  <c r="AB6" i="1"/>
  <c r="Y2" i="2"/>
  <c r="AA5" i="2"/>
  <c r="Y5" i="2"/>
  <c r="X5" i="2"/>
  <c r="V3" i="2"/>
  <c r="W3" i="2"/>
  <c r="V6" i="3"/>
  <c r="W6" i="3"/>
  <c r="V2" i="3"/>
  <c r="W2" i="3"/>
  <c r="W5" i="3"/>
  <c r="V5" i="3"/>
  <c r="AA3" i="3"/>
  <c r="Y3" i="3"/>
  <c r="X3" i="3"/>
  <c r="X3" i="4" l="1"/>
  <c r="AD4" i="4"/>
  <c r="AG4" i="4" s="1"/>
  <c r="AA4" i="1"/>
  <c r="X4" i="1"/>
  <c r="AD5" i="4"/>
  <c r="AG5" i="4" s="1"/>
  <c r="AD6" i="4"/>
  <c r="AG6" i="4" s="1"/>
  <c r="AD2" i="4"/>
  <c r="AG2" i="4" s="1"/>
  <c r="AD3" i="4"/>
  <c r="AG3" i="4" s="1"/>
  <c r="X4" i="3"/>
  <c r="AA4" i="3"/>
  <c r="X4" i="2"/>
  <c r="Y4" i="2"/>
  <c r="AA2" i="2"/>
  <c r="Y6" i="2"/>
  <c r="X6" i="2"/>
  <c r="AD8" i="5"/>
  <c r="AG8" i="5" s="1"/>
  <c r="AJ8" i="5" s="1"/>
  <c r="AB8" i="5"/>
  <c r="AA8" i="5"/>
  <c r="AD7" i="5"/>
  <c r="AB7" i="5"/>
  <c r="AA7" i="5"/>
  <c r="AD4" i="5"/>
  <c r="AB4" i="5"/>
  <c r="AA4" i="5"/>
  <c r="AA6" i="1"/>
  <c r="Y6" i="1"/>
  <c r="X6" i="1"/>
  <c r="X3" i="1"/>
  <c r="AA3" i="1"/>
  <c r="Y3" i="1"/>
  <c r="Y2" i="1"/>
  <c r="AA2" i="1"/>
  <c r="X2" i="1"/>
  <c r="AA5" i="1"/>
  <c r="Y5" i="1"/>
  <c r="X5" i="1"/>
  <c r="Y3" i="2"/>
  <c r="AA3" i="2"/>
  <c r="X3" i="2"/>
  <c r="AA2" i="3"/>
  <c r="Y2" i="3"/>
  <c r="X2" i="3"/>
  <c r="AA5" i="3"/>
  <c r="Y5" i="3"/>
  <c r="X5" i="3"/>
  <c r="AA6" i="3"/>
  <c r="Y6" i="3"/>
  <c r="X6" i="3"/>
  <c r="I3" i="4" l="1"/>
  <c r="I2" i="4"/>
  <c r="I5" i="4"/>
  <c r="I6" i="4"/>
  <c r="I4" i="4"/>
  <c r="AD3" i="2"/>
  <c r="AG3" i="2" s="1"/>
  <c r="AD5" i="2"/>
  <c r="AG5" i="2" s="1"/>
  <c r="AD6" i="3"/>
  <c r="AG6" i="3" s="1"/>
  <c r="AD5" i="1"/>
  <c r="AG5" i="1" s="1"/>
  <c r="AG4" i="5"/>
  <c r="AJ4" i="5" s="1"/>
  <c r="L4" i="5" s="1"/>
  <c r="AG6" i="5"/>
  <c r="AJ6" i="5" s="1"/>
  <c r="AG5" i="5"/>
  <c r="AJ5" i="5" s="1"/>
  <c r="AG7" i="5"/>
  <c r="AJ7" i="5" s="1"/>
  <c r="AD3" i="1"/>
  <c r="AG3" i="1" s="1"/>
  <c r="AD2" i="1"/>
  <c r="AG2" i="1" s="1"/>
  <c r="AD4" i="1"/>
  <c r="AG4" i="1" s="1"/>
  <c r="AD6" i="1"/>
  <c r="AG6" i="1" s="1"/>
  <c r="AD6" i="2"/>
  <c r="AG6" i="2" s="1"/>
  <c r="AD2" i="2"/>
  <c r="AG2" i="2" s="1"/>
  <c r="AD4" i="2"/>
  <c r="AG4" i="2" s="1"/>
  <c r="AD4" i="3"/>
  <c r="AG4" i="3" s="1"/>
  <c r="AD5" i="3"/>
  <c r="AG5" i="3" s="1"/>
  <c r="AD3" i="3"/>
  <c r="AG3" i="3" s="1"/>
  <c r="AD2" i="3"/>
  <c r="AG2" i="3" s="1"/>
  <c r="AF6" i="4" l="1"/>
  <c r="AF4" i="4"/>
  <c r="AF5" i="4"/>
  <c r="AF2" i="4"/>
  <c r="AF3" i="4"/>
  <c r="I4" i="2"/>
  <c r="I2" i="2"/>
  <c r="I6" i="1"/>
  <c r="AF6" i="1" s="1"/>
  <c r="I5" i="1"/>
  <c r="I3" i="3"/>
  <c r="I2" i="1"/>
  <c r="AI4" i="5"/>
  <c r="L8" i="5"/>
  <c r="L7" i="5"/>
  <c r="AI7" i="5" s="1"/>
  <c r="L5" i="5"/>
  <c r="AI5" i="5" s="1"/>
  <c r="L6" i="5"/>
  <c r="I4" i="1"/>
  <c r="I3" i="1"/>
  <c r="AF3" i="1" s="1"/>
  <c r="I6" i="2"/>
  <c r="I3" i="2"/>
  <c r="I5" i="2"/>
  <c r="I2" i="3"/>
  <c r="I6" i="3"/>
  <c r="I5" i="3"/>
  <c r="I4" i="3"/>
  <c r="AF5" i="2" l="1"/>
  <c r="AF2" i="2"/>
  <c r="AF4" i="3"/>
  <c r="AF6" i="3"/>
  <c r="AF5" i="3"/>
  <c r="AF2" i="3"/>
  <c r="AI6" i="5"/>
  <c r="AI8" i="5"/>
  <c r="AF5" i="1"/>
  <c r="AF2" i="1"/>
  <c r="AF4" i="1"/>
  <c r="AF6" i="2"/>
  <c r="AF3" i="2"/>
  <c r="AF4" i="2"/>
  <c r="AF3" i="3"/>
</calcChain>
</file>

<file path=xl/sharedStrings.xml><?xml version="1.0" encoding="utf-8"?>
<sst xmlns="http://schemas.openxmlformats.org/spreadsheetml/2006/main" count="233" uniqueCount="46">
  <si>
    <t>XXX</t>
  </si>
  <si>
    <t>HERY</t>
  </si>
  <si>
    <t>ANDY</t>
  </si>
  <si>
    <t>IMRE</t>
  </si>
  <si>
    <t>JUSO</t>
  </si>
  <si>
    <t>JARDO</t>
  </si>
  <si>
    <t>Body</t>
  </si>
  <si>
    <t>Legy</t>
  </si>
  <si>
    <t>Poradie</t>
  </si>
  <si>
    <t>leg -</t>
  </si>
  <si>
    <t>leg+/-</t>
  </si>
  <si>
    <t>body</t>
  </si>
  <si>
    <t>leg+</t>
  </si>
  <si>
    <t>SUM</t>
  </si>
  <si>
    <t>3</t>
  </si>
  <si>
    <t>4</t>
  </si>
  <si>
    <t>5</t>
  </si>
  <si>
    <t>0/0</t>
  </si>
  <si>
    <t>MATIS</t>
  </si>
  <si>
    <t>PETO</t>
  </si>
  <si>
    <t>DEMO</t>
  </si>
  <si>
    <t>MAKRELO</t>
  </si>
  <si>
    <t>MAGNUM</t>
  </si>
  <si>
    <t>FOXO</t>
  </si>
  <si>
    <t>EDO</t>
  </si>
  <si>
    <t>MAREK</t>
  </si>
  <si>
    <t>TOMÁŠ V.</t>
  </si>
  <si>
    <t>MAJO</t>
  </si>
  <si>
    <r>
      <t>GRO</t>
    </r>
    <r>
      <rPr>
        <u/>
        <sz val="25"/>
        <color theme="2" tint="-0.249977111117893"/>
        <rFont val="Calibri"/>
        <family val="2"/>
        <charset val="238"/>
        <scheme val="minor"/>
      </rPr>
      <t>U</t>
    </r>
    <r>
      <rPr>
        <sz val="25"/>
        <color theme="2" tint="-0.249977111117893"/>
        <rFont val="Calibri"/>
        <family val="2"/>
        <charset val="238"/>
        <scheme val="minor"/>
      </rPr>
      <t>P C2</t>
    </r>
  </si>
  <si>
    <t>TOMÁŠ</t>
  </si>
  <si>
    <t>PIŠTA</t>
  </si>
  <si>
    <t>SAMO N.</t>
  </si>
  <si>
    <t>player</t>
  </si>
  <si>
    <t>2/6</t>
  </si>
  <si>
    <t>6/2</t>
  </si>
  <si>
    <t>0/4</t>
  </si>
  <si>
    <t>4/0</t>
  </si>
  <si>
    <t>6/4</t>
  </si>
  <si>
    <t>4/6</t>
  </si>
  <si>
    <t>plus</t>
  </si>
  <si>
    <t>5/6</t>
  </si>
  <si>
    <t>6/5</t>
  </si>
  <si>
    <t>3/6</t>
  </si>
  <si>
    <t>6/3</t>
  </si>
  <si>
    <t>6/0</t>
  </si>
  <si>
    <t>0/6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</si>
</sst>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238"/>
      <scheme val="minor"/>
    </font>
    <font>
      <sz val="8"/>
      <color theme="1" tint="0.34998626667073579"/>
      <name val="Calibri"/>
      <family val="2"/>
      <charset val="238"/>
      <scheme val="minor"/>
    </font>
    <font>
      <sz val="10"/>
      <color theme="1" tint="0.34998626667073579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9"/>
      <color theme="0" tint="-0.14999847407452621"/>
      <name val="Calibri"/>
      <family val="2"/>
      <charset val="238"/>
      <scheme val="minor"/>
    </font>
    <font>
      <b/>
      <sz val="14"/>
      <color theme="0" tint="-0.14999847407452621"/>
      <name val="Arial Unicode MS"/>
    </font>
    <font>
      <b/>
      <sz val="14"/>
      <color theme="0" tint="-0.14999847407452621"/>
      <name val="Calibri"/>
      <family val="2"/>
      <charset val="238"/>
      <scheme val="minor"/>
    </font>
    <font>
      <sz val="16"/>
      <color theme="0" tint="-0.14999847407452621"/>
      <name val="Calibri"/>
      <family val="2"/>
      <charset val="238"/>
      <scheme val="minor"/>
    </font>
    <font>
      <sz val="25"/>
      <color theme="2" tint="-0.249977111117893"/>
      <name val="Calibri"/>
      <family val="2"/>
      <charset val="238"/>
      <scheme val="minor"/>
    </font>
    <font>
      <u/>
      <sz val="25"/>
      <color theme="2" tint="-0.249977111117893"/>
      <name val="Calibri"/>
      <family val="2"/>
      <charset val="238"/>
      <scheme val="minor"/>
    </font>
    <font>
      <sz val="9"/>
      <color theme="0" tint="-0.14999847407452621"/>
      <name val="Calibri"/>
      <family val="2"/>
      <charset val="238"/>
      <scheme val="minor"/>
    </font>
    <font>
      <sz val="14"/>
      <color theme="0" tint="-0.1499984740745262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sz val="16"/>
      <color theme="0"/>
      <name val="Calibri"/>
      <family val="2"/>
      <charset val="238"/>
      <scheme val="minor"/>
    </font>
    <font>
      <b/>
      <sz val="14"/>
      <color theme="0"/>
      <name val="Arial Unicode MS"/>
    </font>
    <font>
      <sz val="8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9"/>
      <color theme="0"/>
      <name val="Calibri"/>
      <family val="2"/>
      <charset val="238"/>
      <scheme val="minor"/>
    </font>
    <font>
      <sz val="14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/>
      <right/>
      <top/>
      <bottom style="thin">
        <color theme="2" tint="-0.749992370372631"/>
      </bottom>
      <diagonal/>
    </border>
    <border>
      <left/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Alignment="1">
      <alignment horizontal="center" vertical="center" wrapText="1"/>
    </xf>
    <xf numFmtId="1" fontId="0" fillId="2" borderId="0" xfId="0" applyNumberFormat="1" applyFill="1" applyAlignment="1" applyProtection="1">
      <alignment horizontal="center" vertical="center"/>
      <protection hidden="1"/>
    </xf>
    <xf numFmtId="1" fontId="0" fillId="2" borderId="2" xfId="0" applyNumberFormat="1" applyFill="1" applyBorder="1" applyAlignment="1" applyProtection="1">
      <alignment horizontal="center" vertical="center"/>
      <protection hidden="1"/>
    </xf>
    <xf numFmtId="1" fontId="0" fillId="2" borderId="1" xfId="0" applyNumberFormat="1" applyFill="1" applyBorder="1" applyAlignment="1" applyProtection="1">
      <alignment horizontal="center" vertical="center"/>
      <protection hidden="1"/>
    </xf>
    <xf numFmtId="49" fontId="0" fillId="2" borderId="0" xfId="0" applyNumberFormat="1" applyFill="1" applyProtection="1">
      <protection hidden="1"/>
    </xf>
    <xf numFmtId="1" fontId="0" fillId="2" borderId="0" xfId="0" applyNumberFormat="1" applyFill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>
      <alignment horizontal="center" vertical="center"/>
    </xf>
    <xf numFmtId="1" fontId="0" fillId="2" borderId="0" xfId="0" applyNumberFormat="1" applyFill="1"/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 applyProtection="1">
      <alignment horizontal="center" vertical="center"/>
      <protection hidden="1"/>
    </xf>
    <xf numFmtId="0" fontId="3" fillId="2" borderId="12" xfId="0" applyFont="1" applyFill="1" applyBorder="1" applyAlignment="1" applyProtection="1">
      <alignment horizontal="center" vertical="center"/>
      <protection hidden="1"/>
    </xf>
    <xf numFmtId="49" fontId="4" fillId="2" borderId="6" xfId="0" applyNumberFormat="1" applyFont="1" applyFill="1" applyBorder="1" applyAlignment="1" applyProtection="1">
      <alignment horizontal="center" vertical="center"/>
      <protection hidden="1"/>
    </xf>
    <xf numFmtId="49" fontId="5" fillId="2" borderId="6" xfId="0" applyNumberFormat="1" applyFont="1" applyFill="1" applyBorder="1" applyAlignment="1" applyProtection="1">
      <alignment horizontal="center" vertical="center"/>
      <protection hidden="1"/>
    </xf>
    <xf numFmtId="49" fontId="6" fillId="2" borderId="8" xfId="0" applyNumberFormat="1" applyFont="1" applyFill="1" applyBorder="1" applyAlignment="1" applyProtection="1">
      <alignment horizontal="center"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9" fontId="6" fillId="2" borderId="6" xfId="0" applyNumberFormat="1" applyFont="1" applyFill="1" applyBorder="1" applyAlignment="1" applyProtection="1">
      <alignment horizontal="center" vertical="center"/>
      <protection hidden="1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14" xfId="0" applyFont="1" applyFill="1" applyBorder="1" applyAlignment="1" applyProtection="1">
      <alignment horizontal="center" vertical="center"/>
      <protection hidden="1"/>
    </xf>
    <xf numFmtId="1" fontId="3" fillId="2" borderId="6" xfId="0" applyNumberFormat="1" applyFont="1" applyFill="1" applyBorder="1" applyAlignment="1" applyProtection="1">
      <alignment horizontal="center" vertical="center"/>
      <protection hidden="1"/>
    </xf>
    <xf numFmtId="1" fontId="3" fillId="2" borderId="4" xfId="0" applyNumberFormat="1" applyFont="1" applyFill="1" applyBorder="1" applyAlignment="1" applyProtection="1">
      <alignment horizontal="center" vertical="center"/>
      <protection hidden="1"/>
    </xf>
    <xf numFmtId="1" fontId="3" fillId="2" borderId="8" xfId="0" applyNumberFormat="1" applyFont="1" applyFill="1" applyBorder="1" applyAlignment="1" applyProtection="1">
      <alignment horizontal="center" vertical="center"/>
      <protection hidden="1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0" fillId="2" borderId="8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11" fillId="2" borderId="8" xfId="0" applyNumberFormat="1" applyFont="1" applyFill="1" applyBorder="1" applyAlignment="1">
      <alignment horizontal="center" vertical="center"/>
    </xf>
    <xf numFmtId="1" fontId="0" fillId="3" borderId="0" xfId="0" applyNumberFormat="1" applyFill="1" applyAlignment="1" applyProtection="1">
      <alignment horizontal="center" vertical="center"/>
      <protection hidden="1"/>
    </xf>
    <xf numFmtId="1" fontId="0" fillId="3" borderId="2" xfId="0" applyNumberFormat="1" applyFill="1" applyBorder="1" applyAlignment="1" applyProtection="1">
      <alignment horizontal="center" vertical="center"/>
      <protection hidden="1"/>
    </xf>
    <xf numFmtId="1" fontId="0" fillId="3" borderId="1" xfId="0" applyNumberFormat="1" applyFill="1" applyBorder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49" fontId="0" fillId="3" borderId="0" xfId="0" applyNumberFormat="1" applyFill="1" applyProtection="1">
      <protection hidden="1"/>
    </xf>
    <xf numFmtId="1" fontId="0" fillId="3" borderId="0" xfId="0" applyNumberFormat="1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horizontal="center" vertical="center"/>
      <protection hidden="1"/>
    </xf>
    <xf numFmtId="0" fontId="1" fillId="3" borderId="0" xfId="0" applyFont="1" applyFill="1" applyAlignment="1">
      <alignment horizontal="center" vertical="center"/>
    </xf>
    <xf numFmtId="49" fontId="12" fillId="2" borderId="6" xfId="0" applyNumberFormat="1" applyFont="1" applyFill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/>
    </xf>
    <xf numFmtId="49" fontId="13" fillId="2" borderId="6" xfId="0" applyNumberFormat="1" applyFont="1" applyFill="1" applyBorder="1" applyAlignment="1" applyProtection="1">
      <alignment horizontal="center" vertical="center"/>
      <protection hidden="1"/>
    </xf>
    <xf numFmtId="49" fontId="13" fillId="2" borderId="11" xfId="0" applyNumberFormat="1" applyFont="1" applyFill="1" applyBorder="1" applyAlignment="1" applyProtection="1">
      <alignment horizontal="center" vertical="center"/>
      <protection hidden="1"/>
    </xf>
    <xf numFmtId="0" fontId="12" fillId="2" borderId="0" xfId="0" applyFont="1" applyFill="1" applyProtection="1"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14" fillId="2" borderId="0" xfId="0" applyFont="1" applyFill="1" applyAlignment="1">
      <alignment horizontal="center" vertical="center" wrapText="1"/>
    </xf>
    <xf numFmtId="0" fontId="12" fillId="2" borderId="0" xfId="0" applyFont="1" applyFill="1"/>
    <xf numFmtId="49" fontId="15" fillId="2" borderId="6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 applyProtection="1">
      <alignment horizontal="center" vertical="center"/>
      <protection hidden="1"/>
    </xf>
    <xf numFmtId="49" fontId="16" fillId="2" borderId="6" xfId="0" applyNumberFormat="1" applyFont="1" applyFill="1" applyBorder="1" applyAlignment="1" applyProtection="1">
      <alignment horizontal="center" vertical="center"/>
      <protection hidden="1"/>
    </xf>
    <xf numFmtId="0" fontId="12" fillId="2" borderId="11" xfId="0" applyFont="1" applyFill="1" applyBorder="1" applyAlignment="1" applyProtection="1">
      <alignment horizontal="center" vertical="center"/>
      <protection hidden="1"/>
    </xf>
    <xf numFmtId="1" fontId="12" fillId="2" borderId="0" xfId="0" applyNumberFormat="1" applyFont="1" applyFill="1" applyAlignment="1" applyProtection="1">
      <alignment horizontal="center" vertical="center"/>
      <protection hidden="1"/>
    </xf>
    <xf numFmtId="1" fontId="12" fillId="2" borderId="2" xfId="0" applyNumberFormat="1" applyFont="1" applyFill="1" applyBorder="1" applyAlignment="1" applyProtection="1">
      <alignment horizontal="center" vertical="center"/>
      <protection hidden="1"/>
    </xf>
    <xf numFmtId="1" fontId="12" fillId="2" borderId="1" xfId="0" applyNumberFormat="1" applyFont="1" applyFill="1" applyBorder="1" applyAlignment="1" applyProtection="1">
      <alignment horizontal="center" vertical="center"/>
      <protection hidden="1"/>
    </xf>
    <xf numFmtId="49" fontId="12" fillId="2" borderId="0" xfId="0" applyNumberFormat="1" applyFont="1" applyFill="1" applyProtection="1">
      <protection hidden="1"/>
    </xf>
    <xf numFmtId="1" fontId="12" fillId="2" borderId="0" xfId="0" applyNumberFormat="1" applyFont="1" applyFill="1" applyAlignment="1" applyProtection="1">
      <alignment horizontal="center"/>
      <protection hidden="1"/>
    </xf>
    <xf numFmtId="0" fontId="12" fillId="2" borderId="3" xfId="0" applyFont="1" applyFill="1" applyBorder="1" applyAlignment="1" applyProtection="1">
      <alignment horizontal="center" vertical="center"/>
      <protection hidden="1"/>
    </xf>
    <xf numFmtId="0" fontId="17" fillId="2" borderId="0" xfId="0" applyFont="1" applyFill="1" applyAlignment="1">
      <alignment horizontal="center" vertical="center"/>
    </xf>
    <xf numFmtId="49" fontId="18" fillId="2" borderId="6" xfId="0" applyNumberFormat="1" applyFont="1" applyFill="1" applyBorder="1" applyAlignment="1" applyProtection="1">
      <alignment horizontal="center" vertical="center"/>
      <protection hidden="1"/>
    </xf>
    <xf numFmtId="49" fontId="15" fillId="2" borderId="4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49" fontId="12" fillId="2" borderId="15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 applyProtection="1">
      <alignment horizontal="center" vertical="center"/>
      <protection hidden="1"/>
    </xf>
    <xf numFmtId="49" fontId="18" fillId="2" borderId="4" xfId="0" applyNumberFormat="1" applyFont="1" applyFill="1" applyBorder="1" applyAlignment="1" applyProtection="1">
      <alignment horizontal="center" vertical="center"/>
      <protection hidden="1"/>
    </xf>
    <xf numFmtId="0" fontId="12" fillId="2" borderId="14" xfId="0" applyFont="1" applyFill="1" applyBorder="1" applyAlignment="1" applyProtection="1">
      <alignment horizontal="center" vertical="center"/>
      <protection hidden="1"/>
    </xf>
    <xf numFmtId="49" fontId="15" fillId="2" borderId="8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 vertical="center"/>
    </xf>
    <xf numFmtId="49" fontId="12" fillId="2" borderId="9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 applyProtection="1">
      <alignment horizontal="center" vertical="center"/>
      <protection hidden="1"/>
    </xf>
    <xf numFmtId="49" fontId="18" fillId="2" borderId="8" xfId="0" applyNumberFormat="1" applyFont="1" applyFill="1" applyBorder="1" applyAlignment="1" applyProtection="1">
      <alignment horizontal="center" vertical="center"/>
      <protection hidden="1"/>
    </xf>
    <xf numFmtId="0" fontId="12" fillId="2" borderId="12" xfId="0" applyFont="1" applyFill="1" applyBorder="1" applyAlignment="1" applyProtection="1">
      <alignment horizontal="center" vertical="center"/>
      <protection hidden="1"/>
    </xf>
    <xf numFmtId="1" fontId="12" fillId="2" borderId="0" xfId="0" applyNumberFormat="1" applyFont="1" applyFill="1"/>
    <xf numFmtId="0" fontId="12" fillId="2" borderId="0" xfId="0" applyFont="1" applyFill="1" applyAlignment="1">
      <alignment horizontal="center"/>
    </xf>
    <xf numFmtId="49" fontId="19" fillId="2" borderId="6" xfId="0" applyNumberFormat="1" applyFont="1" applyFill="1" applyBorder="1" applyAlignment="1">
      <alignment horizontal="center" vertical="center"/>
    </xf>
    <xf numFmtId="49" fontId="19" fillId="2" borderId="4" xfId="0" applyNumberFormat="1" applyFont="1" applyFill="1" applyBorder="1" applyAlignment="1">
      <alignment horizontal="center" vertical="center"/>
    </xf>
    <xf numFmtId="49" fontId="19" fillId="2" borderId="8" xfId="0" applyNumberFormat="1" applyFont="1" applyFill="1" applyBorder="1" applyAlignment="1">
      <alignment horizontal="center" vertical="center"/>
    </xf>
    <xf numFmtId="49" fontId="20" fillId="2" borderId="6" xfId="0" applyNumberFormat="1" applyFont="1" applyFill="1" applyBorder="1" applyAlignment="1">
      <alignment horizontal="center" vertical="center"/>
    </xf>
    <xf numFmtId="49" fontId="20" fillId="2" borderId="4" xfId="0" applyNumberFormat="1" applyFont="1" applyFill="1" applyBorder="1" applyAlignment="1">
      <alignment horizontal="center" vertical="center"/>
    </xf>
    <xf numFmtId="49" fontId="20" fillId="2" borderId="8" xfId="0" applyNumberFormat="1" applyFont="1" applyFill="1" applyBorder="1" applyAlignment="1">
      <alignment horizontal="center" vertical="center"/>
    </xf>
    <xf numFmtId="49" fontId="19" fillId="2" borderId="1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9" xfId="0" applyFont="1" applyFill="1" applyBorder="1" applyAlignment="1">
      <alignment horizontal="right" vertical="center"/>
    </xf>
  </cellXfs>
  <cellStyles count="1">
    <cellStyle name="Normálna" xfId="0" builtinId="0"/>
  </cellStyles>
  <dxfs count="5">
    <dxf>
      <font>
        <color theme="1" tint="0.24994659260841701"/>
      </font>
      <fill>
        <patternFill>
          <bgColor theme="2" tint="-0.499984740745262"/>
        </patternFill>
      </fill>
    </dxf>
    <dxf>
      <font>
        <color theme="1" tint="0.24994659260841701"/>
      </font>
      <fill>
        <patternFill>
          <bgColor theme="2" tint="-0.499984740745262"/>
        </patternFill>
      </fill>
    </dxf>
    <dxf>
      <font>
        <color theme="1" tint="0.24994659260841701"/>
      </font>
      <fill>
        <patternFill>
          <bgColor theme="2" tint="-0.499984740745262"/>
        </patternFill>
      </fill>
    </dxf>
    <dxf>
      <font>
        <color theme="1" tint="0.24994659260841701"/>
      </font>
      <fill>
        <patternFill>
          <bgColor theme="2" tint="-0.499984740745262"/>
        </patternFill>
      </fill>
    </dxf>
    <dxf>
      <font>
        <color theme="1" tint="0.24994659260841701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0</xdr:rowOff>
    </xdr:from>
    <xdr:to>
      <xdr:col>6</xdr:col>
      <xdr:colOff>198853</xdr:colOff>
      <xdr:row>2</xdr:row>
      <xdr:rowOff>346351</xdr:rowOff>
    </xdr:to>
    <xdr:pic>
      <xdr:nvPicPr>
        <xdr:cNvPr id="3" name="Grafický objekt 2">
          <a:extLst>
            <a:ext uri="{FF2B5EF4-FFF2-40B4-BE49-F238E27FC236}">
              <a16:creationId xmlns:a16="http://schemas.microsoft.com/office/drawing/2014/main" id="{87F7CA2F-24BC-46FD-B3F8-93B2E8CB1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401" y="0"/>
          <a:ext cx="3380202" cy="1422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zoomScale="160" zoomScaleNormal="160" workbookViewId="0">
      <selection activeCell="E9" sqref="E9"/>
    </sheetView>
  </sheetViews>
  <sheetFormatPr defaultRowHeight="15"/>
  <cols>
    <col min="1" max="1" width="15.85546875" style="60" customWidth="1"/>
    <col min="2" max="7" width="8.140625" style="60" customWidth="1"/>
    <col min="8" max="8" width="12.7109375" style="60" customWidth="1"/>
    <col min="9" max="9" width="7" style="60" customWidth="1"/>
    <col min="10" max="10" width="4.140625" style="60" customWidth="1"/>
    <col min="11" max="11" width="6.5703125" style="60" customWidth="1"/>
    <col min="12" max="17" width="4.85546875" style="60" customWidth="1"/>
    <col min="18" max="18" width="5.7109375" style="60" customWidth="1"/>
    <col min="19" max="21" width="2.140625" style="60" customWidth="1"/>
    <col min="22" max="25" width="7.28515625" style="60" customWidth="1"/>
    <col min="26" max="27" width="9.140625" style="60" customWidth="1"/>
    <col min="28" max="31" width="7" style="60" customWidth="1"/>
    <col min="32" max="32" width="27.85546875" style="60" customWidth="1"/>
    <col min="33" max="33" width="16.5703125" style="60" customWidth="1"/>
    <col min="34" max="34" width="7.7109375" style="86" customWidth="1"/>
    <col min="35" max="36" width="9.140625" style="60" customWidth="1"/>
    <col min="37" max="16384" width="9.140625" style="60"/>
  </cols>
  <sheetData>
    <row r="1" spans="1:34" ht="32.1" customHeight="1" thickBot="1">
      <c r="A1" s="53" t="s">
        <v>32</v>
      </c>
      <c r="B1" s="53" t="s">
        <v>1</v>
      </c>
      <c r="C1" s="54" t="s">
        <v>2</v>
      </c>
      <c r="D1" s="53" t="s">
        <v>3</v>
      </c>
      <c r="E1" s="54" t="s">
        <v>4</v>
      </c>
      <c r="F1" s="53" t="s">
        <v>5</v>
      </c>
      <c r="G1" s="55" t="s">
        <v>6</v>
      </c>
      <c r="H1" s="55" t="s">
        <v>7</v>
      </c>
      <c r="I1" s="56" t="s">
        <v>8</v>
      </c>
      <c r="J1" s="57"/>
      <c r="K1" s="57"/>
      <c r="L1" s="57"/>
      <c r="M1" s="57"/>
      <c r="N1" s="57"/>
      <c r="O1" s="57"/>
      <c r="P1" s="57"/>
      <c r="Q1" s="57"/>
      <c r="R1" s="57" t="s">
        <v>39</v>
      </c>
      <c r="S1" s="57"/>
      <c r="T1" s="57"/>
      <c r="U1" s="57"/>
      <c r="V1" s="58" t="s">
        <v>9</v>
      </c>
      <c r="W1" s="58" t="s">
        <v>9</v>
      </c>
      <c r="X1" s="58" t="s">
        <v>10</v>
      </c>
      <c r="Y1" s="58"/>
      <c r="Z1" s="58" t="s">
        <v>11</v>
      </c>
      <c r="AA1" s="58"/>
      <c r="AB1" s="58" t="s">
        <v>11</v>
      </c>
      <c r="AC1" s="58" t="s">
        <v>12</v>
      </c>
      <c r="AD1" s="58" t="s">
        <v>10</v>
      </c>
      <c r="AE1" s="58" t="s">
        <v>9</v>
      </c>
      <c r="AF1" s="58"/>
      <c r="AG1" s="58" t="s">
        <v>13</v>
      </c>
      <c r="AH1" s="59"/>
    </row>
    <row r="2" spans="1:34" ht="32.1" customHeight="1" thickBot="1">
      <c r="A2" s="61" t="s">
        <v>1</v>
      </c>
      <c r="B2" s="53" t="s">
        <v>0</v>
      </c>
      <c r="C2" s="54" t="s">
        <v>36</v>
      </c>
      <c r="D2" s="53" t="s">
        <v>34</v>
      </c>
      <c r="E2" s="54" t="s">
        <v>38</v>
      </c>
      <c r="F2" s="53" t="s">
        <v>17</v>
      </c>
      <c r="G2" s="62">
        <f>SUM(N2:Q2)</f>
        <v>6</v>
      </c>
      <c r="H2" s="63" t="str">
        <f>CONCATENATE(K2, " / ",L2)</f>
        <v>14 / 8</v>
      </c>
      <c r="I2" s="64">
        <f>_xlfn.RANK.EQ(AG2,$AG$2:$AG$6,1)</f>
        <v>1</v>
      </c>
      <c r="J2" s="57"/>
      <c r="K2" s="65">
        <f>SUM(VALUE(RIGHT(LEFT(C2,1),1)),VALUE(RIGHT(LEFT(D2,1),1)),VALUE(RIGHT(LEFT(E2,1),1)),VALUE(RIGHT(LEFT(F2,1),1)))</f>
        <v>14</v>
      </c>
      <c r="L2" s="65">
        <f>SUM(VALUE(RIGHT(LEFT(C2,3),1)),VALUE(RIGHT(LEFT(D2,3),1)),VALUE(RIGHT(LEFT(E2,3),1)),VALUE(RIGHT(LEFT(F2,3),1)))</f>
        <v>8</v>
      </c>
      <c r="M2" s="66"/>
      <c r="N2" s="66">
        <f>IF(AND(VALUE(RIGHT(LEFT(C2,1),1))=0, VALUE(RIGHT(LEFT(C2,3),1))=0),0, SUM(IF(VALUE(RIGHT(LEFT(C2,1),1))&gt;VALUE(RIGHT(LEFT(C2,3),1)),IF(AND(VALUE(RIGHT(LEFT(C2,3),1))=0,VALUE(RIGHT(LEFT(C2,1),1))=4),2,3),1) - SUM(IF(AND(VALUE(RIGHT(LEFT(C2,3),1))&gt;3,VALUE(RIGHT(LEFT(C2,1),1))&gt;VALUE(RIGHT(LEFT(C2,3),1))),1,0)+IF(AND(VALUE(RIGHT(LEFT(C2,1),1))&lt;4, VALUE(RIGHT(LEFT(C2,1),1))&lt;VALUE(RIGHT(LEFT(C2,3),1))),1,0))))</f>
        <v>2</v>
      </c>
      <c r="O2" s="66">
        <f t="shared" ref="O2:Q6" si="0">IF(AND(VALUE(RIGHT(LEFT(D2,1),1))=0, VALUE(RIGHT(LEFT(D2,3),1))=0),0, SUM(IF(VALUE(RIGHT(LEFT(D2,1),1))&gt;VALUE(RIGHT(LEFT(D2,3),1)),IF(AND(VALUE(RIGHT(LEFT(D2,3),1))=0,VALUE(RIGHT(LEFT(D2,1),1))=4),2,3),1) - SUM(IF(AND(VALUE(RIGHT(LEFT(D2,3),1))&gt;3,VALUE(RIGHT(LEFT(D2,1),1))&gt;VALUE(RIGHT(LEFT(D2,3),1))),1,0)+IF(AND(VALUE(RIGHT(LEFT(D2,1),1))&lt;4, VALUE(RIGHT(LEFT(D2,1),1))&lt;VALUE(RIGHT(LEFT(D2,3),1))),1,0))))</f>
        <v>3</v>
      </c>
      <c r="P2" s="66">
        <f t="shared" si="0"/>
        <v>1</v>
      </c>
      <c r="Q2" s="66">
        <f t="shared" si="0"/>
        <v>0</v>
      </c>
      <c r="R2" s="67">
        <f>SUM(K2-L2)</f>
        <v>6</v>
      </c>
      <c r="S2" s="57"/>
      <c r="T2" s="68"/>
      <c r="U2" s="69"/>
      <c r="V2" s="65" t="str">
        <f>LEFT(H2,LEN(H2)-SEARCH("/",H2,1))</f>
        <v>14</v>
      </c>
      <c r="W2" s="65" t="str">
        <f>RIGHT(H2,LEN(H2)-SEARCH("/",H2,1))</f>
        <v xml:space="preserve"> 8</v>
      </c>
      <c r="X2" s="65">
        <f>SUM(SUBSTITUTE(V2,"/","")-W2)</f>
        <v>6</v>
      </c>
      <c r="Y2" s="65" t="str">
        <f>SUBSTITUTE(V2,"/","")</f>
        <v>14</v>
      </c>
      <c r="Z2" s="57"/>
      <c r="AA2" s="65">
        <f>SUM(SUBSTITUTE(V2,"/","")-W2)</f>
        <v>6</v>
      </c>
      <c r="AB2" s="58">
        <f>SUM(_xlfn.RANK.EQ(G2,$G$2:$G$6)*1)</f>
        <v>1</v>
      </c>
      <c r="AC2" s="58">
        <f>SUM(_xlfn.RANK.EQ(K2,$K$2:$K$6)/1000)</f>
        <v>1E-3</v>
      </c>
      <c r="AD2" s="58">
        <f>SUM(_xlfn.RANK.EQ(AA2,$AA$2:$AA$6)/100)</f>
        <v>0.01</v>
      </c>
      <c r="AE2" s="58">
        <f>SUM(SUM(_xlfn.RANK.EQ(L2,$L$2:$L$6,1)/10000)*AH2)</f>
        <v>2.9999999999999997E-4</v>
      </c>
      <c r="AF2" s="58">
        <f>(COUNTIF($I$2:$I$6,"="&amp;I2)+1)/100000</f>
        <v>2.0000000000000002E-5</v>
      </c>
      <c r="AG2" s="70">
        <f>SUM(SUM(AB2:AE2))*AH2</f>
        <v>1.0112999999999999</v>
      </c>
      <c r="AH2" s="71">
        <v>1</v>
      </c>
    </row>
    <row r="3" spans="1:34" ht="32.1" customHeight="1" thickBot="1">
      <c r="A3" s="61" t="s">
        <v>2</v>
      </c>
      <c r="B3" s="53" t="s">
        <v>35</v>
      </c>
      <c r="C3" s="54" t="s">
        <v>0</v>
      </c>
      <c r="D3" s="53" t="s">
        <v>34</v>
      </c>
      <c r="E3" s="54" t="s">
        <v>17</v>
      </c>
      <c r="F3" s="53" t="s">
        <v>17</v>
      </c>
      <c r="G3" s="62">
        <f>SUM(M3:Q3)</f>
        <v>3</v>
      </c>
      <c r="H3" s="72" t="str">
        <f>CONCATENATE(K3, " / ",L3)</f>
        <v>6 / 6</v>
      </c>
      <c r="I3" s="64">
        <f>_xlfn.RANK.EQ(AG3,$AG$2:$AG$6,1)</f>
        <v>3</v>
      </c>
      <c r="J3" s="57"/>
      <c r="K3" s="65">
        <f>SUM(VALUE(RIGHT(LEFT(B3,1),1)),VALUE(RIGHT(LEFT(D3,1),1)),VALUE(RIGHT(LEFT(E3,1),1)),VALUE(RIGHT(LEFT(F3,1),1)))</f>
        <v>6</v>
      </c>
      <c r="L3" s="65">
        <f>SUM(VALUE(RIGHT(LEFT(B3,3),1)),VALUE(RIGHT(LEFT(D3,3),1)),VALUE(RIGHT(LEFT(E3,3),1)),VALUE(RIGHT(LEFT(F3,3),1)))</f>
        <v>6</v>
      </c>
      <c r="M3" s="66">
        <f t="shared" ref="M3:N6" si="1">IF(AND(VALUE(RIGHT(LEFT(B3,1),1))=0, VALUE(RIGHT(LEFT(B3,3),1))=0),0, SUM(IF(VALUE(RIGHT(LEFT(B3,1),1))&gt;VALUE(RIGHT(LEFT(B3,3),1)),IF(AND(VALUE(RIGHT(LEFT(B3,3),1))=0,VALUE(RIGHT(LEFT(B3,1),1))=4),2,3),1) - SUM(IF(AND(VALUE(RIGHT(LEFT(B3,3),1))&gt;3,VALUE(RIGHT(LEFT(B3,1),1))&gt;VALUE(RIGHT(LEFT(B3,3),1))),1,0)+IF(AND(VALUE(RIGHT(LEFT(B3,1),1))&lt;4, VALUE(RIGHT(LEFT(B3,1),1))&lt;VALUE(RIGHT(LEFT(B3,3),1))),1,0))))</f>
        <v>0</v>
      </c>
      <c r="N3" s="66"/>
      <c r="O3" s="66">
        <f t="shared" si="0"/>
        <v>3</v>
      </c>
      <c r="P3" s="66">
        <f t="shared" si="0"/>
        <v>0</v>
      </c>
      <c r="Q3" s="66">
        <f t="shared" si="0"/>
        <v>0</v>
      </c>
      <c r="R3" s="67">
        <f t="shared" ref="R3:R6" si="2">SUM(K3-L3)</f>
        <v>0</v>
      </c>
      <c r="S3" s="57"/>
      <c r="T3" s="57"/>
      <c r="U3" s="69"/>
      <c r="V3" s="65" t="str">
        <f>LEFT(H3,LEN(H3)-SEARCH("/",H3,1))</f>
        <v xml:space="preserve">6 </v>
      </c>
      <c r="W3" s="65" t="str">
        <f>RIGHT(H3,LEN(H3)-SEARCH("/",H3,1))</f>
        <v xml:space="preserve"> 6</v>
      </c>
      <c r="X3" s="65">
        <f>SUM(SUBSTITUTE(V3,"/","")-W3)</f>
        <v>0</v>
      </c>
      <c r="Y3" s="65" t="str">
        <f>SUBSTITUTE(V3,"/","")</f>
        <v xml:space="preserve">6 </v>
      </c>
      <c r="Z3" s="57"/>
      <c r="AA3" s="65">
        <f>SUM(SUBSTITUTE(V3,"/","")-W3)</f>
        <v>0</v>
      </c>
      <c r="AB3" s="58">
        <f>SUM(_xlfn.RANK.EQ(G3,$G$2:$G$6)*1)</f>
        <v>3</v>
      </c>
      <c r="AC3" s="58">
        <f>SUM(_xlfn.RANK.EQ(K3,$K$2:$K$6)/1000)</f>
        <v>4.0000000000000001E-3</v>
      </c>
      <c r="AD3" s="58">
        <f>SUM(_xlfn.RANK.EQ(AA3,$AA$2:$AA$6)/100)</f>
        <v>0.03</v>
      </c>
      <c r="AE3" s="58">
        <f>SUM(SUM(_xlfn.RANK.EQ(L3,$L$2:$L$6,1)/10000)*AH3)</f>
        <v>1E-4</v>
      </c>
      <c r="AF3" s="58">
        <f>(COUNTIF($I$2:$I$6,"="&amp;I3)+1)/100000</f>
        <v>2.0000000000000002E-5</v>
      </c>
      <c r="AG3" s="70">
        <f>SUM(SUM(AB3:AE3))*AH3</f>
        <v>3.0341</v>
      </c>
      <c r="AH3" s="71">
        <v>1</v>
      </c>
    </row>
    <row r="4" spans="1:34" ht="32.1" customHeight="1" thickBot="1">
      <c r="A4" s="73" t="s">
        <v>3</v>
      </c>
      <c r="B4" s="74" t="s">
        <v>33</v>
      </c>
      <c r="C4" s="75" t="s">
        <v>33</v>
      </c>
      <c r="D4" s="74" t="s">
        <v>0</v>
      </c>
      <c r="E4" s="75" t="s">
        <v>17</v>
      </c>
      <c r="F4" s="74" t="s">
        <v>37</v>
      </c>
      <c r="G4" s="76">
        <f>SUM(M4:Q4)</f>
        <v>2</v>
      </c>
      <c r="H4" s="77" t="str">
        <f>CONCATENATE(K4, " / ",L4)</f>
        <v>10 / 16</v>
      </c>
      <c r="I4" s="78">
        <f>_xlfn.RANK.EQ(AG4,$AG$2:$AG$6,1)</f>
        <v>4</v>
      </c>
      <c r="J4" s="57"/>
      <c r="K4" s="65">
        <f>SUM(VALUE(RIGHT(LEFT(C4,1),1)),VALUE(RIGHT(LEFT(B4,1),1)),VALUE(RIGHT(LEFT(E4,1),1)),VALUE(RIGHT(LEFT(F4,1),1)))</f>
        <v>10</v>
      </c>
      <c r="L4" s="65">
        <f>SUM(VALUE(RIGHT(LEFT(C4,3),1)),VALUE(RIGHT(LEFT(B4,3),1)),VALUE(RIGHT(LEFT(E4,3),1)),VALUE(RIGHT(LEFT(F4,3),1)))</f>
        <v>16</v>
      </c>
      <c r="M4" s="66">
        <f t="shared" si="1"/>
        <v>0</v>
      </c>
      <c r="N4" s="66">
        <f t="shared" si="1"/>
        <v>0</v>
      </c>
      <c r="O4" s="66"/>
      <c r="P4" s="66">
        <f t="shared" si="0"/>
        <v>0</v>
      </c>
      <c r="Q4" s="66">
        <f t="shared" si="0"/>
        <v>2</v>
      </c>
      <c r="R4" s="67">
        <f t="shared" si="2"/>
        <v>-6</v>
      </c>
      <c r="S4" s="57"/>
      <c r="T4" s="57"/>
      <c r="U4" s="69"/>
      <c r="V4" s="65" t="str">
        <f>LEFT(H4,LEN(H4)-SEARCH("/",H4,1))</f>
        <v xml:space="preserve">10 </v>
      </c>
      <c r="W4" s="65" t="str">
        <f>RIGHT(H4,LEN(H4)-SEARCH("/",H4,1))</f>
        <v xml:space="preserve"> 16</v>
      </c>
      <c r="X4" s="65">
        <f>SUM(SUBSTITUTE(V4,"/","")-W4)</f>
        <v>-6</v>
      </c>
      <c r="Y4" s="65" t="str">
        <f>SUBSTITUTE(V4,"/","")</f>
        <v xml:space="preserve">10 </v>
      </c>
      <c r="Z4" s="57"/>
      <c r="AA4" s="65">
        <f>SUM(SUBSTITUTE(V4,"/","")-W4)</f>
        <v>-6</v>
      </c>
      <c r="AB4" s="58">
        <f>SUM(_xlfn.RANK.EQ(G4,$G$2:$G$6)*1)</f>
        <v>4</v>
      </c>
      <c r="AC4" s="58">
        <f>SUM(_xlfn.RANK.EQ(K4,$K$2:$K$6)/1000)</f>
        <v>3.0000000000000001E-3</v>
      </c>
      <c r="AD4" s="58">
        <f>SUM(_xlfn.RANK.EQ(AA4,$AA$2:$AA$6)/100)</f>
        <v>0.04</v>
      </c>
      <c r="AE4" s="58">
        <f>SUM(SUM(_xlfn.RANK.EQ(L4,$L$2:$L$6,1)/10000)*AH4)</f>
        <v>5.0000000000000001E-4</v>
      </c>
      <c r="AF4" s="58">
        <f>(COUNTIF($I$2:$I$6,"="&amp;I4)+1)/100000</f>
        <v>2.0000000000000002E-5</v>
      </c>
      <c r="AG4" s="70">
        <f>SUM(SUM(AB4:AE4))*AH4</f>
        <v>4.0434999999999999</v>
      </c>
      <c r="AH4" s="71">
        <v>1</v>
      </c>
    </row>
    <row r="5" spans="1:34" ht="32.1" customHeight="1" thickBot="1">
      <c r="A5" s="79" t="s">
        <v>4</v>
      </c>
      <c r="B5" s="80" t="s">
        <v>37</v>
      </c>
      <c r="C5" s="81" t="s">
        <v>17</v>
      </c>
      <c r="D5" s="80" t="s">
        <v>17</v>
      </c>
      <c r="E5" s="81" t="s">
        <v>0</v>
      </c>
      <c r="F5" s="80" t="s">
        <v>34</v>
      </c>
      <c r="G5" s="82">
        <f>SUM(M5:Q5)</f>
        <v>5</v>
      </c>
      <c r="H5" s="83" t="str">
        <f>CONCATENATE(K5, " / ",L5)</f>
        <v>12 / 6</v>
      </c>
      <c r="I5" s="84">
        <f>_xlfn.RANK.EQ(AG5,$AG$2:$AG$6,1)</f>
        <v>2</v>
      </c>
      <c r="J5" s="57"/>
      <c r="K5" s="65">
        <f>SUM(VALUE(RIGHT(LEFT(C5,1),1)),VALUE(RIGHT(LEFT(D5,1),1)),VALUE(RIGHT(LEFT(B5,1),1)),VALUE(RIGHT(LEFT(F5,1),1)))</f>
        <v>12</v>
      </c>
      <c r="L5" s="65">
        <f>SUM(VALUE(RIGHT(LEFT(C5,3),1)),VALUE(RIGHT(LEFT(D5,3),1)),VALUE(RIGHT(LEFT(B5,3),1)),VALUE(RIGHT(LEFT(F5,3),1)))</f>
        <v>6</v>
      </c>
      <c r="M5" s="66">
        <f t="shared" si="1"/>
        <v>2</v>
      </c>
      <c r="N5" s="66">
        <f t="shared" si="1"/>
        <v>0</v>
      </c>
      <c r="O5" s="66">
        <f t="shared" si="0"/>
        <v>0</v>
      </c>
      <c r="P5" s="66"/>
      <c r="Q5" s="66">
        <f t="shared" si="0"/>
        <v>3</v>
      </c>
      <c r="R5" s="67">
        <f t="shared" si="2"/>
        <v>6</v>
      </c>
      <c r="S5" s="57"/>
      <c r="T5" s="57"/>
      <c r="U5" s="69"/>
      <c r="V5" s="65" t="str">
        <f>LEFT(H5,LEN(H5)-SEARCH("/",H5,1))</f>
        <v>12</v>
      </c>
      <c r="W5" s="65" t="str">
        <f>RIGHT(H5,LEN(H5)-SEARCH("/",H5,1))</f>
        <v xml:space="preserve"> 6</v>
      </c>
      <c r="X5" s="65">
        <f>SUM(SUBSTITUTE(V5,"/","")-W5)</f>
        <v>6</v>
      </c>
      <c r="Y5" s="65" t="str">
        <f>SUBSTITUTE(V5,"/","")</f>
        <v>12</v>
      </c>
      <c r="Z5" s="57"/>
      <c r="AA5" s="65">
        <f>SUM(SUBSTITUTE(V5,"/","")-W5)</f>
        <v>6</v>
      </c>
      <c r="AB5" s="58">
        <f>SUM(_xlfn.RANK.EQ(G5,$G$2:$G$6)*1)</f>
        <v>2</v>
      </c>
      <c r="AC5" s="58">
        <f>SUM(_xlfn.RANK.EQ(K5,$K$2:$K$6)/1000)</f>
        <v>2E-3</v>
      </c>
      <c r="AD5" s="58">
        <f>SUM(_xlfn.RANK.EQ(AA5,$AA$2:$AA$6)/100)</f>
        <v>0.01</v>
      </c>
      <c r="AE5" s="58">
        <f>SUM(SUM(_xlfn.RANK.EQ(L5,$L$2:$L$6,1)/10000)*AH5)</f>
        <v>1E-4</v>
      </c>
      <c r="AF5" s="58">
        <f>(COUNTIF($I$2:$I$6,"="&amp;I5)+1)/100000</f>
        <v>2.0000000000000002E-5</v>
      </c>
      <c r="AG5" s="70">
        <f>SUM(SUM(AB5:AE5))*AH5</f>
        <v>2.0120999999999998</v>
      </c>
      <c r="AH5" s="71">
        <v>1</v>
      </c>
    </row>
    <row r="6" spans="1:34" ht="32.1" customHeight="1">
      <c r="A6" s="79" t="s">
        <v>5</v>
      </c>
      <c r="B6" s="80" t="s">
        <v>17</v>
      </c>
      <c r="C6" s="81" t="s">
        <v>17</v>
      </c>
      <c r="D6" s="80" t="s">
        <v>38</v>
      </c>
      <c r="E6" s="81" t="s">
        <v>33</v>
      </c>
      <c r="F6" s="80" t="s">
        <v>0</v>
      </c>
      <c r="G6" s="82">
        <f>SUM(M6:Q6)</f>
        <v>1</v>
      </c>
      <c r="H6" s="83" t="str">
        <f>CONCATENATE(K6, " / ",L6)</f>
        <v>6 / 12</v>
      </c>
      <c r="I6" s="84">
        <f>_xlfn.RANK.EQ(AG6,$AG$2:$AG$6,1)</f>
        <v>5</v>
      </c>
      <c r="J6" s="57"/>
      <c r="K6" s="65">
        <f>SUM(VALUE(RIGHT(LEFT(C6,1),1)),VALUE(RIGHT(LEFT(D6,1),1)),VALUE(RIGHT(LEFT(E6,1),1)),VALUE(RIGHT(LEFT(B6,1),1)))</f>
        <v>6</v>
      </c>
      <c r="L6" s="65">
        <f>SUM(VALUE(RIGHT(LEFT(C6,3),1)),VALUE(RIGHT(LEFT(D6,3),1)),VALUE(RIGHT(LEFT(E6,3),1)),VALUE(RIGHT(LEFT(B6,3),1)))</f>
        <v>12</v>
      </c>
      <c r="M6" s="66">
        <f t="shared" si="1"/>
        <v>0</v>
      </c>
      <c r="N6" s="66">
        <f t="shared" si="1"/>
        <v>0</v>
      </c>
      <c r="O6" s="66">
        <f t="shared" si="0"/>
        <v>1</v>
      </c>
      <c r="P6" s="66">
        <f t="shared" si="0"/>
        <v>0</v>
      </c>
      <c r="Q6" s="66"/>
      <c r="R6" s="67">
        <f t="shared" si="2"/>
        <v>-6</v>
      </c>
      <c r="S6" s="57"/>
      <c r="T6" s="57"/>
      <c r="U6" s="69"/>
      <c r="V6" s="65" t="str">
        <f>LEFT(H6,LEN(H6)-SEARCH("/",H6,1))</f>
        <v>6 /</v>
      </c>
      <c r="W6" s="65" t="str">
        <f>RIGHT(H6,LEN(H6)-SEARCH("/",H6,1))</f>
        <v xml:space="preserve"> 12</v>
      </c>
      <c r="X6" s="65">
        <f>SUM(SUBSTITUTE(V6,"/","")-W6)</f>
        <v>-6</v>
      </c>
      <c r="Y6" s="65" t="str">
        <f>SUBSTITUTE(V6,"/","")</f>
        <v xml:space="preserve">6 </v>
      </c>
      <c r="Z6" s="57"/>
      <c r="AA6" s="65">
        <f>SUM(SUBSTITUTE(V6,"/","")-W6)</f>
        <v>-6</v>
      </c>
      <c r="AB6" s="58">
        <f>SUM(_xlfn.RANK.EQ(G6,$G$2:$G$6)*1)</f>
        <v>5</v>
      </c>
      <c r="AC6" s="58">
        <f>SUM(_xlfn.RANK.EQ(K6,$K$2:$K$6)/1000)</f>
        <v>4.0000000000000001E-3</v>
      </c>
      <c r="AD6" s="58">
        <f>SUM(_xlfn.RANK.EQ(AA6,$AA$2:$AA$6)/100)</f>
        <v>0.04</v>
      </c>
      <c r="AE6" s="58">
        <f>SUM(SUM(_xlfn.RANK.EQ(L6,$L$2:$L$6,1)/10000)*AH6)</f>
        <v>4.0000000000000002E-4</v>
      </c>
      <c r="AF6" s="58">
        <f>(COUNTIF($I$2:$I$6,"="&amp;I6)+1)/100000</f>
        <v>2.0000000000000002E-5</v>
      </c>
      <c r="AG6" s="70">
        <f>SUM(SUM(AB6:AE6))*AH6</f>
        <v>5.0443999999999996</v>
      </c>
      <c r="AH6" s="71">
        <v>1</v>
      </c>
    </row>
    <row r="7" spans="1:34">
      <c r="K7" s="85"/>
      <c r="L7" s="85"/>
      <c r="M7" s="85"/>
      <c r="N7" s="85"/>
      <c r="O7" s="85"/>
      <c r="P7" s="85"/>
      <c r="Q7" s="85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9CHavPBBi/mmK3D57zUX5+zfQ1pOe7RgIW4IT2ah3crfB0EUjDnbmmpyMMNoyNcC3FNsEYqBWbghF6AGocLGvA==" saltValue="6bJoCIce10lHZEm8hwCs7A==" spinCount="100000" sqref="C2:F2 D3:F3 E4:F4 F5 B6:E6 B5:D5 B4:C4 B3" name="Rozsah1_1_1_1"/>
  </protectedRanges>
  <conditionalFormatting sqref="C2:F2 D3:F3 E4 F4:F5 D5 D6:E6 C4:C6 B3:B6">
    <cfRule type="containsText" dxfId="4" priority="1" operator="containsText" text="0/0">
      <formula>NOT(ISERROR(SEARCH("0/0",B2)))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856B-0BEF-47F9-8970-235A5871CD40}">
  <dimension ref="A1:AH7"/>
  <sheetViews>
    <sheetView zoomScale="160" zoomScaleNormal="160" workbookViewId="0">
      <selection activeCell="H9" sqref="H9"/>
    </sheetView>
  </sheetViews>
  <sheetFormatPr defaultRowHeight="15"/>
  <cols>
    <col min="1" max="1" width="15.85546875" style="1" customWidth="1"/>
    <col min="2" max="7" width="8.140625" style="1" customWidth="1"/>
    <col min="8" max="8" width="12.7109375" style="1" customWidth="1"/>
    <col min="9" max="9" width="7" style="1" customWidth="1"/>
    <col min="10" max="10" width="4.140625" style="1" customWidth="1"/>
    <col min="11" max="11" width="6.5703125" style="1" customWidth="1"/>
    <col min="12" max="17" width="4.85546875" style="1" customWidth="1"/>
    <col min="18" max="18" width="5.7109375" style="1" customWidth="1"/>
    <col min="19" max="21" width="2.140625" style="1" customWidth="1"/>
    <col min="22" max="25" width="7.28515625" style="1" customWidth="1"/>
    <col min="26" max="27" width="9.140625" style="1" customWidth="1"/>
    <col min="28" max="31" width="7" style="1" customWidth="1"/>
    <col min="32" max="32" width="27.85546875" style="1" customWidth="1"/>
    <col min="33" max="33" width="16.5703125" style="1" customWidth="1"/>
    <col min="34" max="34" width="7.7109375" style="2" customWidth="1"/>
    <col min="35" max="36" width="9.140625" style="1" customWidth="1"/>
    <col min="37" max="16384" width="9.140625" style="1"/>
  </cols>
  <sheetData>
    <row r="1" spans="1:34" ht="32.1" customHeight="1" thickBot="1">
      <c r="A1" s="15" t="s">
        <v>32</v>
      </c>
      <c r="B1" s="38" t="s">
        <v>18</v>
      </c>
      <c r="C1" s="38" t="s">
        <v>19</v>
      </c>
      <c r="D1" s="39" t="s">
        <v>20</v>
      </c>
      <c r="E1" s="40" t="s">
        <v>21</v>
      </c>
      <c r="F1" s="40" t="s">
        <v>22</v>
      </c>
      <c r="G1" s="20" t="s">
        <v>6</v>
      </c>
      <c r="H1" s="20" t="s">
        <v>7</v>
      </c>
      <c r="I1" s="18" t="s">
        <v>8</v>
      </c>
      <c r="J1" s="3"/>
      <c r="K1" s="3"/>
      <c r="L1" s="3"/>
      <c r="M1" s="3"/>
      <c r="N1" s="3"/>
      <c r="O1" s="3"/>
      <c r="P1" s="3"/>
      <c r="Q1" s="3"/>
      <c r="R1" s="3" t="s">
        <v>39</v>
      </c>
      <c r="S1" s="3"/>
      <c r="T1" s="3"/>
      <c r="U1" s="3"/>
      <c r="V1" s="4" t="s">
        <v>9</v>
      </c>
      <c r="W1" s="4" t="s">
        <v>9</v>
      </c>
      <c r="X1" s="4" t="s">
        <v>10</v>
      </c>
      <c r="Y1" s="4"/>
      <c r="Z1" s="4" t="s">
        <v>11</v>
      </c>
      <c r="AA1" s="4"/>
      <c r="AB1" s="4" t="s">
        <v>11</v>
      </c>
      <c r="AC1" s="4" t="s">
        <v>12</v>
      </c>
      <c r="AD1" s="4" t="s">
        <v>10</v>
      </c>
      <c r="AE1" s="4" t="s">
        <v>9</v>
      </c>
      <c r="AF1" s="4"/>
      <c r="AG1" s="4" t="s">
        <v>13</v>
      </c>
      <c r="AH1" s="5"/>
    </row>
    <row r="2" spans="1:34" ht="32.1" customHeight="1" thickBot="1">
      <c r="A2" s="41" t="s">
        <v>18</v>
      </c>
      <c r="B2" s="15" t="s">
        <v>0</v>
      </c>
      <c r="C2" s="32" t="s">
        <v>33</v>
      </c>
      <c r="D2" s="15" t="s">
        <v>42</v>
      </c>
      <c r="E2" s="32" t="s">
        <v>34</v>
      </c>
      <c r="F2" s="15" t="s">
        <v>34</v>
      </c>
      <c r="G2" s="29">
        <f>SUM(N2:Q2)</f>
        <v>6</v>
      </c>
      <c r="H2" s="21" t="str">
        <f>CONCATENATE(K2, " / ",L2)</f>
        <v>17 / 16</v>
      </c>
      <c r="I2" s="23">
        <f>_xlfn.RANK.EQ(AG2,$AG$2:$AG$6,1)</f>
        <v>2</v>
      </c>
      <c r="J2" s="3"/>
      <c r="K2" s="44">
        <f>SUM(VALUE(RIGHT(LEFT(C2,1),1)),VALUE(RIGHT(LEFT(D2,1),1)),VALUE(RIGHT(LEFT(E2,1),1)),VALUE(RIGHT(LEFT(F2,1),1)))</f>
        <v>17</v>
      </c>
      <c r="L2" s="44">
        <f>SUM(VALUE(RIGHT(LEFT(C2,3),1)),VALUE(RIGHT(LEFT(D2,3),1)),VALUE(RIGHT(LEFT(E2,3),1)),VALUE(RIGHT(LEFT(F2,3),1)))</f>
        <v>16</v>
      </c>
      <c r="M2" s="45"/>
      <c r="N2" s="45">
        <f>IF(AND(VALUE(RIGHT(LEFT(C2,1),1))=0, VALUE(RIGHT(LEFT(C2,3),1))=0),0, SUM(IF(VALUE(RIGHT(LEFT(C2,1),1))&gt;VALUE(RIGHT(LEFT(C2,3),1)),IF(AND(VALUE(RIGHT(LEFT(C2,3),1))=0,VALUE(RIGHT(LEFT(C2,1),1))=4),2,3),1) - SUM(IF(AND(VALUE(RIGHT(LEFT(C2,3),1))&gt;3,VALUE(RIGHT(LEFT(C2,1),1))&gt;VALUE(RIGHT(LEFT(C2,3),1))),1,0)+IF(AND(VALUE(RIGHT(LEFT(C2,1),1))&lt;4, VALUE(RIGHT(LEFT(C2,1),1))&lt;VALUE(RIGHT(LEFT(C2,3),1))),1,0))))</f>
        <v>0</v>
      </c>
      <c r="O2" s="45">
        <f t="shared" ref="O2:Q6" si="0">IF(AND(VALUE(RIGHT(LEFT(D2,1),1))=0, VALUE(RIGHT(LEFT(D2,3),1))=0),0, SUM(IF(VALUE(RIGHT(LEFT(D2,1),1))&gt;VALUE(RIGHT(LEFT(D2,3),1)),IF(AND(VALUE(RIGHT(LEFT(D2,3),1))=0,VALUE(RIGHT(LEFT(D2,1),1))=4),2,3),1) - SUM(IF(AND(VALUE(RIGHT(LEFT(D2,3),1))&gt;3,VALUE(RIGHT(LEFT(D2,1),1))&gt;VALUE(RIGHT(LEFT(D2,3),1))),1,0)+IF(AND(VALUE(RIGHT(LEFT(D2,1),1))&lt;4, VALUE(RIGHT(LEFT(D2,1),1))&lt;VALUE(RIGHT(LEFT(D2,3),1))),1,0))))</f>
        <v>0</v>
      </c>
      <c r="P2" s="45">
        <f t="shared" si="0"/>
        <v>3</v>
      </c>
      <c r="Q2" s="45">
        <f t="shared" si="0"/>
        <v>3</v>
      </c>
      <c r="R2" s="46">
        <f>SUM(K2-L2)</f>
        <v>1</v>
      </c>
      <c r="S2" s="47"/>
      <c r="T2" s="48"/>
      <c r="U2" s="49"/>
      <c r="V2" s="44" t="str">
        <f>LEFT(H2,LEN(H2)-SEARCH("/",H2,1))</f>
        <v xml:space="preserve">17 </v>
      </c>
      <c r="W2" s="44" t="str">
        <f>RIGHT(H2,LEN(H2)-SEARCH("/",H2,1))</f>
        <v xml:space="preserve"> 16</v>
      </c>
      <c r="X2" s="44">
        <f>SUM(SUBSTITUTE(V2,"/","")-W2)</f>
        <v>1</v>
      </c>
      <c r="Y2" s="44" t="str">
        <f>SUBSTITUTE(V2,"/","")</f>
        <v xml:space="preserve">17 </v>
      </c>
      <c r="Z2" s="47"/>
      <c r="AA2" s="44">
        <f>SUM(SUBSTITUTE(V2,"/","")-W2)</f>
        <v>1</v>
      </c>
      <c r="AB2" s="50">
        <f>SUM(_xlfn.RANK.EQ(G2,$G$2:$G$6)*1)</f>
        <v>2</v>
      </c>
      <c r="AC2" s="50">
        <f>SUM(_xlfn.RANK.EQ(K2,$K$2:$K$6)/1000)</f>
        <v>2E-3</v>
      </c>
      <c r="AD2" s="50">
        <f>SUM(_xlfn.RANK.EQ(AA2,$AA$2:$AA$6)/100)</f>
        <v>0.02</v>
      </c>
      <c r="AE2" s="50">
        <f>SUM(SUM(_xlfn.RANK.EQ(L2,$L$2:$L$6,1)/10000)*AH2)</f>
        <v>5.0000000000000001E-4</v>
      </c>
      <c r="AF2" s="50">
        <f>(COUNTIF($I$2:$I$6,"="&amp;I2)+1)/100000</f>
        <v>2.0000000000000002E-5</v>
      </c>
      <c r="AG2" s="51">
        <f>SUM(SUM(AB2:AE2))*AH2</f>
        <v>2.0225</v>
      </c>
      <c r="AH2" s="52">
        <v>1</v>
      </c>
    </row>
    <row r="3" spans="1:34" ht="32.1" customHeight="1" thickBot="1">
      <c r="A3" s="41" t="s">
        <v>19</v>
      </c>
      <c r="B3" s="15" t="s">
        <v>34</v>
      </c>
      <c r="C3" s="32" t="s">
        <v>0</v>
      </c>
      <c r="D3" s="15" t="s">
        <v>44</v>
      </c>
      <c r="E3" s="32" t="s">
        <v>17</v>
      </c>
      <c r="F3" s="15" t="s">
        <v>34</v>
      </c>
      <c r="G3" s="29">
        <f>SUM(M3:Q3)</f>
        <v>9</v>
      </c>
      <c r="H3" s="24" t="str">
        <f>CONCATENATE(K3, " / ",L3)</f>
        <v>18 / 4</v>
      </c>
      <c r="I3" s="23">
        <f>_xlfn.RANK.EQ(AG3,$AG$2:$AG$6,1)</f>
        <v>1</v>
      </c>
      <c r="J3" s="3"/>
      <c r="K3" s="44">
        <f>SUM(VALUE(RIGHT(LEFT(B3,1),1)),VALUE(RIGHT(LEFT(D3,1),1)),VALUE(RIGHT(LEFT(E3,1),1)),VALUE(RIGHT(LEFT(F3,1),1)))</f>
        <v>18</v>
      </c>
      <c r="L3" s="44">
        <f>SUM(VALUE(RIGHT(LEFT(B3,3),1)),VALUE(RIGHT(LEFT(D3,3),1)),VALUE(RIGHT(LEFT(E3,3),1)),VALUE(RIGHT(LEFT(F3,3),1)))</f>
        <v>4</v>
      </c>
      <c r="M3" s="45">
        <f t="shared" ref="M3:N6" si="1">IF(AND(VALUE(RIGHT(LEFT(B3,1),1))=0, VALUE(RIGHT(LEFT(B3,3),1))=0),0, SUM(IF(VALUE(RIGHT(LEFT(B3,1),1))&gt;VALUE(RIGHT(LEFT(B3,3),1)),IF(AND(VALUE(RIGHT(LEFT(B3,3),1))=0,VALUE(RIGHT(LEFT(B3,1),1))=4),2,3),1) - SUM(IF(AND(VALUE(RIGHT(LEFT(B3,3),1))&gt;3,VALUE(RIGHT(LEFT(B3,1),1))&gt;VALUE(RIGHT(LEFT(B3,3),1))),1,0)+IF(AND(VALUE(RIGHT(LEFT(B3,1),1))&lt;4, VALUE(RIGHT(LEFT(B3,1),1))&lt;VALUE(RIGHT(LEFT(B3,3),1))),1,0))))</f>
        <v>3</v>
      </c>
      <c r="N3" s="45"/>
      <c r="O3" s="45">
        <f t="shared" si="0"/>
        <v>3</v>
      </c>
      <c r="P3" s="45">
        <f t="shared" si="0"/>
        <v>0</v>
      </c>
      <c r="Q3" s="45">
        <f t="shared" si="0"/>
        <v>3</v>
      </c>
      <c r="R3" s="46">
        <f t="shared" ref="R3:R6" si="2">SUM(K3-L3)</f>
        <v>14</v>
      </c>
      <c r="S3" s="47"/>
      <c r="T3" s="47"/>
      <c r="U3" s="49"/>
      <c r="V3" s="44" t="str">
        <f>LEFT(H3,LEN(H3)-SEARCH("/",H3,1))</f>
        <v>18</v>
      </c>
      <c r="W3" s="44" t="str">
        <f>RIGHT(H3,LEN(H3)-SEARCH("/",H3,1))</f>
        <v xml:space="preserve"> 4</v>
      </c>
      <c r="X3" s="44">
        <f>SUM(SUBSTITUTE(V3,"/","")-W3)</f>
        <v>14</v>
      </c>
      <c r="Y3" s="44" t="str">
        <f>SUBSTITUTE(V3,"/","")</f>
        <v>18</v>
      </c>
      <c r="Z3" s="47"/>
      <c r="AA3" s="44">
        <f>SUM(SUBSTITUTE(V3,"/","")-W3)</f>
        <v>14</v>
      </c>
      <c r="AB3" s="50">
        <f>SUM(_xlfn.RANK.EQ(G3,$G$2:$G$6)*1)</f>
        <v>1</v>
      </c>
      <c r="AC3" s="50">
        <f>SUM(_xlfn.RANK.EQ(K3,$K$2:$K$6)/1000)</f>
        <v>1E-3</v>
      </c>
      <c r="AD3" s="50">
        <f>SUM(_xlfn.RANK.EQ(AA3,$AA$2:$AA$6)/100)</f>
        <v>0.01</v>
      </c>
      <c r="AE3" s="50">
        <f>SUM(SUM(_xlfn.RANK.EQ(L3,$L$2:$L$6,1)/10000)*AH3)</f>
        <v>1E-4</v>
      </c>
      <c r="AF3" s="50">
        <f>(COUNTIF($I$2:$I$6,"="&amp;I3)+1)/100000</f>
        <v>2.0000000000000002E-5</v>
      </c>
      <c r="AG3" s="51">
        <f>SUM(SUM(AB3:AE3))*AH3</f>
        <v>1.0110999999999999</v>
      </c>
      <c r="AH3" s="52">
        <v>1</v>
      </c>
    </row>
    <row r="4" spans="1:34" ht="32.1" customHeight="1" thickBot="1">
      <c r="A4" s="42" t="s">
        <v>20</v>
      </c>
      <c r="B4" s="26" t="s">
        <v>43</v>
      </c>
      <c r="C4" s="33" t="s">
        <v>45</v>
      </c>
      <c r="D4" s="26" t="s">
        <v>0</v>
      </c>
      <c r="E4" s="33" t="s">
        <v>40</v>
      </c>
      <c r="F4" s="26" t="s">
        <v>17</v>
      </c>
      <c r="G4" s="30">
        <f>SUM(M4:Q4)</f>
        <v>4</v>
      </c>
      <c r="H4" s="27" t="str">
        <f>CONCATENATE(K4, " / ",L4)</f>
        <v>11 / 15</v>
      </c>
      <c r="I4" s="28">
        <f>_xlfn.RANK.EQ(AG4,$AG$2:$AG$6,1)</f>
        <v>3</v>
      </c>
      <c r="J4" s="3"/>
      <c r="K4" s="44">
        <f>SUM(VALUE(RIGHT(LEFT(C4,1),1)),VALUE(RIGHT(LEFT(B4,1),1)),VALUE(RIGHT(LEFT(E4,1),1)),VALUE(RIGHT(LEFT(F4,1),1)))</f>
        <v>11</v>
      </c>
      <c r="L4" s="44">
        <f>SUM(VALUE(RIGHT(LEFT(C4,3),1)),VALUE(RIGHT(LEFT(B4,3),1)),VALUE(RIGHT(LEFT(E4,3),1)),VALUE(RIGHT(LEFT(F4,3),1)))</f>
        <v>15</v>
      </c>
      <c r="M4" s="45">
        <f t="shared" si="1"/>
        <v>3</v>
      </c>
      <c r="N4" s="45">
        <f t="shared" si="1"/>
        <v>0</v>
      </c>
      <c r="O4" s="45"/>
      <c r="P4" s="45">
        <f t="shared" si="0"/>
        <v>1</v>
      </c>
      <c r="Q4" s="45">
        <f t="shared" si="0"/>
        <v>0</v>
      </c>
      <c r="R4" s="46">
        <f t="shared" si="2"/>
        <v>-4</v>
      </c>
      <c r="S4" s="47"/>
      <c r="T4" s="47"/>
      <c r="U4" s="49"/>
      <c r="V4" s="44" t="str">
        <f>LEFT(H4,LEN(H4)-SEARCH("/",H4,1))</f>
        <v xml:space="preserve">11 </v>
      </c>
      <c r="W4" s="44" t="str">
        <f>RIGHT(H4,LEN(H4)-SEARCH("/",H4,1))</f>
        <v xml:space="preserve"> 15</v>
      </c>
      <c r="X4" s="44">
        <f>SUM(SUBSTITUTE(V4,"/","")-W4)</f>
        <v>-4</v>
      </c>
      <c r="Y4" s="44" t="str">
        <f>SUBSTITUTE(V4,"/","")</f>
        <v xml:space="preserve">11 </v>
      </c>
      <c r="Z4" s="47"/>
      <c r="AA4" s="44">
        <f>SUM(SUBSTITUTE(V4,"/","")-W4)</f>
        <v>-4</v>
      </c>
      <c r="AB4" s="50">
        <f>SUM(_xlfn.RANK.EQ(G4,$G$2:$G$6)*1)</f>
        <v>3</v>
      </c>
      <c r="AC4" s="50">
        <f>SUM(_xlfn.RANK.EQ(K4,$K$2:$K$6)/1000)</f>
        <v>3.0000000000000001E-3</v>
      </c>
      <c r="AD4" s="50">
        <f>SUM(_xlfn.RANK.EQ(AA4,$AA$2:$AA$6)/100)</f>
        <v>0.04</v>
      </c>
      <c r="AE4" s="50">
        <f>SUM(SUM(_xlfn.RANK.EQ(L4,$L$2:$L$6,1)/10000)*AH4)</f>
        <v>4.0000000000000002E-4</v>
      </c>
      <c r="AF4" s="50">
        <f>(COUNTIF($I$2:$I$6,"="&amp;I4)+1)/100000</f>
        <v>2.0000000000000002E-5</v>
      </c>
      <c r="AG4" s="51">
        <f>SUM(SUM(AB4:AE4))*AH4</f>
        <v>3.0434000000000001</v>
      </c>
      <c r="AH4" s="52">
        <v>1</v>
      </c>
    </row>
    <row r="5" spans="1:34" ht="32.1" customHeight="1" thickBot="1">
      <c r="A5" s="43" t="s">
        <v>21</v>
      </c>
      <c r="B5" s="17" t="s">
        <v>17</v>
      </c>
      <c r="C5" s="34" t="s">
        <v>17</v>
      </c>
      <c r="D5" s="17" t="s">
        <v>41</v>
      </c>
      <c r="E5" s="34" t="s">
        <v>0</v>
      </c>
      <c r="F5" s="17" t="s">
        <v>17</v>
      </c>
      <c r="G5" s="31">
        <f>SUM(M5:Q5)</f>
        <v>2</v>
      </c>
      <c r="H5" s="22" t="str">
        <f>CONCATENATE(K5, " / ",L5)</f>
        <v>6 / 5</v>
      </c>
      <c r="I5" s="19">
        <f>_xlfn.RANK.EQ(AG5,$AG$2:$AG$6,1)</f>
        <v>4</v>
      </c>
      <c r="J5" s="3"/>
      <c r="K5" s="44">
        <f>SUM(VALUE(RIGHT(LEFT(C5,1),1)),VALUE(RIGHT(LEFT(D5,1),1)),VALUE(RIGHT(LEFT(B5,1),1)),VALUE(RIGHT(LEFT(F5,1),1)))</f>
        <v>6</v>
      </c>
      <c r="L5" s="44">
        <f>SUM(VALUE(RIGHT(LEFT(C5,3),1)),VALUE(RIGHT(LEFT(D5,3),1)),VALUE(RIGHT(LEFT(B5,3),1)),VALUE(RIGHT(LEFT(F5,3),1)))</f>
        <v>5</v>
      </c>
      <c r="M5" s="45">
        <f t="shared" si="1"/>
        <v>0</v>
      </c>
      <c r="N5" s="45">
        <f t="shared" si="1"/>
        <v>0</v>
      </c>
      <c r="O5" s="45">
        <f t="shared" si="0"/>
        <v>2</v>
      </c>
      <c r="P5" s="45"/>
      <c r="Q5" s="45">
        <f t="shared" si="0"/>
        <v>0</v>
      </c>
      <c r="R5" s="46">
        <f t="shared" si="2"/>
        <v>1</v>
      </c>
      <c r="S5" s="47"/>
      <c r="T5" s="47"/>
      <c r="U5" s="49"/>
      <c r="V5" s="44" t="str">
        <f>LEFT(H5,LEN(H5)-SEARCH("/",H5,1))</f>
        <v xml:space="preserve">6 </v>
      </c>
      <c r="W5" s="44" t="str">
        <f>RIGHT(H5,LEN(H5)-SEARCH("/",H5,1))</f>
        <v xml:space="preserve"> 5</v>
      </c>
      <c r="X5" s="44">
        <f>SUM(SUBSTITUTE(V5,"/","")-W5)</f>
        <v>1</v>
      </c>
      <c r="Y5" s="44" t="str">
        <f>SUBSTITUTE(V5,"/","")</f>
        <v xml:space="preserve">6 </v>
      </c>
      <c r="Z5" s="47"/>
      <c r="AA5" s="44">
        <f>SUM(SUBSTITUTE(V5,"/","")-W5)</f>
        <v>1</v>
      </c>
      <c r="AB5" s="50">
        <f>SUM(_xlfn.RANK.EQ(G5,$G$2:$G$6)*1)</f>
        <v>4</v>
      </c>
      <c r="AC5" s="50">
        <f>SUM(_xlfn.RANK.EQ(K5,$K$2:$K$6)/1000)</f>
        <v>4.0000000000000001E-3</v>
      </c>
      <c r="AD5" s="50">
        <f>SUM(_xlfn.RANK.EQ(AA5,$AA$2:$AA$6)/100)</f>
        <v>0.02</v>
      </c>
      <c r="AE5" s="50">
        <f>SUM(SUM(_xlfn.RANK.EQ(L5,$L$2:$L$6,1)/10000)*AH5)</f>
        <v>2.0000000000000001E-4</v>
      </c>
      <c r="AF5" s="50">
        <f>(COUNTIF($I$2:$I$6,"="&amp;I5)+1)/100000</f>
        <v>2.0000000000000002E-5</v>
      </c>
      <c r="AG5" s="51">
        <f>SUM(SUM(AB5:AE5))*AH5</f>
        <v>4.0241999999999996</v>
      </c>
      <c r="AH5" s="52">
        <v>1</v>
      </c>
    </row>
    <row r="6" spans="1:34" ht="32.1" customHeight="1">
      <c r="A6" s="43" t="s">
        <v>22</v>
      </c>
      <c r="B6" s="17" t="s">
        <v>17</v>
      </c>
      <c r="C6" s="34" t="s">
        <v>33</v>
      </c>
      <c r="D6" s="17" t="s">
        <v>17</v>
      </c>
      <c r="E6" s="34" t="s">
        <v>17</v>
      </c>
      <c r="F6" s="17" t="s">
        <v>0</v>
      </c>
      <c r="G6" s="31">
        <f>SUM(M6:Q6)</f>
        <v>0</v>
      </c>
      <c r="H6" s="22" t="str">
        <f>CONCATENATE(K6, " / ",L6)</f>
        <v>2 / 6</v>
      </c>
      <c r="I6" s="19">
        <f>_xlfn.RANK.EQ(AG6,$AG$2:$AG$6,1)</f>
        <v>5</v>
      </c>
      <c r="J6" s="3"/>
      <c r="K6" s="44">
        <f>SUM(VALUE(RIGHT(LEFT(C6,1),1)),VALUE(RIGHT(LEFT(D6,1),1)),VALUE(RIGHT(LEFT(E6,1),1)),VALUE(RIGHT(LEFT(B6,1),1)))</f>
        <v>2</v>
      </c>
      <c r="L6" s="44">
        <f>SUM(VALUE(RIGHT(LEFT(C6,3),1)),VALUE(RIGHT(LEFT(D6,3),1)),VALUE(RIGHT(LEFT(E6,3),1)),VALUE(RIGHT(LEFT(B6,3),1)))</f>
        <v>6</v>
      </c>
      <c r="M6" s="45">
        <f t="shared" si="1"/>
        <v>0</v>
      </c>
      <c r="N6" s="45">
        <f t="shared" si="1"/>
        <v>0</v>
      </c>
      <c r="O6" s="45">
        <f t="shared" si="0"/>
        <v>0</v>
      </c>
      <c r="P6" s="45">
        <f t="shared" si="0"/>
        <v>0</v>
      </c>
      <c r="Q6" s="45"/>
      <c r="R6" s="46">
        <f t="shared" si="2"/>
        <v>-4</v>
      </c>
      <c r="S6" s="47"/>
      <c r="T6" s="47"/>
      <c r="U6" s="49"/>
      <c r="V6" s="44" t="str">
        <f>LEFT(H6,LEN(H6)-SEARCH("/",H6,1))</f>
        <v xml:space="preserve">2 </v>
      </c>
      <c r="W6" s="44" t="str">
        <f>RIGHT(H6,LEN(H6)-SEARCH("/",H6,1))</f>
        <v xml:space="preserve"> 6</v>
      </c>
      <c r="X6" s="44">
        <f>SUM(SUBSTITUTE(V6,"/","")-W6)</f>
        <v>-4</v>
      </c>
      <c r="Y6" s="44" t="str">
        <f>SUBSTITUTE(V6,"/","")</f>
        <v xml:space="preserve">2 </v>
      </c>
      <c r="Z6" s="47"/>
      <c r="AA6" s="44">
        <f>SUM(SUBSTITUTE(V6,"/","")-W6)</f>
        <v>-4</v>
      </c>
      <c r="AB6" s="50">
        <f>SUM(_xlfn.RANK.EQ(G6,$G$2:$G$6)*1)</f>
        <v>5</v>
      </c>
      <c r="AC6" s="50">
        <f>SUM(_xlfn.RANK.EQ(K6,$K$2:$K$6)/1000)</f>
        <v>5.0000000000000001E-3</v>
      </c>
      <c r="AD6" s="50">
        <f>SUM(_xlfn.RANK.EQ(AA6,$AA$2:$AA$6)/100)</f>
        <v>0.04</v>
      </c>
      <c r="AE6" s="50">
        <f>SUM(SUM(_xlfn.RANK.EQ(L6,$L$2:$L$6,1)/10000)*AH6)</f>
        <v>2.9999999999999997E-4</v>
      </c>
      <c r="AF6" s="50">
        <f>(COUNTIF($I$2:$I$6,"="&amp;I6)+1)/100000</f>
        <v>2.0000000000000002E-5</v>
      </c>
      <c r="AG6" s="51">
        <f>SUM(SUM(AB6:AE6))*AH6</f>
        <v>5.0453000000000001</v>
      </c>
      <c r="AH6" s="52">
        <v>1</v>
      </c>
    </row>
    <row r="7" spans="1:34">
      <c r="K7" s="13"/>
      <c r="L7" s="13"/>
      <c r="M7" s="13"/>
      <c r="N7" s="13"/>
      <c r="O7" s="13"/>
      <c r="P7" s="13"/>
      <c r="Q7" s="13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9CHavPBBi/mmK3D57zUX5+zfQ1pOe7RgIW4IT2ah3crfB0EUjDnbmmpyMMNoyNcC3FNsEYqBWbghF6AGocLGvA==" saltValue="6bJoCIce10lHZEm8hwCs7A==" spinCount="100000" sqref="C2:F2 D3:F3 E4:F4 F5 B6:E6 B5:D5 B4:C4 B3" name="Rozsah1_1_1_1"/>
  </protectedRanges>
  <conditionalFormatting sqref="C2:F2 D3:F3 E4 F4:F5 D5 D6:E6 C4:C6 B3:B6">
    <cfRule type="containsText" dxfId="3" priority="1" operator="containsText" text="0/0">
      <formula>NOT(ISERROR(SEARCH("0/0",B2)))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F622-DB40-4307-A9CB-85A6C2066654}">
  <dimension ref="A1:AH7"/>
  <sheetViews>
    <sheetView tabSelected="1" zoomScale="160" zoomScaleNormal="160" workbookViewId="0">
      <selection activeCell="G3" sqref="G3"/>
    </sheetView>
  </sheetViews>
  <sheetFormatPr defaultRowHeight="15"/>
  <cols>
    <col min="1" max="1" width="15.85546875" style="60" customWidth="1"/>
    <col min="2" max="7" width="8.140625" style="60" customWidth="1"/>
    <col min="8" max="8" width="12.7109375" style="60" customWidth="1"/>
    <col min="9" max="9" width="7" style="60" customWidth="1"/>
    <col min="10" max="10" width="4.140625" style="60" customWidth="1"/>
    <col min="11" max="11" width="6.5703125" style="60" customWidth="1"/>
    <col min="12" max="17" width="4.85546875" style="60" customWidth="1"/>
    <col min="18" max="18" width="5.7109375" style="60" customWidth="1"/>
    <col min="19" max="21" width="2.140625" style="60" customWidth="1"/>
    <col min="22" max="25" width="7.28515625" style="60" customWidth="1"/>
    <col min="26" max="27" width="9.140625" style="60" customWidth="1"/>
    <col min="28" max="31" width="7" style="60" customWidth="1"/>
    <col min="32" max="32" width="27.85546875" style="60" customWidth="1"/>
    <col min="33" max="33" width="16.5703125" style="60" customWidth="1"/>
    <col min="34" max="34" width="7.7109375" style="86" customWidth="1"/>
    <col min="35" max="36" width="9.140625" style="60" customWidth="1"/>
    <col min="37" max="16384" width="9.140625" style="60"/>
  </cols>
  <sheetData>
    <row r="1" spans="1:34" ht="32.1" customHeight="1" thickBot="1">
      <c r="A1" s="53" t="s">
        <v>32</v>
      </c>
      <c r="B1" s="87" t="s">
        <v>23</v>
      </c>
      <c r="C1" s="87" t="s">
        <v>24</v>
      </c>
      <c r="D1" s="88" t="s">
        <v>25</v>
      </c>
      <c r="E1" s="89" t="s">
        <v>26</v>
      </c>
      <c r="F1" s="89" t="s">
        <v>27</v>
      </c>
      <c r="G1" s="55" t="s">
        <v>6</v>
      </c>
      <c r="H1" s="55" t="s">
        <v>7</v>
      </c>
      <c r="I1" s="56" t="s">
        <v>8</v>
      </c>
      <c r="J1" s="57"/>
      <c r="K1" s="57"/>
      <c r="L1" s="57"/>
      <c r="M1" s="57"/>
      <c r="N1" s="57"/>
      <c r="O1" s="57"/>
      <c r="P1" s="57"/>
      <c r="Q1" s="57"/>
      <c r="R1" s="57" t="s">
        <v>39</v>
      </c>
      <c r="S1" s="57"/>
      <c r="T1" s="57"/>
      <c r="U1" s="57"/>
      <c r="V1" s="58" t="s">
        <v>9</v>
      </c>
      <c r="W1" s="58" t="s">
        <v>9</v>
      </c>
      <c r="X1" s="58" t="s">
        <v>10</v>
      </c>
      <c r="Y1" s="58"/>
      <c r="Z1" s="58" t="s">
        <v>11</v>
      </c>
      <c r="AA1" s="58"/>
      <c r="AB1" s="58" t="s">
        <v>11</v>
      </c>
      <c r="AC1" s="58" t="s">
        <v>12</v>
      </c>
      <c r="AD1" s="58" t="s">
        <v>10</v>
      </c>
      <c r="AE1" s="58" t="s">
        <v>9</v>
      </c>
      <c r="AF1" s="58"/>
      <c r="AG1" s="58" t="s">
        <v>13</v>
      </c>
      <c r="AH1" s="59"/>
    </row>
    <row r="2" spans="1:34" ht="32.1" customHeight="1" thickBot="1">
      <c r="A2" s="90" t="s">
        <v>23</v>
      </c>
      <c r="B2" s="15" t="s">
        <v>0</v>
      </c>
      <c r="C2" s="32" t="s">
        <v>38</v>
      </c>
      <c r="D2" s="15" t="s">
        <v>45</v>
      </c>
      <c r="E2" s="32" t="s">
        <v>34</v>
      </c>
      <c r="F2" s="15" t="s">
        <v>34</v>
      </c>
      <c r="G2" s="62">
        <f>SUM(N2:Q2)</f>
        <v>7</v>
      </c>
      <c r="H2" s="63" t="str">
        <f>CONCATENATE(K2, " / ",L2)</f>
        <v>16 / 16</v>
      </c>
      <c r="I2" s="64">
        <f>_xlfn.RANK.EQ(AG2,$AG$2:$AG$6,1)</f>
        <v>2</v>
      </c>
      <c r="J2" s="57"/>
      <c r="K2" s="65">
        <f>SUM(VALUE(RIGHT(LEFT(C2,1),1)),VALUE(RIGHT(LEFT(D2,1),1)),VALUE(RIGHT(LEFT(E2,1),1)),VALUE(RIGHT(LEFT(F2,1),1)))</f>
        <v>16</v>
      </c>
      <c r="L2" s="65">
        <f>SUM(VALUE(RIGHT(LEFT(C2,3),1)),VALUE(RIGHT(LEFT(D2,3),1)),VALUE(RIGHT(LEFT(E2,3),1)),VALUE(RIGHT(LEFT(F2,3),1)))</f>
        <v>16</v>
      </c>
      <c r="M2" s="66"/>
      <c r="N2" s="66">
        <f>IF(AND(VALUE(RIGHT(LEFT(C2,1),1))=0, VALUE(RIGHT(LEFT(C2,3),1))=0),0, SUM(IF(VALUE(RIGHT(LEFT(C2,1),1))&gt;VALUE(RIGHT(LEFT(C2,3),1)),IF(AND(VALUE(RIGHT(LEFT(C2,3),1))=0,VALUE(RIGHT(LEFT(C2,1),1))=4),2,3),1) - SUM(IF(AND(VALUE(RIGHT(LEFT(C2,3),1))&gt;3,VALUE(RIGHT(LEFT(C2,1),1))&gt;VALUE(RIGHT(LEFT(C2,3),1))),1,0)+IF(AND(VALUE(RIGHT(LEFT(C2,1),1))&lt;4, VALUE(RIGHT(LEFT(C2,1),1))&lt;VALUE(RIGHT(LEFT(C2,3),1))),1,0))))</f>
        <v>1</v>
      </c>
      <c r="O2" s="66">
        <f t="shared" ref="O2:Q6" si="0">IF(AND(VALUE(RIGHT(LEFT(D2,1),1))=0, VALUE(RIGHT(LEFT(D2,3),1))=0),0, SUM(IF(VALUE(RIGHT(LEFT(D2,1),1))&gt;VALUE(RIGHT(LEFT(D2,3),1)),IF(AND(VALUE(RIGHT(LEFT(D2,3),1))=0,VALUE(RIGHT(LEFT(D2,1),1))=4),2,3),1) - SUM(IF(AND(VALUE(RIGHT(LEFT(D2,3),1))&gt;3,VALUE(RIGHT(LEFT(D2,1),1))&gt;VALUE(RIGHT(LEFT(D2,3),1))),1,0)+IF(AND(VALUE(RIGHT(LEFT(D2,1),1))&lt;4, VALUE(RIGHT(LEFT(D2,1),1))&lt;VALUE(RIGHT(LEFT(D2,3),1))),1,0))))</f>
        <v>0</v>
      </c>
      <c r="P2" s="66">
        <f t="shared" si="0"/>
        <v>3</v>
      </c>
      <c r="Q2" s="66">
        <f t="shared" si="0"/>
        <v>3</v>
      </c>
      <c r="R2" s="67">
        <f>SUM(K2-L2)</f>
        <v>0</v>
      </c>
      <c r="S2" s="57"/>
      <c r="T2" s="68"/>
      <c r="U2" s="69"/>
      <c r="V2" s="65" t="str">
        <f>LEFT(H2,LEN(H2)-SEARCH("/",H2,1))</f>
        <v xml:space="preserve">16 </v>
      </c>
      <c r="W2" s="65" t="str">
        <f>RIGHT(H2,LEN(H2)-SEARCH("/",H2,1))</f>
        <v xml:space="preserve"> 16</v>
      </c>
      <c r="X2" s="65">
        <f>SUM(SUBSTITUTE(V2,"/","")-W2)</f>
        <v>0</v>
      </c>
      <c r="Y2" s="65" t="str">
        <f>SUBSTITUTE(V2,"/","")</f>
        <v xml:space="preserve">16 </v>
      </c>
      <c r="Z2" s="57"/>
      <c r="AA2" s="65">
        <f>SUM(SUBSTITUTE(V2,"/","")-W2)</f>
        <v>0</v>
      </c>
      <c r="AB2" s="58">
        <f>SUM(_xlfn.RANK.EQ(G2,$G$2:$G$6)*1)</f>
        <v>2</v>
      </c>
      <c r="AC2" s="58">
        <f>SUM(_xlfn.RANK.EQ(K2,$K$2:$K$6)/1000)</f>
        <v>2E-3</v>
      </c>
      <c r="AD2" s="58">
        <f>SUM(_xlfn.RANK.EQ(AA2,$AA$2:$AA$6)/100)</f>
        <v>0.03</v>
      </c>
      <c r="AE2" s="58">
        <f>SUM(SUM(_xlfn.RANK.EQ(L2,$L$2:$L$6,1)/10000)*AH2)</f>
        <v>5.0000000000000001E-4</v>
      </c>
      <c r="AF2" s="58">
        <f>(COUNTIF($I$2:$I$6,"="&amp;I2)+1)/100000</f>
        <v>2.0000000000000002E-5</v>
      </c>
      <c r="AG2" s="70">
        <f>SUM(SUM(AB2:AE2))*AH2</f>
        <v>2.0324999999999998</v>
      </c>
      <c r="AH2" s="71">
        <v>1</v>
      </c>
    </row>
    <row r="3" spans="1:34" ht="32.1" customHeight="1" thickBot="1">
      <c r="A3" s="90" t="s">
        <v>24</v>
      </c>
      <c r="B3" s="15" t="s">
        <v>37</v>
      </c>
      <c r="C3" s="32" t="s">
        <v>0</v>
      </c>
      <c r="D3" s="15" t="s">
        <v>43</v>
      </c>
      <c r="E3" s="32" t="s">
        <v>17</v>
      </c>
      <c r="F3" s="15" t="s">
        <v>44</v>
      </c>
      <c r="G3" s="62">
        <f>SUM(M3:Q3)</f>
        <v>8</v>
      </c>
      <c r="H3" s="72" t="str">
        <f>CONCATENATE(K3, " / ",L3)</f>
        <v>18 / 7</v>
      </c>
      <c r="I3" s="64">
        <f>_xlfn.RANK.EQ(AG3,$AG$2:$AG$6,1)</f>
        <v>1</v>
      </c>
      <c r="J3" s="57"/>
      <c r="K3" s="65">
        <f>SUM(VALUE(RIGHT(LEFT(B3,1),1)),VALUE(RIGHT(LEFT(D3,1),1)),VALUE(RIGHT(LEFT(E3,1),1)),VALUE(RIGHT(LEFT(F3,1),1)))</f>
        <v>18</v>
      </c>
      <c r="L3" s="65">
        <f>SUM(VALUE(RIGHT(LEFT(B3,3),1)),VALUE(RIGHT(LEFT(D3,3),1)),VALUE(RIGHT(LEFT(E3,3),1)),VALUE(RIGHT(LEFT(F3,3),1)))</f>
        <v>7</v>
      </c>
      <c r="M3" s="66">
        <f t="shared" ref="M3:N6" si="1">IF(AND(VALUE(RIGHT(LEFT(B3,1),1))=0, VALUE(RIGHT(LEFT(B3,3),1))=0),0, SUM(IF(VALUE(RIGHT(LEFT(B3,1),1))&gt;VALUE(RIGHT(LEFT(B3,3),1)),IF(AND(VALUE(RIGHT(LEFT(B3,3),1))=0,VALUE(RIGHT(LEFT(B3,1),1))=4),2,3),1) - SUM(IF(AND(VALUE(RIGHT(LEFT(B3,3),1))&gt;3,VALUE(RIGHT(LEFT(B3,1),1))&gt;VALUE(RIGHT(LEFT(B3,3),1))),1,0)+IF(AND(VALUE(RIGHT(LEFT(B3,1),1))&lt;4, VALUE(RIGHT(LEFT(B3,1),1))&lt;VALUE(RIGHT(LEFT(B3,3),1))),1,0))))</f>
        <v>2</v>
      </c>
      <c r="N3" s="66"/>
      <c r="O3" s="66">
        <f t="shared" si="0"/>
        <v>3</v>
      </c>
      <c r="P3" s="66">
        <f t="shared" si="0"/>
        <v>0</v>
      </c>
      <c r="Q3" s="66">
        <f t="shared" si="0"/>
        <v>3</v>
      </c>
      <c r="R3" s="67">
        <f t="shared" ref="R3:R6" si="2">SUM(K3-L3)</f>
        <v>11</v>
      </c>
      <c r="S3" s="57"/>
      <c r="T3" s="57"/>
      <c r="U3" s="69"/>
      <c r="V3" s="65" t="str">
        <f>LEFT(H3,LEN(H3)-SEARCH("/",H3,1))</f>
        <v>18</v>
      </c>
      <c r="W3" s="65" t="str">
        <f>RIGHT(H3,LEN(H3)-SEARCH("/",H3,1))</f>
        <v xml:space="preserve"> 7</v>
      </c>
      <c r="X3" s="65">
        <f>SUM(SUBSTITUTE(V3,"/","")-W3)</f>
        <v>11</v>
      </c>
      <c r="Y3" s="65" t="str">
        <f>SUBSTITUTE(V3,"/","")</f>
        <v>18</v>
      </c>
      <c r="Z3" s="57"/>
      <c r="AA3" s="65">
        <f>SUM(SUBSTITUTE(V3,"/","")-W3)</f>
        <v>11</v>
      </c>
      <c r="AB3" s="58">
        <f>SUM(_xlfn.RANK.EQ(G3,$G$2:$G$6)*1)</f>
        <v>1</v>
      </c>
      <c r="AC3" s="58">
        <f>SUM(_xlfn.RANK.EQ(K3,$K$2:$K$6)/1000)</f>
        <v>1E-3</v>
      </c>
      <c r="AD3" s="58">
        <f>SUM(_xlfn.RANK.EQ(AA3,$AA$2:$AA$6)/100)</f>
        <v>0.01</v>
      </c>
      <c r="AE3" s="58">
        <f>SUM(SUM(_xlfn.RANK.EQ(L3,$L$2:$L$6,1)/10000)*AH3)</f>
        <v>2.9999999999999997E-4</v>
      </c>
      <c r="AF3" s="58">
        <f>(COUNTIF($I$2:$I$6,"="&amp;I3)+1)/100000</f>
        <v>2.0000000000000002E-5</v>
      </c>
      <c r="AG3" s="70">
        <f>SUM(SUM(AB3:AE3))*AH3</f>
        <v>1.0112999999999999</v>
      </c>
      <c r="AH3" s="71">
        <v>1</v>
      </c>
    </row>
    <row r="4" spans="1:34" ht="32.1" customHeight="1" thickBot="1">
      <c r="A4" s="91" t="s">
        <v>25</v>
      </c>
      <c r="B4" s="26" t="s">
        <v>44</v>
      </c>
      <c r="C4" s="33" t="s">
        <v>42</v>
      </c>
      <c r="D4" s="26" t="s">
        <v>0</v>
      </c>
      <c r="E4" s="33" t="s">
        <v>43</v>
      </c>
      <c r="F4" s="26" t="s">
        <v>17</v>
      </c>
      <c r="G4" s="76">
        <f>SUM(M4:Q4)</f>
        <v>6</v>
      </c>
      <c r="H4" s="77" t="str">
        <f>CONCATENATE(K4, " / ",L4)</f>
        <v>15 / 9</v>
      </c>
      <c r="I4" s="78">
        <f>_xlfn.RANK.EQ(AG4,$AG$2:$AG$6,1)</f>
        <v>3</v>
      </c>
      <c r="J4" s="57"/>
      <c r="K4" s="65">
        <f>SUM(VALUE(RIGHT(LEFT(C4,1),1)),VALUE(RIGHT(LEFT(B4,1),1)),VALUE(RIGHT(LEFT(E4,1),1)),VALUE(RIGHT(LEFT(F4,1),1)))</f>
        <v>15</v>
      </c>
      <c r="L4" s="65">
        <f>SUM(VALUE(RIGHT(LEFT(C4,3),1)),VALUE(RIGHT(LEFT(B4,3),1)),VALUE(RIGHT(LEFT(E4,3),1)),VALUE(RIGHT(LEFT(F4,3),1)))</f>
        <v>9</v>
      </c>
      <c r="M4" s="66">
        <f t="shared" si="1"/>
        <v>3</v>
      </c>
      <c r="N4" s="66">
        <f t="shared" si="1"/>
        <v>0</v>
      </c>
      <c r="O4" s="66"/>
      <c r="P4" s="66">
        <f t="shared" si="0"/>
        <v>3</v>
      </c>
      <c r="Q4" s="66">
        <f t="shared" si="0"/>
        <v>0</v>
      </c>
      <c r="R4" s="67">
        <f t="shared" si="2"/>
        <v>6</v>
      </c>
      <c r="S4" s="57"/>
      <c r="T4" s="57"/>
      <c r="U4" s="69"/>
      <c r="V4" s="65" t="str">
        <f>LEFT(H4,LEN(H4)-SEARCH("/",H4,1))</f>
        <v>15</v>
      </c>
      <c r="W4" s="65" t="str">
        <f>RIGHT(H4,LEN(H4)-SEARCH("/",H4,1))</f>
        <v xml:space="preserve"> 9</v>
      </c>
      <c r="X4" s="65">
        <f>SUM(SUBSTITUTE(V4,"/","")-W4)</f>
        <v>6</v>
      </c>
      <c r="Y4" s="65" t="str">
        <f>SUBSTITUTE(V4,"/","")</f>
        <v>15</v>
      </c>
      <c r="Z4" s="57"/>
      <c r="AA4" s="65">
        <f>SUM(SUBSTITUTE(V4,"/","")-W4)</f>
        <v>6</v>
      </c>
      <c r="AB4" s="58">
        <f>SUM(_xlfn.RANK.EQ(G4,$G$2:$G$6)*1)</f>
        <v>3</v>
      </c>
      <c r="AC4" s="58">
        <f>SUM(_xlfn.RANK.EQ(K4,$K$2:$K$6)/1000)</f>
        <v>3.0000000000000001E-3</v>
      </c>
      <c r="AD4" s="58">
        <f>SUM(_xlfn.RANK.EQ(AA4,$AA$2:$AA$6)/100)</f>
        <v>0.02</v>
      </c>
      <c r="AE4" s="58">
        <f>SUM(SUM(_xlfn.RANK.EQ(L4,$L$2:$L$6,1)/10000)*AH4)</f>
        <v>4.0000000000000002E-4</v>
      </c>
      <c r="AF4" s="58">
        <f>(COUNTIF($I$2:$I$6,"="&amp;I4)+1)/100000</f>
        <v>2.0000000000000002E-5</v>
      </c>
      <c r="AG4" s="70">
        <f>SUM(SUM(AB4:AE4))*AH4</f>
        <v>3.0234000000000001</v>
      </c>
      <c r="AH4" s="71">
        <v>1</v>
      </c>
    </row>
    <row r="5" spans="1:34" ht="32.1" customHeight="1" thickBot="1">
      <c r="A5" s="92" t="s">
        <v>26</v>
      </c>
      <c r="B5" s="17" t="s">
        <v>17</v>
      </c>
      <c r="C5" s="34" t="s">
        <v>17</v>
      </c>
      <c r="D5" s="17" t="s">
        <v>42</v>
      </c>
      <c r="E5" s="34" t="s">
        <v>0</v>
      </c>
      <c r="F5" s="17" t="s">
        <v>17</v>
      </c>
      <c r="G5" s="82">
        <f>SUM(M5:Q5)</f>
        <v>0</v>
      </c>
      <c r="H5" s="83" t="str">
        <f>CONCATENATE(K5, " / ",L5)</f>
        <v>3 / 6</v>
      </c>
      <c r="I5" s="84">
        <f>_xlfn.RANK.EQ(AG5,$AG$2:$AG$6,1)</f>
        <v>5</v>
      </c>
      <c r="J5" s="57"/>
      <c r="K5" s="65">
        <f>SUM(VALUE(RIGHT(LEFT(C5,1),1)),VALUE(RIGHT(LEFT(D5,1),1)),VALUE(RIGHT(LEFT(B5,1),1)),VALUE(RIGHT(LEFT(F5,1),1)))</f>
        <v>3</v>
      </c>
      <c r="L5" s="65">
        <f>SUM(VALUE(RIGHT(LEFT(C5,3),1)),VALUE(RIGHT(LEFT(D5,3),1)),VALUE(RIGHT(LEFT(B5,3),1)),VALUE(RIGHT(LEFT(F5,3),1)))</f>
        <v>6</v>
      </c>
      <c r="M5" s="66">
        <f t="shared" si="1"/>
        <v>0</v>
      </c>
      <c r="N5" s="66">
        <f t="shared" si="1"/>
        <v>0</v>
      </c>
      <c r="O5" s="66">
        <f t="shared" si="0"/>
        <v>0</v>
      </c>
      <c r="P5" s="66"/>
      <c r="Q5" s="66">
        <f t="shared" si="0"/>
        <v>0</v>
      </c>
      <c r="R5" s="67">
        <f t="shared" si="2"/>
        <v>-3</v>
      </c>
      <c r="S5" s="57"/>
      <c r="T5" s="57"/>
      <c r="U5" s="69"/>
      <c r="V5" s="65" t="str">
        <f>LEFT(H5,LEN(H5)-SEARCH("/",H5,1))</f>
        <v xml:space="preserve">3 </v>
      </c>
      <c r="W5" s="65" t="str">
        <f>RIGHT(H5,LEN(H5)-SEARCH("/",H5,1))</f>
        <v xml:space="preserve"> 6</v>
      </c>
      <c r="X5" s="65">
        <f>SUM(SUBSTITUTE(V5,"/","")-W5)</f>
        <v>-3</v>
      </c>
      <c r="Y5" s="65" t="str">
        <f>SUBSTITUTE(V5,"/","")</f>
        <v xml:space="preserve">3 </v>
      </c>
      <c r="Z5" s="57"/>
      <c r="AA5" s="65">
        <f>SUM(SUBSTITUTE(V5,"/","")-W5)</f>
        <v>-3</v>
      </c>
      <c r="AB5" s="58">
        <f>SUM(_xlfn.RANK.EQ(G5,$G$2:$G$6)*1)</f>
        <v>5</v>
      </c>
      <c r="AC5" s="58">
        <f>SUM(_xlfn.RANK.EQ(K5,$K$2:$K$6)/1000)</f>
        <v>5.0000000000000001E-3</v>
      </c>
      <c r="AD5" s="58">
        <f>SUM(_xlfn.RANK.EQ(AA5,$AA$2:$AA$6)/100)</f>
        <v>0.05</v>
      </c>
      <c r="AE5" s="58">
        <f>SUM(SUM(_xlfn.RANK.EQ(L5,$L$2:$L$6,1)/10000)*AH5)</f>
        <v>1E-4</v>
      </c>
      <c r="AF5" s="58">
        <f>(COUNTIF($I$2:$I$6,"="&amp;I5)+1)/100000</f>
        <v>2.0000000000000002E-5</v>
      </c>
      <c r="AG5" s="70">
        <f>SUM(SUM(AB5:AE5))*AH5</f>
        <v>5.0550999999999995</v>
      </c>
      <c r="AH5" s="71">
        <v>1</v>
      </c>
    </row>
    <row r="6" spans="1:34" ht="32.1" customHeight="1">
      <c r="A6" s="92" t="s">
        <v>27</v>
      </c>
      <c r="B6" s="17" t="s">
        <v>17</v>
      </c>
      <c r="C6" s="34" t="s">
        <v>40</v>
      </c>
      <c r="D6" s="17" t="s">
        <v>17</v>
      </c>
      <c r="E6" s="34" t="s">
        <v>17</v>
      </c>
      <c r="F6" s="17" t="s">
        <v>0</v>
      </c>
      <c r="G6" s="82">
        <f>SUM(M6:Q6)</f>
        <v>1</v>
      </c>
      <c r="H6" s="83" t="str">
        <f>CONCATENATE(K6, " / ",L6)</f>
        <v>5 / 6</v>
      </c>
      <c r="I6" s="84">
        <f>_xlfn.RANK.EQ(AG6,$AG$2:$AG$6,1)</f>
        <v>4</v>
      </c>
      <c r="J6" s="57"/>
      <c r="K6" s="65">
        <f>SUM(VALUE(RIGHT(LEFT(C6,1),1)),VALUE(RIGHT(LEFT(D6,1),1)),VALUE(RIGHT(LEFT(E6,1),1)),VALUE(RIGHT(LEFT(B6,1),1)))</f>
        <v>5</v>
      </c>
      <c r="L6" s="65">
        <f>SUM(VALUE(RIGHT(LEFT(C6,3),1)),VALUE(RIGHT(LEFT(D6,3),1)),VALUE(RIGHT(LEFT(E6,3),1)),VALUE(RIGHT(LEFT(B6,3),1)))</f>
        <v>6</v>
      </c>
      <c r="M6" s="66">
        <f t="shared" si="1"/>
        <v>0</v>
      </c>
      <c r="N6" s="66">
        <f t="shared" si="1"/>
        <v>1</v>
      </c>
      <c r="O6" s="66">
        <f t="shared" si="0"/>
        <v>0</v>
      </c>
      <c r="P6" s="66">
        <f t="shared" si="0"/>
        <v>0</v>
      </c>
      <c r="Q6" s="66"/>
      <c r="R6" s="67">
        <f t="shared" si="2"/>
        <v>-1</v>
      </c>
      <c r="S6" s="57"/>
      <c r="T6" s="57"/>
      <c r="U6" s="69"/>
      <c r="V6" s="65" t="str">
        <f>LEFT(H6,LEN(H6)-SEARCH("/",H6,1))</f>
        <v xml:space="preserve">5 </v>
      </c>
      <c r="W6" s="65" t="str">
        <f>RIGHT(H6,LEN(H6)-SEARCH("/",H6,1))</f>
        <v xml:space="preserve"> 6</v>
      </c>
      <c r="X6" s="65">
        <f>SUM(SUBSTITUTE(V6,"/","")-W6)</f>
        <v>-1</v>
      </c>
      <c r="Y6" s="65" t="str">
        <f>SUBSTITUTE(V6,"/","")</f>
        <v xml:space="preserve">5 </v>
      </c>
      <c r="Z6" s="57"/>
      <c r="AA6" s="65">
        <f>SUM(SUBSTITUTE(V6,"/","")-W6)</f>
        <v>-1</v>
      </c>
      <c r="AB6" s="58">
        <f>SUM(_xlfn.RANK.EQ(G6,$G$2:$G$6)*1)</f>
        <v>4</v>
      </c>
      <c r="AC6" s="58">
        <f>SUM(_xlfn.RANK.EQ(K6,$K$2:$K$6)/1000)</f>
        <v>4.0000000000000001E-3</v>
      </c>
      <c r="AD6" s="58">
        <f>SUM(_xlfn.RANK.EQ(AA6,$AA$2:$AA$6)/100)</f>
        <v>0.04</v>
      </c>
      <c r="AE6" s="58">
        <f>SUM(SUM(_xlfn.RANK.EQ(L6,$L$2:$L$6,1)/10000)*AH6)</f>
        <v>1E-4</v>
      </c>
      <c r="AF6" s="58">
        <f>(COUNTIF($I$2:$I$6,"="&amp;I6)+1)/100000</f>
        <v>2.0000000000000002E-5</v>
      </c>
      <c r="AG6" s="70">
        <f>SUM(SUM(AB6:AE6))*AH6</f>
        <v>4.0440999999999994</v>
      </c>
      <c r="AH6" s="71">
        <v>1</v>
      </c>
    </row>
    <row r="7" spans="1:34">
      <c r="K7" s="85"/>
      <c r="L7" s="85"/>
      <c r="M7" s="85"/>
      <c r="N7" s="85"/>
      <c r="O7" s="85"/>
      <c r="P7" s="85"/>
      <c r="Q7" s="85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9CHavPBBi/mmK3D57zUX5+zfQ1pOe7RgIW4IT2ah3crfB0EUjDnbmmpyMMNoyNcC3FNsEYqBWbghF6AGocLGvA==" saltValue="6bJoCIce10lHZEm8hwCs7A==" spinCount="100000" sqref="C2:F2 D3:F3 E4:F4 F5 B6:E6 B5:D5 B4:C4 B3" name="Rozsah1_1_1_1"/>
  </protectedRanges>
  <conditionalFormatting sqref="C2:F2 D3:F3 E4 F4:F5 D5 D6:E6 C4:C6 B3:B6">
    <cfRule type="containsText" dxfId="2" priority="1" operator="containsText" text="0/0">
      <formula>NOT(ISERROR(SEARCH("0/0",B2)))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48DC-9335-4B09-8123-36ABE7C0D92B}">
  <dimension ref="A1:AH7"/>
  <sheetViews>
    <sheetView zoomScale="160" zoomScaleNormal="160" workbookViewId="0">
      <selection activeCell="R2" sqref="R2:R6"/>
    </sheetView>
  </sheetViews>
  <sheetFormatPr defaultRowHeight="15"/>
  <cols>
    <col min="1" max="1" width="15.85546875" style="60" customWidth="1"/>
    <col min="2" max="7" width="8.140625" style="60" customWidth="1"/>
    <col min="8" max="8" width="12.7109375" style="60" customWidth="1"/>
    <col min="9" max="9" width="7" style="60" customWidth="1"/>
    <col min="10" max="10" width="4.140625" style="60" customWidth="1"/>
    <col min="11" max="11" width="6.5703125" style="60" customWidth="1"/>
    <col min="12" max="17" width="4.85546875" style="60" customWidth="1"/>
    <col min="18" max="18" width="5.7109375" style="60" customWidth="1"/>
    <col min="19" max="21" width="2.140625" style="60" customWidth="1"/>
    <col min="22" max="25" width="7.28515625" style="60" customWidth="1"/>
    <col min="26" max="27" width="9.140625" style="60" customWidth="1"/>
    <col min="28" max="31" width="7" style="60" customWidth="1"/>
    <col min="32" max="32" width="27.85546875" style="60" customWidth="1"/>
    <col min="33" max="33" width="16.5703125" style="60" customWidth="1"/>
    <col min="34" max="34" width="7.7109375" style="86" customWidth="1"/>
    <col min="35" max="35" width="27.85546875" style="60" customWidth="1"/>
    <col min="36" max="36" width="16.5703125" style="60" customWidth="1"/>
    <col min="37" max="16384" width="9.140625" style="60"/>
  </cols>
  <sheetData>
    <row r="1" spans="1:34" ht="32.1" customHeight="1" thickBot="1">
      <c r="A1" s="53" t="s">
        <v>32</v>
      </c>
      <c r="B1" s="87" t="s">
        <v>29</v>
      </c>
      <c r="C1" s="87" t="s">
        <v>30</v>
      </c>
      <c r="D1" s="88" t="s">
        <v>31</v>
      </c>
      <c r="E1" s="93"/>
      <c r="F1" s="87"/>
      <c r="G1" s="55" t="s">
        <v>6</v>
      </c>
      <c r="H1" s="55" t="s">
        <v>7</v>
      </c>
      <c r="I1" s="56" t="s">
        <v>8</v>
      </c>
      <c r="J1" s="57"/>
      <c r="K1" s="57"/>
      <c r="L1" s="57"/>
      <c r="M1" s="57"/>
      <c r="N1" s="57"/>
      <c r="O1" s="57"/>
      <c r="P1" s="57"/>
      <c r="Q1" s="57"/>
      <c r="R1" s="57" t="s">
        <v>39</v>
      </c>
      <c r="S1" s="57"/>
      <c r="T1" s="57"/>
      <c r="U1" s="57"/>
      <c r="V1" s="58" t="s">
        <v>9</v>
      </c>
      <c r="W1" s="58" t="s">
        <v>9</v>
      </c>
      <c r="X1" s="58" t="s">
        <v>10</v>
      </c>
      <c r="Y1" s="58"/>
      <c r="Z1" s="58" t="s">
        <v>11</v>
      </c>
      <c r="AA1" s="58"/>
      <c r="AB1" s="58" t="s">
        <v>11</v>
      </c>
      <c r="AC1" s="58" t="s">
        <v>12</v>
      </c>
      <c r="AD1" s="58" t="s">
        <v>10</v>
      </c>
      <c r="AE1" s="58" t="s">
        <v>9</v>
      </c>
      <c r="AF1" s="58"/>
      <c r="AG1" s="58" t="s">
        <v>13</v>
      </c>
      <c r="AH1" s="59"/>
    </row>
    <row r="2" spans="1:34" ht="32.1" customHeight="1" thickBot="1">
      <c r="A2" s="90" t="s">
        <v>29</v>
      </c>
      <c r="B2" s="15" t="s">
        <v>0</v>
      </c>
      <c r="C2" s="32" t="s">
        <v>33</v>
      </c>
      <c r="D2" s="15" t="s">
        <v>40</v>
      </c>
      <c r="E2" s="32" t="s">
        <v>34</v>
      </c>
      <c r="F2" s="15" t="s">
        <v>34</v>
      </c>
      <c r="G2" s="62">
        <f>SUM(N2:Q2)</f>
        <v>7</v>
      </c>
      <c r="H2" s="63" t="str">
        <f>CONCATENATE(K2, " / ",L2)</f>
        <v>19 / 16</v>
      </c>
      <c r="I2" s="64">
        <f>_xlfn.RANK.EQ(AG2,$AG$2:$AG$6,1)</f>
        <v>2</v>
      </c>
      <c r="J2" s="57"/>
      <c r="K2" s="65">
        <f>SUM(VALUE(RIGHT(LEFT(C2,1),1)),VALUE(RIGHT(LEFT(D2,1),1)),VALUE(RIGHT(LEFT(E2,1),1)),VALUE(RIGHT(LEFT(F2,1),1)))</f>
        <v>19</v>
      </c>
      <c r="L2" s="65">
        <f>SUM(VALUE(RIGHT(LEFT(C2,3),1)),VALUE(RIGHT(LEFT(D2,3),1)),VALUE(RIGHT(LEFT(E2,3),1)),VALUE(RIGHT(LEFT(F2,3),1)))</f>
        <v>16</v>
      </c>
      <c r="M2" s="66"/>
      <c r="N2" s="66">
        <f>IF(AND(VALUE(RIGHT(LEFT(C2,1),1))=0, VALUE(RIGHT(LEFT(C2,3),1))=0),0, SUM(IF(VALUE(RIGHT(LEFT(C2,1),1))&gt;VALUE(RIGHT(LEFT(C2,3),1)),IF(AND(VALUE(RIGHT(LEFT(C2,3),1))=0,VALUE(RIGHT(LEFT(C2,1),1))=4),2,3),1) - SUM(IF(AND(VALUE(RIGHT(LEFT(C2,3),1))&gt;3,VALUE(RIGHT(LEFT(C2,1),1))&gt;VALUE(RIGHT(LEFT(C2,3),1))),1,0)+IF(AND(VALUE(RIGHT(LEFT(C2,1),1))&lt;4, VALUE(RIGHT(LEFT(C2,1),1))&lt;VALUE(RIGHT(LEFT(C2,3),1))),1,0))))</f>
        <v>0</v>
      </c>
      <c r="O2" s="66">
        <f t="shared" ref="O2:Q6" si="0">IF(AND(VALUE(RIGHT(LEFT(D2,1),1))=0, VALUE(RIGHT(LEFT(D2,3),1))=0),0, SUM(IF(VALUE(RIGHT(LEFT(D2,1),1))&gt;VALUE(RIGHT(LEFT(D2,3),1)),IF(AND(VALUE(RIGHT(LEFT(D2,3),1))=0,VALUE(RIGHT(LEFT(D2,1),1))=4),2,3),1) - SUM(IF(AND(VALUE(RIGHT(LEFT(D2,3),1))&gt;3,VALUE(RIGHT(LEFT(D2,1),1))&gt;VALUE(RIGHT(LEFT(D2,3),1))),1,0)+IF(AND(VALUE(RIGHT(LEFT(D2,1),1))&lt;4, VALUE(RIGHT(LEFT(D2,1),1))&lt;VALUE(RIGHT(LEFT(D2,3),1))),1,0))))</f>
        <v>1</v>
      </c>
      <c r="P2" s="66">
        <f t="shared" si="0"/>
        <v>3</v>
      </c>
      <c r="Q2" s="66">
        <f t="shared" si="0"/>
        <v>3</v>
      </c>
      <c r="R2" s="67">
        <f>SUM(K2-L2)</f>
        <v>3</v>
      </c>
      <c r="S2" s="57"/>
      <c r="T2" s="68"/>
      <c r="U2" s="69"/>
      <c r="V2" s="65" t="str">
        <f>LEFT(H2,LEN(H2)-SEARCH("/",H2,1))</f>
        <v xml:space="preserve">19 </v>
      </c>
      <c r="W2" s="65" t="str">
        <f>RIGHT(H2,LEN(H2)-SEARCH("/",H2,1))</f>
        <v xml:space="preserve"> 16</v>
      </c>
      <c r="X2" s="65">
        <f>SUM(SUBSTITUTE(V2,"/","")-W2)</f>
        <v>3</v>
      </c>
      <c r="Y2" s="65" t="str">
        <f>SUBSTITUTE(V2,"/","")</f>
        <v xml:space="preserve">19 </v>
      </c>
      <c r="Z2" s="57"/>
      <c r="AA2" s="65">
        <f>SUM(SUBSTITUTE(V2,"/","")-W2)</f>
        <v>3</v>
      </c>
      <c r="AB2" s="58">
        <f>SUM(_xlfn.RANK.EQ(G2,$G$2:$G$6)*1)</f>
        <v>2</v>
      </c>
      <c r="AC2" s="58">
        <f>SUM(_xlfn.RANK.EQ(K2,$K$2:$K$6)/1000)</f>
        <v>1E-3</v>
      </c>
      <c r="AD2" s="58">
        <f>SUM(_xlfn.RANK.EQ(AA2,$AA$2:$AA$6)/100)</f>
        <v>0.02</v>
      </c>
      <c r="AE2" s="58">
        <f>SUM(SUM(_xlfn.RANK.EQ(L2,$L$2:$L$6,1)/10000)*AH2)</f>
        <v>5.0000000000000001E-4</v>
      </c>
      <c r="AF2" s="58">
        <f>(COUNTIF($I$2:$I$6,"="&amp;I2)+1)/100000</f>
        <v>2.0000000000000002E-5</v>
      </c>
      <c r="AG2" s="70">
        <f>SUM(SUM(AB2:AE2))*AH2</f>
        <v>2.0215000000000001</v>
      </c>
      <c r="AH2" s="71">
        <v>1</v>
      </c>
    </row>
    <row r="3" spans="1:34" ht="32.1" customHeight="1" thickBot="1">
      <c r="A3" s="90" t="s">
        <v>30</v>
      </c>
      <c r="B3" s="15" t="s">
        <v>34</v>
      </c>
      <c r="C3" s="32" t="s">
        <v>0</v>
      </c>
      <c r="D3" s="15" t="s">
        <v>43</v>
      </c>
      <c r="E3" s="32" t="s">
        <v>17</v>
      </c>
      <c r="F3" s="15" t="s">
        <v>41</v>
      </c>
      <c r="G3" s="62">
        <f>SUM(M3:Q3)</f>
        <v>8</v>
      </c>
      <c r="H3" s="72" t="str">
        <f>CONCATENATE(K3, " / ",L3)</f>
        <v>18 / 10</v>
      </c>
      <c r="I3" s="64">
        <f>_xlfn.RANK.EQ(AG3,$AG$2:$AG$6,1)</f>
        <v>1</v>
      </c>
      <c r="J3" s="57"/>
      <c r="K3" s="65">
        <f>SUM(VALUE(RIGHT(LEFT(B3,1),1)),VALUE(RIGHT(LEFT(D3,1),1)),VALUE(RIGHT(LEFT(E3,1),1)),VALUE(RIGHT(LEFT(F3,1),1)))</f>
        <v>18</v>
      </c>
      <c r="L3" s="65">
        <f>SUM(VALUE(RIGHT(LEFT(B3,3),1)),VALUE(RIGHT(LEFT(D3,3),1)),VALUE(RIGHT(LEFT(E3,3),1)),VALUE(RIGHT(LEFT(F3,3),1)))</f>
        <v>10</v>
      </c>
      <c r="M3" s="66">
        <f t="shared" ref="M3:N6" si="1">IF(AND(VALUE(RIGHT(LEFT(B3,1),1))=0, VALUE(RIGHT(LEFT(B3,3),1))=0),0, SUM(IF(VALUE(RIGHT(LEFT(B3,1),1))&gt;VALUE(RIGHT(LEFT(B3,3),1)),IF(AND(VALUE(RIGHT(LEFT(B3,3),1))=0,VALUE(RIGHT(LEFT(B3,1),1))=4),2,3),1) - SUM(IF(AND(VALUE(RIGHT(LEFT(B3,3),1))&gt;3,VALUE(RIGHT(LEFT(B3,1),1))&gt;VALUE(RIGHT(LEFT(B3,3),1))),1,0)+IF(AND(VALUE(RIGHT(LEFT(B3,1),1))&lt;4, VALUE(RIGHT(LEFT(B3,1),1))&lt;VALUE(RIGHT(LEFT(B3,3),1))),1,0))))</f>
        <v>3</v>
      </c>
      <c r="N3" s="66"/>
      <c r="O3" s="66">
        <f t="shared" si="0"/>
        <v>3</v>
      </c>
      <c r="P3" s="66">
        <f t="shared" si="0"/>
        <v>0</v>
      </c>
      <c r="Q3" s="66">
        <f t="shared" si="0"/>
        <v>2</v>
      </c>
      <c r="R3" s="67">
        <f t="shared" ref="R3:R6" si="2">SUM(K3-L3)</f>
        <v>8</v>
      </c>
      <c r="S3" s="57"/>
      <c r="T3" s="57"/>
      <c r="U3" s="69"/>
      <c r="V3" s="65" t="str">
        <f>LEFT(H3,LEN(H3)-SEARCH("/",H3,1))</f>
        <v xml:space="preserve">18 </v>
      </c>
      <c r="W3" s="65" t="str">
        <f>RIGHT(H3,LEN(H3)-SEARCH("/",H3,1))</f>
        <v xml:space="preserve"> 10</v>
      </c>
      <c r="X3" s="65">
        <f>SUM(SUBSTITUTE(V3,"/","")-W3)</f>
        <v>8</v>
      </c>
      <c r="Y3" s="65" t="str">
        <f>SUBSTITUTE(V3,"/","")</f>
        <v xml:space="preserve">18 </v>
      </c>
      <c r="Z3" s="57"/>
      <c r="AA3" s="65">
        <f>SUM(SUBSTITUTE(V3,"/","")-W3)</f>
        <v>8</v>
      </c>
      <c r="AB3" s="58">
        <f>SUM(_xlfn.RANK.EQ(G3,$G$2:$G$6)*1)</f>
        <v>1</v>
      </c>
      <c r="AC3" s="58">
        <f>SUM(_xlfn.RANK.EQ(K3,$K$2:$K$6)/1000)</f>
        <v>2E-3</v>
      </c>
      <c r="AD3" s="58">
        <f>SUM(_xlfn.RANK.EQ(AA3,$AA$2:$AA$6)/100)</f>
        <v>0.01</v>
      </c>
      <c r="AE3" s="58">
        <f>SUM(SUM(_xlfn.RANK.EQ(L3,$L$2:$L$6,1)/10000)*AH3)</f>
        <v>2.9999999999999997E-4</v>
      </c>
      <c r="AF3" s="58">
        <f>(COUNTIF($I$2:$I$6,"="&amp;I3)+1)/100000</f>
        <v>2.0000000000000002E-5</v>
      </c>
      <c r="AG3" s="70">
        <f>SUM(SUM(AB3:AE3))*AH3</f>
        <v>1.0123</v>
      </c>
      <c r="AH3" s="71">
        <v>1</v>
      </c>
    </row>
    <row r="4" spans="1:34" ht="32.1" customHeight="1" thickBot="1">
      <c r="A4" s="91" t="s">
        <v>31</v>
      </c>
      <c r="B4" s="26" t="s">
        <v>41</v>
      </c>
      <c r="C4" s="33" t="s">
        <v>42</v>
      </c>
      <c r="D4" s="26" t="s">
        <v>0</v>
      </c>
      <c r="E4" s="33" t="s">
        <v>43</v>
      </c>
      <c r="F4" s="26" t="s">
        <v>17</v>
      </c>
      <c r="G4" s="76">
        <f>SUM(M4:Q4)</f>
        <v>5</v>
      </c>
      <c r="H4" s="77" t="str">
        <f>CONCATENATE(K4, " / ",L4)</f>
        <v>15 / 14</v>
      </c>
      <c r="I4" s="78">
        <f>_xlfn.RANK.EQ(AG4,$AG$2:$AG$6,1)</f>
        <v>3</v>
      </c>
      <c r="J4" s="57"/>
      <c r="K4" s="65">
        <f>SUM(VALUE(RIGHT(LEFT(C4,1),1)),VALUE(RIGHT(LEFT(B4,1),1)),VALUE(RIGHT(LEFT(E4,1),1)),VALUE(RIGHT(LEFT(F4,1),1)))</f>
        <v>15</v>
      </c>
      <c r="L4" s="65">
        <f>SUM(VALUE(RIGHT(LEFT(C4,3),1)),VALUE(RIGHT(LEFT(B4,3),1)),VALUE(RIGHT(LEFT(E4,3),1)),VALUE(RIGHT(LEFT(F4,3),1)))</f>
        <v>14</v>
      </c>
      <c r="M4" s="66">
        <f t="shared" si="1"/>
        <v>2</v>
      </c>
      <c r="N4" s="66">
        <f t="shared" si="1"/>
        <v>0</v>
      </c>
      <c r="O4" s="66"/>
      <c r="P4" s="66">
        <f t="shared" si="0"/>
        <v>3</v>
      </c>
      <c r="Q4" s="66">
        <f t="shared" si="0"/>
        <v>0</v>
      </c>
      <c r="R4" s="67">
        <f t="shared" si="2"/>
        <v>1</v>
      </c>
      <c r="S4" s="57"/>
      <c r="T4" s="57"/>
      <c r="U4" s="69"/>
      <c r="V4" s="65" t="str">
        <f>LEFT(H4,LEN(H4)-SEARCH("/",H4,1))</f>
        <v xml:space="preserve">15 </v>
      </c>
      <c r="W4" s="65" t="str">
        <f>RIGHT(H4,LEN(H4)-SEARCH("/",H4,1))</f>
        <v xml:space="preserve"> 14</v>
      </c>
      <c r="X4" s="65">
        <f>SUM(SUBSTITUTE(V4,"/","")-W4)</f>
        <v>1</v>
      </c>
      <c r="Y4" s="65" t="str">
        <f>SUBSTITUTE(V4,"/","")</f>
        <v xml:space="preserve">15 </v>
      </c>
      <c r="Z4" s="57"/>
      <c r="AA4" s="65">
        <f>SUM(SUBSTITUTE(V4,"/","")-W4)</f>
        <v>1</v>
      </c>
      <c r="AB4" s="58">
        <f>SUM(_xlfn.RANK.EQ(G4,$G$2:$G$6)*1)</f>
        <v>3</v>
      </c>
      <c r="AC4" s="58">
        <f>SUM(_xlfn.RANK.EQ(K4,$K$2:$K$6)/1000)</f>
        <v>3.0000000000000001E-3</v>
      </c>
      <c r="AD4" s="58">
        <f>SUM(_xlfn.RANK.EQ(AA4,$AA$2:$AA$6)/100)</f>
        <v>0.03</v>
      </c>
      <c r="AE4" s="58">
        <f>SUM(SUM(_xlfn.RANK.EQ(L4,$L$2:$L$6,1)/10000)*AH4)</f>
        <v>4.0000000000000002E-4</v>
      </c>
      <c r="AF4" s="58">
        <f>(COUNTIF($I$2:$I$6,"="&amp;I4)+1)/100000</f>
        <v>2.0000000000000002E-5</v>
      </c>
      <c r="AG4" s="70">
        <f>SUM(SUM(AB4:AE4))*AH4</f>
        <v>3.0333999999999999</v>
      </c>
      <c r="AH4" s="71">
        <v>1</v>
      </c>
    </row>
    <row r="5" spans="1:34" ht="32.1" customHeight="1" thickBot="1">
      <c r="A5" s="92"/>
      <c r="B5" s="17" t="s">
        <v>17</v>
      </c>
      <c r="C5" s="34" t="s">
        <v>17</v>
      </c>
      <c r="D5" s="17" t="s">
        <v>42</v>
      </c>
      <c r="E5" s="34" t="s">
        <v>0</v>
      </c>
      <c r="F5" s="17" t="s">
        <v>17</v>
      </c>
      <c r="G5" s="82">
        <f>SUM(M5:Q5)</f>
        <v>0</v>
      </c>
      <c r="H5" s="83" t="str">
        <f>CONCATENATE(K5, " / ",L5)</f>
        <v>3 / 6</v>
      </c>
      <c r="I5" s="84">
        <f>_xlfn.RANK.EQ(AG5,$AG$2:$AG$6,1)</f>
        <v>5</v>
      </c>
      <c r="J5" s="57"/>
      <c r="K5" s="65">
        <f>SUM(VALUE(RIGHT(LEFT(C5,1),1)),VALUE(RIGHT(LEFT(D5,1),1)),VALUE(RIGHT(LEFT(B5,1),1)),VALUE(RIGHT(LEFT(F5,1),1)))</f>
        <v>3</v>
      </c>
      <c r="L5" s="65">
        <f>SUM(VALUE(RIGHT(LEFT(C5,3),1)),VALUE(RIGHT(LEFT(D5,3),1)),VALUE(RIGHT(LEFT(B5,3),1)),VALUE(RIGHT(LEFT(F5,3),1)))</f>
        <v>6</v>
      </c>
      <c r="M5" s="66">
        <f t="shared" si="1"/>
        <v>0</v>
      </c>
      <c r="N5" s="66">
        <f t="shared" si="1"/>
        <v>0</v>
      </c>
      <c r="O5" s="66">
        <f t="shared" si="0"/>
        <v>0</v>
      </c>
      <c r="P5" s="66"/>
      <c r="Q5" s="66">
        <f t="shared" si="0"/>
        <v>0</v>
      </c>
      <c r="R5" s="67">
        <f t="shared" si="2"/>
        <v>-3</v>
      </c>
      <c r="S5" s="57"/>
      <c r="T5" s="57"/>
      <c r="U5" s="69"/>
      <c r="V5" s="65" t="str">
        <f>LEFT(H5,LEN(H5)-SEARCH("/",H5,1))</f>
        <v xml:space="preserve">3 </v>
      </c>
      <c r="W5" s="65" t="str">
        <f>RIGHT(H5,LEN(H5)-SEARCH("/",H5,1))</f>
        <v xml:space="preserve"> 6</v>
      </c>
      <c r="X5" s="65">
        <f>SUM(SUBSTITUTE(V5,"/","")-W5)</f>
        <v>-3</v>
      </c>
      <c r="Y5" s="65" t="str">
        <f>SUBSTITUTE(V5,"/","")</f>
        <v xml:space="preserve">3 </v>
      </c>
      <c r="Z5" s="57"/>
      <c r="AA5" s="65">
        <f>SUM(SUBSTITUTE(V5,"/","")-W5)</f>
        <v>-3</v>
      </c>
      <c r="AB5" s="58">
        <f>SUM(_xlfn.RANK.EQ(G5,$G$2:$G$6)*1)</f>
        <v>5</v>
      </c>
      <c r="AC5" s="58">
        <f>SUM(_xlfn.RANK.EQ(K5,$K$2:$K$6)/1000)</f>
        <v>5.0000000000000001E-3</v>
      </c>
      <c r="AD5" s="58">
        <f>SUM(_xlfn.RANK.EQ(AA5,$AA$2:$AA$6)/100)</f>
        <v>0.05</v>
      </c>
      <c r="AE5" s="58">
        <f>SUM(SUM(_xlfn.RANK.EQ(L5,$L$2:$L$6,1)/10000)*AH5)</f>
        <v>1E-4</v>
      </c>
      <c r="AF5" s="58">
        <f>(COUNTIF($I$2:$I$6,"="&amp;I5)+1)/100000</f>
        <v>2.0000000000000002E-5</v>
      </c>
      <c r="AG5" s="70">
        <f>SUM(SUM(AB5:AE5))*AH5</f>
        <v>5.0550999999999995</v>
      </c>
      <c r="AH5" s="71">
        <v>1</v>
      </c>
    </row>
    <row r="6" spans="1:34" ht="32.1" customHeight="1">
      <c r="A6" s="92"/>
      <c r="B6" s="17" t="s">
        <v>17</v>
      </c>
      <c r="C6" s="34" t="s">
        <v>40</v>
      </c>
      <c r="D6" s="17" t="s">
        <v>17</v>
      </c>
      <c r="E6" s="34" t="s">
        <v>17</v>
      </c>
      <c r="F6" s="17" t="s">
        <v>0</v>
      </c>
      <c r="G6" s="82">
        <f>SUM(M6:Q6)</f>
        <v>1</v>
      </c>
      <c r="H6" s="83" t="str">
        <f>CONCATENATE(K6, " / ",L6)</f>
        <v>5 / 6</v>
      </c>
      <c r="I6" s="84">
        <f>_xlfn.RANK.EQ(AG6,$AG$2:$AG$6,1)</f>
        <v>4</v>
      </c>
      <c r="J6" s="57"/>
      <c r="K6" s="65">
        <f>SUM(VALUE(RIGHT(LEFT(C6,1),1)),VALUE(RIGHT(LEFT(D6,1),1)),VALUE(RIGHT(LEFT(E6,1),1)),VALUE(RIGHT(LEFT(B6,1),1)))</f>
        <v>5</v>
      </c>
      <c r="L6" s="65">
        <f>SUM(VALUE(RIGHT(LEFT(C6,3),1)),VALUE(RIGHT(LEFT(D6,3),1)),VALUE(RIGHT(LEFT(E6,3),1)),VALUE(RIGHT(LEFT(B6,3),1)))</f>
        <v>6</v>
      </c>
      <c r="M6" s="66">
        <f t="shared" si="1"/>
        <v>0</v>
      </c>
      <c r="N6" s="66">
        <f t="shared" si="1"/>
        <v>1</v>
      </c>
      <c r="O6" s="66">
        <f t="shared" si="0"/>
        <v>0</v>
      </c>
      <c r="P6" s="66">
        <f t="shared" si="0"/>
        <v>0</v>
      </c>
      <c r="Q6" s="66"/>
      <c r="R6" s="67">
        <f t="shared" si="2"/>
        <v>-1</v>
      </c>
      <c r="S6" s="57"/>
      <c r="T6" s="57"/>
      <c r="U6" s="69"/>
      <c r="V6" s="65" t="str">
        <f>LEFT(H6,LEN(H6)-SEARCH("/",H6,1))</f>
        <v xml:space="preserve">5 </v>
      </c>
      <c r="W6" s="65" t="str">
        <f>RIGHT(H6,LEN(H6)-SEARCH("/",H6,1))</f>
        <v xml:space="preserve"> 6</v>
      </c>
      <c r="X6" s="65">
        <f>SUM(SUBSTITUTE(V6,"/","")-W6)</f>
        <v>-1</v>
      </c>
      <c r="Y6" s="65" t="str">
        <f>SUBSTITUTE(V6,"/","")</f>
        <v xml:space="preserve">5 </v>
      </c>
      <c r="Z6" s="57"/>
      <c r="AA6" s="65">
        <f>SUM(SUBSTITUTE(V6,"/","")-W6)</f>
        <v>-1</v>
      </c>
      <c r="AB6" s="58">
        <f>SUM(_xlfn.RANK.EQ(G6,$G$2:$G$6)*1)</f>
        <v>4</v>
      </c>
      <c r="AC6" s="58">
        <f>SUM(_xlfn.RANK.EQ(K6,$K$2:$K$6)/1000)</f>
        <v>4.0000000000000001E-3</v>
      </c>
      <c r="AD6" s="58">
        <f>SUM(_xlfn.RANK.EQ(AA6,$AA$2:$AA$6)/100)</f>
        <v>0.04</v>
      </c>
      <c r="AE6" s="58">
        <f>SUM(SUM(_xlfn.RANK.EQ(L6,$L$2:$L$6,1)/10000)*AH6)</f>
        <v>1E-4</v>
      </c>
      <c r="AF6" s="58">
        <f>(COUNTIF($I$2:$I$6,"="&amp;I6)+1)/100000</f>
        <v>2.0000000000000002E-5</v>
      </c>
      <c r="AG6" s="70">
        <f>SUM(SUM(AB6:AE6))*AH6</f>
        <v>4.0440999999999994</v>
      </c>
      <c r="AH6" s="71">
        <v>1</v>
      </c>
    </row>
    <row r="7" spans="1:34">
      <c r="K7" s="85"/>
      <c r="L7" s="85"/>
      <c r="M7" s="85"/>
      <c r="N7" s="85"/>
      <c r="O7" s="85"/>
      <c r="P7" s="85"/>
      <c r="Q7" s="85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9CHavPBBi/mmK3D57zUX5+zfQ1pOe7RgIW4IT2ah3crfB0EUjDnbmmpyMMNoyNcC3FNsEYqBWbghF6AGocLGvA==" saltValue="6bJoCIce10lHZEm8hwCs7A==" spinCount="100000" sqref="C2:F2 D3:F3 E4:F4 F5 B6:E6 B5:D5 B4:C4 B3" name="Rozsah1_1_1_1"/>
  </protectedRanges>
  <conditionalFormatting sqref="C2:F2 D3:F3 E4 F4:F5 D5 D6:E6 C4:C6 B3:B6">
    <cfRule type="containsText" dxfId="1" priority="1" operator="containsText" text="0/0">
      <formula>NOT(ISERROR(SEARCH("0/0",B2)))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28E0-EC74-4A76-BBE7-8DEC292D527D}">
  <dimension ref="C1:AK9"/>
  <sheetViews>
    <sheetView workbookViewId="0">
      <selection activeCell="K7" sqref="K7"/>
    </sheetView>
  </sheetViews>
  <sheetFormatPr defaultRowHeight="15"/>
  <cols>
    <col min="1" max="1" width="4.28515625" style="1" customWidth="1"/>
    <col min="2" max="2" width="5.42578125" style="1" customWidth="1"/>
    <col min="3" max="3" width="8.140625" style="1" customWidth="1"/>
    <col min="4" max="4" width="15.85546875" style="1" customWidth="1"/>
    <col min="5" max="10" width="8.140625" style="1" customWidth="1"/>
    <col min="11" max="11" width="12.7109375" style="1" customWidth="1"/>
    <col min="12" max="12" width="7" style="1" customWidth="1"/>
    <col min="13" max="13" width="4.140625" style="1" customWidth="1"/>
    <col min="14" max="14" width="6.5703125" style="1" hidden="1" customWidth="1"/>
    <col min="15" max="20" width="4.85546875" style="1" hidden="1" customWidth="1"/>
    <col min="21" max="21" width="5.7109375" style="1" hidden="1" customWidth="1"/>
    <col min="22" max="24" width="2.140625" style="1" hidden="1" customWidth="1"/>
    <col min="25" max="28" width="7.28515625" style="1" hidden="1" customWidth="1"/>
    <col min="29" max="30" width="9.140625" style="1" hidden="1" customWidth="1"/>
    <col min="31" max="34" width="7" style="1" hidden="1" customWidth="1"/>
    <col min="35" max="35" width="27.85546875" style="1" hidden="1" customWidth="1"/>
    <col min="36" max="36" width="16.5703125" style="1" hidden="1" customWidth="1"/>
    <col min="37" max="37" width="7.7109375" style="2" hidden="1" customWidth="1"/>
    <col min="38" max="39" width="0" style="1" hidden="1" customWidth="1"/>
    <col min="40" max="16384" width="9.140625" style="1"/>
  </cols>
  <sheetData>
    <row r="1" spans="3:37" ht="24" customHeight="1">
      <c r="C1" s="94" t="s">
        <v>28</v>
      </c>
      <c r="D1" s="94"/>
      <c r="E1" s="94"/>
      <c r="F1" s="94"/>
      <c r="G1" s="94"/>
      <c r="H1" s="94"/>
      <c r="I1" s="94"/>
      <c r="J1" s="94"/>
      <c r="K1" s="94"/>
      <c r="L1" s="94"/>
    </row>
    <row r="2" spans="3:37" ht="60.75" customHeight="1"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3:37" ht="32.1" customHeight="1" thickBot="1">
      <c r="C3" s="14"/>
      <c r="D3" s="15"/>
      <c r="E3" s="15"/>
      <c r="F3" s="32"/>
      <c r="G3" s="15"/>
      <c r="H3" s="32"/>
      <c r="I3" s="15"/>
      <c r="J3" s="20" t="s">
        <v>6</v>
      </c>
      <c r="K3" s="20" t="s">
        <v>7</v>
      </c>
      <c r="L3" s="18" t="s">
        <v>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9</v>
      </c>
      <c r="Z3" s="4" t="s">
        <v>9</v>
      </c>
      <c r="AA3" s="4" t="s">
        <v>10</v>
      </c>
      <c r="AB3" s="4"/>
      <c r="AC3" s="4" t="s">
        <v>11</v>
      </c>
      <c r="AD3" s="4"/>
      <c r="AE3" s="4" t="s">
        <v>11</v>
      </c>
      <c r="AF3" s="4" t="s">
        <v>12</v>
      </c>
      <c r="AG3" s="4" t="s">
        <v>10</v>
      </c>
      <c r="AH3" s="4" t="s">
        <v>9</v>
      </c>
      <c r="AI3" s="4"/>
      <c r="AJ3" s="4" t="s">
        <v>13</v>
      </c>
      <c r="AK3" s="5"/>
    </row>
    <row r="4" spans="3:37" ht="32.1" customHeight="1" thickBot="1">
      <c r="C4" s="14">
        <v>1</v>
      </c>
      <c r="D4" s="35"/>
      <c r="E4" s="15" t="s">
        <v>0</v>
      </c>
      <c r="F4" s="32" t="s">
        <v>17</v>
      </c>
      <c r="G4" s="15" t="s">
        <v>17</v>
      </c>
      <c r="H4" s="32" t="s">
        <v>17</v>
      </c>
      <c r="I4" s="15" t="s">
        <v>17</v>
      </c>
      <c r="J4" s="29">
        <f>SUM(Q4:T4)</f>
        <v>0</v>
      </c>
      <c r="K4" s="21" t="str">
        <f>CONCATENATE(N4, " / ",O4)</f>
        <v>0 / 0</v>
      </c>
      <c r="L4" s="23">
        <f>_xlfn.RANK.EQ(AJ4,$AJ$4:$AJ$8,1)</f>
        <v>1</v>
      </c>
      <c r="M4" s="3"/>
      <c r="N4" s="6">
        <f>SUM(VALUE(RIGHT(LEFT(F4,1),1)),VALUE(RIGHT(LEFT(G4,1),1)),VALUE(RIGHT(LEFT(H4,1),1)),VALUE(RIGHT(LEFT(I4,1),1)))</f>
        <v>0</v>
      </c>
      <c r="O4" s="6">
        <f>SUM(VALUE(RIGHT(LEFT(F4,3),1)),VALUE(RIGHT(LEFT(G4,3),1)),VALUE(RIGHT(LEFT(H4,3),1)),VALUE(RIGHT(LEFT(I4,3),1)))</f>
        <v>0</v>
      </c>
      <c r="P4" s="7"/>
      <c r="Q4" s="7">
        <f>IF(AND(VALUE(RIGHT(LEFT(F4,1),1))=0, VALUE(RIGHT(LEFT(F4,3),1))=0),0, SUM(IF(VALUE(RIGHT(LEFT(F4,1),1))&gt;VALUE(RIGHT(LEFT(F4,3),1)),IF(AND(VALUE(RIGHT(LEFT(F4,3),1))=0,VALUE(RIGHT(LEFT(F4,1),1))=4),2,3),1) - SUM(IF(AND(VALUE(RIGHT(LEFT(F4,3),1))&gt;3,VALUE(RIGHT(LEFT(F4,1),1))&gt;VALUE(RIGHT(LEFT(F4,3),1))),1,0)+IF(AND(VALUE(RIGHT(LEFT(F4,1),1))&lt;4, VALUE(RIGHT(LEFT(F4,1),1))&lt;VALUE(RIGHT(LEFT(F4,3),1))),1,0))))</f>
        <v>0</v>
      </c>
      <c r="R4" s="7">
        <f t="shared" ref="R4:T8" si="0">IF(AND(VALUE(RIGHT(LEFT(G4,1),1))=0, VALUE(RIGHT(LEFT(G4,3),1))=0),0, SUM(IF(VALUE(RIGHT(LEFT(G4,1),1))&gt;VALUE(RIGHT(LEFT(G4,3),1)),IF(AND(VALUE(RIGHT(LEFT(G4,3),1))=0,VALUE(RIGHT(LEFT(G4,1),1))=4),2,3),1) - SUM(IF(AND(VALUE(RIGHT(LEFT(G4,3),1))&gt;3,VALUE(RIGHT(LEFT(G4,1),1))&gt;VALUE(RIGHT(LEFT(G4,3),1))),1,0)+IF(AND(VALUE(RIGHT(LEFT(G4,1),1))&lt;4, VALUE(RIGHT(LEFT(G4,1),1))&lt;VALUE(RIGHT(LEFT(G4,3),1))),1,0))))</f>
        <v>0</v>
      </c>
      <c r="S4" s="7">
        <f t="shared" si="0"/>
        <v>0</v>
      </c>
      <c r="T4" s="7">
        <f t="shared" si="0"/>
        <v>0</v>
      </c>
      <c r="U4" s="8">
        <f>SUM(P4:T4)</f>
        <v>0</v>
      </c>
      <c r="V4" s="3"/>
      <c r="W4" s="9"/>
      <c r="X4" s="10"/>
      <c r="Y4" s="6" t="str">
        <f>LEFT(K4,LEN(K4)-SEARCH("/",K4,1))</f>
        <v xml:space="preserve">0 </v>
      </c>
      <c r="Z4" s="6" t="str">
        <f>RIGHT(K4,LEN(K4)-SEARCH("/",K4,1))</f>
        <v xml:space="preserve"> 0</v>
      </c>
      <c r="AA4" s="6">
        <f>SUM(SUBSTITUTE(Y4,"/","")-Z4)</f>
        <v>0</v>
      </c>
      <c r="AB4" s="6" t="str">
        <f>SUBSTITUTE(Y4,"/","")</f>
        <v xml:space="preserve">0 </v>
      </c>
      <c r="AC4" s="3"/>
      <c r="AD4" s="6">
        <f>SUM(SUBSTITUTE(Y4,"/","")-Z4)</f>
        <v>0</v>
      </c>
      <c r="AE4" s="4">
        <f>SUM(_xlfn.RANK.EQ(J4,$J$4:$J$8)*1)</f>
        <v>1</v>
      </c>
      <c r="AF4" s="4">
        <f>SUM(_xlfn.RANK.EQ(N4,$N$4:$N$8)/1000)</f>
        <v>1E-3</v>
      </c>
      <c r="AG4" s="4">
        <f>SUM(_xlfn.RANK.EQ(AD4,$AD$4:$AD$8)/100)</f>
        <v>0.01</v>
      </c>
      <c r="AH4" s="4">
        <f>SUM(SUM(_xlfn.RANK.EQ(O4,$O$4:$O$8,1)/10000)*AK4)</f>
        <v>1E-4</v>
      </c>
      <c r="AI4" s="4">
        <f>(COUNTIF($L$4:$L$8,"="&amp;L4)+1)/100000</f>
        <v>5.0000000000000002E-5</v>
      </c>
      <c r="AJ4" s="11">
        <f>SUM(SUM(AE4:AH4))*AK4</f>
        <v>1.0110999999999999</v>
      </c>
      <c r="AK4" s="12">
        <v>1</v>
      </c>
    </row>
    <row r="5" spans="3:37" ht="32.1" customHeight="1" thickBot="1">
      <c r="C5" s="14">
        <v>2</v>
      </c>
      <c r="D5" s="35"/>
      <c r="E5" s="15" t="s">
        <v>17</v>
      </c>
      <c r="F5" s="32" t="s">
        <v>0</v>
      </c>
      <c r="G5" s="15" t="s">
        <v>17</v>
      </c>
      <c r="H5" s="32" t="s">
        <v>17</v>
      </c>
      <c r="I5" s="15" t="s">
        <v>17</v>
      </c>
      <c r="J5" s="29">
        <f>SUM(P5:T5)</f>
        <v>0</v>
      </c>
      <c r="K5" s="24" t="str">
        <f>CONCATENATE(N5, " / ",O5)</f>
        <v>0 / 0</v>
      </c>
      <c r="L5" s="23">
        <f>_xlfn.RANK.EQ(AJ5,$AJ$4:$AJ$8,1)</f>
        <v>1</v>
      </c>
      <c r="M5" s="3"/>
      <c r="N5" s="6">
        <f>SUM(VALUE(RIGHT(LEFT(E5,1),1)),VALUE(RIGHT(LEFT(G5,1),1)),VALUE(RIGHT(LEFT(H5,1),1)),VALUE(RIGHT(LEFT(I5,1),1)))</f>
        <v>0</v>
      </c>
      <c r="O5" s="6">
        <f>SUM(VALUE(RIGHT(LEFT(E5,3),1)),VALUE(RIGHT(LEFT(G5,3),1)),VALUE(RIGHT(LEFT(H5,3),1)),VALUE(RIGHT(LEFT(I5,3),1)))</f>
        <v>0</v>
      </c>
      <c r="P5" s="7">
        <f t="shared" ref="P5:Q8" si="1">IF(AND(VALUE(RIGHT(LEFT(E5,1),1))=0, VALUE(RIGHT(LEFT(E5,3),1))=0),0, SUM(IF(VALUE(RIGHT(LEFT(E5,1),1))&gt;VALUE(RIGHT(LEFT(E5,3),1)),IF(AND(VALUE(RIGHT(LEFT(E5,3),1))=0,VALUE(RIGHT(LEFT(E5,1),1))=4),2,3),1) - SUM(IF(AND(VALUE(RIGHT(LEFT(E5,3),1))&gt;3,VALUE(RIGHT(LEFT(E5,1),1))&gt;VALUE(RIGHT(LEFT(E5,3),1))),1,0)+IF(AND(VALUE(RIGHT(LEFT(E5,1),1))&lt;4, VALUE(RIGHT(LEFT(E5,1),1))&lt;VALUE(RIGHT(LEFT(E5,3),1))),1,0))))</f>
        <v>0</v>
      </c>
      <c r="Q5" s="7"/>
      <c r="R5" s="7">
        <f t="shared" si="0"/>
        <v>0</v>
      </c>
      <c r="S5" s="7">
        <f t="shared" si="0"/>
        <v>0</v>
      </c>
      <c r="T5" s="7">
        <f t="shared" si="0"/>
        <v>0</v>
      </c>
      <c r="U5" s="8">
        <f>SUM(P5:T5)</f>
        <v>0</v>
      </c>
      <c r="V5" s="3"/>
      <c r="W5" s="3"/>
      <c r="X5" s="10"/>
      <c r="Y5" s="6" t="str">
        <f>LEFT(K5,LEN(K5)-SEARCH("/",K5,1))</f>
        <v xml:space="preserve">0 </v>
      </c>
      <c r="Z5" s="6" t="str">
        <f>RIGHT(K5,LEN(K5)-SEARCH("/",K5,1))</f>
        <v xml:space="preserve"> 0</v>
      </c>
      <c r="AA5" s="6">
        <f>SUM(SUBSTITUTE(Y5,"/","")-Z5)</f>
        <v>0</v>
      </c>
      <c r="AB5" s="6" t="str">
        <f>SUBSTITUTE(Y5,"/","")</f>
        <v xml:space="preserve">0 </v>
      </c>
      <c r="AC5" s="3"/>
      <c r="AD5" s="6">
        <f>SUM(SUBSTITUTE(Y5,"/","")-Z5)</f>
        <v>0</v>
      </c>
      <c r="AE5" s="4">
        <f>SUM(_xlfn.RANK.EQ(J5,$J$4:$J$8)*1)</f>
        <v>1</v>
      </c>
      <c r="AF5" s="4">
        <f>SUM(_xlfn.RANK.EQ(N5,$N$4:$N$8)/1000)</f>
        <v>1E-3</v>
      </c>
      <c r="AG5" s="4">
        <f>SUM(_xlfn.RANK.EQ(AD5,$AD$4:$AD$8)/100)</f>
        <v>0.01</v>
      </c>
      <c r="AH5" s="4">
        <f>SUM(SUM(_xlfn.RANK.EQ(O5,$O$4:$O$8,1)/10000)*AK5)</f>
        <v>1E-4</v>
      </c>
      <c r="AI5" s="4">
        <f>(COUNTIF($L$4:$L$8,"="&amp;L5)+1)/100000</f>
        <v>5.0000000000000002E-5</v>
      </c>
      <c r="AJ5" s="11">
        <f>SUM(SUM(AE5:AH5))*AK5</f>
        <v>1.0110999999999999</v>
      </c>
      <c r="AK5" s="12">
        <v>1</v>
      </c>
    </row>
    <row r="6" spans="3:37" ht="32.1" customHeight="1" thickBot="1">
      <c r="C6" s="25" t="s">
        <v>14</v>
      </c>
      <c r="D6" s="36"/>
      <c r="E6" s="26" t="s">
        <v>17</v>
      </c>
      <c r="F6" s="33" t="s">
        <v>17</v>
      </c>
      <c r="G6" s="26" t="s">
        <v>0</v>
      </c>
      <c r="H6" s="33" t="s">
        <v>17</v>
      </c>
      <c r="I6" s="26" t="s">
        <v>17</v>
      </c>
      <c r="J6" s="30">
        <f>SUM(P6:T6)</f>
        <v>0</v>
      </c>
      <c r="K6" s="27" t="str">
        <f>CONCATENATE(N6, " / ",O6)</f>
        <v>0 / 0</v>
      </c>
      <c r="L6" s="28">
        <f>_xlfn.RANK.EQ(AJ6,$AJ$4:$AJ$8,1)</f>
        <v>1</v>
      </c>
      <c r="M6" s="3"/>
      <c r="N6" s="6">
        <f>SUM(VALUE(RIGHT(LEFT(F6,1),1)),VALUE(RIGHT(LEFT(E6,1),1)),VALUE(RIGHT(LEFT(H6,1),1)),VALUE(RIGHT(LEFT(I6,1),1)))</f>
        <v>0</v>
      </c>
      <c r="O6" s="6">
        <f>SUM(VALUE(RIGHT(LEFT(F6,3),1)),VALUE(RIGHT(LEFT(E6,3),1)),VALUE(RIGHT(LEFT(H6,3),1)),VALUE(RIGHT(LEFT(I6,3),1)))</f>
        <v>0</v>
      </c>
      <c r="P6" s="7">
        <f t="shared" si="1"/>
        <v>0</v>
      </c>
      <c r="Q6" s="7">
        <f t="shared" si="1"/>
        <v>0</v>
      </c>
      <c r="R6" s="7"/>
      <c r="S6" s="7">
        <f t="shared" si="0"/>
        <v>0</v>
      </c>
      <c r="T6" s="7">
        <f t="shared" si="0"/>
        <v>0</v>
      </c>
      <c r="U6" s="8">
        <f>SUM(P6:T6)</f>
        <v>0</v>
      </c>
      <c r="V6" s="3"/>
      <c r="W6" s="3"/>
      <c r="X6" s="10"/>
      <c r="Y6" s="6" t="str">
        <f>LEFT(K6,LEN(K6)-SEARCH("/",K6,1))</f>
        <v xml:space="preserve">0 </v>
      </c>
      <c r="Z6" s="6" t="str">
        <f>RIGHT(K6,LEN(K6)-SEARCH("/",K6,1))</f>
        <v xml:space="preserve"> 0</v>
      </c>
      <c r="AA6" s="6">
        <f>SUM(SUBSTITUTE(Y6,"/","")-Z6)</f>
        <v>0</v>
      </c>
      <c r="AB6" s="6" t="str">
        <f>SUBSTITUTE(Y6,"/","")</f>
        <v xml:space="preserve">0 </v>
      </c>
      <c r="AC6" s="3"/>
      <c r="AD6" s="6">
        <f>SUM(SUBSTITUTE(Y6,"/","")-Z6)</f>
        <v>0</v>
      </c>
      <c r="AE6" s="4">
        <f>SUM(_xlfn.RANK.EQ(J6,$J$4:$J$8)*1)</f>
        <v>1</v>
      </c>
      <c r="AF6" s="4">
        <f>SUM(_xlfn.RANK.EQ(N6,$N$4:$N$8)/1000)</f>
        <v>1E-3</v>
      </c>
      <c r="AG6" s="4">
        <f>SUM(_xlfn.RANK.EQ(AD6,$AD$4:$AD$8)/100)</f>
        <v>0.01</v>
      </c>
      <c r="AH6" s="4">
        <f>SUM(SUM(_xlfn.RANK.EQ(O6,$O$4:$O$8,1)/10000)*AK6)</f>
        <v>1E-4</v>
      </c>
      <c r="AI6" s="4">
        <f>(COUNTIF($L$4:$L$8,"="&amp;L6)+1)/100000</f>
        <v>5.0000000000000002E-5</v>
      </c>
      <c r="AJ6" s="11">
        <f>SUM(SUM(AE6:AH6))*AK6</f>
        <v>1.0110999999999999</v>
      </c>
      <c r="AK6" s="12">
        <v>1</v>
      </c>
    </row>
    <row r="7" spans="3:37" ht="32.1" customHeight="1" thickBot="1">
      <c r="C7" s="16" t="s">
        <v>15</v>
      </c>
      <c r="D7" s="37"/>
      <c r="E7" s="17" t="s">
        <v>17</v>
      </c>
      <c r="F7" s="34" t="s">
        <v>17</v>
      </c>
      <c r="G7" s="17" t="s">
        <v>17</v>
      </c>
      <c r="H7" s="34" t="s">
        <v>0</v>
      </c>
      <c r="I7" s="17" t="s">
        <v>17</v>
      </c>
      <c r="J7" s="31">
        <f>SUM(P7:T7)</f>
        <v>0</v>
      </c>
      <c r="K7" s="22" t="str">
        <f>CONCATENATE(N7, " / ",O7)</f>
        <v>0 / 0</v>
      </c>
      <c r="L7" s="19">
        <f>_xlfn.RANK.EQ(AJ7,$AJ$4:$AJ$8,1)</f>
        <v>1</v>
      </c>
      <c r="M7" s="3"/>
      <c r="N7" s="6">
        <f>SUM(VALUE(RIGHT(LEFT(F7,1),1)),VALUE(RIGHT(LEFT(G7,1),1)),VALUE(RIGHT(LEFT(E7,1),1)),VALUE(RIGHT(LEFT(I7,1),1)))</f>
        <v>0</v>
      </c>
      <c r="O7" s="6">
        <f>SUM(VALUE(RIGHT(LEFT(F7,3),1)),VALUE(RIGHT(LEFT(G7,3),1)),VALUE(RIGHT(LEFT(E7,3),1)),VALUE(RIGHT(LEFT(I7,3),1)))</f>
        <v>0</v>
      </c>
      <c r="P7" s="7">
        <f t="shared" si="1"/>
        <v>0</v>
      </c>
      <c r="Q7" s="7">
        <f t="shared" si="1"/>
        <v>0</v>
      </c>
      <c r="R7" s="7">
        <f t="shared" si="0"/>
        <v>0</v>
      </c>
      <c r="S7" s="7"/>
      <c r="T7" s="7">
        <f t="shared" si="0"/>
        <v>0</v>
      </c>
      <c r="U7" s="8">
        <f>SUM(P7:T7)</f>
        <v>0</v>
      </c>
      <c r="V7" s="3"/>
      <c r="W7" s="3"/>
      <c r="X7" s="10"/>
      <c r="Y7" s="6" t="str">
        <f>LEFT(K7,LEN(K7)-SEARCH("/",K7,1))</f>
        <v xml:space="preserve">0 </v>
      </c>
      <c r="Z7" s="6" t="str">
        <f>RIGHT(K7,LEN(K7)-SEARCH("/",K7,1))</f>
        <v xml:space="preserve"> 0</v>
      </c>
      <c r="AA7" s="6">
        <f>SUM(SUBSTITUTE(Y7,"/","")-Z7)</f>
        <v>0</v>
      </c>
      <c r="AB7" s="6" t="str">
        <f>SUBSTITUTE(Y7,"/","")</f>
        <v xml:space="preserve">0 </v>
      </c>
      <c r="AC7" s="3"/>
      <c r="AD7" s="6">
        <f>SUM(SUBSTITUTE(Y7,"/","")-Z7)</f>
        <v>0</v>
      </c>
      <c r="AE7" s="4">
        <f>SUM(_xlfn.RANK.EQ(J7,$J$4:$J$8)*1)</f>
        <v>1</v>
      </c>
      <c r="AF7" s="4">
        <f>SUM(_xlfn.RANK.EQ(N7,$N$4:$N$8)/1000)</f>
        <v>1E-3</v>
      </c>
      <c r="AG7" s="4">
        <f>SUM(_xlfn.RANK.EQ(AD7,$AD$4:$AD$8)/100)</f>
        <v>0.01</v>
      </c>
      <c r="AH7" s="4">
        <f>SUM(SUM(_xlfn.RANK.EQ(O7,$O$4:$O$8,1)/10000)*AK7)</f>
        <v>1E-4</v>
      </c>
      <c r="AI7" s="4">
        <f>(COUNTIF($L$4:$L$8,"="&amp;L7)+1)/100000</f>
        <v>5.0000000000000002E-5</v>
      </c>
      <c r="AJ7" s="11">
        <f>SUM(SUM(AE7:AH7))*AK7</f>
        <v>1.0110999999999999</v>
      </c>
      <c r="AK7" s="12">
        <v>1</v>
      </c>
    </row>
    <row r="8" spans="3:37" ht="32.1" customHeight="1">
      <c r="C8" s="16" t="s">
        <v>16</v>
      </c>
      <c r="D8" s="37"/>
      <c r="E8" s="17" t="s">
        <v>17</v>
      </c>
      <c r="F8" s="34" t="s">
        <v>17</v>
      </c>
      <c r="G8" s="17" t="s">
        <v>17</v>
      </c>
      <c r="H8" s="34" t="s">
        <v>17</v>
      </c>
      <c r="I8" s="17" t="s">
        <v>0</v>
      </c>
      <c r="J8" s="31">
        <f>SUM(P8:T8)</f>
        <v>0</v>
      </c>
      <c r="K8" s="22" t="str">
        <f>CONCATENATE(N8, " / ",O8)</f>
        <v>0 / 0</v>
      </c>
      <c r="L8" s="19">
        <f>_xlfn.RANK.EQ(AJ8,$AJ$4:$AJ$8,1)</f>
        <v>5</v>
      </c>
      <c r="M8" s="3"/>
      <c r="N8" s="6">
        <f>SUM(VALUE(RIGHT(LEFT(F8,1),1)),VALUE(RIGHT(LEFT(G8,1),1)),VALUE(RIGHT(LEFT(H8,1),1)),VALUE(RIGHT(LEFT(E8,1),1)))</f>
        <v>0</v>
      </c>
      <c r="O8" s="6">
        <f>SUM(VALUE(RIGHT(LEFT(F8,3),1)),VALUE(RIGHT(LEFT(G8,3),1)),VALUE(RIGHT(LEFT(H8,3),1)),VALUE(RIGHT(LEFT(E8,3),1)))</f>
        <v>0</v>
      </c>
      <c r="P8" s="7">
        <f t="shared" si="1"/>
        <v>0</v>
      </c>
      <c r="Q8" s="7">
        <f t="shared" si="1"/>
        <v>0</v>
      </c>
      <c r="R8" s="7">
        <f t="shared" si="0"/>
        <v>0</v>
      </c>
      <c r="S8" s="7">
        <f t="shared" si="0"/>
        <v>0</v>
      </c>
      <c r="T8" s="7"/>
      <c r="U8" s="8">
        <f>SUM(P8:T8)</f>
        <v>0</v>
      </c>
      <c r="V8" s="3"/>
      <c r="W8" s="3"/>
      <c r="X8" s="10"/>
      <c r="Y8" s="6" t="str">
        <f>LEFT(K8,LEN(K8)-SEARCH("/",K8,1))</f>
        <v xml:space="preserve">0 </v>
      </c>
      <c r="Z8" s="6" t="str">
        <f>RIGHT(K8,LEN(K8)-SEARCH("/",K8,1))</f>
        <v xml:space="preserve"> 0</v>
      </c>
      <c r="AA8" s="6">
        <f>SUM(SUBSTITUTE(Y8,"/","")-Z8)</f>
        <v>0</v>
      </c>
      <c r="AB8" s="6" t="str">
        <f>SUBSTITUTE(Y8,"/","")</f>
        <v xml:space="preserve">0 </v>
      </c>
      <c r="AC8" s="3"/>
      <c r="AD8" s="6">
        <f>SUM(SUBSTITUTE(Y8,"/","")-Z8)</f>
        <v>0</v>
      </c>
      <c r="AE8" s="4">
        <f>SUM(_xlfn.RANK.EQ(J8,$J$4:$J$8)*1)</f>
        <v>1</v>
      </c>
      <c r="AF8" s="4">
        <f>SUM(_xlfn.RANK.EQ(N8,$N$4:$N$8)/1000)</f>
        <v>1E-3</v>
      </c>
      <c r="AG8" s="4">
        <f>SUM(_xlfn.RANK.EQ(AD8,$AD$4:$AD$8)/100)</f>
        <v>0.01</v>
      </c>
      <c r="AH8" s="4">
        <f>SUM(SUM(_xlfn.RANK.EQ(O8,$O$4:$O$8,1)/10000)*AK8)</f>
        <v>1.05E-4</v>
      </c>
      <c r="AI8" s="4">
        <f>(COUNTIF($L$4:$L$8,"="&amp;L8)+1)/100000</f>
        <v>2.0000000000000002E-5</v>
      </c>
      <c r="AJ8" s="11">
        <f>SUM(SUM(AE8:AH8))*AK8</f>
        <v>1.0616602499999999</v>
      </c>
      <c r="AK8" s="12">
        <v>1.05</v>
      </c>
    </row>
    <row r="9" spans="3:37">
      <c r="N9" s="13"/>
      <c r="O9" s="13"/>
      <c r="P9" s="13"/>
      <c r="Q9" s="13"/>
      <c r="R9" s="13"/>
      <c r="S9" s="13"/>
      <c r="T9" s="13"/>
    </row>
  </sheetData>
  <sheetProtection algorithmName="SHA-512" hashValue="X2G/FI1Hovnms7cDKi7ql+F/o51Mx96sy/puHuFv7hkZRqid01L1abhzbZaZoe25yH7cRP4p9ZQNHBy58hpS6Q==" saltValue="bMNKWqaFFHtSkGo46TIMfg==" spinCount="100000" sheet="1" formatCells="0" formatColumns="0" formatRows="0" insertColumns="0" insertRows="0" insertHyperlinks="0" deleteColumns="0" deleteRows="0" sort="0" autoFilter="0" pivotTables="0"/>
  <protectedRanges>
    <protectedRange sqref="F4:I4 G5:I5 H6:I6 I7 E8:H8 E7:G7 E6:F6 E5 D4:D8 E3:I3" name="Rozsah3"/>
    <protectedRange sqref="D4:D8 E3:I33" name="Rozsah2"/>
    <protectedRange algorithmName="SHA-512" hashValue="9CHavPBBi/mmK3D57zUX5+zfQ1pOe7RgIW4IT2ah3crfB0EUjDnbmmpyMMNoyNcC3FNsEYqBWbghF6AGocLGvA==" saltValue="6bJoCIce10lHZEm8hwCs7A==" spinCount="100000" sqref="F4:I4 G5:I5 H6:I6 I7 E8:H8 E7:G7 E6:F6 E5" name="Rozsah1_1_1"/>
  </protectedRanges>
  <mergeCells count="1">
    <mergeCell ref="C1:L2"/>
  </mergeCells>
  <conditionalFormatting sqref="F4:I4 G5:I5 H6 I6:I7 G7 G8:H8 F6:F8 E5:E8">
    <cfRule type="containsText" dxfId="0" priority="1" operator="containsText" text="0/0">
      <formula>NOT(ISERROR(SEARCH("0/0",E4)))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group-a</vt:lpstr>
      <vt:lpstr>group-b</vt:lpstr>
      <vt:lpstr>group-b2</vt:lpstr>
      <vt:lpstr>group-c</vt:lpstr>
      <vt:lpstr>group-c2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Dell</cp:lastModifiedBy>
  <dcterms:created xsi:type="dcterms:W3CDTF">2022-12-03T09:04:48Z</dcterms:created>
  <dcterms:modified xsi:type="dcterms:W3CDTF">2023-01-10T21:50:54Z</dcterms:modified>
</cp:coreProperties>
</file>