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conda\Internship\Code\5 - Power Flow Calcs\"/>
    </mc:Choice>
  </mc:AlternateContent>
  <bookViews>
    <workbookView xWindow="0" yWindow="0" windowWidth="19410" windowHeight="7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L2" i="1" s="1"/>
  <c r="H3" i="1"/>
  <c r="H4" i="1"/>
  <c r="H5" i="1"/>
  <c r="H6" i="1"/>
  <c r="H7" i="1"/>
  <c r="H8" i="1"/>
  <c r="H9" i="1"/>
  <c r="H10" i="1"/>
  <c r="H11" i="1"/>
  <c r="H12" i="1"/>
  <c r="H13" i="1"/>
  <c r="H2" i="1"/>
  <c r="L3" i="1"/>
  <c r="L4" i="1"/>
  <c r="L5" i="1"/>
  <c r="L6" i="1"/>
  <c r="L7" i="1"/>
  <c r="L8" i="1"/>
  <c r="L9" i="1"/>
  <c r="L11" i="1"/>
  <c r="L12" i="1"/>
  <c r="L13" i="1"/>
  <c r="B21" i="1"/>
  <c r="L10" i="1" l="1"/>
</calcChain>
</file>

<file path=xl/sharedStrings.xml><?xml version="1.0" encoding="utf-8"?>
<sst xmlns="http://schemas.openxmlformats.org/spreadsheetml/2006/main" count="19" uniqueCount="19">
  <si>
    <t>Voltage</t>
  </si>
  <si>
    <t>http://www.nexans.co.uk/UK/files/Underground%20Power%20Cables%20Catalogue%2003-2010.pdf</t>
  </si>
  <si>
    <t>U_base</t>
  </si>
  <si>
    <t>S_base</t>
  </si>
  <si>
    <t>Z_base</t>
  </si>
  <si>
    <t>kV</t>
  </si>
  <si>
    <t>MVA</t>
  </si>
  <si>
    <t>Ohm</t>
  </si>
  <si>
    <t>f_base</t>
  </si>
  <si>
    <t>Hz</t>
  </si>
  <si>
    <t>Amps</t>
  </si>
  <si>
    <t>r [pu/km]</t>
  </si>
  <si>
    <t>x [pu/km]</t>
  </si>
  <si>
    <t>b [pu/km]</t>
  </si>
  <si>
    <t>S [mm2]</t>
  </si>
  <si>
    <t>r [Ohm/km]</t>
  </si>
  <si>
    <t>l [mH/km]</t>
  </si>
  <si>
    <t>c [uF/km]</t>
  </si>
  <si>
    <t>r/x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</si>
</sst>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165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exans.co.uk/UK/files/Underground%20Power%20Cables%20Catalogue%2003-20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10" sqref="H10:J10"/>
    </sheetView>
  </sheetViews>
  <sheetFormatPr defaultRowHeight="15" x14ac:dyDescent="0.25"/>
  <cols>
    <col min="3" max="3" width="10.140625" customWidth="1"/>
    <col min="4" max="4" width="10.85546875" customWidth="1"/>
    <col min="5" max="5" width="10.7109375" customWidth="1"/>
    <col min="7" max="7" width="14.140625" customWidth="1"/>
    <col min="8" max="8" width="9.7109375" customWidth="1"/>
    <col min="9" max="9" width="10" customWidth="1"/>
    <col min="10" max="10" width="9.85546875" customWidth="1"/>
  </cols>
  <sheetData>
    <row r="1" spans="1:12" x14ac:dyDescent="0.25">
      <c r="A1" s="4" t="s">
        <v>0</v>
      </c>
      <c r="B1" s="4" t="s">
        <v>14</v>
      </c>
      <c r="C1" s="4" t="s">
        <v>10</v>
      </c>
      <c r="D1" s="4" t="s">
        <v>15</v>
      </c>
      <c r="E1" s="4" t="s">
        <v>16</v>
      </c>
      <c r="F1" s="4" t="s">
        <v>17</v>
      </c>
      <c r="H1" s="5" t="s">
        <v>11</v>
      </c>
      <c r="I1" s="5" t="s">
        <v>12</v>
      </c>
      <c r="J1" s="5" t="s">
        <v>13</v>
      </c>
      <c r="L1" s="5" t="s">
        <v>18</v>
      </c>
    </row>
    <row r="2" spans="1:12" x14ac:dyDescent="0.25">
      <c r="A2" s="1">
        <v>33</v>
      </c>
      <c r="B2" s="1">
        <v>70</v>
      </c>
      <c r="C2" s="1">
        <v>255</v>
      </c>
      <c r="D2" s="1">
        <v>0.34200000000000003</v>
      </c>
      <c r="E2" s="1">
        <v>0.42699999999999999</v>
      </c>
      <c r="F2" s="1">
        <v>0.155</v>
      </c>
      <c r="H2" s="3">
        <f>D2/A2^2*$B$20</f>
        <v>3.1404958677685954E-3</v>
      </c>
      <c r="I2" s="3">
        <f>E2*0.001*2*PI()*$B$18/A2^2*$B$20</f>
        <v>1.2318274224819483E-3</v>
      </c>
      <c r="J2" s="3">
        <f>F2*0.000001*2*PI()*$B$18*A2^2/$B$20</f>
        <v>5.3028513196268917E-3</v>
      </c>
      <c r="L2" s="6">
        <f>H2/I2</f>
        <v>2.5494609151020238</v>
      </c>
    </row>
    <row r="3" spans="1:12" x14ac:dyDescent="0.25">
      <c r="A3" s="1">
        <v>33</v>
      </c>
      <c r="B3" s="1">
        <v>95</v>
      </c>
      <c r="C3" s="1">
        <v>295</v>
      </c>
      <c r="D3" s="1">
        <v>0.247</v>
      </c>
      <c r="E3" s="1">
        <v>0.40500000000000003</v>
      </c>
      <c r="F3" s="1">
        <v>0.17</v>
      </c>
      <c r="H3" s="3">
        <f t="shared" ref="H3:H13" si="0">D3/A3^2*$B$20</f>
        <v>2.2681359044995409E-3</v>
      </c>
      <c r="I3" s="3">
        <f t="shared" ref="I3:I13" si="1">E3*0.001*2*PI()*$B$18/A3^2*$B$20</f>
        <v>1.1683609042276093E-3</v>
      </c>
      <c r="J3" s="3">
        <f t="shared" ref="J3:J13" si="2">F3*0.000001*2*PI()*$B$18*A3^2/$B$20</f>
        <v>5.8160304795907836E-3</v>
      </c>
      <c r="L3" s="6">
        <f t="shared" ref="L3:L13" si="3">H3/I3</f>
        <v>1.9412973305529946</v>
      </c>
    </row>
    <row r="4" spans="1:12" x14ac:dyDescent="0.25">
      <c r="A4" s="1">
        <v>33</v>
      </c>
      <c r="B4" s="1">
        <v>120</v>
      </c>
      <c r="C4" s="1">
        <v>335</v>
      </c>
      <c r="D4" s="1">
        <v>0.19600000000000001</v>
      </c>
      <c r="E4" s="1">
        <v>0.38700000000000001</v>
      </c>
      <c r="F4" s="1">
        <v>0.183</v>
      </c>
      <c r="H4" s="3">
        <f t="shared" si="0"/>
        <v>1.799816345270891E-3</v>
      </c>
      <c r="I4" s="3">
        <f t="shared" si="1"/>
        <v>1.1164337529286042E-3</v>
      </c>
      <c r="J4" s="3">
        <f t="shared" si="2"/>
        <v>6.2607857515594905E-3</v>
      </c>
      <c r="L4" s="6">
        <f t="shared" si="3"/>
        <v>1.6121120850651933</v>
      </c>
    </row>
    <row r="5" spans="1:12" x14ac:dyDescent="0.25">
      <c r="A5" s="1">
        <v>33</v>
      </c>
      <c r="B5" s="1">
        <v>150</v>
      </c>
      <c r="C5" s="1">
        <v>375</v>
      </c>
      <c r="D5" s="1">
        <v>0.159</v>
      </c>
      <c r="E5" s="1">
        <v>0.375</v>
      </c>
      <c r="F5" s="1">
        <v>0.19600000000000001</v>
      </c>
      <c r="H5" s="3">
        <f t="shared" si="0"/>
        <v>1.4600550964187326E-3</v>
      </c>
      <c r="I5" s="3">
        <f t="shared" si="1"/>
        <v>1.0818156520626008E-3</v>
      </c>
      <c r="J5" s="3">
        <f t="shared" si="2"/>
        <v>6.7055410235281974E-3</v>
      </c>
      <c r="L5" s="6">
        <f t="shared" si="3"/>
        <v>1.3496339174192724</v>
      </c>
    </row>
    <row r="6" spans="1:12" x14ac:dyDescent="0.25">
      <c r="A6" s="1">
        <v>20</v>
      </c>
      <c r="B6" s="1">
        <v>70</v>
      </c>
      <c r="C6" s="1">
        <v>255</v>
      </c>
      <c r="D6" s="1">
        <v>0.34200000000000003</v>
      </c>
      <c r="E6" s="1">
        <v>0.38800000000000001</v>
      </c>
      <c r="F6" s="1">
        <v>0.2</v>
      </c>
      <c r="H6" s="3">
        <f t="shared" si="0"/>
        <v>8.5500000000000003E-3</v>
      </c>
      <c r="I6" s="3">
        <f t="shared" si="1"/>
        <v>3.0473448739820994E-3</v>
      </c>
      <c r="J6" s="3">
        <f t="shared" si="2"/>
        <v>2.5132741228718345E-3</v>
      </c>
      <c r="L6" s="6">
        <f t="shared" si="3"/>
        <v>2.8057211617231035</v>
      </c>
    </row>
    <row r="7" spans="1:12" x14ac:dyDescent="0.25">
      <c r="A7" s="1">
        <v>20</v>
      </c>
      <c r="B7" s="1">
        <v>95</v>
      </c>
      <c r="C7" s="1">
        <v>295</v>
      </c>
      <c r="D7" s="1">
        <v>0.247</v>
      </c>
      <c r="E7" s="1">
        <v>0.36899999999999999</v>
      </c>
      <c r="F7" s="1">
        <v>0.23300000000000001</v>
      </c>
      <c r="H7" s="3">
        <f t="shared" si="0"/>
        <v>6.1749999999999999E-3</v>
      </c>
      <c r="I7" s="3">
        <f t="shared" si="1"/>
        <v>2.8981192229365843E-3</v>
      </c>
      <c r="J7" s="3">
        <f t="shared" si="2"/>
        <v>2.9279643531456871E-3</v>
      </c>
      <c r="L7" s="6">
        <f t="shared" si="3"/>
        <v>2.1306921920703603</v>
      </c>
    </row>
    <row r="8" spans="1:12" x14ac:dyDescent="0.25">
      <c r="A8" s="1">
        <v>20</v>
      </c>
      <c r="B8" s="1">
        <v>120</v>
      </c>
      <c r="C8" s="1">
        <v>335</v>
      </c>
      <c r="D8" s="1">
        <v>0.19600000000000001</v>
      </c>
      <c r="E8" s="1">
        <v>0.35299999999999998</v>
      </c>
      <c r="F8" s="1">
        <v>0.24099999999999999</v>
      </c>
      <c r="H8" s="3">
        <f t="shared" si="0"/>
        <v>4.8999999999999998E-3</v>
      </c>
      <c r="I8" s="3">
        <f t="shared" si="1"/>
        <v>2.7724555167929921E-3</v>
      </c>
      <c r="J8" s="3">
        <f t="shared" si="2"/>
        <v>3.0284953180605605E-3</v>
      </c>
      <c r="L8" s="6">
        <f t="shared" si="3"/>
        <v>1.7673863368845038</v>
      </c>
    </row>
    <row r="9" spans="1:12" x14ac:dyDescent="0.25">
      <c r="A9" s="1">
        <v>20</v>
      </c>
      <c r="B9" s="1">
        <v>150</v>
      </c>
      <c r="C9" s="1">
        <v>375</v>
      </c>
      <c r="D9" s="1">
        <v>0.159</v>
      </c>
      <c r="E9" s="1">
        <v>0.34200000000000003</v>
      </c>
      <c r="F9" s="1">
        <v>0.25900000000000001</v>
      </c>
      <c r="H9" s="3">
        <f t="shared" si="0"/>
        <v>3.9750000000000002E-3</v>
      </c>
      <c r="I9" s="3">
        <f t="shared" si="1"/>
        <v>2.6860617188192732E-3</v>
      </c>
      <c r="J9" s="3">
        <f t="shared" si="2"/>
        <v>3.2546899891190257E-3</v>
      </c>
      <c r="L9" s="6">
        <f t="shared" si="3"/>
        <v>1.4798617515562198</v>
      </c>
    </row>
    <row r="10" spans="1:12" x14ac:dyDescent="0.25">
      <c r="A10" s="1">
        <v>10</v>
      </c>
      <c r="B10" s="1">
        <v>70</v>
      </c>
      <c r="C10" s="1">
        <v>255</v>
      </c>
      <c r="D10" s="1">
        <v>0.34200000000000003</v>
      </c>
      <c r="E10" s="1">
        <v>0.39600000000000002</v>
      </c>
      <c r="F10" s="1">
        <v>0.28899999999999998</v>
      </c>
      <c r="H10" s="3">
        <f t="shared" si="0"/>
        <v>3.4200000000000001E-2</v>
      </c>
      <c r="I10" s="3">
        <f t="shared" si="1"/>
        <v>1.2440706908215582E-2</v>
      </c>
      <c r="J10" s="3">
        <f t="shared" si="2"/>
        <v>9.0792027688745003E-4</v>
      </c>
      <c r="L10" s="6">
        <f t="shared" si="3"/>
        <v>2.7490399261327374</v>
      </c>
    </row>
    <row r="11" spans="1:12" x14ac:dyDescent="0.25">
      <c r="A11" s="1">
        <v>10</v>
      </c>
      <c r="B11" s="1">
        <v>95</v>
      </c>
      <c r="C11" s="1">
        <v>300</v>
      </c>
      <c r="D11" s="1">
        <v>0.247</v>
      </c>
      <c r="E11" s="1">
        <v>0.378</v>
      </c>
      <c r="F11" s="1">
        <v>0.32400000000000001</v>
      </c>
      <c r="H11" s="3">
        <f t="shared" si="0"/>
        <v>2.47E-2</v>
      </c>
      <c r="I11" s="3">
        <f t="shared" si="1"/>
        <v>1.1875220230569418E-2</v>
      </c>
      <c r="J11" s="3">
        <f t="shared" si="2"/>
        <v>1.0178760197630931E-3</v>
      </c>
      <c r="L11" s="6">
        <f t="shared" si="3"/>
        <v>2.0799614255924945</v>
      </c>
    </row>
    <row r="12" spans="1:12" x14ac:dyDescent="0.25">
      <c r="A12" s="1">
        <v>10</v>
      </c>
      <c r="B12" s="1">
        <v>120</v>
      </c>
      <c r="C12" s="1">
        <v>340</v>
      </c>
      <c r="D12" s="1">
        <v>0.19600000000000001</v>
      </c>
      <c r="E12" s="1">
        <v>0.36099999999999999</v>
      </c>
      <c r="F12" s="1">
        <v>0.35299999999999998</v>
      </c>
      <c r="H12" s="3">
        <f t="shared" si="0"/>
        <v>1.9599999999999999E-2</v>
      </c>
      <c r="I12" s="3">
        <f t="shared" si="1"/>
        <v>1.1341149479459151E-2</v>
      </c>
      <c r="J12" s="3">
        <f t="shared" si="2"/>
        <v>1.1089822067171966E-3</v>
      </c>
      <c r="L12" s="6">
        <f t="shared" si="3"/>
        <v>1.7282198806654565</v>
      </c>
    </row>
    <row r="13" spans="1:12" x14ac:dyDescent="0.25">
      <c r="A13" s="1">
        <v>10</v>
      </c>
      <c r="B13" s="1">
        <v>150</v>
      </c>
      <c r="C13" s="1">
        <v>380</v>
      </c>
      <c r="D13" s="1">
        <v>0.159</v>
      </c>
      <c r="E13" s="1">
        <v>0.35099999999999998</v>
      </c>
      <c r="F13" s="1">
        <v>0.38200000000000001</v>
      </c>
      <c r="H13" s="3">
        <f t="shared" si="0"/>
        <v>1.5900000000000001E-2</v>
      </c>
      <c r="I13" s="3">
        <f t="shared" si="1"/>
        <v>1.1026990214100174E-2</v>
      </c>
      <c r="J13" s="3">
        <f t="shared" si="2"/>
        <v>1.200088393671301E-3</v>
      </c>
      <c r="L13" s="6">
        <f t="shared" si="3"/>
        <v>1.4419165784393937</v>
      </c>
    </row>
    <row r="16" spans="1:12" x14ac:dyDescent="0.25">
      <c r="A16" s="2" t="s">
        <v>1</v>
      </c>
    </row>
    <row r="18" spans="1:3" x14ac:dyDescent="0.25">
      <c r="A18" t="s">
        <v>8</v>
      </c>
      <c r="B18">
        <v>50</v>
      </c>
      <c r="C18" t="s">
        <v>9</v>
      </c>
    </row>
    <row r="19" spans="1:3" x14ac:dyDescent="0.25">
      <c r="A19" t="s">
        <v>2</v>
      </c>
      <c r="B19">
        <v>10</v>
      </c>
      <c r="C19" t="s">
        <v>5</v>
      </c>
    </row>
    <row r="20" spans="1:3" x14ac:dyDescent="0.25">
      <c r="A20" t="s">
        <v>3</v>
      </c>
      <c r="B20">
        <v>10</v>
      </c>
      <c r="C20" t="s">
        <v>6</v>
      </c>
    </row>
    <row r="21" spans="1:3" x14ac:dyDescent="0.25">
      <c r="A21" t="s">
        <v>4</v>
      </c>
      <c r="B21">
        <f>B19^2/B20</f>
        <v>10</v>
      </c>
      <c r="C21" t="s">
        <v>7</v>
      </c>
    </row>
  </sheetData>
  <hyperlinks>
    <hyperlink ref="A1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Milinkovic</dc:creator>
  <cp:lastModifiedBy>Milan Milinkovic</cp:lastModifiedBy>
  <dcterms:created xsi:type="dcterms:W3CDTF">2017-12-13T09:53:57Z</dcterms:created>
  <dcterms:modified xsi:type="dcterms:W3CDTF">2017-12-13T12:55:19Z</dcterms:modified>
</cp:coreProperties>
</file>