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ecnologicoreynosa-my.sharepoint.com/personal/l23580210_reynosa_tecnm_mx/Documents/Trabajos TecNM/ALGORITMOS 1-2/"/>
    </mc:Choice>
  </mc:AlternateContent>
  <xr:revisionPtr revIDLastSave="128" documentId="8_{BBB1EF04-C3A8-42D6-BC19-C743205E1190}" xr6:coauthVersionLast="47" xr6:coauthVersionMax="47" xr10:uidLastSave="{7F4561BF-482E-4B19-BBF5-F6695CAC7B1B}"/>
  <bookViews>
    <workbookView xWindow="-108" yWindow="-108" windowWidth="23256" windowHeight="12456" activeTab="1" xr2:uid="{0F3104FA-CD01-409A-99AE-D4544589CAAB}"/>
  </bookViews>
  <sheets>
    <sheet name="Tablas dinamicas" sheetId="2" r:id="rId1"/>
    <sheet name="Dashboard" sheetId="3" r:id="rId2"/>
    <sheet name="Ordenes de Compra" sheetId="1" r:id="rId3"/>
  </sheets>
  <definedNames>
    <definedName name="_xlchart.v5.0" hidden="1">'Tablas dinamicas'!$D$55</definedName>
    <definedName name="_xlchart.v5.1" hidden="1">'Tablas dinamicas'!$D$56:$D$66</definedName>
    <definedName name="_xlchart.v5.2" hidden="1">'Tablas dinamicas'!$E$55</definedName>
    <definedName name="_xlchart.v5.3" hidden="1">'Tablas dinamicas'!$E$56:$E$66</definedName>
    <definedName name="_xlchart.v5.4" hidden="1">'Tablas dinamicas'!$D$55</definedName>
    <definedName name="_xlchart.v5.5" hidden="1">'Tablas dinamicas'!$D$56:$D$66</definedName>
    <definedName name="_xlchart.v5.6" hidden="1">'Tablas dinamicas'!$E$55</definedName>
    <definedName name="_xlchart.v5.7" hidden="1">'Tablas dinamicas'!$E$56:$E$66</definedName>
    <definedName name="NativeTimeline_Fecha_de_orden">#N/A</definedName>
    <definedName name="SegmentaciónDeDatos_Categoría">#N/A</definedName>
    <definedName name="SegmentaciónDeDatos_Region">#N/A</definedName>
    <definedName name="SegmentaciónDeDatos_Vendedor">#N/A</definedName>
  </definedNames>
  <calcPr calcId="191028"/>
  <pivotCaches>
    <pivotCache cacheId="7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4" i="1" l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E66" i="2"/>
  <c r="E65" i="2"/>
  <c r="E64" i="2"/>
  <c r="E63" i="2"/>
  <c r="E62" i="2"/>
  <c r="E61" i="2"/>
  <c r="E60" i="2"/>
  <c r="E59" i="2"/>
  <c r="E58" i="2"/>
  <c r="E57" i="2"/>
  <c r="E56" i="2"/>
</calcChain>
</file>

<file path=xl/sharedStrings.xml><?xml version="1.0" encoding="utf-8"?>
<sst xmlns="http://schemas.openxmlformats.org/spreadsheetml/2006/main" count="3275" uniqueCount="132">
  <si>
    <t>Empresa del Valle S.A. de C.V.</t>
  </si>
  <si>
    <t>Ordenes de compra 2018</t>
  </si>
  <si>
    <t>Folio</t>
  </si>
  <si>
    <t>Fecha de orden</t>
  </si>
  <si>
    <t>Num. cliente</t>
  </si>
  <si>
    <t>Nombre cliente</t>
  </si>
  <si>
    <t>Ciudad</t>
  </si>
  <si>
    <t>Estado</t>
  </si>
  <si>
    <t>Vendedor</t>
  </si>
  <si>
    <t>Region</t>
  </si>
  <si>
    <t>Fecha de embarque</t>
  </si>
  <si>
    <t>Empresa fletera</t>
  </si>
  <si>
    <t>Forma de pago</t>
  </si>
  <si>
    <t>Nombre del producto</t>
  </si>
  <si>
    <t>Categoría</t>
  </si>
  <si>
    <t>Precio unitario</t>
  </si>
  <si>
    <t>Cantidad</t>
  </si>
  <si>
    <t>Ingresos</t>
  </si>
  <si>
    <t>Tarifa de envío</t>
  </si>
  <si>
    <t>Empresa AA</t>
  </si>
  <si>
    <t>Mazatlán</t>
  </si>
  <si>
    <t>Sinaloa</t>
  </si>
  <si>
    <t>Mayra Aguilar Sepúlveda</t>
  </si>
  <si>
    <t>Occidente</t>
  </si>
  <si>
    <t>Empresa de embarque B</t>
  </si>
  <si>
    <t>Cheque</t>
  </si>
  <si>
    <t>Cerveza</t>
  </si>
  <si>
    <t>Bebidas</t>
  </si>
  <si>
    <t>Ciruelas secas</t>
  </si>
  <si>
    <t>Frutas secas</t>
  </si>
  <si>
    <t>Empresa D</t>
  </si>
  <si>
    <t>Querétaro</t>
  </si>
  <si>
    <t>Andrés González Rico</t>
  </si>
  <si>
    <t>Bajío</t>
  </si>
  <si>
    <t>Empresa de embarque A</t>
  </si>
  <si>
    <t>Tarjeta de crédito</t>
  </si>
  <si>
    <t>Peras secas</t>
  </si>
  <si>
    <t>Manzanas secas</t>
  </si>
  <si>
    <t>Empresa L</t>
  </si>
  <si>
    <t>Té chai</t>
  </si>
  <si>
    <t>Café</t>
  </si>
  <si>
    <t>Empresa H</t>
  </si>
  <si>
    <t>Monterrey</t>
  </si>
  <si>
    <t>Nuevo León</t>
  </si>
  <si>
    <t>Nancy Gil de la Peña</t>
  </si>
  <si>
    <t>Norte</t>
  </si>
  <si>
    <t>Empresa de embarque C</t>
  </si>
  <si>
    <t>Galletas de chocolate</t>
  </si>
  <si>
    <t>Productos horneados</t>
  </si>
  <si>
    <t>Empresa CC</t>
  </si>
  <si>
    <t>Puerto Vallarta</t>
  </si>
  <si>
    <t>Jalisco</t>
  </si>
  <si>
    <t>José de Jesús Morales</t>
  </si>
  <si>
    <t>Chocolate</t>
  </si>
  <si>
    <t>Dulces</t>
  </si>
  <si>
    <t>Empresa C</t>
  </si>
  <si>
    <t>Acapulco</t>
  </si>
  <si>
    <t>Guerrero</t>
  </si>
  <si>
    <t>Efectivo</t>
  </si>
  <si>
    <t>Almejas</t>
  </si>
  <si>
    <t>Sopas</t>
  </si>
  <si>
    <t>Empresa F</t>
  </si>
  <si>
    <t>Tijuana</t>
  </si>
  <si>
    <t>Baja California</t>
  </si>
  <si>
    <t>Luis Miguel Valdés Garza</t>
  </si>
  <si>
    <t>Salsa curry</t>
  </si>
  <si>
    <t>Salsas</t>
  </si>
  <si>
    <t>Empresa BB</t>
  </si>
  <si>
    <t>Toluca</t>
  </si>
  <si>
    <t>Estado de México</t>
  </si>
  <si>
    <t>Ana del Valle Hinojosa</t>
  </si>
  <si>
    <t>Centro</t>
  </si>
  <si>
    <t>Empresa J</t>
  </si>
  <si>
    <t>León</t>
  </si>
  <si>
    <t>Guanajuato</t>
  </si>
  <si>
    <t>Laura Gutiérrez Saenz</t>
  </si>
  <si>
    <t>Té verde</t>
  </si>
  <si>
    <t>Empresa G</t>
  </si>
  <si>
    <t>Chihuahua</t>
  </si>
  <si>
    <t>Jalea de fresa</t>
  </si>
  <si>
    <t>Mermeladas y jaleas</t>
  </si>
  <si>
    <t>Condimento cajún</t>
  </si>
  <si>
    <t>Condimentos</t>
  </si>
  <si>
    <t>Empresa K</t>
  </si>
  <si>
    <t>Ciudad de México</t>
  </si>
  <si>
    <t>Empresa A</t>
  </si>
  <si>
    <t>Torreón</t>
  </si>
  <si>
    <t>Coahuila</t>
  </si>
  <si>
    <t>Carne de cangrejo</t>
  </si>
  <si>
    <t>Carne enlatada</t>
  </si>
  <si>
    <t>Empresa I</t>
  </si>
  <si>
    <t>Guadalajara</t>
  </si>
  <si>
    <t>Robert Zárate Carrillo</t>
  </si>
  <si>
    <t>Ravioli</t>
  </si>
  <si>
    <t>Pasta</t>
  </si>
  <si>
    <t>Mozzarella</t>
  </si>
  <si>
    <t>Productos lácteos</t>
  </si>
  <si>
    <t>Jarabe</t>
  </si>
  <si>
    <t>Almendras</t>
  </si>
  <si>
    <t>Empresa Y</t>
  </si>
  <si>
    <t>Empresa Z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</si>
  <si>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</si>
  <si>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</si>
  <si>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</si>
  <si>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</si>
  <si>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</si>
  <si>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</si>
  <si>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</si>
  <si>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</si>
  <si>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</si>
  <si>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</si>
  <si>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</si>
  <si>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</si>
  <si>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</si>
  <si>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</si>
  <si>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</si>
  <si>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</si>
  <si>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</si>
  <si>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</si>
  <si>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</si>
  <si>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</si>
  <si>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</si>
  <si>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</si>
  <si>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</si>
  <si>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Ingresos</t>
  </si>
  <si>
    <t xml:space="preserve">Estado </t>
  </si>
  <si>
    <t>Ventas</t>
  </si>
  <si>
    <t>0-25</t>
  </si>
  <si>
    <t>25-50</t>
  </si>
  <si>
    <t>50-75</t>
  </si>
  <si>
    <t>75-100</t>
  </si>
  <si>
    <t>100-125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</si>
</sst>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dd\/mm\/yy"/>
    <numFmt numFmtId="165" formatCode="_(&quot;$&quot;* #,##0.00_);_(&quot;$&quot;* \(#,##0.00\);_(&quot;$&quot;* &quot;-&quot;??_);_(@_)"/>
    <numFmt numFmtId="166" formatCode="&quot;$&quot;#,##0.00"/>
    <numFmt numFmtId="167" formatCode="&quot;$&quot;#,###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left" inden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1" applyNumberFormat="1" applyFont="1"/>
    <xf numFmtId="166" fontId="0" fillId="0" borderId="0" xfId="2" applyNumberFormat="1" applyFont="1"/>
    <xf numFmtId="0" fontId="5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167" fontId="0" fillId="0" borderId="0" xfId="0" applyNumberFormat="1"/>
  </cellXfs>
  <cellStyles count="3">
    <cellStyle name="Currency 2" xfId="2" xr:uid="{2E67A9A0-06C8-4C41-99A2-410649527B23}"/>
    <cellStyle name="Moneda" xfId="1" builtinId="4"/>
    <cellStyle name="Normal" xfId="0" builtinId="0"/>
  </cellStyles>
  <dxfs count="10">
    <dxf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$&quot;#,##0.00"/>
    </dxf>
    <dxf>
      <numFmt numFmtId="166" formatCode="&quot;$&quot;#,##0.00"/>
    </dxf>
    <dxf>
      <numFmt numFmtId="0" formatCode="General"/>
    </dxf>
    <dxf>
      <numFmt numFmtId="0" formatCode="General"/>
    </dxf>
    <dxf>
      <numFmt numFmtId="164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[07 - O4 Práctica Alg.xlsx]Tablas dinamicas!TablaDinámica1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'Tablas dinamicas'!$B$4:$B$16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431936.39999999997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D-4173-B9B3-D8936AE55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46927"/>
        <c:axId val="158347887"/>
      </c:barChart>
      <c:catAx>
        <c:axId val="15834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347887"/>
        <c:crosses val="autoZero"/>
        <c:auto val="1"/>
        <c:lblAlgn val="ctr"/>
        <c:lblOffset val="100"/>
        <c:noMultiLvlLbl val="0"/>
      </c:catAx>
      <c:valAx>
        <c:axId val="1583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34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[07 - O4 Práctica Alg.xlsx]Tablas dinamicas!TablaDinámica2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dinamicas'!$A$20:$A$28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'Tablas dinamicas'!$B$20:$B$28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D-4E9A-82C9-0A70A8FB2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7846623"/>
        <c:axId val="427846143"/>
      </c:barChart>
      <c:catAx>
        <c:axId val="42784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7846143"/>
        <c:crosses val="autoZero"/>
        <c:auto val="1"/>
        <c:lblAlgn val="ctr"/>
        <c:lblOffset val="100"/>
        <c:noMultiLvlLbl val="0"/>
      </c:catAx>
      <c:valAx>
        <c:axId val="42784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784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[07 - O4 Práctica Alg.xlsx]Tablas dinamicas!TablaDinámica3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dinamicas'!$A$37:$A$52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'Tablas dinamicas'!$B$37:$B$52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463814.39999999985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1-4D7A-A117-91C3C0D9B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542719"/>
        <c:axId val="153543199"/>
      </c:barChart>
      <c:catAx>
        <c:axId val="15354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543199"/>
        <c:crosses val="autoZero"/>
        <c:auto val="1"/>
        <c:lblAlgn val="ctr"/>
        <c:lblOffset val="100"/>
        <c:noMultiLvlLbl val="0"/>
      </c:catAx>
      <c:valAx>
        <c:axId val="15354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54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[07 - O4 Práctica Alg.xlsx]Tablas dinamicas!TablaDinámica5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'Tablas dinamicas'!$B$70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8F-44AD-A0EC-3A987189BE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8F-44AD-A0EC-3A987189BE1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8F-44AD-A0EC-3A987189BE1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8F-44AD-A0EC-3A987189BE1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8F-44AD-A0EC-3A987189BE1C}"/>
              </c:ext>
            </c:extLst>
          </c:dPt>
          <c:cat>
            <c:strRef>
              <c:f>'Tablas dinamicas'!$A$71:$A$76</c:f>
              <c:strCache>
                <c:ptCount val="5"/>
                <c:pt idx="0">
                  <c:v>0-25</c:v>
                </c:pt>
                <c:pt idx="1">
                  <c:v>25-50</c:v>
                </c:pt>
                <c:pt idx="2">
                  <c:v>50-75</c:v>
                </c:pt>
                <c:pt idx="3">
                  <c:v>75-100</c:v>
                </c:pt>
                <c:pt idx="4">
                  <c:v>100-125</c:v>
                </c:pt>
              </c:strCache>
            </c:strRef>
          </c:cat>
          <c:val>
            <c:numRef>
              <c:f>'Tablas dinamicas'!$B$71:$B$76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6-428B-9D21-BE20F3314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[07 - O4 Práctica Alg.xlsx]Tablas dinamicas!TablaDinámica1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Ventas Totales por</a:t>
            </a:r>
            <a:r>
              <a:rPr lang="en-US" sz="1800" b="1" baseline="0"/>
              <a:t> Mes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dinamicas'!$A$4:$A$16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'Tablas dinamicas'!$B$4:$B$16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431936.39999999997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7-4FE4-8097-F4E189C03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58346927"/>
        <c:axId val="158347887"/>
      </c:barChart>
      <c:catAx>
        <c:axId val="15834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347887"/>
        <c:crosses val="autoZero"/>
        <c:auto val="1"/>
        <c:lblAlgn val="ctr"/>
        <c:lblOffset val="100"/>
        <c:noMultiLvlLbl val="0"/>
      </c:catAx>
      <c:valAx>
        <c:axId val="1583478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34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[07 - O4 Práctica Alg.xlsx]Tablas dinamicas!TablaDinámica2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Totales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solidFill>
              <a:schemeClr val="accent1"/>
            </a:solidFill>
          </a:ln>
          <a:effectLst/>
        </c:spPr>
        <c:dLbl>
          <c:idx val="0"/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8A-4A99-AE28-4F9098B5BAAB}"/>
              </c:ext>
            </c:extLst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8A-4A99-AE28-4F9098B5BAAB}"/>
                </c:ext>
              </c:extLst>
            </c:dLbl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dinamicas'!$A$20:$A$28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'Tablas dinamicas'!$B$20:$B$28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A-4A99-AE28-4F9098B5B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427846623"/>
        <c:axId val="427846143"/>
      </c:barChart>
      <c:catAx>
        <c:axId val="42784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7846143"/>
        <c:crosses val="autoZero"/>
        <c:auto val="1"/>
        <c:lblAlgn val="ctr"/>
        <c:lblOffset val="100"/>
        <c:noMultiLvlLbl val="0"/>
      </c:catAx>
      <c:valAx>
        <c:axId val="4278461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784662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[07 - O4 Práctica Alg.xlsx]Tablas dinamicas!TablaDinámica3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</a:t>
            </a:r>
            <a:r>
              <a:rPr lang="en-US" b="1" baseline="0"/>
              <a:t> Totales por Categoria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_);\(#,##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_);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dinamicas'!$A$37:$A$52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'Tablas dinamicas'!$B$37:$B$52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463814.39999999985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D-49DD-8092-2050537DB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53542719"/>
        <c:axId val="153543199"/>
      </c:barChart>
      <c:catAx>
        <c:axId val="153542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543199"/>
        <c:crosses val="autoZero"/>
        <c:auto val="1"/>
        <c:lblAlgn val="ctr"/>
        <c:lblOffset val="100"/>
        <c:noMultiLvlLbl val="0"/>
      </c:catAx>
      <c:valAx>
        <c:axId val="1535431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354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[07 - O4 Práctica Alg.xlsx]Tablas dinamicas!TablaDinámica5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totales por ingresos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tx2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tx2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'Tablas dinamicas'!$B$70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81-4369-BCC7-0B11E07494E8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81-4369-BCC7-0B11E07494E8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81-4369-BCC7-0B11E07494E8}"/>
              </c:ext>
            </c:extLst>
          </c:dPt>
          <c:dPt>
            <c:idx val="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81-4369-BCC7-0B11E07494E8}"/>
              </c:ext>
            </c:extLst>
          </c:dPt>
          <c:dPt>
            <c:idx val="4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181-4369-BCC7-0B11E07494E8}"/>
              </c:ext>
            </c:extLst>
          </c:dPt>
          <c:cat>
            <c:strRef>
              <c:f>'Tablas dinamicas'!$A$71:$A$76</c:f>
              <c:strCache>
                <c:ptCount val="5"/>
                <c:pt idx="0">
                  <c:v>0-25</c:v>
                </c:pt>
                <c:pt idx="1">
                  <c:v>25-50</c:v>
                </c:pt>
                <c:pt idx="2">
                  <c:v>50-75</c:v>
                </c:pt>
                <c:pt idx="3">
                  <c:v>75-100</c:v>
                </c:pt>
                <c:pt idx="4">
                  <c:v>100-125</c:v>
                </c:pt>
              </c:strCache>
            </c:strRef>
          </c:cat>
          <c:val>
            <c:numRef>
              <c:f>'Tablas dinamicas'!$B$71:$B$76</c:f>
              <c:numCache>
                <c:formatCode>General</c:formatCode>
                <c:ptCount val="5"/>
                <c:pt idx="0">
                  <c:v>2792049.5399999996</c:v>
                </c:pt>
                <c:pt idx="1">
                  <c:v>1982414.7000000002</c:v>
                </c:pt>
                <c:pt idx="2">
                  <c:v>1024604</c:v>
                </c:pt>
                <c:pt idx="3">
                  <c:v>180306</c:v>
                </c:pt>
                <c:pt idx="4">
                  <c:v>111132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81-4369-BCC7-0B11E0749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6F79C49F-49B5-42CF-823A-94176A02F24A}">
          <cx:tx>
            <cx:txData>
              <cx:f>_xlchart.v5.2</cx:f>
              <cx:v>Ventas</cx:v>
            </cx:txData>
          </cx:tx>
          <cx:dataId val="0"/>
          <cx:layoutPr>
            <cx:geography cultureLanguage="es-MX" cultureRegion="MX" attribution="Con tecnología de Bing">
              <cx:geoCache provider="{E9337A44-BEBE-4D9F-B70C-5C5E7DAFC167}">
                <cx:binary>1HtZctxItuVWZPpuMH0eyirLrIAYGMFBFKn5B8akKMzucAfggGNH77uXUBvrS0mpkpjKod7Ltu4k
aaRFIBy48Dudcy7497vlb3ft/a1/snStGf52t/z4tBzH/m8//DDclffd7XDSVXfeDvbDeHJnux/s
hw/V3f0P7/3tXJniB4Iw++GuvPXj/fL0H3+HsxX39tze3Y6VNc+nex+v74epHYffOPbdQ09u33eV
2VTD6Ku7Ef/4NL2tb59kt231wXpT3T59cm/GaowvYn//49NvPvz0yQ+PT/mLyz9pwcJxeg9rKTph
HCPMmUQfv8jTJ601xefDCcb8BCGJsEbs56te3naw8j8w6aNBt+/f+/thgFv7+Pc7J/jmPr5z/M5O
ZnzY0wK298enF//6r6W6s0+fVIPNPh3K7MM9Xbz5uAk/fOuPf/z90RuwLY/e+cplj/fw9w79wmNZ
WZXTLfz8vGv/c18RdaKQ4og89hESJ0xohCWiP1/tk4/+kBHf985XSx/5JTs9nD598tdyRjW9v33/
5P39ky9B82clENYnRAoliYC9/zpztD7BVDPKFNIfv+Qj3/wnNv2Kj355ise+2jwkw1/LVxaypmr/
zLyRJ0Rzqihjnzyhv/UURuQEMYa4lvyRjz7b8hA57279bWHX37TrV9z03bM89tSzf/7Vsmo7jLfv
7f+trKKcPTSkR76CrBIPbhTi41GEoBZ+SuVPFe8P5Pf3nfRl4SO/fHn/L5VER4AKw0Nv/LPKHEEn
XCGpOdGfcAJ+nEP0RGCKiRLi56t+8sgfMOX7Hvmy8JFHjv88/4uVtP10a27r6Xb8cx2iEWcCUf4r
RQ2fIEw4I/JRivwxa77vk6/XPnLL/sWzv5xb7r2/93+iU7A8EeIjRvvsk19WL02wYAKTT1n0qN/s
gTP8nkW/5pifVz52y/VfzS2X032wT87v//W/zc+V5E/AzvyES8I1h+r0CKVpobTE5DM2eFS9/qAx
33fKN4sf+eXyr1bEHhjQv/5rvP0z8wW6iuJAP9mvIDPo9opB39GafkqoR/nyb5ue/BNI+G3x30Bn
3zvHI189/8vl0E1lblv7m7vxn+kEhJ1oLaG0Qcf5+PULDipPmJSaKPwog/6AKd/Pni8LH3nj5nD5
/3mj+TWo+DUY++Yz/6FoQ+iJptD36QNf+bqaPTAZjrR4+P65dv4GLv7Whu974f8R/v11ZeaLmrW5
HW+3H2Wwr8SZ3z768RZBo3u09LdQ8iefHd7/+JQQRYHjf5HXHk7yDfe4vI23vhp/3viv1tzfDuOP
TxOM6InSikpAAEyxj+6b7z8fEidCCQkymxAUVB5ADsb6sYTr0hMAeUpoDksVfAZSb7DTx0PoRGgI
BASYAkOllF9UyCvbxsKaL9vx+fUTM3VXtjLj8ONT0PP6T596sJSDBMgoRg+n46D3EQ6X6e9ur0Ho
hA/j/9XnzlRVyewx0JEdAknyc1+QDvrYly35zlXgPh5fBSApkvhBMtGCQpx+fRXfUR9WpP3RxdFc
tKNcN4FJc7rQ1qcRzUOa8IE9F7NAuyk26PDblyfqO9eXigipFHAVkM2+vf5UN30t+sEd18nyTdkU
PCtdpS/GctkZzuVpIxK5T4px3TTLFJ+LqXRbLzDed75c9ryLzXkxunDRC1bvuTMuS4Y5Y41a+rQb
Bv9mrJje03qWW4frfDNVOCZZaUu8S/BI56yTk9SZ57jZ+bzos9++QfydG4QQQRxwKOwwIkDUvt5g
XXemIrHtj1x6n+FC67cjW258YspdqDpzuaxx3MLactrX5Vy9GTGbj2Xei5dzi5utVIk6bTm1mzYZ
yJZ1C9uVQrtMTYocf8fYB2MexRzEAmOSUvnQPR5i8quYq6eRaqOkObJelrtcmDUd/HyR44Df5Qgf
u76ZNmgmC4ZdRvZlNG2zQevQXf+2IQ9R960dEuIfRHDIP1DsCPrWDrbazvdFVR1tLJPjIg3NKrG2
Z7mu3W6qmup3vETYQzZ9e0WFQXEC2fZBdlL4Uba13JQ+OFocnZiGF7xuCU2xny3aVJwm+2KO6wvc
Fm3mVF7bXYUl+EaVY/3aJXzCKe9N3IysKA+kXuVb2Wm/lWV1XBK+bnpmqzeODKRJmTcjy3Ixy0w2
TKZlXupNuQjXp4KD91GLmEmr2rufNK6an8iaqA3MPdYNHVefYtq2Y0qJF+lqiiSNlh4TweOhGPqN
rJB/0yd1fSSx67aTwbxLl7ywaW3qWypzdTp5Yy+Q6sgmRK+uLBkrtF2b+XlFGqe2uiT9trRtL1Lb
Cb9hqL+YWTlsA+tdl02hrs+WuvfPYWzTXrBEGfF8UaarU78sQu5cMixLWuSF6TZMVaLMCsRDk+qx
EXbDIE/f6tnE44JFsUuqgqV5pDidkCJlGsaIN3VwaS3cwXpfv7I1GlLTRAvlb+n2Rpl6x/wyb7lZ
1iyp5Jb79cCE1ZsYCpYlZRQHMlqON81QjCRb0UzvZhQCzdoOjlEv65iNvBniqUMe2dMun1V5GITt
dKYww22Kk3HF50Iyk6dR0cVf2kkX/XbVZoW9MxbTD9TaDkpjXeS03hQVsc3NGAnIw4uvVvoqTrG9
bOKiq0vd+Djt8lmoeiv8AjeUrTVq1EVsRcTvdF06/aYejB3qDPO81bdJF3oO2S3XJVvqjmyFwze+
1AGnS9l1IpsNaNzbuZ5VdSx0MbwYmyRAKBRJg9PCLCJJl4eRUhqHeryPpslcAYXwTNR5LNKFUPYG
SeU2nhHwcFyG+xKvdi9Vv65buSTDyybK/G1pmPGbdkFTki2sDpnE7WqPC2mauM89E29M0cWwG7pk
3SWUDC+d8iQLnZQ864fhwQw6LCL1vuRLJvv8obYXMYZnpLF2PldF3RZbLiMdM1OXxUHK3I6HplBW
75Olql06iWQ6Wyfqz3olPUqZbVjaCZjV4UTrHWKcvp4HP6UWCZFS6fJtVBJf6WocNlZyc4xoYqdl
t6VFjl+sdrWHdRgTsukb29KNyMvmQhFIB7Muz9YCf/AeUr7Mc33IeShSjTwkRBPMpvdiPsi2DzuK
vH62Kr48mysrzucuuMM8Dnd964tsHfv5op7vxsT4rR5FeDZrnhxE7MTzqM2Qoj4Xb1a9tGU6qaY6
W8roT5eJ0JuYtOKsnfNzpi0+EDa/KlvWpqgYqwOtFb1cx6S4CSaii3I007sOz/g4GKP20HiWU1at
ZseaiA+Kkm7PS2rHtJ4dycQwyzeinsp7P07tBufSdWnhO3s6Vw7t4iCaKa0nkqNPZfUzGLz6VD8/
YZo720dfFeXn4eqXl/+4+Hli+3G69+/3H8az/371wnbw85sf+dUTPZjz5UxgzWfzHvDgNy9+AU5/
BX5+GhL/ysFvsOm3gP3zoQf0hh9U1y8w7BfI9AuI/zea/bjiMy5V4kQSTEG6UoRCq8IAin7GpVid
AE6FBBccA1dnMMX6jEspOZGAOxE0bq6k0ghM+IxLMTvhlAK4ApkLU8B7/xEwfYRokKSEUqCdQmBG
CFDQb5uzpwFXxpTuopx1JTfOkoifNcw15C7xORFpm1DJzkbQf5Jd3vp6ffXVZn2Oqq+RMX4EUxBs
gKRAbwWIEZr+ArRWc9WWzdiHczs4RzYkeKFvWEHxdIhcl/1xiZTwq9z7ZUjSul4EO7YdHW2XFdgX
65yKoctpmf6OXUA/vgYRUDUp3JRCANiBB/zCLgK8YcSA2s7JPLbDRllRFZmv1Byypm6KkJb16sXl
sFA27Jpu0eVG0S5WaTuEqr5ysWkAurIykUduhwlvf8c+Th5ZiCGkMMYacyIY0BQM4fM1wBuqfslt
0of9YJNot0UyxA8jXWM4pYVmfDv2uTVZrbs187oW27oN7KxrZc63ee/iMypHn4aG6UPsY7uRjom0
q6w6y31FtjMxc+ZHqPm9H8OxZR197bSYodcm4nrWosoWb/CWTuPlwvPyJuRy7lna6tzpZOeqpWrY
ESXrMib3oW2HbPBu+qDH3P/UT0PYFQluDyVd+aU33U/d1Cd7jprxAi+9ynqOfKZJjk/bVXU8JY6o
M9/gca9WrV4kC1fPKqtN1hWWpUtv5Q6VfXfuF+s2VYLWEnBS28CmEJNBjL+kAvvrUgJqi6Frdnbi
9VEYW+xN3r2c+2Z9HgAKb8Vq/SbgKd+PehCnxWDL234aP8hxFSidWeMyPTdrms/JuunE2Oy1Xljm
uA96D9tAU1Oy/nJUsBM4qXGZ9j0+HSn0v5mj/lWO524LFb5Rqe+Nv/XNRPZ55BIIUm5fFG5Q2xXl
ZgPZgn9SM4llGp2P22iLeMF4czVQIZ9zNU7pKEb8XJmyuQ4WhQ+hhs6saq7NUUuq0iby2TynFLNU
giUhxUUExMKNQA/tStF3PMeFzQTS7pzYyI9LP64ZL/Nxz6PQ+0n0N8B46NGWYtla5uZUWpdnZQkf
M9Mwuq1INE3OSDGs53XdTS9y1ZRv62DafIOVrp81YxQ3WOX0WVKU4VXH8JraMuitm5rkzAkGuKJS
UWdRM+xT1ym8D86V26TtRpv6Bij9RodY3zULPyN4aAexURIVtd7JxNW8u3FFAsF1ubCFT0ebxzuO
AXItYsBpW8fhkJhiOQuayTdhTqolLX1Xn5ZJMhXpWMnx1CL/ihSofU8jx4deDfO+pq5JS9GGSyeT
Ku3neock8JQJuYspLmMBTuXmZWRrtVk1eCiwVe5aUpGs432zqyfZpIQMIfNANS5YbrsNYThsMSF5
l/a8vJEen9eEt1mU9r1wNk/nvjjgPnY3mJevI26GtFH1uJOezmnEC3qLK7UPvKPZWEz9eSwmlLFq
epbbMO+JXZctbZv6dCmWsAUC0GQ4ySNEHVPzLuBkyOZQr5fzKPWekLo/JV1vrwyNw41Y8+6yclVx
VeVFPK8LCqzcLdNZ0gNkywYZOM3W2U8uHTWGvOxJCA9gr8t9KoEOhywvy+We9hXhmZ0anVZ4aS8w
MKrmTJVz274pm7xN3lYhdjmcRM28TaOWdXnR697U73Fe4w8OPEderYb6axMNF5vZuHG8VDUR4rWW
vspf+R74ZZdWa1VXxwAMvfmgbAhTlhBAPjdCcvTeq7bzUJ0nv14FpoplTyo1oA0tBtzukEU0nplE
TKZNhRoDOywlA6uGWNPtMqMGVVmyzKzK1BB8tYtJmEoo+eU6bYZpWtqdri0pD/PQ5iqzsYMzBJqU
Pk1i1VyUuGAyC0s/qfPCoJVlw2Kq5sgjbIHJbLNYf77gloVLgMigG22dVS10MSCozfpqKpulSbsc
ZJ7UoEmvGW27YtgyqKMis9LO7Jz3LW8unLZuvWLIxWlDknnN79cI+XEBtJ7dEh8qfuzjsL40GkKs
yGrsoVsJUfBhJ12V8zeLw7A3g4LakQ1JOx5XYntabGguEFTcfqVhsMA549qu+Y7iUYbrrnNFc5xK
0a9Xo1mUeNEJZdstPK0z6ymD6Aw8dbPqVQqOzYmClGaruTdrW3YbRxi3Z2SofHlAOvRFnXWJqmax
WxF4qNxKU2nvd5UU5kKMM6E7Mzh6TQGb1NW5QyYykSWtc3V3gduhbYozPnVUy8zNS4DaBVUeZSrS
GYFzJ+MARBOkzb5CNgyQ+0FRtDUK1csmuKYBaryW60CAgjRIvtddrcoutTjKGsgVcNhkK+shyD0v
XLuzVVnIesMCa6Y9F3RWaUJLZc85aDvFUS8gxrzSi5r9fWdmcEuiUB+GTVuWNXTLGX4te0CDtXLb
wo5VfU6MaaZ34zybCoqfRa16aE+5ZfesQ2NPU7rmfKSbGkBK8UFi6vvnq6/ReoAiyYbrIoeCmRnj
FqhjJYgsL/uRDOIyDHGFnSqxo/lb46OBkpVPXZVfO4JRZOkgXAuCxQwYBxSKNpau/lA5yG2Tlq0J
Lsm6nDk7buwQiXNpNMtUv0icLl/LosbbpMqXtFXahf0yNO5Q+DYfssnl7HKkfHnHzZC/xDHoY29K
YLkV7jeqxeIVPHzy2g1FdYDbMztgv9Kkms4gUbTNmWD53O7chGKe9p0dr/S03LowlmnrWbXPVa0u
krHLs5lFiDPSDwex5MkNsrnZr6SH3rIwnwkmLVxyQc97qCsbPWj5rJIgG+hKiw2eStAmncOpl0rw
NNdy2ro12F2TcH2MJJm2vS5WmokFCouyS7NZAxrba66KdqOSdSJpAshw2Thdt8dSqZamE3f2QvKi
bQ56ZehA1pCfVl2DTykO5bbu5nxXlfMrHLtKpgKYfqaNcCnqGD8Li49HVnN3Rrp5TsEn7VkwENV8
hL0ueytUakzPfyJF34L8mfO0XSaQ87rJHEaj3HO74iVV1MaDX6tha4b6nq2dv3YFN+mA5bSxaz5l
eLHlta3hdAMu5EveTlhloED05x4ZQ9NY9vJZPXsNKIHyAhreijPtRxwynkzh5Tr3vttWo12g5wVa
xozKKqCtH2f8QeeJOq8jo69I3jKStsa22dAnDgHzriuQ+oYxpCv33m3LMuevGkwi30lddOot87qo
L8Mc6yFVUHwjxPxQAwQcynJjuDIk7Y3yAIbI5Kt0BXgA2lI79TcVNOtjAbrNT7Sw+VlDZ3IgS2tD
FnQR9rRXWKeKk3jajEVMNt7qGhhy8NNxKcb5tR29vRo5sOkU7l5dj85i6PlCNi9AC7PLJhaBvK4I
VS8rWS/H0g/2eqxyeigX1PUfRZcDcgsgf++HCgS4sDRZVXG2Q6LvxTaGecyziTX5+3GK+hXHlVOZ
mPoRpVMSYR3wLW1SnyzOpE6VNm2nejwFNUcVqQuoajfDyKZsWeSId5OfimMHQ920pxT6VqijLjNS
+WrK2NRP57Hy/l1QVXOD2yXPU+2m9TWlhYCG0rf1TtpF00s1JqDHYdS5OWu9rS94A2l/VCoOL8fZ
Dc+hoIOsgVFbP/NL3p6O09xvlgW1cTfMYa62Re1onSZtaDMWkZh2uovLRUFFMZzWupxn2N+YdKle
Gp6ANli3ZwR0rS0u1+W2C1JuQWDDN2EadBboarKy4cVu8Avfg3Zvd0PeVS8a095iEIpO4QZ5yOzg
6WvYWsc3ce2HDbEg3oJorcUuIWXcF+Vgzhzwpj0VU7FxVFKXLr4tw6UGfHjlKjS/FJWcDZTjfH65
UDMeVe2a82ZquovedBcJDE/uZjfmF6J16hkJ5bhDS+SnzOaiS+ks/T5WxRGGUTVQvoaRTDe1P19R
DSE2kAE4FRqT0150/hm3a3KrgKgsWZus6x0kK+k2iArztq1if8uZmfdsUu+JAYAJtzOpaZuslE0A
V2YgV5WuQQwCOtZ5lbgNrop7p2pxTGbIC3icHe/roV33MWAP/MoMF2Rs/Rbz/qdpbGa1WxRvNgkP
+EY0PQjFXVeeJnHqtybye74k5QYP3Vkhp2Ln5lw/RzlBL0bgAEcEKDYjXs+X4wxy7KosSXOxjtsq
1PINH/LhMqkDVJ1kLPeWNSSVMGg4cBT6fccGvsVdhTatGmGIw9w5Bpke0M/gMrfMQzZaAksb0R7t
nEOOOIPfsrlGu54V6NAahrKxaqssqOE0zwUFNBZ6TXeUA6JawaCdqrp8s6LmzlNZZnWb6G0ISQdA
Z4ynRuTtJooJ6GjSFNtOw1hpv2A638WZveyZb47NIIojr22RAsq6Fi2VH4Bj2ZsAPPKyBuYxbKOI
jdnOKpmvcwYAeaOGqX9GBmTkRewgu9KEFOqs7BZUVan0ik8wYRs5TRMbxVVlePKCA71SexXyqj6t
jaxD2qsxfwfYB2/UqNcijaK7RhSRN9G7YW+rXoypKhogZRg3r9QC0ubIW79pTM6vUcPndG10e6gs
eTvNob+eywVwlMvDlendfIyrLqBmS3yWizhmOeCEmxypkNW2g3+LWDBAOnig97UTXmUDbZNnVU1e
1SMmp6KM65KithQbo9uLCZ6R2yk/yjNXMjAi9N0dlLIhLcpkeW2nPjQZm2V7WA3U6zgCCsqMEMm2
VWG5XLyM55DbbUoD0+eLK8WxzpufgBrXzxugIdmSOPLcsBFiHTrU6WKI2BWoeJhXNEMJAoRrDp1d
6m0kbXVT6z5cPoyX+tOAIsmQkt075pL+Te+cu2RI0Qz3nTttK5fcmgAe6dfW7CCiZXOqCAjboCCt
MStoDtLwzMZslbLd9owV2xZUqu2gfSVS3HiYFtlGDsDyoDJumTUBgrHssqGxr8vRN1ekaf01zJqb
rKQwESmTiExqkuZCV4DNkJmH074P7yvW+DELDiYS+8FUNO1l079bZc1SxCsgqAb6NsTfMrktoOFb
DqftsipWOK0RvsKDtcf8odcimDedUebUxRIIu+RM0+dDILVJ106S01DmZ50pmMvs2soMWE1J06XG
dD9WybxsOQDAm7JW5tlEcXWr4b9q4IZW9KEEQQOQfQ50dV76YkM6lN8wNKJLKwIh2QKY8NwwMu58
1QeUYWzEsc+R3A6rnvcFSw4B9TCoaBO0K/oBRlTDiFeWAkUf7ydF+QObDBuzBLtvLVvTldXi3dAg
cruCFjOkcoI6BngfNkwNcucBsm5hA+5bpl/3RZNkTcf0NVtxv8WzhDFI3rWneHY4w64Z9rPz9aFg
3mVFsSwx9QOO50lLMAYczflrRNz4fAkygCTCOZggz4DS8peJj8utGAazwzx0bLtQvwKLkv3bDqaD
V8pFHtIk6fiS6mFd+YYLMqVxbNp37drOw9sYIcsBHemww6aBGzPesjvdFcs9NMuQVeDY8yEk9YZa
jVTK58huJlbRkMKTQPa8TeQMFZNMoc+oKuZNZQMMEEAyyovzXKh8MzSgHP2E5qKXpxSK3bQB2sVf
Ew4drG2on0sM5EUnRqc1FqM7nyCwp/H1InCYnUgrFgh1VTZiNfYd3SzVUC4LQMNlvoi4xK/rQDRM
MNhrD532AvmmuwetBCBHXySBXTUjdovNN0TZxvaZoGDbMXzkML4EZeDSNA64ZBnGlu1BgRlFKtZF
Q2uQAJPOHKngKOn73ly4RnmXrjGHd+JQ5iYB3MhXBxmGpA9tCnMafblOslo3xgUWXhR6ZPAAQ2LE
RT97JN5NhpLmYp3nmG9z0Sr5MCAdzd60KoEMXJ2CVdG1ICKWlWv0uXbg8OtI6AJCsUEdzLwqMAw4
QtXTku37j/QZCne+3CWlbsYxzXPu8pe+EQPd4XEFY9VcqO6+0sO4XssVtSDq9SvMnrNGwARlv07w
3MKZWou1PivYGuQVTUbis46WVRNBGyAl/GHYRaBQqFAOiuHSIVkcVKym+hSeo5CX8DgA8Pi15nn1
DkblFCTNfAXyOEU6yDK1ZJDqONYJWZ4ROgDxb+BflciZ6/HSQG1ty6QjMB20IE/0riBAf3VOu6t5
TXq0s5INoII0gKUPbmpjd6aSIvFbpGfJTieoNCgDwlksr3lRG8UyHMxgt64H+rdXeCTjHqApiAVF
syB8iJUCwtBAVdNFynjsjgjkhWkDs3/WXMxmsfWHpPI9kKAACP3QY+Pwbp2QSOoUNOYxflix8qtN
ZbEq8UFyWts6W6YB4gnjEpQZmMbCxtPEw+9cBxGuOWoJ8NJRrCC0i5wN1XlbIlefdZjCtY0EaPsG
inFNrgAL1R4QMnbPiW3xbVNSwV0Kw7XWA4enftlWBVBjyJxewz49YBkk4tZVY3gQdj2f8pTqRHxw
Q4LDi7nRFFzXBoXgj+TiIVh4ZFykI8cWwFMnc2AjMA7tYPoPEPPFgPMC5OElqj6V6wzj+6GUDJ5G
gacAMuz/D3vn1iQnjm3hX6QJEJKAVyAvVVn3sstVfiFcvgjETYAQSL/+rLS7e+zqOe6Y94mO6Iu7
y0kCkvZe61u7jY/uF+mHYT+WmvZ7lMlO7dhGe54RKXx/p5TC96zmoYGw6Kmq+su2luFzqWLjtmyW
K69Qx62rhxcYJ0ccgWt65VHqkl2UwGq57v3MxgwHv6f3FZtJla31BL+i7ASaQZek+6ZZOrMfA49v
DbEjPYXTsiUZa+1ZOWskHqZIaNjvSoOKYF9HYu2CvFN9Waxz2FT5OmrUVtj4tvGytww/xWIbJ6j5
4oBfzmvik0teLn11gYrHWr+rRY0XlH1/rBN8+PCRtkva5aONAQiUEw/G3MH69ldkboUFsaCN3bul
S+gu9Xbtb9Z5nNtCbQs54eUi6c0yMRjA+MTpgamw0Z/SOSSkcLFoDhCyFSidaaLuxFL473s1JaI/
tnTpgoeqGVxfYCMEzpGSwKqb0QueQlYI5/56Y31a8LnT5d6j2EcN2wM1uUJjNNZZEjRbt9PQj9Ul
N7SGuMvS6YNNOxAGQSzw1kKmMWnebH6YPzPVMJi0zI6vbuH2TnZ4REdHw2n+AjCXNShKBzzuBQ6u
K8Al0g9x22G9DVqjmaJe6i8RHvUnaERNdDTpNri92NJkKGg9lFHhsDGUu/MKwxadoKk/tv351TCq
da8/FqeZQryjCYzu8RgYH1dNNtF59cfehq0rKgEA5aZbBj9fUtXxdd+iUBR7M0FJhCmke7pr1KxO
oZX9ktVRZPqiCuTmLoWjk7yNgnIYT4r0bZChFF0MtNRqUOgrTR0mNiz61UN/FENc7xRe3Hgfm7RZ
cjkQdbIuHQELBKH+Fs/BWoHG4KGH8kxLoXDjGJSdkdAovoQp0nXPbFqw5ms6ltOumboGwqkcWgax
y0f4cneUWjwCHbO2OVDfycNKJyqLubUm8Vknm7E9cBMP7hIdO0CvjGLHVd8UtJ3mEseAaK65TdTg
Ch7gNd0PtIOyTrgW/V6r1D2NrndX1DUw42FETNg/0yjE7rU1PepuNa2jzJs0Ft0lBxsy7g2riVsz
owdaPtVxxcdDSnhCQgjlqLSxT4NauW0ZNLHbdKurYZ+oFG8ENaaODltr4WcBuViWOW/nhuA76I40
XdbUQ9tezl1C4mINEnX0NK35Maxaoy7QbqTvGRtYlWEFa1fIJDBYr2qYqqLz8/ga2Bptt5nrkO9D
SGLPE1iotWANYKn8xxlBlMNN3rqqVbuhVuEjr8Ugr3GT+HA/MFdCssB/YZ60q4y4+bFjxiNtwvcW
NI7ab2FQ89yhs4h8RlhkqwOZF/yegKE5O7KKhecdOOirI/WbVxcUj/JC24qp3C2Rmb+IiZamsDjx
sPuIdhIHhzrsfcOmhBVB384vOowDu7Mu8f2Sx4NeqcmrbRGolPGQA9RsclTk2McGr0XoStTEJFwG
fbcy2BdQPs1GDkFfb+ktgfJZZvUgl+RjyxMOJmprxGfIDKO7molhrFA4Fu07VETcPkhUvv6upDay
72K5jFi+22AvmCLCXrW9DPzDhNykfSfg9C+QQfAm1RclmSr2WfXCBeG+DnBIniLv3fgV50nb4EAJ
6q5uM+jXntzMARyRw6raIDhyNp8FYbJQxtMCLXS5rXll5Sg+l90kmywBrzZcJRPvhuq8TYW+IEEy
+KoYNvCmQRGmMBTWUz8OTtuMJ8PqoM5Hnd0Ji5P+49RZvhagm86eOsyBFBZBnXKbZiFkc9TDU1z1
9nGeWqvv0Uy4+gA/lidXcbusLFeKdt1Rl516ASYVKryiSzKdNewNLsex78YkvIH+1I07dHomupQw
TSG2Twq2xx81Eg+WCFWXk4Id57rpcXQ1SNAbrOKu8zcyaOyXsHbYAYgIK2LyBEWl/jhxahi0gNW2
11IRvT0mWteyqOWC9wykGR5aoFIO9EzFWh8JIXLKW741y6MPUNMcgxZdz9H6mDzBaJqP6xo4nTMD
1u6qtNy6IZfCum0PdFd+jWN4n5/Qs5L+WYIXfY0JVePnwCHp36OTqkRssnWsNtQA8CyroMlMR+Vr
aue1el7TbSw/cVfi3Sghb6bfYLBs49GZqrQXk1N1EXnSeGjYFayIU9Q3UXMNBC5MdqUVc/DooGfp
TJ5v7DGaa2Ku+g4Kyk0JakTvfWdo84HD58dG37SWD1lYVWJu91HCKIN9iKLrS1XVwibZUA6JyHs3
wlJs1YyOag4rifva3UVjyrF8Y5/ag8Mlr3W2RI3y97qELX0aaiPm165fJgfOQa41zzxcqOU0aaqH
IxjcJDybLLW/8pOh9EZDKe8zErfWuWxY0Z6VmSeDcc8Db8ca6kjP1+tuND17sCEOx2M3hdibR3To
zbVKV+EvrW37Su50YJJ4y0nj5vqinsshvVNlzOKbxJuSwmpBxSIgiujwvOpNRNwJPcOy7AB7O/Mh
5qROd5CBu2XetWoIZpovK5+gFbayK8diMZBeJiing5DtrgNTQfRtRKwJ02syRHWlsrpFobvsPD62
7v+BPXkD5Zzbd05R+wOaBceNAM+vYAdHTT0JO20HC3AzejTMpfOHXjHdfNoqDtMuDeG43/kWT+g5
bVMcP/8El+ATfiJoEQrinFMaYl0jTwcS6dcraCII+Dri+upH3fbDNI00Se7IWfT+tjXam1PYRLi/
lk41Ngw4Ocmra6plKmTKp4e0oYk9SWo6v2+xi9R3K0QZfvcPV3qmh3+6UqQy0nMoMIrSMBT485k+
/olyDgcXMrLR8OSDrd0ubA/q5WJsEwhZErYY3VWi678OQ7Xco29p4CtA3ObHkW2mPv3+Ws4f9cul
REnIeYIHx0E14W9+vZS+rsqtFeF6omVsTT6GHexYFGMRVkazKP1Si9Hg7f39p76F/oNzUQ/bDINE
IEL8Da8Gx0pEr5w5DZhEYovFT2OacYF9M+/QxI7v4LioICM9g/uIcga/7ohK7MPvL+P8Rvz65fEc
EHQQYQqUAc3Tr18+cho2J/rGE50GQKX5ogGMjBm6R5D9v/8oBHHefhSWSIKnDSwLvdabl7MDy2rn
fh1PwaYouRwjK5YL1qnNZ6Me6uEfUhVnjOrnb8YB22ENJMhfQQUEd/frNxtLKRLJ6HbZKCjnhf5x
C8NKRKcunkn3HvgS8xcOqDI7/v6b/u2jsfYRqGD4khSXwc534qeXmwjWRin6jktBQrUdEtGtBYWO
L26H2uO+/ijRRrmgpf/9J7+9xziSUZfgm9NzqJaKN9A+CZyE1dLry1nCFs5H02Gl/2DdKgFv9ccj
/R9c+p/HCP2EikZImv30aP6Glx7rL59a+VeO+juQ+uNn/gBM0xjpQQwH4AABOUV/j+XwB2B6jniC
70xjBAt/BNr+jD2F/8KvBuBKQVWDVj1PevgTL8UQiBCDBlIOXyKJ8df/JveEV/XN6hGURQmooOSc
BEYW+M3+zLZKTj2J0yM23PKCy0o9IGPgNJTg4U4ZD4ZCzu91Mjm4tFufPCouXXigoRFDxlVKX+DE
ijJD2QcMNbQTNtM2qvaMbd2FCba1Qhuy4Lj8yEwgzF7LztNinkvxSnBJr+na9Q+b9y2sVDcEVT51
m30KNqmnHfbqJMhEO6/RLtIh2TJTVgK5hWSQ3aWPw35PkKlaC1EJ9WmOUx3kVTeNfT4h63TpsQet
uY1NEGZg6BU4LVivVVa7c3k5pbETrCATTdJiaWeNvEi3yleK6iEFKzTROOuIpYCWuntnWDSjpojb
rwww0LJr9EiXg3bNNhdedJQfN9TPUdEqYh6WGfQGeHobxdlA2vRp0Hy7WsNVw5FK0LbnnnTjgwvF
/JVJ2/gc/jQ5cqiq0cEmpNeHJUpmlZUAb4PMdrqOdiuwdHyZJF1OtdUrzi+4cI+z6/jVmX09NqlH
DgTIHmpaPa9o0Wb4enC9AE7teFO1CL2ggf1UxmhgcrlAYtoLwfUL1dANDnDv5ZdlQxmb0XSdfa49
CkjUTwm4tbAYgWA1x0UaxfclLzfy4Le1/ML7tftEfGVcUaI3HW6882N6veKWPIp59H3hq5g8J+hP
75LVL83Ox40Ci8fX6E67FZQSrR9jX35GQ5ZBiW/yNQV0mCRVmdMh6gur1lyIdoE0FNKLLfIBGhYo
qjIo0yMZOFj8kHaX8LDvg2ZO7sOtDAyyCwEibdW0S2RYwstvt2PF5HYRr3MKttLJAsSKua8jGHrG
lXHhpq6Gj1MlX9HKVLBqu/56lfYLXov5OIKIPFRR3e+TEW0her/hTLd0y3FO8VAzj27xZknbUGdq
dGmxeh8/RX0nPynKqneb9PQCL6s8pCikX0ls6iJNQc2Aj/5KheqfUJq9KDR3Tdq4HdfuZZ1F+ASS
IgwhRpk6nz1Iofx8tsMdJHy6NtK/R1JGqQxLrHmvSsgOkE8qeZwqqm57MQyFrdcyeGhQnIRf4rDs
9Z6ip4MXa0ashWlsI4QS4MGxzEA8Bm1EKI2QxxAbeV+NK5BYu0CNhmAtphh3faJAliBigVQdkc6Z
mn4YMuqS8roxk3oNajFNWDKke2DJ2B4TSCOXojXlTYgT+L5KurAATjuDQOoQYsKq3G4m3LMxS5t0
DrJRNfzdNEN8Kshc+o+jVzMsr8nLsohXHr10CgRJ3sD6+lxJlTyzqqvSaxor/6Ja2AHQRZQ4gp5R
BkyooPFOAPvPui4m255v8QYmTSI1QqPtXQxZ/KZceHXhjRuOtVvaIxQs9IVCgAYuzsz6XZeAFMjS
CfGB4vsZ8b/z9J/OU4oS+HfH6f8zWe97nvj7j/4ZJw6RwED0AqfgH8fqX6cqQPt/wY6PUIEm6IwC
gcPzl9jG+edoEvxxFv9xrtLzMZ1EaRCmyHTgr+K/OVffdIiIbSBKibFaSH/goGbiTasBawC2x6Kj
a7uea/4I9lkS2z0FRh3sZsQQrvnaVQ6Ykw5ffrpfdz8K358DG28qQ3y04DzCZ8YijDG34E05HIFk
iFmzbtcBpCwECAGPRXUHGmr1/J+inOGb6iGIGaLXcI8QUIEmyNmbMlS03QY8C/FEAP3JfRUtYZfH
fqCIbrZ1CAe2d6QBvxRPt7BTUljBgfocSLvI3JaMoIJYluoGuyhkwbJv+et/eS9QWIUQgkMeRhxP
4k1xA+oGcC846Ou6m7Y92VR5JxHzuy2bNvxRISPuhMz8f7jt4ZtGF7ciPZdrEdLDSBJFwZvssUXz
NbZ+ZFcqoOu+H4P1PoHB8linVXT0fdXeA8pd9yhD+hxoavoR/uF5psdfyab/cBFv+hF0tSHS5XgW
CKmer+T873/qR9D9tZBBm/hKA+K/qLoU2U5YY2diMThxTdlBttTtf/+hb9rqc0CI4QxBch6Ljabs
TWdZ1XMQxe22XUGRwAu/xDE4sK2zTxZUIBykZNn+oe3i/zGTFKdRQtMoEMgB/fo9IUZ3bSmQSarq
pbogzI08N40aH9derC8jbMn+BHhF0iMSgMG3Xq3+bEjXPcS6SMNBXOxNI5L6q/UeHApYZ4DnszBn
w7vq5Y61KXBDpCGyOJ7ISzOo4RXgWOyKYdrqV3jp8ZYNet5enZrs65Y0w01cBaIrQPuPCuHIAQqU
DLr322TEu5EgEZCzNvCXmO2WtnncheygulbXkCGTJV+6lNB9G9r6au4tpO4tMlfzIsM7xIeH9yvi
rUEhIf9NxyDGqxtGXQTyARDSl7ZXJMkMdK53v3+s3yv/n/rqs0QSQbdBWYVX+txj/3qTJ468ziqX
6WrlnXqH6geR0MSiHqjadmsOMdHpA0yd5X3nWgsjpVfhZSpB/RS6Atd69KXL023ZyA6Ol8waa+Qj
CSZx//vrjP72MpyDYBhoEHzvhv8WBIuHZYWMDxCGQYC3oJXHXmUsCKeXyrbeZNxp9jT0U2ozlC3t
JQ3G8iaQyFNk0uipBnCUyFuHQo2sI5ixYWzUUxKTGQGVaG2vMR5geALE290HRq6vld7kwSPj0d+y
oF0AchAOKZuo+KOtpDiCiu1fmUr8eZRr9CSHDpBi283/sLX9UBl/eT4JQ8SMUczLOO/Ab1XIMFlY
NaUwM8bJNgLB7s3LuX3xEzLqkHpV6DKQMeoiHadpZzwBIDPKiel8krb+JDoX48WlE8n9pluYga3S
Bzf0rUWB3E6vXVePX1G9icuUOAS+Jik/rDFtd7web4YtWR6Apoo8CUrE6xOFFzWTrOQ+W/kKcykm
5XYryWJeQECYXdi25R3R7XIbo19EUqvW8tuS9uNJ6nC9BiYKtdmAXHonyineGx2O71dfg74KRXXP
ZbkeAYloRJlYSYskYNP7NRZ6Xw703YTD8DbqZFdnGPAxfhTEk6OsS/1cunK5hsLPTpNK5GkOXL0v
fQKAkdcO77VFrLwCqxTMKIJLabs714IdDKMZgesBNfUeQxir52iDmRglbbWPtTFPsSubb2bjQK+r
OgIlBrh5D8c0ethIqQ/BCC4kXwxA/FyNW3P06JJugMwJn0Vuaj8syyQzDq6z/BhTo76azZhuN4i2
PbUIOOSyrIbkQCUgi7yCndnukb3wH+KSdOkuacqvIB7jZ2nO0QCMbIhovsYw23YTpotc69AiW6ZD
zBFgS0+uLJYDUoMVQPdF6M+RUOQCXsD4gkXVHxgJhs8V4kdXdezlwagKbUYJ2kZmg6HlIUF3fQcO
cHuH+2RAE/OatDuCrfQEVRtoSA1thBWTaZevg1vIM7q//oHBYFFIB2EMCIyDeTyDCMG7ChmiXeOj
6HajY4uUUsi6YklV+QLYAzmmCc1Jm/lBBBeGws3PbDWvl0IS9bVZu1CBn69Jt0M3POM/g2NyCmkP
VYIOffKpsr6/LwNWFyqWwdex4urW9AMvwam36PVHiyPZzeZK2K28XREBv0h4PD80Ydu/xkjlgaVF
fAQmWspWRGRs38V5zRtMWEgHpOtGkmi6H/kqNCgOHPHZAJQYQwO84wsoWMzPQbhhJQ+AnhDBK82E
DVo2sd6PksHwa0AH9zloZ+bvgmHjd0BSWF5vXXRS0bDGRWTp8qG2vb9BpCPKOHV10cmlyky1oQex
jN20ro7eAaNRH6ZylYUCP3rfKhwCWR2n20UZm2S3VeOhnvmQJ5NQWZhQDvxlWTdkTXRz8jIt1wtW
qu2WRAnJAK9dJ66Vj6zU+lq3yPoH81QfIofLonUHXlEne1vpNmsiwwtgEUXah5JnHQCIvUnXsJCY
G5BFBi9dGoDerCCHHq1NnpWB6R8timbdFMSZgYl9LWfVHMQS8kxBg8+3qhX5bPgrr5nMKWnDG9Ao
Pgcn9gDM6eT1CmlTMnHp6/gRy+hOSmSc6u25qrf+41yilKJ9LQo58U8Txxk+NhFCYzU7glyH9KPw
bnq/fv6O0oUQL/B4MVAb7O549B6PjAMEj2ZWvmAxpvsUzee+ba3KB52ojPq0GveA9LBcbTxYNKcW
8vwRlD/GGMGLmrt13IrBhqIFELoIB/xxXboirBaMBBnHpiVFb814HVRRULhg5PWuG0aK0A38Q7Ab
jqu8qVkHlhFe1oNHe3AX4bjts2AJSHXgGgxXtsBxD3a0BzxcDVQ9wToF00pRzuTDIPTtAGLgiF98
7u2iK3gLoXlWrk67fUcCdrc5bFoAsEeG1MjUH71GFiDqACWReNNXCoccUk0Q6jKoygACmmEkUK8S
HV0MfnUg9ZHTQtKJTZcyFGteB01VZn25qgOxbfphgsifLwDWzhBLP+xtuTYP1czYHnMYSgwuWUGW
dxsmfeADzr8BIjujukq6pHzVczIRpLSgmxulKrdre2w2GVCisT7psW6erNzMrcYgC4Vk6EhB0TjO
XV5XSfDIxFkJwpCTZFdXszkoq5oA9vTUntgQN686hKmcgdFIp2zeFnM16CV6JZtpwmKoRmwWHQA7
7PychXtazvF61iDDT6Nx627bWvIxjKrhKUxTDGWhrr/3I0ZRZEYtts6pdXFVVNRIXegBdnG+JOsY
Z1tKozCHDMiKqmvKJp9RHTaHAcgHSBGHORjJeIY4teIZ9qJzJhZCZBFwSHrxLPsJuJpITwAv2Xsr
2/4rbA/3GegbImglEEdQ0Tjboe5RvgPKJx+rkSqA2Lhbl3yLgk+pW+fd2GyJzTrPwCvatQpcBoOq
e0R+Etz0lq7J/Vo19YozYgvtngVde2vNpvpTElbg2nhLKBIuaPjQxA1QPO87LgO4zWWUYiSOY+V+
TBwiutKX9ZCJsY/qbO4bU10stovuk8CLO+1TdT8DP03P+VPjsnhG4OYCxZCYsgnM3odEj/ZjShV9
8axBiPUcbSp3vNXDY+pGeYs9MhL7OQQLgdAGggm5hMXzfA5HyZ0oTY9dEIAZes6lCiDEwota72ag
2u84iDXUDmE/PWxxDY0OUT86H3hfz/ccAZUTtLcwvAhAprXZ94L0f9rOP2k7sMLRG/7Vr/7NKvlp
rP6/DZYfP/SnqoMhcecBcLA+YHJAvEGt/+cwjvM07D9lnPBfMaQa/CFCHlPEi/+yRyj/lwgwdgFT
ssHZpPBV/hsZB+Pf3tgjAafQNs7z0RNM4fxbkQ2+gAgyLeWl8CPvPiy67HfwFM1dSciUVtkIAnk9
GGZtYYOBrPk2yfJpnqWQV4lXnUdeE0RiroFOTftpcKi/W7AFeCEpcVgLbfi5DVMC9A6oVnvsbC0o
QG1E/BgWTXTERKChzyStsDFIuw2Ik0pWg/gDh4dAW2iPSaeCIQ+Ejfd0ThRq8alD8DmZUCM2abrr
ALx8Nb73BXR+FIgADG+xC1iUvUtiWTaVG7Kh7QKMeOcj2n7gAJyjXVgDRz1BTGWY10Mty5EKt3Z3
jtICqBgXjHjKbSCar33ZG3o3hXy4aoJmXVFDBdxgIAESUsCpMRxhT6tYXuGKlzjrfQ0Nm80bZRnw
3aUHKdemLBtjO/hdVLZgN1qs3fetMtO8V7XGvueZdy7vGz59SYINRy8azOQFvEJ8iAwGLmXNKrAN
cUfKR0OVWJpsW1G27XW0hhHmpSz1qdZLsH6OekhFBdprIDCNgfb+IcRIq/UiLZEZDpuFvIhum0Er
ziVTmcBeVkGfLkEiFa2BCB1kZbuYPsMP6eqI6n5FP7yMGHeAOPI4mgygz2y+hBEh7FpyW/XXBJFz
Nd41EPjRKwPDQzWGww9JcCDyWQ2lu3bvYjqmUP6RI0ura7eqR0JrBGISuYub8lkkzRXAzeM5MXWc
2LjD/Lsv0VLyd2+SQ6C3MZsBkRJYZNGeBsNFgIMRvTdOY3AIyD0iSzSUCyqfdLge7PKxhjddVB6h
mTjB7INeByxHCvVi2jy8uMXGmU999j1lhIgJEiyGvmNRVz4hxXD977QR0h36AmmWDVil5ZdcIOil
eXT4Hj0KS4tzGtz/65v4EXqIMS/X8H2D43jXdFhEBDG2GCFp1Ac1mHQEoC/n0nz+HkhCNg+5C4Rz
d9C36oyPRO3/HU2K0QJeNIiAFJjcMe60UmjanEwPbRSsKD0imdF1+Rgn9Y0clgGpoAhjLDDSxoAM
QCIS8SUM+yjvGxiUScFtuWSY+9UVrknMjZyi+p7Z+QlJrfYmnZXI2dT2ORwrm/XCxAhZtU82ViT7
Hm2qEEHaRQI1d+QrBvHTrR8Qx0hvsezxXOd2y52L2EeNAGskXXVOXZoP20a+TOfkE2qRXRpGUa7/
Sj9BLeqvp4F+7eq0vHTdRjMj2A5LHIcp52OBFEhzxdOmvN1K2qVZM8KLpeeZUwNIaT9+qWVSjEkA
DWx7xjStCn5ghEy/bz81sRSFbyIKGzeBO9lhhWlE7Gm6LHUmML4rayqHtnLjJv8rPsU5CNKsZdVB
Tufuf5xfYm7HqwQDAA5Cl8lNOc7BU5XCW2raNHqhbckyFaOZnmC0DOfirAV7N4ZjcjMMSO9kJu5V
cY5amTkx+KcqeIwRFL1DXjiztsPQmODn3FUjNd+lCOqkU/eFziM6Ud01O8er9dJsXuwwd4ffESCo
R0wJeO8FZgygucBUj0WrHJPpWEZnuR9Geey4uMBhEN4iPkQOfQNQnbbkaRUkQA/t7bdBt90OiXMw
j70u230zhLxgXkUIDAFsWavjAg7twcWNP8CARR66ZLgp4bkkBMCKvyPQw87Rrohq/ZR2ODIqnDow
Eq2FqUc+SewmuVSgxnUad8f1nPhyqo/2W4TxOchsVznyMzKbbfCNqhrvDJExKnU0g+B4NtyJWIx7
jIq4xchKqO59mWAIwLLIK10H9ZtI2NrYMEN5dKt7c+Mp658j3c1YFGW3U/ALPrmGHQgzfK96oOTz
AJD0e1bMNlV1YJiokaVuQ6qumWAssw1A6Dk1tsg63WtCwN+OPZZzGyPXMmw5/PdL4ILZrDiQdkg+
iOMJtVu2Lc2XEqOrxOKRxAnZ+x77nnPV2bcb0Jf8micbSlSJA8Owte+hMmrsjQi4PUoU4zdd7THF
oEsxZhRkziVZlu0BE/KuW7DKD+2C/20VJIfl0iv6jN+1zDVSC+o86QR7QzYvqT1h3/GfADaX6BOb
ly4RLwmkgouZe5FVvVtuF2QsDjSdXgK1BjsEMFXe00VfB7Obb6CORShF5yT5aphvG7zhffNx8Uh1
rOBzrsISvCYh4LSKsWGVzT1v6EUfV93ligeJ9NSEVGwITv30U2YNy2LeTSZZbjBOB4FbE0EkPgfX
pnXSmIXnyCXAM4Tww5Ec3Ggw3AR+ysMEUPW4YYjDDmQpz4CAoDYZJeYuxXT5M9TmXTApQP+2HjNS
IcWJ+H8U3Gx606902Np7ZAbf8w7TaXtZxhgRSFx1K2O0ygxNSn3pARt/BTcuTtSUwDOmDcp3hiTx
9u17GM7QKdin2GdZNTYgsyrNp5yCfQ7rC/BRKsZDaDwVcyYGsJQySzDqJtjBaJixs00tn7MWFRcC
BTpM66twDvV2Vfn10G2h/4awxuMUrYG8jzvWhZinlTp5CuqKIILbx3rCVJhB6WLuA84LTKdYl0Pa
s2o9aLI4e+i0oFD0h6n1DwC+kwHRTr0NOfqr2sHw9mqzWdDUDUaYUfSin41NcZKsTcI+hJACsHEo
LPR3PSpVhfRBzcnO6WheblJM7GAZaywM8YQB9sjGJJ4Rj2li+IbPZCJtVSBVhbwqas9J309EQVml
K5S3iyVicjmlwrnSZgJ1pr+A8R/u8F51esmSXkb6m4swIhN77yKuRoVABk67pN1trJmXB0QcGrj5
HfpAyDZteoUDtF6vE606CPSYJJHNsysDULpq8IjkB/6DwPTVve7T4bMZkiVrTeMQ4nKIMzTLEr3v
/EIWoNLfsf6tt2URJBhjYda6fHFiRvnGMRPq/9g7kyS5kTRLX6Wk9wiBqmJc9KJgs88z6dxAnHQn
BsU8Azeqc/TF+oMzGWQwIzM7ll2VkosURtDMLcwB6D+89z0E1w464GW8bJY4Ou/7pThnhtfYZ+ja
a3y0peG5gejt+YNuU09iMmcGjcY2Lc+7PBLZgdkZfJe+mER84aNb9emFqRF3SWku5kWE8dU82VZj
xI80dfnyCS7lcoO7wrvsTMMqKGFS1QRlnzj6DpGjU21zwKgOT5FqGfZjX3bXS2JG513s99c8cpn2
I5kOb1jIoobRsNfmS6xmxtexF6X9yWqHHu+8Z41vuEyWF21F7b5EBG99+HfL+K3F+9P0ih/dn/u+
1vgnLeOfxkf9+vrvSrs1MUG5wsdlDsgRccBP3SPYeP4ly0LFutKXbAy/a+14FaopQa/I0pQF7o9e
EpIjm01lmjbvikLP+yu9pPProkoI6Xr8aNbkCikDO4o/LtS04eYIe/vwFFtWAePPLayIEZ8cL2iK
evkFvV/nbTORDudLSksYSCwAq1ZsgEdSRVn8uOCAtq9grQ89Aqgu7G4Ko9DtFjPBAJ44R2XcJMXk
n1ujtdwPSdyMZ4agsduiVqqepjYZTnq0zJu+VOMlFL50Xy8GVuPcqeBej9XGp/CyeXKpedM04XJI
lKEx9ZmaYjDCQ8MohllTio8BykPhHvHrIf0y2+5OM7rZ5roQjD9duW9AMkUbN1bTfWs6DYuiJhKH
uamas5jq98CDwTwmCw+lUx6tHk8YwIxzeGrbJzC61nk/umqGzZRNHwrDcOEJ1Ga0ZckOYdkcwm5j
NxjEA4pqgCx9BL11O/RjNJ6JqXaGc1HJJrsdnba8HljMn0JAv7jJetn7NBqtpQObmeTlsHRekIz0
6HB2mKRtlFVHT3Pe4jBj/8mTTkmceWxcgS7fSAOel7UpJX4UtWn93v+keZ6dpzzWxxN+LOu8ZSsM
KrlIej9wJ+lddNgpOCnGeep2Df5sBtQNtf6BKnzJgzEsrpDEVebF3MTzdW3KFf7HIpFudsj0rRcl
ExVm2bLNGxMKJ2ZtUXHXhbZ5nvs6P3PazjhPTG+5dQUbhgGw1X3reG12xkLHyB6yqQjV0Rl68Yy1
vOge6Jfz15I3TLYUSIITAm4+tYq1NNZBNpWJscLzK5A1iq5tBcvNONFMs14RfLrb21B0w+ba6Urz
+hskx/b4JceAZjZO2dobUSb984IPYfPnxJxCO+4nfMfiuV2pORIHQhcA4hu7oP+dnYNSc7NA7Hug
+5QRdqeC478au0OZyeheiyp7sFaYDlVZe+kbXcUOBqJO6oz2VjUyfh50l31D64y5Ixwq9Uw84HHq
sLfhdzQhAE3imdYmZIph+IekZMfKQZGYL2U9pNu2surzOZU0NvN6BQRpmGpAV7wZ6kQgPK1fjMfQ
NTkiPUlZlVuheZmrhDa4h8SzyHGiVphmVO8D29KrWUOrAvWKTq+rlv5atd3af0Ln6UddH0YPLpJO
TPGh8ozsKOf6ANYzhhtRtUEJblWtvrnhzSns6Zm9QOrteC9+qUDsAsmQLNnqHOBdhANny27effKr
dM++6jZeh8YjND03bIt7mHAMR3yPwborAr+vpx2WuMM06HRF8pd7ykr7fq5cNIXDwzvap8WQyXpu
WdrrlBouSJe52vtN791PfaLuAeNMP4N+wk4BIhrU3Tvsp3Sjeju5eXnQlXaerKbHPiVja/k74I85
WUgcQS3e5k1RnQrRxVcZ4x8sY85XMHTw8mTs32sue9xC39E/VTqGLzRDy2fDDKPdSv5xYiO5qjqn
/iTgRlzDZeFX9v/AARKTbWzqEJpdkMWgk96JQFMu/H0pHKYhP7BA0l/4oqjGVzQQN5H8zLOpPsNq
zNIpcQ3FeLs2HsJQScgBfgVhIRRQCK3lmv8iHj0Qa+HSF5fv/CBb08ECH/+YVQuDeqWGbteHQ3G9
0oRGF5qQy8XIUqS5/DOi0LDu93VefNYgOj7FfWd8spu+/zhK/fCOF/KmZTqxrGK106nPeTt8dfrO
33WpD6yPTvgfsYZUjgabTfK4R9oynrAy0xSzoz9WvP35sgKH8Ghew/j43LfiKcq4wBd+R0dmex9w
qBnXfwYgQoFQbMOpuP0BIQrT9nUw2tthXs7Z08Oo/EccoloM3V7XuI0zu94ZPgLRLDIuf0CJYm85
84b60zuXCJJEFkTtkO7MpUqLzRz79mEOiYBQUSM276yiUHb2YbRR4wJYA3/mM6PEJog5bZ16FCZH
zDu2KBLiyUxcvenM4ewXfJG/wJ+QuJkONQsFlsL/CmQUwq1FuJv4Z5mqXpNYF8dwShkXpCptD0Cx
7BNwpvZg5EXKsaZYMX+jHHVyhu9CjwX9qT4WSgEGGdaoAi/c5Gz1r6Hbo3JRztNg2OkFxALu19Ix
kkMHEPhzBkMqGBD0b81+GG4YbpRbpbMNXN/mzM/rl9J2zAOAg/pe1UQMQLGLb6MZYx/OaDbywppa
1l+zc9SRKJnKtDow6iU+pr3y71QGGizJc3FqZ4eMhXfIktT1uGvtatzTxyYbFWficq4tf+siwnaR
uTN5SbIHFO78aswU9EQ89gSzzDCM0ehs63pBe92OyQcI+YDpZPLZaIv6BIoSAGnsPM7cWtup3iie
SBGGyvKxT9Z1UVFNd0VhvijQMZvMyc0j7bd9Fifdc1/hMAREQMJEWwFR5JFonVlzarHnNesS2C2m
bcv0brue1i20jXtLG+XZHLti8zvbqRXGLnddh2muqca+f0QeBjnupnSVAalswop8mb0Pg8dvk2E8
yIyJq/eRsXofH/vvo2T9ba7svQ+Z7W8T5/l9/EyFwijaXKfSEDIODBElm0ObJidEJQJe4ZYB/jJf
ObPyDgAOyo/4bYHst6jWkQKo+npxUXGdl50eZvpuH6kLVKLhfpDjQtjM4E13sFj2kxnGB28abqop
7ciK4Fp/1Xbtfcnq0t5lJW1wWLJUlEKPJ7P2nDPw0jnrPLbNGnruSQEc3bYzB4qRNdPGr5rwwAN4
DjovN9lv5Hu78Xy7Dqwxc++k1xE1Y9OIMRZ0P3B9fRnKLLmY7CI6TghRdo1uqwMPvWrnzx0VRRwu
0PtwVe49yxBnndmiYpAIJXC4Q+IMms78OlStdV2RRXCIQTk9Dn1jPpv2ssAnLwQL6qmtr2zGh5eS
jIutJzKVbUM5Gg9Yt2C62WwiZlRK7D47p7p1zETvZD59rinktgsYsvMkLKbHRFZ0xv1gZtej7Vov
HpEOT6iMxn2DHMvY+VLAi5wZYAVmOBsfk3lk+jLajYYwnBd6O0T5oLeRObTMBbPYugLFVvHnir2q
zdfDqp1DucvvPNsKykJqdC9ZxrhvJ8N6tH32Mn2ZUiM2jTQCXShGqgVF6FERGLDsQLEwy7F1OT1L
e1VituEsPyzaaDoE+aK68sZksY42ER4s0ROpLtJxkk/NYpoPIWPpiEkPDYlXlma0r7BBmDe+jy9j
Z0dV8uhNSaK/6ff+vS79V+tSaaHV/mf70uuX6eXLyx8itb695Hu/q7CP4bCk33VXwfdqaP3uLPPI
QnNs5M/SxOzKxO33fpdQA2cVdvqO7dq+dNfP8N1bxvIULu4qGl/zuPjfX2l4UZz/sjxFzKoEH5n/
I4TatX5RwU/xZBQrOJHJ+Kz2Y2V3uC2SqoMz46SfNXb+KIhdM3le+ijkYcFVeo/V09g3zZTfNFXZ
fHGgJEJ+yl11Vnt9cpW40N86QE0AIQFs4d2wiAyJk31OpJM7NUGFsCBomGAfFCqtz+Oc5ReuZVTQ
FnohoqM3mXStCMneWqJkKP6HzNpGAyirgOmBMA5u7QGhh4Azu9vYMHnshXUkdmVXA02WADmfC6jq
AupM5z0AlBFNMDaR6x2MMrdf5jlZrlXhDrvWmaKrzC/l9Th78t4tIqDlanGtrWxTlgi9966tgKMy
7mTHQvMUlsTQXNgYZQ7ZbNXLiaJdty9JPYFobeYlmqC85st86IfGdQ99Z6p5z8Qyuu1EB4GJYWTv
wDBCgBJERlh3hzktk2uOpexQKwWP3I5cVK1mlDvzHnKPumQzMX+SicmkEdihOKePDK86cx7PGrdd
djAsxKWdex1CkcYbNzVj7mpr1+nwsS5aJhRRn6T4bpqp2ucyF+3esisX6qyHM24zKA3kBQJ3eLBR
KHqnhXf/mLFBhJzrJOu5ITxK942tvCLbR3HtFCc+ppK7KJ7tmdncbE+UQ7Hz0OEuC2G+9NnnqOqF
fy4zFtO27ssTLNbmODLy2cn122XqGd7NzBvNwF7EjFRQNfqQk+C1ZZ433lmzU3wZxJQf7cFMdRDG
bn1SQyucwGgsEANRYacxopnOf0yNEJXwkhpPhSW8bbKE07Zp7ObQe7lkf7C4LOXz2tgiD1MbN5p4
ItPnE4VETTJaiCAN2D7XsJXSoydGXJW9UTvmtmid58g2fJTidTs9N3kXO0e1OP4biGu/Y+86agx8
NgATo8PF+NjWoQgvQoURi3Xl4OX3Ha5xtlejPUzHtK4kA/ywXsJtNNZwU+a2T+ag9Z2JkIixMZIM
UFufJPdFa9kmYqgxu6qYIcOEA0r+hT0fG+Fw6lwMKxnj/hIGLaZOCoP0CqR5g5cgM04YSKkml8q6
rF2Tsx/f9bgJc+b2VT2n1MkwbMZG1neNds/SKOnQi7YI3RvPmzYcc8X9UoTuiVO2hMIMZ3nysva0
NMV0V5ltte9lo/aLG1ZvbpGrp9Reujs4U7TJLhrJoPItmJHafYp0+zbgy14NjdDYCwEyyTZKHODL
qt92cr3FP/pIk9Zt+7Ef9r0h9Jka0+cJN9khYbUVqHK5REVfreSPu6zuln0StgMG/KRjnZkvz1bb
XpcmMLTNbI67gQEy0VkFI6h4cS7dvCBTrCFzK3cLuzp6KpbktxVh2J7rbtInVMzGwxJ5zuMCZfLK
g7ZA4W5dNUygqvuorUVyOcImu/ZKBwUcxXl01dCofZbWlF6NaRnfatw1EP3zOn2KlmXyNo2O+plQ
M5Ayvo6XZ1Za+mB3hbuvqvXxlTQDN9qMty8J0YF3q7nAr17lBHlzEmD7N7MXp6dGOcunlIvznMFG
iOJOnQnihuDZh5F/JeMSDyCcvBsDPA2C3XJKTvjnnQu28l/iqn5dkqw/Q3wOHcSrICep4qKaunq/
1M1LBax9kwuRX2RWOHyWyVxck1vlXNhThvPQlGGyjXv4Iiyy213UMSIhpKVYsdHwV8pkNJwtcCfG
m9RwtOC94ZGWEFMAV8MU3Yh5Fke0CtEFF3B4UGYfI2p0e1+f+U46tRt6SuMA4JjnPhNRMBeKqZlO
2OfOBc2dkRZvyJ6TZ0G+CDjtSRmw01GDpixxs8rjdyv9I0tu/3bp5/TTKJxUkqdR6g9wEqM3RCX5
GChmTk/Q4IGqAvfzt0BF+YYbR6obT6WOPCPHYvwsK9+JApYjjARwkSSsF2I2SUVBrW1A2PlkGqP3
VEZ1D21UFOgbxzFua8wT7Gl2UYoAAWgbSV9Vq7ajIap5H4dSHDhT25fJKZ1jxjzszmx6CMLZaBXo
62K+mk1dlj488ZjT/zgnne9vhDU3Hzo4KhXNn0u0V4dI5iLB9d1sVNgxkYEFvpFdpadjM0iX1o0h
FBeldO/FFEVqqy2bG2eK+mfP6Awe801mXQ1eWTcH+nnn1OgqTnaTXncwvW00gZOoHHSiF5/bmaku
ek0JvJFQSRZGuJb/Ocygt4PVcsePodOpu9kYVX/Ihoka31JLyQCt69w3aVEKU6Yrqtc8aT9FpOdc
KQs21imXYt6PxDsMSKT9pEYYItPzpNe6vmjmdYrg1u1yNiqk77YojPYAatn8BCsufSiMZOhPrPzG
gmW3Xed7qxRC7HW0FPkDkFVy3Jgi28+E5XQXIXJflDGYg+dAo0bQcN+L8MKsUJIGjTWkzZGPQY9T
D1O6d7AIP/NNQPbslmp5jeHJPppTVZyyMm3wBOAQjuRuMXDG3dTkjaScUFn4pLJk0DuoNSzDl9mF
YEpo0hZMT9oGRAXOOGuRvpwDDGo+6dBMrwV8ORSe8nKco+Wp7Bh/BVVZDeGZPWtBQF9KWEPQVIl7
HfbVRBKDJgQDlJBGgdt4EOGWlIGnbeV7T8Ltu2UTUceHrqu5h0eGBHt3wse+K2JvMLZM1gnY+etr
r/8/w8j+EMv8c4Xu2hTN/0wDSSOb/6Gm//aKnwSQ0IXWIDJgDJ69mrJ+F0BaSBvRRDqWhKzCNutH
Se//RhPg+PiAPG4ea7Vpfi/pqfY9wkVxySqLF3rqr5T0/PQ/olZsB5INH4/ORVLvr//+J3/hLKKE
28RZU++IUEjRNkf1bgbigyfg8NPX8idWRkbUv/4wRyjIGGQ8mCQA4+r94w+rK25uD83eabBjM9BR
/QFvTvIQVTVM8CJ0kku7q9KtxuUJljo9qxpkPqVsLJZUiEkS7cZXvXZVMGRTuRuaKj5NIjH3Y96D
k2IDvfX79qtJME1gk7+19XC47UAwmMEU4XfPBiqo2e0Tir3hjUfMo1T6pU0YbKnJSLYjPgREnAUH
UtV/VLLwAvzo1ZZ8zEqnt9boD1u40+fj5CU7czYe00l9rKbpfDLGegPL/dSkrbWJbPuj17bPTTS9
mjVG2si6EK5GGRXlGc65qA0kQ7m3qarc3dhyiNeZTWFVRsnVVNC7zIUFE7SJ2aZJbR9YNZSbxUHq
wIoIZKaMx6uwjezLPJtJ3pWYmDKcvIHhhPOHAsQDg4oRVQNncchzAYwoD2KyVPIGTX/3Qr3KSMRX
iVcz1jUk4atp2LaA7s1pRsaozDuDC7PfitId3nwnDu/4W9AngKfOw6ZocSQcQn+BN5+YucFvwFwO
iG/mnWqLL3WEyM5JTE5EJwqvu14pBJA5Q13fN+AqMFDbz66PoKrAMUwh8ch6d8Q+K8o9NZG9iegu
oX8s807raGIAbwy7tLKuWlJIgoLgzUAvAP9x9N0Wrn1b4CugS1RPXeaEm7JwHhzX1Qczn0uCnJZp
S6RCxugwPS30LqcVAMlWhTkLWqSPskSI2yzqaTEXjeTJe6zT9s4oQaQshL7A6WXlp6gFbuK+d86L
pLhwwattKnt6LPqJvDHFZrAbIvQVNluhMiK+r3bmeDNb1jVrumPVFs3JVRlCO3Al29LMX5E3tpzM
xY1fd95VNrXP0wC8pI7NepfpCvXTZD7yPeXb1mjIBmJZYGrnCsE/lLWcpaTtAuR30tTYcxBcScR3
e4TX3X4uZmRzk9NsOtUByRTlErgWQaY5aSfbCvHGaVrFeQXPM9aZSPiKeE5upJRecqwsdznrLec2
aeozLBsYidpVbZ/tcVneVIP1MR+ahzbDkeCjg4qzmkSMlK+jOGojnwOvTg+ZaVzPQ3kluNbBwn1A
n3mmdftVOuqx0OTbceyiUn2sctwXLuAXpmgmgRO9Ne3LaEBXCWTV1TmS3no8uL1gReXBhIVhVu9C
jIXMJHFAheVFv1gtNhuUjLrpzpyJuWQ5do8OEXUk6VVBbDXdnYUF9+PsjOS+DBWkV+/Wlwy7XUlE
XL1YX8IyAthRyAjfmuQT889IYyT3gEqSXY5KKbyS6rHuZ7Fv+6n5Ok8RwTL4Gk32el5Tj8fI9uTZ
TFo2vNMiTY8yb+8zj6kCi7m30s7FB3+2I/5e2cwawSVbIcKIjP4A0yWJoLkfF/E3ktxfmr79NzuC
V13sT2fN39sQiAZ+ef2P17f/+JNo0G8v/j5g835DFaKkK35JrAfctIZy4gwg1t7GVv/TeA0+k2mu
NDKThBHkKIhQvp/F/m/vCDjfwa/87VXfg0//diD+s8j69Y3+cBhDbuLa4QehUVmLhV/YC8ng4Mwf
Lf/ooJyD3ezI9hwo2LxlvhO+hk1uPE88X9kL9f0NG6lyn0U4W/FLlunHaI7u655a1PiKYTLiOofS
Xjb+BVXiIXdFi+i/fIFV+9UCSm63DbrVMO8+V11UoDy0YximTgd/d04k8wSfAUNgSc08hAKm7yhv
s3o7FIzsCG4eXplnRQe9qj05yNPzESX3PkfbjLnaTE9h1LePsPn46ARMHqdY+BcdWnegqaTrXlcC
ZmnRLB+aZVibENY0Wa3kkQ5TbMaldjdRnT/2ZC6ea0ceaRxxBOF/GLAZi8L7wp6ifDGZvn8oKlVe
EnDe82wqE6BQ7vKpFX72aESJ/UGlK2TbGbPEotcWNmr5bNavjTlidXDqzqBEmDlru4okm//xlTB3
zYot+8fartv+rfk//9W9NOV//GfTvb2ssIsfyq6/vfz7ncitQ9mJIYgSmNvtZ2WX+Ru2LpdxtysU
U+sft6IUv/E3gaBIHxTGeg//fCti5xFiVWEBZ1uNRn/hVqQ2//VepLz2peOymjWZrMtf7kVz1J00
2jIHp15AH1i6eHzo5iLL9hlb9uJudFLuPKuSBMFVBsli5w0jyEPvx1Q4Ui99fu5WRGLf5Su4ySCk
ZovN5kEBdwaIZeMCLnrKs6X7XET44TULpqAiY3QHkpaUqoX+VIoJGlQLF6oSJRa5IUWR7RPzRbo3
IahEvorFC3dMfMddLbNyWzMM2wqFDTFU+nZZMVOxil5yf37rRMkQE4PVm8/AeNNk+CZ8LMknFZnG
RkiI1t1T6RNp7onyEV7nbexWNI3R6nEq/Ic87O7Krn8LV8rVFKdTwCrqZDppe+GbKDxHad2PWY8e
PlZg14pwIY0ML3Cy4rIa3EOIznmUkNk7bwDkcvcp4oiwO0DWR2y7dUvAAEU2t9BCu2I3zRzBBluq
q26qsBrr2DuJyBh3mTu9yajvj/4MfGZCUbLF8BmDRADj5WOo2MeMSfZ4zQzmuCWpNCPRpOvzqs8/
LAZpf/niv/R+Q1qrnm4Tc7k3nfCNXPVio1WV3kP+Zj8A6R3MST4S0wjR3G9ilyiSFaUFXsyek1Ob
AT4r2yne9xk7aooMP0CRGx5dIAzs/A1s157NBh9gmdlP1banrAoNt7iF4xNtht6WAcJF7zbL3dux
NPKzCNwNOG4/gyxTS4ZKy6eumi81MI+TM3X9UVfqwdXRZwY1N4WnfazmI2SC6X4w0fda1qg3yO4w
moVfJkffu36uL4yBDW2+ktnMd0hbQdwfUXrFXD16eVuwaxizeDk2bY9buxzcpf5SM1fZ2zEsa7KA
7aAB6HqYZxJxRgJPAyCVuJ/qNfencwOE1/OBHX65sXt7vJ/0VBDkWdVB4/X+Afl0FWiR59eSIIAd
v/75bJYq2ZV5z4bFlD71cETUetHddoOV7RItHgRzmO3S2OmVFcfTbsiqB9Muqm1oEMAkuegDmaYv
1Uyx1YeZtx8JFiA+JTG2VkEidb4I+3pqy1dT6mLT2egqnERP+JZJ5Vs6pieacNqndLDiu2H9mb5n
9OgGMhPlgXFKHQemCAMm9bVsVL6cjJirZKflWKmNhRGlOGTCqO6ynPhXFBtOQmAEaYMkKdAhRQGj
Y3Yl2MUMyCTrvnpXNdr61DQNsdCFSN3zNm/SW2GjtFpY8X40I2KgHbIVX6E+c8YR6+NWm3kcdLEl
pyC6953RIU5swWu2qQdf48gm45WcwNoqcpjctCio82cngijdR7hOzEbqvU1t8GzlnQtDRFMwB45I
qfzdnFgBiuPM97YTACM7YF+c37GfWM4FqmyEOMxW916EzsxgCnb0DE0CQwmMOwpMfikHl9wIeU6y
OVx1ugUiSeKIJov1tlabGg2aOeD2OMVh/7FCQclVE7Y0JDo33fusaOLXNpRUFwU5Qy0T4wGXNgGS
3nESaLv3EzZpuLkrLX0jjHD4+NeP5MvkS1O25dfuPef+99z796Pix5/+m9XPHuchu+F/dnT/SeH8
+6u+n9hsoJFiO1hm0Tz8UYtt/gawBmyT4AThb/ww9koT+6+reBlWH6GkJ36c2N5vCuX0ajgH0MZS
+y+JsaWgJfileoYGTdVMceDz6X6FQZdGya4mKqJTPhXquSqm6ElOjXkszbTaF1j5g3HhrkVEEwLU
xCuwrnHb2wlQE8roqJxvjUG9dIhzjmLyn+puYmYUEomWHVYV+M0S5dG19OMBrELh8vxXREeR/+Bb
FYzggtTSTQ9XHVeFoVFs6ND5ql1p3zqD659NUx59TA1VPdiJij5HuSboKm2X7kb3wnxlO+T2IA7h
GiCIqZ1sWw81tKUY3Y/e9jaVx1kzZma8r7AgPWdOWn5k70hs3MDwDPDEe4nbKXdOzoy1Bsa0LF6H
GQ0aD4apJLA4JEv1pFWZ34445za1NLrXdi2/W7igqH66uLiOBeChgEkKaU7j2N4zp2offcNLTwQx
WZcjm8GZ8RyVfxZHAvrQYocuye6Ko52sa4fgnDyBTyDE3BJOmzVUSG2OGLivutzaS86fZ77GcH0M
6PbE0G38asaixcyp5+xWA5hkvVOxUwwy6c7FLpn67H6g35g5icOJuGyJ+xHS0DmZD/KJNO7ePE8Q
sYyBlBx0fGGxf2ZENcRRN07chzSxqlcCPwQVVpzeh5acJHv2nkugnTIszWI0n2ZYHcOWGFBIIoan
NKpyIxEdciiQkS7LDHJR3kmS6TtUcsVLEmkWnzwf5KQpgU/KFUPprEBK2YuQ/J6QIGY/Z9azg0oG
vdJLPPtoNNigNmrFW5b8t/uXyQq9zFb8ZfFOwvTwIz/LZTH8reMUTH8AHSyfaGdb/sGorIfJhgRN
skfTAMQsGjL/QpGlAfvt9irxwHGS25TfOksCDwvJ8NlYpyiP4SzdmX2BdanVyDSgpqirNOO3GcgV
+5m8E0CtdxoodzdXvRu5sUGOWaJrNo8rPbQkOgQXowwBv0zvhNH2nTaq38mjKloppN47kRTx+XTI
mip3ztV7dVxi5+TUoWQv7jDQp/WZqiU7ktQKJ28n+jX2zs07qA2KeFMUqGniuRBdEhTzw6z78SIh
oorkyCrqPJiCSZetV7Of7VPbIrCyLseFIlWE3gNz4PyqchdoJz4aZ5bzSVfeODZIti0xaPUjmejO
+YSMedOjAP9YmN6HghpWQGiamCpCWrUPZtNiGcvKeLkmK8K4F3mHmjv1zak5lCKMH/nc+nJQUXwW
1v1i7DwCHJqtQ+bnoUakOW4qB+vdBbpsb96lXV/r/b8Psm994r8yF60o+H/cf/5n1L+0X16yhDd7
a3/uPekY+eNL2/3v/4WXRqCyIi0ANdW6kFkZkr9vZORvBBPDn0BKt65sfmo95W8A85BSYSiSPhuY
H1OgtSt1eEffpW11kFq5f6X1/LvO0+YjKY/zi2WsSxv0i6kI1SfOBuQbpwo503PeeBBrXdVkVy2e
HiIgMz/BqqMSYu+QppTsgmN7XzVp/5iiX+hA+Q6LzxpwJpVAtJU4uOOQTLu2YHhKLnrib1Gt2p8I
KQJp6ETj/FYalJQHLyrVgQAXg7fwMu96zsHQBJFLbOkWoJJfb6Ze+hdymlaNBYnKRHUPhv+KVTL5
lBoJCBgigTqe5S45V0Ees1sg66pqH3uwDI9WocNHV03WK8L44aKKSYkhG45ONUATlZKil5TirS06
63Ep0m48jdbYA2QjpBIOlRd/boA8387ZAifcNGOUHDNcIV0v5gfBYvfB9+s03gvDy9BLoyB+prcc
GpYNXhLtCY2ri51FPDitKur+R3uenGe7AOQQJB7SB6jaQ9Qd9dTNB5+il7/WwE3eYBKyBzpJGpVN
Mw/zQ43l65w/Y6S08xgaJiMy0whKEK3fUhD+0iD3f2S5KiT14D+7zw/9S/GS9i/dHyH93172vVpl
auuzbfQsiLaI+Hxuo5/ucpMqkYhEJYQNCfP3vSu38hoCs2bdsHe17NXx92PW67MmJeQW7SPbS0bS
f2nAtEolf4I9slO1UXi6aDoBhDIA+2XAZBMepQyB4bunfA5iMI27FCgMoiizEeUWernKbpW51oVM
orwdGXnGdDO7OXnohPodyI5iKhHhVUcz0DgJkd7aTY6qa0tuC7+M9jozwwcTUeFLlJlA7gD5pTvy
QiN71yVlX53K9zaM/B5aMtISm3swaOIVdgwtW/3evrnZUnQnZmT9dnjv8bwsn9sTz9isvF771gRG
Vi7HIGv0eM1Ppfdsk5FGcu0poTYUd5nh0WiKJgs9xmCSBhQBBM0oyC4a05EIAfwQGL93WYi8cI9v
lzbWfW9pweHR3jILLHP89SVEx7Edmyuz1fWxARVigz/rWBcKYUb3TtHik4oGlIqbGV9zvrHXvjrU
g9cE5tpxN2vvDXbQPWcfWFGlytn65PhjawIDjEDbFO/tOz4vWvkhKhOiGt9b/KqvSTH1PO2GO2K2
yicwO8uHUE8Shr1sr0JK3/o6HidGQbMl45cB2Gz6kue1rXd1Re27arCzr6j2m2qHpSgrd1yBI/ox
mD+bjO73zm7y0oO4kVYe9RFT8o9tNjndQxhV5XI/twShYcFKs+Jct4MzbCJTWvAVsK/D3nHITAjk
4AEX9AqTByCVtgttA0QfFVOuALlNFjvuwC16h7JddbkT5OHcLBfQbRWapdi76cZSuqhPQ/2adnFL
XBd2+XFlhbX2/2XvTJbrNtYt/So3ag4HmkRXETXZG7tnT0qkOEGoodB3mQASwGvVI9SL1Qfax5Z8
7vG9nladkW1ZlHYDIP9mrW+heooR988jAYMbVq3AgHyGIsTvpZLwNL8JO5blqMTcc5/JsNoVfA3e
3jVEBq8xrscEOjzhc3u31HkdVYO2fAYyRpEm96md8tlr+iqKTZW2GZwLBwOa8jxsU3mXlHrjZ2Z+
Xzpkt8mMA5BPouzU1SBHjqJuYh2LmwIvytCVd/HsHXqNkGYsEweXXF9wGBKCd6hy+85BonvJREI+
Xeh+7Y0iZu/t5CXnGT1QDjV0I3k+XBF5CrIlEChIp8Xd6ZrMmVJ9mNeOEO2ACCEp+q1Cj4eckHax
raIee8SONeHZNyuEpSPH6WYxUzhO2WR+7bV6MIvY3xnCPSxxe6vl/NICG2EsNPt3mSXqG0Z97S7m
SsREQThuZ/kj+aoQhdtcmKfKIjpeDjUWP2W4myInfxokgIWDdvCeECkDt63L7qopC7TIsF00TMZB
9Xsdd+2OoPonC7LNEUzTFNUYmpEGdA/J5MLANT4ClflMXXMwUa9GS4lAkwRWaCJw3b5bfec9Kw83
2yjn9Fm2c7daPIsjPk4Unk1aHIXuV7XWfHAZdJ39MikOYkiHm8r23UgGqX3Omon8SdNRV6y3Xzq3
nrc6J5p9Xhofr1sDdA6Fc8kk2RrtjkEebo2O+AiVLpuBue4udtFaMRsqpo9WVqeRkVaNTw/nqStn
yke15ndUj069kAPFRzp+mMNM7Pu+zG4FMq4TLrfxQlh1d9PHhfkNxEL6zSDmAYdW5UXEnvj3bq2S
T+ihk3MuBY80l1VXWebxTUWmMhwo7tvPRdx+ackffVCjsjGeIL7oyF7qnbWgGv5dAfy2D/ov6nwL
Yf5fVvoHNk3yTf58/v/6Q/84/wNWs761yo1ssPnshX46//lvamzTBKDz0643oP4HLo91ySRcC7vD
H+e/xySLNTBjeYL0zPV//Y3zHzH5n89/TNT8Xauhw0HLtXYhPyqvugLM7mA449HwVqho4RfyyKO+
aiJz1ZVufV4FqtpeIATmjXZXQK28TxzpKBlh7rTVk1BoGfbjBCqJQX441bvmXQXZrILIoljMV6vU
CeLnubWOwSqdJIoYFaW3DFl31ZEQfRnedZbTu+ayXuWX4l2JifxmvAkGrV7t3uiPtsJQHpmrfNN9
V3KiKEHVubwrPI1V7Fmtsk87cxYUoGYdf3HedaHWOLbYrMlUkFtjlFpHHTgUEWElNIcIz4K4chuL
dNEmbbdB7+bIIsGqd4V1XirxqIL6gAayJhoYHF6wiJmU5/7W91v/ldsyO7QNItoNbCt5ojnPo3LW
1iPPjZIlAcBcTwdoTMxSjs0+F2FrbIkNUxkua7P+Vne5c+mNJcThpuxV1qHKu7IERRyxp56eVYem
jK3c+JD5GahiChh/j++4Qgfm6BsdNoiQiNv8IjtZv1U9fuUdE45vTVrhvddlJccthgzrCvqmPnkt
OCUpULy5iJ0dWjIizjdBi4qU56C36uodHkNJZxbmtlGxZCcDeg6wprhGaYtabumV9s7d+4SQz4uq
UKWV+a1YR4hQSZkmItBNviD1aZ/0Omx017Fjvg4gAf59t82Z43VA9D9sBo9o4+0UQ8lj78ZFepQ2
rpyd8z7bpNNJboN14FkRRlMeMtMHeOVW/kc85v0x0c7nujbK+R5Ppb0lpVzdVwvKn77nI94kaUlg
7jpsbagG90TMmMe+KZKPlKv2p+J9GDK/D0a4/hiSyPeBib/OTgAiZDLC5WAaO71OV7AvFNCvmbgE
qhDFNkbWwCixqyD5Dobqw32P0NDbjFCxfNAaGgWC0yVP9VhSGk6VrOCKQ2Xe+nOY7mUC7jntHXkj
/CK4LbBJPpk+YU9Y8toxEgW7D9R55LqNkvOVkEMKb3NB9IuAp1lKJGNYkKut08xETc3GePRqE6Np
jAknJlw4qViLUei7n0GTTBd7dIn3Hmz2PvaI5bZ11BfUGtxhWn/y6sQgudnpI6aoC/H1s2MQF5uZ
z4QyYRskEBzJP+qiTWfLfg9EbjhXeJg8pENWNaV3gautG6wMXZTbBQs6IMm1HdsbkK4QgtKFa89i
50ZmMmdYOJTemXyd6ZalETZl34mtrbVgigSHFwIVVIHiy3UNTEpSgX5mr/eNjre/yh130KDxvRy7
cVMVmHeRZPLvrlL4Vb0FJVod9uFr3kpUk0NpiZ2PmPGlqPB8CkWEM1rA6oY5xRiVAaoP4Em2R7aI
L45jqstdOhbiCorscMhcm51eKdM9sjis/hYSy3GI+gILzBxKdahMy5aboXSWa2lTCY4MaVbMBFR4
5BvyQIAhhha2dDb3DbIqAdBih9gtqm354gfBGFkKnhw6GR+PB1o+2xjnS2cH14udfZNT8yUsyvs+
779agwWsza8fOrbmO872fTDkx5p7/uDZ+JpKAsm+AbAr9hQBFK15U16v6zwsYUSDE0hj7iAWSIBx
IndOWL4+2rhQAIWRkNr43ZcwzoBr906CWr/q+5Aw3LlEXmgON9QvJCLpriUpWHrOURSw8ogwLyLw
9NVVr9zkQzU49glpd32j8lHehFhrb8MunLeGzOcIwgwBbdREyys0MuPNHVfm2dwhfe1V8Gg3Hgw5
T/fG3rDDHBqlCnQEWpwceAtrFzJSoz26WG6+VkUp2Sw09RW0GB5GRZC+2JPn7BL0s2orslkVkZzi
GYNrnSOEBA16KGxhkBGPdWbNWzjwZDH31rikD8XkerdGqJ3NNM76kbwFhweoRkQpEvNUY6Xew9NZ
rvopFM8B0gFBFD1pUTwOHsosDM+9j8EkNzuEAZkN1iaWN+TaYbxH7lqVyRFHC0qGNK1eE5MKsrR0
Ii4mXpCPhDjy5y4wtnHdZLvEd95yqPANsmAm9sJpi8zYTtDioaJrOVkAqyxzWBSfYjF6Lz0GMQe5
oCkvxSTCqzQlSmQetD5NolrulRXLa0uJ9BjypN3KTMtoJGpgB2Gmf6SR4lzLXS/dIRtuzvXkfra1
B8t/TuOLl2Svk2GOUaudZmd69Xg1CYjSUwVviHQ6ltUQBtkwnKhmsfFwPIELJNq0nM4SfPpK4SGK
oyfzuWzwRwCmB3yHKe5Wj0P1efKx2W98nc4dR+fgzMfEaKxzsi7Hto6jDOMaXgqnz2S6r3rCdbn7
+5Pq//eWqdSFfzmfum7kW9n8NIBmmfrrT/1RnjLeXfOpXJvVJyr/38tTpIgMoMgXWDeqyJ+sP7ap
VvgLyCmSeZhpUTsgFfyjPGWbuo6lQhN5Y0gB+7e2qdb7lPmn8ZTNC/NtZmeMvDEb8IZ/LE8VltaE
Etk71hYjjk084Ixzp16AJXfmh7i3p7fMi/2DTIf6VNUBDSu7T3ntNJPjkYw4tHv4Mssxk/Y4bzJ2
ePYmE0LBH0ZQzJNHPRoDPStHPyd94i/ftTV/LGDu9lGDmwXAHr/73unMagftTnD7L+WBUW2PACdw
8GfOabthc5feTUsJ08dYYXjxIHukvLKrEMsnjR9JKEcj8hQo7BGTQvUpFUGyT8K0eFLeMt2F4KL2
PLLw/XRjVj62EOhXwOK8fLAxKl1ps2tvrLSStwnP6HtM/f6hTUYXYUY8oJMpnAsryu5+CgKExCON
+3rHzxFNh7rQ3Bp9lL2rC8NVaOivkkPG4pMHvR8honrXJGLaAuWco9qkES3t+qXv86/JrP07Z0oX
JEYTp8k2sRe8b33W50WUzbn3kngd5IXRFud4akcmKMnCic5eclgohkxxn3tgOhfe7/ci6FHuJ0bC
2eoj2VkLTAMulInMmbJTNZ04EmEy3HWOWq6Dqmxex9GiQu2BqTsHxUd/kjASyG5kodxOEAqYakBg
tIeUmEiTWVq4vDlW83VAR7uxU9c6j16WX/WSSPSwyuQelgq5E4E1MVmzvrcIRAC7BDvUH+NXqzHE
TbfW0Vkh5miaNQlDZlPsxrXK/vtPpP8vp+oskgQ95r/enj19/sL27KeW+ref+cczy4S4R6EkgOb+
WT4teDAxLzff92DOuhz7Dca3wgnIUYPDjsvpXUD9xyPL/8VGq2mGKC2Zxa8Iv7/RUf+ax/bTI4t9
HppSgW5ubd7/HHzrixobhAzsg+JYfp7tLAjBgvhmAqRFEGtqEC7WpuZ3WfSqRc/ci37F9BahdSbs
Lr3Q1pDmkVnTdWryEDCKsj1Lx37gMd5d0KV1t5afGfTMBX4Dsyicq85qjZ1osuymSqnpN9hm/Cej
1OV+EtBpu02beW2AIIUJGI5N6zsLBmtfm/24sw0EEegaYozINqC11rT1IeTU3vdoqfEkeCPG1ATl
1ZpAm1+b+TzfWUUbYz0aldl/WXLkbDhEUaJJUgelxv2Uq/HV94P+Q8zngxyQXBha7ipLHni2YfKw
9CsiR6SNfTc+OUPo3gVV0TGXm2HJpooObE/yiJKRncRNdSPoq4ozyvDZ4H6nAgeQjL/FtL+PtZdt
C0I40an6OMipqY8eCotd2I/2jenEbyCwlg20gnk+qjmdeACkxADvRc+ZshHYhG8xiDUROjDvGcqh
ccILrj841QiDJ126Cw914O0I15Q4FrVrnOA21Sc5ZrRgY6UAgEF8LepvZLKonbKdh1THVFBVReJT
rMyocVkMLOS97JX0NdTnMN8mvhecaTbyoxP70GH6tipLeIOtcW+XQf2AI77xNlDWzozCOWJq3q7Z
Vf5XGsr8KMrWuxIMA6IVSJ9tkdSLbwBs40MI3e+bUPpNWDRjQZbpSDvAesvMdV5hwuanOam7o4IU
WEFHdjX8u3a2XkEmCPRDjNS9oD8XbBlwKi32bRKyc2SmeeX4xgkzjrn3y4ERREZMMcHEQ7eZeoLu
88KI74Ub3/o95wd0X8HQqPpY0xRHY2wcRb6Q+Cq0SiO/HQxj4zkGoxCzqAOCA4CgblC3kmc8JHha
KWz1lp4C89UMz6Dw210ju4+DdkIOYSu7WnITkQ0m0o/10le3ZTKoQ0nIs0K0WJecv0lefylVjuWq
4dNGDOmCC4ELFoYXyzLMI1pl8wbZKQCHHDrmbUpq77P0sBgNAAnbjZUbMAoxxrI8HtpOdFvZLyDE
4gQDcZw6r1ZKI7qNsXDYCEOM8NhkdXLBzxs+BXMxb9x2hjtttZ7zuk4KLmHn+fe5yon3YqaxYU6V
wL8uaSeWuaBXrvpx2sQeW4I6zFFq+Eu1ZSuHwcLjH+kWqOdjA7V/p0XfncPC6N4KxEsna3Tx6+nC
bQ52BqFRlEAn2NrpTeqRZJRjUOOLhFZ+SqX9xO1jXTvFLK/icMjCTcpmIDzS0JaKzCVpFJcymOTT
UOFR3LjmBKwxmwzrBvVS84JZqBHimMJjHBhjcGsyhTBajeZE9s0jbRxJRg52+Rc1uTgnF70A0l7k
KE5D6nLtszTbEZjcH30fULac5/aKFhkoEAEM44PMeHd5Z+tPIO3avXLdDsBJNx0kC74oUesYguwi
TO4lgNIM6ahTPdZZl0S6m7G6GarYhxZE+JB2tOG7G2m8FmY3vAd05lvfIEOc28xSu8kDDY366irA
EHUKmqDfZjL9XgLhYHh7Kan5Dpj93Ht2Bi14YTd9I7QiN7aqGELne6bI54MpkK5LkAKVUJfHE2xm
uOtpQ9wAfd3wHc4FkGcYpkbOQma2lvjA1QAfxIVVnBtJ8TQqJ9jCy/y3IOe/Oah34Q79VVFxRo3z
p6ICdcv6M78VFasax6WTEUyBzd+0o7/v6aEXUR/YDgI0qNk/eLJssoIZ7gcM5IW5HvdUNv/Y02Px
cl3MXLQuSHIY7/+dqgIr9J/m9IRrIZ5dXyG1jfVPe/ohFrIboDmcoF3a4Lttn5Fwk8h+h4KdfWE5
myix46odv7el0d3PvCKEloH2/ahQzMHQxfnJq1NYdb1VXmJzg84irLeVdsZ7T5BDWoGPvW5T123Z
pObkpIOrGNyNo1I6c5gxY8RcWKACMnT8OIXkM6LBS50vAlTZJ7ttRvc4m94aIWYlJAgGTToja7Hc
6q6Ev8E4DHQ7SP+8RKbZe/EidvEcdMwMXD0ypvBGk0UckQQMVx1dQ2iPzcXeug1PHfgDc/oEv1SQ
Cyeo1/krnhkIFl+Ctl9A/dVitC5da/WnDkrfuHHisXidGdJ+UoYyJ+YShNnc8FUyTvF5QOstqz6B
SN6dsTZPgTmgGvLyS7uMVrnFUFxOe4mhkoVqDv9u13qpc050TZyw1XUZZVnHEvrksW7NT/TO4n6B
T4gBgtAYPifP09GUJkR4pESnAcOR+RMwne84IYznJagB6qHuixyWGXs/SMdrey6qHYL49gW8X8wD
mF1nbn6p2I3vjRA0+HYuZfhcxdAuSLzMDyIu3QuE8nE7g2j6XGUF3L3EG6/Hui7v/KlA2qAqMiSt
rLnrQ3hRhNADB/UXzz03mnPVJF3kMoB2faqC8JaSVe1YUF+5tgHmB8AE1ocA6i6pd32UrskIHBXx
TuOYLtk+wxPaOjCS73z27FvIJVNUeu73xMIr1C7udZol1QkdE6b3au6uxOyLD1mpl727IA8G2IK5
v2uL/cAJV9iTeBtGEziSZ1SfKjMVLTZ5X6orwzbYs7f+2F/qwcBsHROjwdWz7uSr9/18/r6rn973
9mVrcVRAls6T+3iwBMt9hFuYGFq84/HeSAUKgFIIiE9ml0uUAaFkQhYim3bPRr1gx6EgQUkQvKsK
GFijMGCVS2mUzQMirQTyD0tvJYGVdnNffhve1QrtKlwgxMb5OCAxXq5KbrIyAsHpfdTxLIItUNHs
rNjhpydNtqoZDYlfjTezM7ivLaBNIPwWg+kD1mFWVW3hEj9JS835Xs52/wELUXsH3g8HSkpwquYV
TI2GO9INb92ifWPLPHVwv0JpHJ7Yx6ASE++KseldPRa/K8nKVVQ2EtOpjiLL4Q2xj6PDZeJnPrPe
g27WYLvYxF1ZocjN5uxxJNDskwJqPO3qUPVm5PJ0+EJ83XJPtlJ9nYlAPjqG8J+zgtVSVLTm/NDM
i36zZCwh3jvp4EYeEwVuwCXI7oagVl8RysbqSWQ+HQDsATL1ZsxO8UaNg2KWgWNoflbhhA+9CWI/
2ObUCPrghjWVTY8QgUAa6QQPFZWpcTRqj4AfJHidIAjFcxcucMLqIux7oj7oMqEa9TLbMbboeobi
xMVKDk1IS1JGZi7SlkwKU3sbsFPh6oeeB+chblij7Rb2r6/axqO56V1ETsS46rYiY2ueXrK8B+iL
S5t4q3DCaD8EYAsis13it3js4y852ISM4qPiWdoSkgATJ9ToYVwGQxvZpWgGMDfBGkdp3cbsG4tl
2bQ6Z6xED5NY2yY2rTnKETMYl54MzYzwpXF4nqX2r8ZQZ8E1cyPCX4iVRrq9mDj+m0IENwQFI4ch
Y7GHNtq26CTK2X8rPFrRTTBClKEByom8JECIDNhaE7c62WPkzpbxYhpq+kC5FusLeIiFjYIV8L4V
lyCgHtIB4xs4kiWEa8fDiTVZWn4SYwclQocOOFuMdqTbGDmhuS0RDUT7ICeP93i+Sp+LbearCNYA
6gpbb0pmLZqdRtwOiy6DqNezje+dsVi7xWY0etiE1Vwdhsbu4k2sJHEiZE0hptyMIeHwECHCPDzK
sqmjAloUk+amGtOrYW65uzS7ufArD6rmWz6FmWbH2aXL8pjW/Vy+jH1ZdIzB2QreeFOGyr/tnMm6
Ul2N+lvieg65WnSQnqimzeao3ELNR4H8Re8SHvIObL/U+RpkFTybwWk5k3IKvBM7E7EVdQ7Wsxie
PTDsoOQnvfPHNN8DoD0IQcZtnDJ263h4oDctlu0Syuk6GOvPYzXf6n62OMNZBBMOGzzzmsGZoZcn
SWTHGamPI8o8glGD4ROrLpbXegYssXHIoli5rUWFQC1z9SrN71x/b+UOqvxE+SVABTQo1zM/dc9V
gFFatF21nQRpvq5JQisKmyhraC3B1iH/YZ3XBTuz0LB7+szc6VkGd+w87GiUdXMt/DigHc4/z4C9
iTPN3YrsxjWa1MjzM/eCfEnGJkp8dz4tjXM210WjsCWOBqcs+01eaNDCllgiBzNkNFFhf8lz2X0J
uozKIavz7KWUDY1oCeItIjsMwVOq/C2zWNAmhKhYpDsx8XjpYWZEzpScieeRO2j9/idMhCmb7nrm
misHkoGEkT3PmW8WO68izW3vJjwCGqNcnhAyGwfXn9igsl61VoJ+pp5os6ePrNQmhr+GkT77TJQe
dW3eQtMT14F2WkUwbv2Eu0Q89lyO8J3wzd2pBBzyDOcOgFnefc7C0WHWPDTn0jOemm6pP/h5U72x
pWVjXREFc9vUbRtZSVhFGDFokuEIp1tusemE3M3cOmPo7xnNf+2DEvJ37bhb1Hhs6/ys8biZmOe0
Z6sd8/sQrs/WmvXykXS7Ava+WSUk0ASI/48UN2N7AGqSsadsgSsq1taWa+HhSce7XkzmITQzRH8K
a/zB7NZoOKSGZz3UzkucxuIhdkN9zYQKXXaX55EAXk+7F+t6IiBaeteltWD5cI1g3zoc53leGS1F
J4/VwO+YFYz5EMHotC/IqMiAmPCHYrHFgzJ7iAod4ep9WJWk9xE7paaDBQMDntQIUichvzlGuhHG
+9khRSLILeJveI8bIhGHqIYTfQ5z3zxzUjTk1tf2NT1XuSOoxrmZw3E+dGIgqncifze2XbKksoBp
sxvXd2izlXtxwW5t2ypoTznJkM81PFysjSWKl2x0tvbitCfXREFgK6fbs0e5ydLO2GMZ94qNou+P
AMdVEf2y+aH3sw+dF2aXZrEc7h2KCT+vPgmLDrSuZYA5i+FPOI3yVMp4yyBPHMKKXfI43YAqst4w
u+W7AqTYqZCmRXAzAWhZTyWgp/A+aYrsRG0ybYfMgQvINYUuAIyM46riNFKO5YBfKBAqw/08LCzW
lIvjw0x8hO1Tfs8IrXwI6xRHqLHyGXzrArCkPcQZzXbY1P0ZF5mLa83D7zMtobPzhYxvM5KOPvLO
WslUEQXmrnoH71TwV8tzsFJ5pqDTb7FkyLFtxYq3TiY1g/5fYT76HewjAJ/mdwl6xwfNQU8l6xJM
zDdNXE/gMspb2UFVofqceVAu79NyHTPhowI+YfNRvGnhefcYu25SIKOa0MRdq0wSNRROdxhr6CB0
qz6jrBiPS9kl16NghrFUfoKevpKkvw2U/yTz9qL8OBiEgW/RZWG6Eno2NyGVvDr8e7r/33LGvG/p
/qoRvxnexuY/rt7+z/+ufzTG/PZz/5jwB7+w6xMhd5FrOb+uHn9vxq1fyGBlOmsjfV/jdX4f8dv+
L8hmzRDFsfnuqPmjGbcdfogmPfRM0CVsEt2/04wzDf9TM245Fgp8z7WZYVJJ/tnjqZjBsa8erZOb
xC1UrMqYO2DnPGEvgouqY8Q5FT53qlDxpSToq70BAjVntwOyaIqRCaPaPZF7pKC0/Dn2Y9G4a9Nq
+fG3As/kfMQTQp4MKzcHyLdhMhotlxABVK/o6iVz2gFPiznn+4ap9S18S2F86yqeyJtJ9g6Zi0vo
IgIY4zK5yYV9YNjU8mDORHwL8ET2ByIhRucwZbKk2EArt3zyXdQx5ow8z0QOUbC8PC5eLijdBxad
szXyvtKMsTUQpNpiHr9AgBRBZz4hYB6zTe+PpY0DPc9OVk5kiegGNMS9j4Y1Qbfk8hSOq+TKDWLD
PNQ5c3dKY/iLrQ6sYzwP3p2RUN5VYV/czJigjnwcnomZfVJH1hpPPCr4kO2BAloaHjIx/Q1ZNfER
tpufQ2FsTcPs973AX9roYBtgUz0YSe8S21Ddd475NfH64bmCwLRrcvdMtUeFMi7eC4eF7I5xLbPi
RiLK44XFHk8Ml3PS6LHBm97nxs7nrV/0TXdJ6Es9osTdvADzkFSBuhnKLJPnQKjZe0iqARGVz2Il
YXagE8RALYHvpyHR4tAN5fjFstMSMW8cblQwt1EY1OBuPJbWEoXvxh8FUegZOIyFrchGBKN3Vqy4
h9tptGvNmcc+ddMztsk/ESZE0uRQhyFpAkNcLaQUtuGnzvbtq2yKw/aSTXOMFpKJ7zFMRfzYddaD
OXV0Us7MWqGu0kAeEvxTD2Lxyd2wmAp/0oKiksVPxf7I5FE80xK/FF1/1WGquBT+Mu9poIwPFCPi
RHHERNWZKDRihgzl0tuw0aQbBbZo96hCiutcml+ShbCiQsf2SRrGxTcYEEM6IyJAGlcU7rA2JcYw
MqrILmpNr7lXkzW/Wcph7M6gNZ/PpdDBY7qC9cmzGsUemQj2MAsYQXPLjiz1DhM63CLSTEseqJUI
Ue8q+N9nwbYDjmUSJxNrqKC76+bJOg6eW4IaK+Jvftg0d6zMJSWtOZXfjNIhJTkhIz2I19o6SLd4
umw9bMa2DVHgjQQBvTalNkk6WkOPZNCV/ROXu/UpTSgjVnASs4o+MdC+MSwvzwvDu8csNXPScbC1
bNQas9QtGGIbxyJ7KXjPYfLfM5m8NZ4phifc8EHYpDZlpZpvif8ky2kk1UkUncJe6qUcb2LUzYcY
mKCNdmaYkj3VAMlQjKlDaNytRujfWIKvbI2RKi0SpUydhK9NVyrjW9hD0GZEnntpTxgJYrnujim6
sU7Qk9w6MyZ1yr1VzWazQyRHktWwhlr5CwK4bbW4i70HaYbycVhzsMT6PaQoYcv7xpoA4214mQbu
dH/oT6Mt+cJVsNAxOyQyOZFf+v52Whz9HFchaYket9zFawnpQr5KXVUmJtldfNz4HgabtpD6lHQv
z06wNqyJX4G2yLBgLDc9du+RYHiU7H255oSlOZcf1Bz3wVpTxGbNLL7MPaLFzDVljLSJOTJGwH6U
HmAtRgTDB6cgmSxAmuZuUq1IfZrm9igXw3qWTZ/vq6bX19wCJuJcbzg5a+pZYq8BaIRnSX1u0DU/
1oAEQ+QWJE5dSofQl3yG5AevewjI9bbYXaAU8Qlaa9bMNYPGK9jaFnRWcIbU5VBKSGgL3sPaJJsV
+ysTArRxEUBfZjpMNlI2Ji3I2epkNzmwHEmBG0+VM55J2TbGQ2vm4+1gOtknp826F9I3qvkpdEr/
PhxzjNNkbZRv1uI0xC27foXvCRU6BX2dsu4hN5NSyUkYFv1bfoVcQPylNeAxqz+Xzecfi5zffub3
jYP7C6LmIPiBVvF7kRP+IgS7cQyltumwQPixyOGXHQxVyMPdwF39hL9tHFhG8MtQLEyKnHcBxN8p
cv7sCzCxJltmELgiQDHBy/hZeMVk0FSpyhpC2RJ1Gs2A8ITUBT5MqBed6hznFmBKM32UuXZ/U8d8
nf5n8tb8hqT7D8T6d6xGe/W//sefqVfrX46bT3Bfi9B/t0b/qPryBDGniBjqizWZ+lYZwbzvrLwW
R8Po/PiCGNTYAJ1yYjzEDI9PRTmV+a8X7b98DXzGPxkjf30NUGL5Dng563fw42uom9InRVDWl6qf
4IhDfu63qi6YM6pJik8/FMH/yRu2/ulvA0Dyq8ANNokT2Osn8iMAt296mx4qv5SpebFrRrzjOPn7
wTe7rSIoRWwCs6yOhUCLtGlb1z5PnvpoJUH34vcDvb83xQQ/yu8iTxFR/PWrc/7p+4DwizmEDZQN
XYXN9s+vrq+YOzWMCy5K29k+NpTxiptpFW6H4Be2Vq/wf82BMr6G7Ek/FinQoAgB8LQz4hQfpQcH
nyokC8b7vq+rB9lYjFKNJTDcbU0EDi14mqpxG4d0c/vVAQ6VBGXiQzsOUEYW/TGMpY7KgTff6/Dc
JshSfYeFvG/nW9z1RBIgcsediXdyz1DLuhDZi4DVzNze2rsUAHI/akAZW8wS87gRi6uqXyVd//qC
sWkwfrpkoMjwEVFYg2HEourwgPjxSxQZqUAzvpDzyDcRUZ/IKBxL92VuhiXZEF9ntucg9Vk1qbx/
64UDFVVBNZKUrqQkAkkyRgT5YaKemswpxOeSiYa3hSWCFsGedUo7b5nTVsZtxygoEzI4+kA26p0T
9Ih1/CZIpkuYNcbRTdfpSTV1u6XnzJWmH9UdAfGWrNIvC5ucO8MsqULt+CMp9qclzEj4Yy1w5WZ5
sWcA7j6S5I5IJBj1cbFnsQvA2TwthWYqgk+X3xaZiC+iePSuCxnbB51g102k+djZcF7SMiiezJnv
tIgX+7wUzVBhf3UUmWD2ZJ9ZQ3qIgdXskAOVs5o8tqKlMbfBrjtf+y7uoiaG3rFprIUYDHduii+6
buZTrP2GpBQ37T+b7lxSOsl8ROIeDivrjRwA5x7pkbKOQF2GWyXme5ZOpHdUYKepuCrK7XjcdrOf
slQEOz1EFREi5HKz4XxxcdszQ8iW5lNSNIIVJNDXemP5VWluGjy8kpxGjBMFjgbj6ExBsgXe11gb
YS3Ej+dJnpTf0yFDjc/SqLnP4d4dCJKSXyHm9Ywp6vEh0FDZN3EMEhktZNy7B9eqSFkbMPVQ74+6
nu9SR4r6SJs7HOQyvwiThwNzWhV0x3kyxvB2rAY8m7Ku7QMMa2GfXLYn6WF6TxfO16Dh8j1zWOBj
rvYYmuO7+ddU4jWg2CQhC73oGlr8nl9cv2cZl8VM2BZhHl7xELznHQ9clvXdxClxnYBaxvW9ZiN7
7znJ6XtmMuj/xQRYv2YpxxR5bK3eM5aHX/OW37OXOV7IYR7WSGZ0OaQzT4man/lygzWzec1vxujS
uucJqciTV8+OvJKF7U+nLmEeztizi6dTzsAKJbrVmmoDAK3Nd7bX+lpeuOK972iYiUwwIdENKgGM
5E1Qhkt87afm/7J3JtuNY1mW/ZVcNYcv4KEf1IRgT0pUZ2psgiXJTOj7h/Zv6lvqx2o/eYSHhXml
Rfg0Myc+cXcjjQSBd+85Z58G/ApKRfTe2LJAuMEk2nmTdTe2XsmDJBInyh7kPpbJTBVVSSMCaYnX
xE3bDRmOaM8kz7UJt2EFf6hbq204hi7L0F+qdgKQly81MPBF3zOjmPsm0dE2m9LcOfkUrR0vC++8
fop50xIecZB4PTmy0ddiaNItFSqOL5ILIMM+3eEG6scL5zptY9RRoweLKBJg0yOmfBUd9pygd4dK
54zvQs9TXYKbdqafelXb2XSUnvjWTCW2pjCZzVuL4vM1/aDjOwMqORuP0RrWtnuM2NYGcLC0TeXA
i0E9bg6NJUDKJRydGzDS57FCHKK/Hrh5bDQ7s5v1DdKLhUlwyuSF3s94386sItnQe6fFJtLPqtSx
tLVIkWCD0rFDSN+2SsZHmrz3pUaSn96Fd86f4EBEr6MZq7/evmnMd6uoxJbe9XyLuxEHHlGvG6gg
/m6WiXletOHW76oQSdJnFU18Y1+1HI+JPkzaXWh6yzVoEPdCS4YWFLTN7n3NHRgUat1Hx829h37p
kSm5JpiAvCld0X46DoE/l82xLHtx11FAuWsqMQZE/J2rMkzSe+FhnlpcgflXdoQEKT289J11Vfr1
mTYT/2wIesoxC+rbNGPhbmXO41KjmfRjPuFdE9WZ71dA5mzH7RxnAxKR7a+mDErhMtQW4pc/38Vu
81FwCYXr2lvyILW8ZAxYEPfXzHjVPX7wfO1hJX+eFgiVqZGFu2EMX4yuMg5Z3xsbcxzt/VKU0zab
YrS8xjJ39pKSLJJS7si3W4C8F4dcZt1t87BJoV8LL1hkFm6W3AaCztJ/V4bDS2OEnKa0ptnFPUM6
gMQS4XHw3xtus7vMAnwbET1PqRk8GAYGJxQLgIYSNoog2FLCgfLHnVn0/mPSDv0UFLbnngU7hUCg
6pdb3e+KIw3vUBrayRL3Ha2K/jqp2YYQ9Zpyakxxx55hPNbX7tiQ73Hojq9PGrVJdygKzRoUH7l2
Ccc1O06LAHWK7rfOfDbIS+c9GX4abpx0ti42UbNVaBAnVQmjCaW+1o5NE1Z7c0SkcnMULsOPL7br
sXSz9O6Oqdwiul0N1D8WW9Ovm82Q8ilUjnyP4ihZu6aenWZoBzu7K+fdyKZt83nXcUw4FWt9Mljt
mwppXxlO/MxzEnixtACcjT2lNt0ACl162FMsLTMOkLSKfYghOJCl6dOLabg3mR7i70DZPZbOhJyr
nKt0B2lluk9j27lyQqs/EXYiyUVt7rYp2xvWEEMQs/66H8qQZQRrB+csYm84j6XhlStuPDTG0mhb
XnVD2G2I7QB3t7NBRZPcG4wz3S4p62fc9c21ZaT1FenSvDsN6GSbeiyPGv/xjeMioa7cPm7LYEqp
0A0ouhFW4KfsJYKZxGh+BwFy+l5TMXDbhNoYsLpFXDN0Xr2KUp6jTpx5r1mWuOcIa2FCI1rCMSiG
STvhy2eBtSoigm4jFoo2mKrOf5zoH6QWOhdkEVqjC5iEaPqEpryLrT66yjkk3umpKUmgZdqtR5fz
DXLAfBEDek/R64y1aYuq1dh+Oq6NonNObpWIKWjqcrmb2a1dmNc6AlqtK51VjJC5Ub7Ts4NTgdI3
qLo2d++MJrJMASZDG/YqOTx0mQp3tMZ6abtMPkSSNO1r870goliUaHIWHaZ1l/MkRFjkT26Fpnlw
+Nw0Mi5xmLVYTMOUmG4SV/J+Mvp2H9JxvUd+cdicsTk6zNiZe+KWWfk9lZxINg6+I7GLcY3hnzJJ
RNOY2SUAOpqBPlmw2/mZI7e37MfY7KtVmFsxIWbTl/QpmK2JOmakT9jYmhv2YT5+hdKfKz6LsMjx
QFW+m2eBiaMEe2pEJis6VXaPRpn0aXTJh4xYdGhxQ7hZZioVgknSbb+NDBRtE+vX9//RTv497UTZ
C38YzP7El7/pv7/l/7RREL//L3+XTZzfgGOouVVwmNV98x+sAcJcTG0UjaOUmfrva4O/JSNAY3ow
sX3w0r5Bo4aCjf3dw4iiYrmQsVGP+VOBiv2VjQIYzp/mI0yJJmI5XksF1DYVUfvH+YgWvmXJE0Ps
2R7wK03HehrXCY7MNqjR8aEPjV0ZAAvpMdKpdqcasN6JVvvyugSK0WF25jzaZKoSCkizc0jLqW13
Iyvz6woiULu1pvBNGygs3S0RmQly0TRNhTWdU82AoXdlfFZR1aw4aQ8fuGNSqNeSPuKBgG9ipEdd
xa9WQ+PTbZoOuR8Q8nLbnZMN+OvCwTK/c2iiCwvHEiFVW4v1jZb2nE7i1JPQuGnPGlWPVqQatXQ6
SvrN0JfJWuCW/tJFI2YfKAP0cA2fnVwFu48zMHsHlYfsBoQZzxBf0yJPdvlnqxdfNx2Ucwp5sh8l
tZaVM41v+mK44tioYrBpwZdMfSOAG9m71AhSj9I9jrhhFDpERN/p5s2eRl/PREDJXPbVlzZqsqoj
0ySPhvVsurSUJWmDZmp3qWOutNlIXnCvlN/bOUeWShj6nkQpbyKDqNZQtaF7s+Arv+Fep2ENmzi/
6HVpwCZmUQHaVPghuVz0Pao75kHdSae5r85JMiR3laEnDgJMOmvbuW87jtAzTtIAK+j4xZkjWM9d
pfqHWXiv+NSL77xr/1ImKO6BwKxD465ZZs9zOTX1dqkGfGKxI+J3OzedL2bk5gd+H/WbxlGTeK5Y
iKMvFeimVeVqTHFDrFknz7Q8BoIoxXwK/BLN2mLVr/UmiwSROs0b5eRxYIW6mQaUFnu3Wi5x1eRd
5B8kyEYiFe545r+cn6qpy79MfhY9k0rR6F3UpXuhwNF/F9nEoDfVWEAQtcyz0To+vAf6jWHDZTea
hZ1p5QFqt4PWyhgRchk2R7eU8SHiqHZq7SI80bzDbt6GVccnb8R28m6OofWdinU95yBKFPOVHABO
OtG6Gg+rnEPSGkOLZ218wOXxY8azxt8O9UR/N/ef+pkt09SerLCUxLPjHqSFtAbX2hYEdjA+yij8
yEMnH9ala3rPNCjE72bs4S7IQz/8tuS4KFawa6JtW5uQ2ev8S+87/KUctjkbqKXjRmcnj0hXC6ck
ONNCCVwymt1SzC6Mt/ZwSkw257CBxoxehdj+2th0Cm4j+pPq4xzJ+asGP1tfRX6tJ1vJOweBwG+M
/LIzhss6dxkwAn3wMQ0qXfM7J03q+pp56Y5tI5bVYFBfEdDlA16V/YX6QYs49lZaOtMmQWke/PXW
JEXAY7/0PiC3tGcsJ+nrUtrNuB66odzSZxnmxxil0CC2EmvTqrXcyaYsWVXWSHSOBXMa74ZJhWci
ZzV28x5HgLuQaOmb1w/OG2byLlPpAMD2WTIm8ztW5FHF4q2pOITTNAYRxYnXUduz2rH04iDxZsCb
Cel8M6P0QJGLZWO8YOJeQT+RtJvaOkURLvyqVd065lvjTXJjuU13azeSCcbAxQOobTYfKXXW7rGW
FhLXnZd64MxH+0uR1jbHuCJ9nGqe7Nh5GaIBPeU43zS7UObtUSK2OHKmnS+XBj0Bc4yQAIGx34m5
kndNZJpyVaJpyp0RTe2jPzr2DSGZNgr4rbTykCbC23ozvEVuAHo5AN0XDUej1lbc+6mdNz7RV87g
BeG2/YCZLNmXIA2w3kyohMTsE/FEb3V/ZbfCvjLDImwwWqIKoqiUw0UjKHZbWlX9zewN56HtFxPM
vkLuGrhGxmCuQgB25ieVN1SAXig30anQxXyyIbBMa2C1Rbs20iwcrxqwWTlB2RISAeGQQxtZ0l31
n7leDHTsEBuitdjWnWU9aoRSV+VnLjj9PSPcsptM2+XDUQHiUEWJmUO6+xno200+L5N1bKYu+dqW
+PvPRpm19GXVpJRNPy8B7ac1P9Q8J88sBc4prFXdKsrkeA0ruLjVOY9v40/wC7m74U6Xi4sFzE2e
sk9EDMxivN5ijDfdJ0KGSk/z1IRp9Y1Hokw2ySduxuuLHtfbJ4bGUESaWLFpMkWp4ctI13MBuab6
hNi0jNMkeAkHmIPrfPUV52YBeGMp9E2nIDisTXYAhO9r6Dg8v1dZzV0jjLjtA4+uA+oO+y/jMILU
+aTr/M/Z8N88GypF4D8Pza5e09f/CAi5UAhQJq//cd+3PypPgGT53/8QnlCXDJcx+Q+d6A8kpWH/
xvaWA6KBHsHOn7j934+J7m/YbvDOkLz1DHgB/IH/EJ7wwlgk/g3LxBlj/yV3jUr0/xCfhUFguqTA
DCK5PkKX+1Pin4Xz5ECd1M9Fk49XJRGsU5mB8wkqZzQ3XmZi07TsYbj/4fP6/ygwP+/udcHCno/F
pGaQ+iULXe3Hs2nUgMXApxydexYXmyFKMiru28W/AW5SfK17T/v49Qv+SVMRqCkWfYYcy5HtLPXv
f1B8DBNq+ZiK6GzkBuUG5WTGUL/JPwSZA6qjHaYC+OgwX+ty1r5KTdiXX7+Bnz5og1yQcDFX4ZXi
H386jS+p2evN2JonWUzpA4d/ply8Shh0/Oyq70B14pTzj79+UfEnXVH4ngEbQgFPuaB+bnos9Ny1
maBpBHdCnutl78on7BjOd4uMYHYl9S6/ZX5VmEWt5shCFPam98PlNS18tgSYfnN6HLrq3dTHcj23
2vxKMzHIp6Zpxidfy/NvtogFzvguSS9xpM2HyMmyc04rzXWYyRQuUm8dWuEt9yJsXfwPdhOvf/23
/NNfkhkLQCvXr1A/FVtdbD98t+m8ULY3WstpKavhsSj4Ra10cgF3BRUfGGAmKgkxSWxBquh3v35p
4+chS2dtwWXMHIeeaLAK/ufXjoeuqrOonk+zFvv35iIQLZKqS2/idOCBqchMZVvPbWA1mfcGDpXz
hJEsH7xn61+8l0+N9IffMt+zB1IODIjpklijwe+f34vumFZOT+B4iqFRPkA+N3d8GPSGyLCovuhL
Ixm+Qp3t8OBAqwhbmZ7S2M3YohVElQN9IpShOu4QCDN8zsS/QTN2hLevY3soVrmmJzlGuGbE/2KO
at9rh0DTTYq4AyNfrGEf5ZLGcyeckmT160/6T5It6j23KZfNt+74v6NLfviSzSWqjWWpxlPBJGEE
hMGRkWxfdIdcN/LnX7+Y2gT8eFvko8T0yCsaiPHcZH++pIZ08ERcD8Up7HLrQwOzFzFb5OHNQOo5
CUpiarjxrELDmIAdLZCt7edIozr67OD5EaCnxW7uCzXnBcQVkAsXS3CmLj1B/vhfvNs/3dxMLn98
CFyGcBq8n7/4upWcLqSywVDacxhxkXn0syXY+bhsGRZqdM0WFbaj7yj03XZP7CodCWv18ZWI6uKN
mElHY6I0vS+zXrTfC1NjQSdDz3iPWM2rzp6x/2hquVz9+q3/+XOGqc6jjCtF4K/Qf/I9WFQ5kcJr
5Yl66XFbdyEToOjnnW41Lmtw33/49ev9iXDDF4vTgjM8+xUsAMZPv1epDzjLcOSc4sRzLsQ6C1JR
5nBP40dy4GRrneeBuYP4pf3kRWaaBqImp1OO7YsBCWO7tEIQNybDT2Ana9qbHt8Z9dtTtFwWoxo2
EN67jdZO8SEfZu58k95eZSUd6IlrGLtf/21snLQ/XaeYNlxlFmDX5LJA/8kqYNIWxarDpBmjMxNz
C5FLNYfoYBBWWoOODHphnN+YtykGD4fUzC5iscxXq2gqay2pxbaOuWdqN2Zv6TZYjMVsVq70HLJc
vnj0bbTj2a+tnRESwfamCnJCnjjsrJu6yfZeEueYGPMeuqwL0OaKkpWyPyIhVtXWhzm2iSLyTyuC
bPp3tygUAacrvfRk+gPUjcZq2q9Lyp11hQs1XGcpsZ45q1JqgkUSfpsnz7pBwM/qE+59k4TsLHr/
2NQOGUMmE0s7YojoJatnv3gkPcgtqRzc+qz1/RXsPetgT7ZGUZEzgatYhmpHYZkTxBJmr2HX1aWU
Rf7NjQYb+F7iuJdlzs3DXFmogQX2gXdK1eLHGbrgc1WyMKtaXdg4chAFUpZelGT0gJxHM0xfBnOO
7lEhxhCKQTLJG87zhOBLrBjrzhnw6zZtjLOWmDCNZS369VoObgQ4sqZL0Spq/W6GP6ptBcDPCHgd
FVKrWPjt/TIz1PNlcoC81vSsek4ILzwVqTF6x6ky5ZbYCZu0jid1FGhwqN+NqOyvnF5zPywZlkfq
3QnxGXmcXHcQf7lsC9ulV6pJ6F0vCeSus0r0jxZdtpgFNfdArqYpiB3HmKH7pvEI75ZkHtHQ/ePs
VtoOQ21Bj1Ppn/EstFQJ62Qa4XB3V5M7iGireQg8wRwaYoFu7lEjhWRovyKqSbFCv5iv2tYBlAeM
ndie29UELCLvZu71gSth0pd3z5LORcYS06IyyiKBTNqtS3Hlexnr/VVjD9MOg3Z6NeAACaZEsxAG
co1YlF1bJwqAFl+RHbSvWZxp1wP7le8xkaJbt3UpyNENAkEV+mBeODbldbpUoRrfe22n5DHS6v4p
No3hC+m3it7dejxC68Ncg7OSlcrURRZtfPpkvkA8oLJmMppX00B3WLmzLCFYD4ZT3LHFS4vL6Jn9
hxhHlyhW22fDzjImLpHMmyAuToXmhfeAOpJr14YyqcIh8a63jKoPeqM9UfozIPRBYK+2ztygSjs5
Mo5pluOq0QkfFbVb32sg3J/SgUDjBG38PXWm6cYJ0w/acv07+n2Wd5p/y616cFBhxFDJ/FjjfCQY
NOu3iF/GR8aZLFvprk4+I46F/oD5PDrZLUEcsvbuS9q61L4xXl8mIzTulsbzXTo0o+G+7EgYUvqc
xAasUpEeBiJIW26wj3bkl29dPnyQn3GuGH7qxyaJ3TQYxzG8UFjj3ZEy5EHucsh4zjUwUCEQzKMB
XPnBNQqusHjW5wtLP1RDUBjZNitbGa2X3lL9a+noA3Fp8lrfDRJmy15vR7/H04mPZaW3VQ3MujAq
Ytj0W9JtYafjzArWjb9lvmbM9Uuj2ZGDJ36uKu80+2xazFkLCRR0+rM/ONWL9LDVB+D0R+WmMAH4
GOa1zUqJUEzr29hpajLARgIK3K1mfO1SFtBXqups6d70pUc3xXpExAZZeorb5sSB0HnQsklrd3De
epQ3EpPbTqtwF4WpxWOFtdZAwryrznk83OfOGB0AWg81+2ILf6tpAdsMsADb3wd6kIMKDj1YnS5K
v+P7TxdMehIY/dgsTrgR0s++plXoWiskxVCePFwaBLnaifybVhGMwEKWVkPATMgidYHz9BGmrvW1
tjXzWFn4NFZWwnS4GbI+7M9Q4aucGOc88fnmvmau7Yyig5WmG5gIGH1exlZMt4Y2l5gNCp12185h
F0c2IkoUmM3F2o7RZDm6tpi/zXM10huY8FRYNZXuHx3HwB0kp0YBCbqwMYN2aqt4lckhv4dcP763
Sxt+GcIivjJKo73o4GGqFTs/Flm0HPlRgPNXuBtOAPPXJScEG/a88rYBvFBucBDn6U025axOdL3q
kjtiFP3LMKA3r0h7iZPmRfBTRtfH9ZAYMiDxhvsu0x0cdn1HKUrliTHZVgOI3UCmTuQdnSZNTmkn
oq9dTLp5bUyRcd+SQH8FVV8OK6Ili7H1ar8EhULx3Xgnar/5uvgamp8kOnbVG7FPYCqPkj2qEXSi
3LDbLe4q4rkIvsM3T4I/CHjYJRiQADiBgbaJn23DvNLoeBe1+GC4St+9An9FXTH7btMpscU6yUnr
rtzMNWvma0ebgRkbGjqo3cu3dOlUJ/hkA17OZiY4npFauMs6w91ZbOOHFRjeUNvBYZXKxkGopLZ7
cSbHykTg4yB5aCtmq05Kz92IPmnPvBNsk1OeSNazTUFLizFB6AvMUBSsYMO8hR4kegwXi6yeNN8N
w53GwMbHilFmE8I/RjSQIJ7XfTXWHrt8n8PLBv8fCirVCL4ih+Ij57OPqYYkFBRtpjokekfHYgHw
tqyWu9Fo6QuDEfXRdgtuBlasUJZtdP9z7Rk5wOA5pstUd4ryYphT3YL+iobHFra1tvLsdshPbdwu
zbrJI/d+6LzsOcMxvsLS1U7PnbHo8mjT/c1mmoW4taMFPtroTte8jOk03TZGoV889qdsdrOkrKzb
qKu1REH5+lPpxnMfLHSYvQj1iHbbEfjFgsDBr7WLxJ1VWtm754b6saGZmTYK8npiAxh/mtd4ZfI3
o22rI/hovrsqN1B9ahHPIAE152ahe6ELui7K8sDhF11uevLF57huO6J47RjfpHToaTTr9OOpKfye
utqieAh7QaKYcM9WYz/OA4Kk3g08H/slyZSvrqMq9Gs7Dv5dErXRIz4MXB6wSIhs6m5ffZMWdOGL
R01qdDD1tH4hZNY9zinACxEmy0VbQnLmMAL2CN71DVCeYtegNJw+/y0UDfdLjP3hS27MM8FzfAUg
cJ3Bvaj0RrLSJG6U3JAzWWGisc8gEQGnxKS8J83xdj6GZvSpZbJ3ucNDaGPzBYCJ7pZlsxg6VJCZ
2ULgkiD+e4X3Jq2/swYZ069L23dEcuuElFVnjrr9mhcV9+upmPJ6V9u4/J/sMLIdnLcOrZWR79T9
AxOg4z44QCa1TUoUKz/ACfNFIIn/OttRFpxsslZFieu5QCiYk9B/70eRs2qX+K+OwwiNyCeCtReQ
IJPfjcN/qTvovxh3FYevz7T7n69ioTrG1ev7//0/pWqCv7y/FvU/wQz/9gf8sYxlwPzD9m/+RqsH
WFX9d7Ih65K/b191sgK+yUs7f1Rb/kOk99lCsEozHbY9bBX/ikiPu/2nAU5JSGoHi+vdVU2ZasD7
Ya1hL1NDIr0pDnBfIgqd4TuXvSkOfQfzeYKudg7NOF+PqR3dcGo298zjuDTpca2CSrGjgQ3lp7A1
/H3cwVcJ6oiesVU0yDeX6EDQUxIUuH3xaKSdeWgIFQuAXq6Ot5AW6Vnxq9nWgJUzONEYc5+pYGX5
DXMkTXtLVu90O9vTibWdF+rgyV/eid4o9oMfisBpwnHtDOFVZxfzySVKfYZB5AZzVo8XDv4g3+oy
3uTASw5NNYX7oc7Fg2gq+5uBsXYH1Ei8UjSSfI3haijEAIAWGhwLPIzg599yhVwmOCd3JqGyfZyP
Yt11iprA0WPY1nG4YFAX7DFbf7S3yaKOM5Tr2qo8xdUOVetUAbAJHg5po43bMaIpG58Uz6MwHCeS
anqqKo9YX5pZRY03WcnNEutw9wlCuZwNF4915uJAu9O88lV0w7T3TTe6LD6EJx0P5Z3lc3foHXva
lk1undqUKtHV5OB3wlsfvcXcRK8nV1Z3NUM5KlpXEcvXkytB/hG0mkPiKMgny9uZVd5d+0U8YmfH
a4prqS0eNQeFkecXCiU+AN6nVZv+4zgMzQbmQLdZOlke07hwIWXMWo8JUoHaKTAH2m46Mb4GbUrG
cReSCDhTyj1+A0nH6EEXubYzFAF+UCx4fZGkC/DWETIh0kas0JbTxVME+TRVMHnI6uUGFxWnRbXR
xMfOBhD8fKI49Asbw7VeubDpFaWeg92uBFvPN9wfk3qWpDZtrkiFlaM8O5SsFfWn/BN+rwHcxsau
mPi2glZgsHzJIoCUGrCXN1VIeWsqmj6iOwkEH8K+xw/qVcs5HhKJZHr4JPEDlGgUm99diMqJQpdF
MGJCZCnNVWOaSZCktGW3hNKYUnIo3H0GEbz+rADoErNb56oXgKWJd+H80l53Ea0BjuoPgJARB/Nn
qQCKM5biUnUNFJMotmOoCgimoXFoVfLxhWxFZVJSAPyLwgL3s7xgqHwY9RM1lw0Nk1K7L1TBpNF2
NPgN0rd31ZxJsmChj2nYjbSnQaegclZVlb5BUYJM/PwhaXFPE5uj1HLiucXu/bPrsjAj7hV16z8k
jaETuGBFm3DcUh2ZvRnSl+kPrHICtsJ1dHRdZxjPuq2TcxxKbm8BLgF4iN5nB6foVR9n9tnNCZBq
eGajTR3zXKtqZt/AccsdsUg3djiCu4GC/uGykcKiV3XRlnhj+S2PwSzrBcWDTu0L82DOjkfM2OLb
NWz6XYXJpnnlTqnaDAxJTdQ2a938NuXS2i6dDaBFc2Ijv22xylXr0SbAq6zD+aYodGNlTmNz1zEt
BKnWZ8fE9FpFgx8Mxq5RUjNulmsWwt/IN50Mcy7fGpzygYZ6tdZDszpkSUf6T4Uc2VyoFiAbB/S3
rpOtTwMD6FhmxlHlVYAw3llwrq88zF+wUcI5uilnFsFkQe1io4eTiePDaOCcIiwXNyPVMU4gpe19
07Gy3wpRxoye0tJfU3OoVEk6RVrMHQ5o0WQouYABcdKVqG0XNx8oSFTdRTl4mHvrs9FITpQbMbfA
LMJ/E6+jmvKjosMhv4J9UmOCVu1IglUQoFkHiByHZpNDef7ZpsSGnGYly9C43FXdkpfOz2PSdxS/
dCyJvFgcS1XPhBdHXnuqsokod3HspmlnQYABYU+x04RVbBtmRbYvNdkEoyqAos7NeNZl4zzZbdN+
YF8zVrOqjOKv1pH+dHaFNb0uUnucq/K2wTtegAYImg7WbeLY/taPQCmFlFINbi63yWdTFTkOrA5Y
spszKRCAqL3zAExozy6LxHcsMEjaBT/aThVglaoKK7cH/QDkHtrTNA43rc9I2wrjw1AtWtBKyuvK
mN2bvAlxfkX6K7vLq6UP91XcftE9qa36sbszVDfX4OVVwJqf3wNuN48KEnnESORssHgV60k1fJlM
XSuMNGSnqP8SVvFtUpVgls3pH8fdqgImGnSqOUwzhpzaWRYTtZtTLGa3lPkWlI3FFq1jZA+NE3uA
m0U1klVtil0VVhY+Mgv/V1FT64dgVA99mzD00muW+lPBaIrRhS2+9V0oQQZ42yKguAFVdmZA4rDd
WNtZX3yjas7AxnRq3WHAcda+qjA6rFhtfViKE+exHGWD13c3TGJg5CahkHLcBsMNPFnuVIo4FzWc
HgI6ieZrRxHpeKfnZuRW2YfuBQaX9wDjVZ6IOPMFWpN9xKnSBRMuJAY4xbyzTahtkMuzVVp62U2K
5/8qNHl4JaFXvBJoHLg1wdCrczPdhbNBQkH3PeB8LJ7peMmWrQTAJyvrKVdEvkKx+XpyDRtH8fpS
go1bn7vmWlc0v2iE6xfPMXWhdcGcjbEqvh0j0300ukQ3sAvis21Ls3yqcyxLBxfhwtvPCmCoyj+f
GPI3GV4voL5cgA/WJ/Mw++Qfyk8WIm2nrCHixluGlbBHeIliKtnAEaIhmzUDHgCo9MlXxGgEazFW
2EX3k8BIzUf83XPqBRua7kp7r0y7L+SYzDdfgNFZabUf3oNhB+04zgrzKBTx0fqEP5Kni8IgtxTI
TCBEz1fg4d4EkMPb+BMfmQibpph8HJisWXCX1lYbR+4KSdLZgBgUirJo7f4DJzp0KujTqH/hFPsQ
oeGR3WXWaAy0yCkqkZO0hsPqw5vgA0kmpmoQcx5YBOgfc6ssvIP+yXRpS/wzyYw7q+ncA4/GYT9o
TvvqcMDhOqT3uSvAi9VpWO1YmtMus1zjjTyzGz9rnGw2WldaAfn6ZlumxjNq0pfRgUArBqJvTifd
GyqzFOkQwCXL7mStu0XN5LcgsLG/XGHo5EacRXg//dZK10vNPm/xw2afCaxyOMan5sUx0qkH3SEi
Bw4agvSm7EBVJYS/3nq3LBEXMiEhYGrWru11EiCF9lw70XicmbyfYjiaB36hD3xx5S0BgcrcTxWY
jgAx4Gm0CgrKaYR6Koh8BEkl9b2DrhOQB0r2C3benQdjLXAnK1nn+hyR7IjnDTadkqUshsTrpIdT
xakd+2ydxU12LmGsvSeAPeZNXzuEXIgv7ooIKxb5wwkzb+CWNSaxRU8oXfGHJPvoWK1TUFvOGbyq
yRmPo80XY4zoN7riJy3fe7tygRViCj5TivXyOVb9peHyvyVCX015v5pAA0bO7+8xvvvfvUWHb//7
f/3+//xt6PTo77DJdOPxgeD36ev++wzqEyInO+5SC4trU3V8/GMGFb8Z2IbQ9kiYc0ZTzpx/zKAq
tWxjePCRagz/LzmAfpZg0dN95cC10I+Rv362iLTsYYl0gmQR6XCI3eEg6S/trO5iusX+hw/m33D9
kD1kqPYoBlCd2n8yavQg/MgZW9WejfQLNtJXjAkPpjt94YNx/oUo/rMy6mCOAlokgIMhnNmWGrx/
GKy7IbLHMLSyfahX/Yrtc3yVJMu8z+LiX8qwP83wny8FyEYI1Dvl8vrnl8qSonGlYWT7MW8e+KC/
6ml1GbP48OtPj2//5xdCuobIqTvKa4I17Ce1nNKtyplHbB0RtnLg5RUUEHsGv4YPh0LaOG8qXIjC
G/rxjr+rbhcnK0KVXsi16uTWsftCJEQTQs2yLRqE3kfkRkQOYbvVgxc5ebbgEVqSj6ll6+xBm3yE
K4xtBCiKUCC3hOljrN3dSKI4iLHd76RPnSjJcKB3FTLdvT8MYXuYwahfp7aggDXSYBSmobMetKVn
h7vY8hilibduZUKzeAvv8ZjM8Rteo/IkZrfcmfUS+SBzEn8JBE1ToPWcbjiOs9eqvtAiC7Jlvh7l
OGC/BLpIN1IjQzCRY343V0VS0UUXEj/Ilkx/Ia6OVDJNznCZZ9dM12Ps9GfCt/0FG/Ny1TlCPPde
xIxTQy8CU9LeGzb7TeDy3Vq2k3lPLqTSd9SvyLuZnoe9UY1XofTaNbpyRYxx6GxoSkObEjaEBV9R
7qvV0Rmqbz4HdTeyG0yMpZ62Vjb2JLXAmcQ3ixP3DxBa9RPXJwrgNOVPzdDo245Bc+cmbnzph2R+
lIhcF3tirqkI12Xrcu7Fte31NKjDo/YoRmzrrYFq9TIK8EkA2ACNMM6NQGPomjRYUWcyodPYym8b
GCjMU43HWmRqvUPFCoWkeT0swf9j70ySI8ey7ryVMs2Rhr4xkzRwd3hDd/ZkkIwJjMFgoMdD99C8
PWkV2pg+eGTmH8GqzFRqKMtBlVXHIr0B8O6553xnaCmqPWhk6qma1qr2kco/69Hp8cBTJiA7f1HZ
A6WvqkClRxsYDx9lbTlXsdEQykDOZ5PbZtWnKZE9TcBJ5Hl8P3XVrV2WxjDw7EHz5usq88fnzIO5
uXfPJRa8q0ujRWfaU/8lcUSQhmppveCQkl1qE8twcS7F6M4FGQ34gh3AimgrzwUa1EEAYrB7DPXn
fg2Tpo05segKznRxW0zMOyJ1aeNgN7RUc7R1GsWsQd0Rm/9S4dHAAAiNpdbDLG0aPiZWmke51H6Q
hGyPlmvfeXZfX/TEIMIo1abLcikM6eYmOY7nFpH5e6VIc+4Xic9dI2xo6R3586v/39xdwNlwmvEQ
0Q1uacZHp9nMITDhbQ12hPamVwbK+imaMzi4ZiHGU+r5856ZNz/o4AquKcvu5t082sPnsdbKN+lM
2ZagT/GU61VPZtdqTlMTRP56avhE2brHEz0N2ODfuepJxvT2PG/9vsV1Ibh1dKj2Ut+NrYGyc35h
/xws5oe5fv8f/+31a5lWmxQpIX3rfzwkuP5yA/9jaXudpK/1a/fvP/JbAA2VmibPBUtz7t75VdcO
bFp5sFP5OscKnn0eT8ZfdW1jcRUjabNut42AByRPqt/OFPYvDg9Lm68Ywg0O1b/ZJPbxSeVzqODM
oqOSWw4pqp8fia2kip1MkbfzFPKbLkbIZTlqLsWW5I+9mHh1H6Ts8iZMubvYD3C9D30ejOzKhaSL
S2Xu2w9v3n84fNj+8kt/9EfyhqMDAC1cin4tBPef/ygcinTeFs2wW7JpaSyAxJf56LEfl92lPcl0
31beWzSBNOhdu7o0xuAdpY9Gz8kN7lnbzBtD0n1FJsh5BAebyZUWpd8waGzB0xv3pJryN9vMr0yD
tkWcMZdQ1TdoJBZiIGEhAfeWmNZ+dkmzcuq61xI3eJkbOT6k5IlbsvyQFQ7EKY49HbCh5aENeiTL
eNDNe39Iw6kcX/30s4HdJrOI7vsVV2eD41RLDxYN8GT3vkHquVS4m22B+GYO8yUM+ZHd8cSwZ6X7
xUC66zBPPYnW3jtWlW2LIAc5psCijwHbgqD3aFOT9ScLxocwzG1Kz33f1dU1oBV4DajBNaP2TEGi
wUMdUR9CLsGPZNWkE11eF73qx1RD1TRJw62Ih9dTso9c2yPulVpXubSfh0lR0dPIb0uj45dadsNW
T5UXdo51ZWYRfHysip6OSaKtyi+l5WJGlWD5szldSc/JT0bkj6vSxqRaO0xigRnBmCOMd3Rg8B2i
DK672Zj+kbUo6b9Z7n0V+A/a5PDErLNTZsvXki5mxCfzOpN5stGTujzRB9psUo1iKGSMIg9jDfF5
MNJHCxPWXayLXTIYly0lc9tqzKxw8NPVYJMPMfDTli5+mqh8HOtc3Q6jOYVukoCWhHQ2GAg/kvjh
nkoCCg98U97rmfoSxO1LXKP2JibaBn6X9mYEOLcORg5iTlx+meLgvaSmdxcE8Ly9Jn6aGu9TkTTq
fiiJqbHxLcrQjuU2MabXMpq6XdKwUmjm5tDmNQWvyXyAMCkOPVsM0+62VKe+jZwDPnEAfENNiFek
cEx3ypmkUXfWEQacEM1mvnVy56avdH0TzdCtK6y+D3jrm03VapcEOauNFvhUbXHKvoQH6If+yHJ9
NTcEjiiwmi9t0uwdvFFYsjS6zNhWNzFS8HqqYXr7E0y5WlvK59GM4GwM33BLIPWRMnO8JRqtqaJ7
HoPa6ah5ODLTv0U5Dzs8PdDZPa/csQj3cBnkwKnZfoPSV9HX2jMO2FkQOaLJttecFcmN4svaq7F+
yKh//tTiz1+nqkmPAzG7UMyNfzMwUx+xbDLtvyi6IS50CItbmEsUJiMdrbHGe4RXp2Puz7e9Ajgp
3foeGTE99LVctyKnrZt9Czmu8rEgML/h/Hmcx/QEcfnUa5iHZNc3YQpJ80rqMtoiahRNqKVljAG3
UycgzvIh8vPkpayy7DQ0k1g5Rj1eEpKqNwTOZheG9l2fRNaVFie43NFOybYOQRiVLSfmdOEBG+yK
LO/NXt50EnYmDikQDHvVdMU+CcylhQ+ioK7gQNUN6ilXp9Yl9gVZAHmMQQd9s9s8/xq3tQb5jpSc
wkvPR+UF94XS+KpYvH6E82hHNVW5UTpVIEv7jj7Rw5OeG3nquv6UpvYUdkX7pgDpc1IU3zIfbmDK
XgOHVlz32ledUNld30XLZjwS6XtKwJSlT2I+5a4h4co4R9SMMI3trzNgzXWtOdahhK1oN4NGUr5G
mTTBIpDVHMVty3n9LkrwLazmuopoHGgtgzO/rp3UlHEZF/ikxNJglC5dRqW+1BoFMyYy4rAVcjiG
7S2WMVTvehgfh5ZSaN2mKqmGWklrkq5aesPyIO+usnPZUkJWOfQyt7ZZ3slI3KMXawONIostWMOd
RJoFm5pt73sGrOeMrQJkkKXlaTg3PpWk8x54aNMDFZ07oVKEaCLC564oKnDaE7cO45IazYfMctRh
gHgJnX0ap+eGRQWlm5RPWUsNlahi/Ap65/bcsmV0mCzZvk9LdZUw/TTsA/feO/daOeeOK0vH8IxV
dwqJC1vronHkREhwacaKHUqyvB6Ekj/HXH85HVoRnOlbf6nVMmsKttxz15ZONRxAlSR44CujMZZR
ygVonn4uPenp6rKW2i65FHghuXW3kTtZDT1z3DnplWHkWJe0tpBN7YZiC3B8fmJ701/nvjsR9pO6
flWD/9izxguOkUkbBkB6o00Iazu2YH0Tebri9ovv7sBzpnisda36MlhGiTUmZRbKVKKYUnE/1aHH
M8hcCYRkxHZXr2Ys5l1jbGzpquS29nLrIB0Z7OlrAeuLj0qu477FcKf7jfyaKNF86Xmq3PuotXAj
Gghr7DxirInkP7dTP83bKGoIZFsAlNmfjxhT95MyU7B1/qCyS8/qMh7dWqlHJ1WzTXmcnFrd8Mgn
JpE2In6O4bExXA1x7O7Npptesr6f8Ng0acudNwviJKxkDC4I9m04wZjAtxURUvYwz3xD93DlOvGT
JJwnUz5lWeyuHXrW9kPlLeT1Tl+zj8jZQjnYTp2g2fqTEx37jCy2i0h46+cQLo/kr5PqpISU+hsw
85aTjVSOVm7dseKTXecipwZPtwjs5huijYba4s5r/TCPelM9LOEhkOUqZ0d2mQdCjq+O9NTjgMeY
y7yy4+jq7w8N/59ZXSAwLufxP54HXuTba4/R5ceB4Ncf+k1p9GjVQmTDZsI/f48D/DYV6L+Qm7EM
3+X8v1hOSAr85nYxfnFR3bDZL31XnP9/UBqDX4BucwogPEb4Bgz433G7eEuq74cDuMPhlqQjMqNH
QhLQ5vLf/6DJUQeM9C5sY4fC3831NdvYfEGnQEmb4NtPWlGnj8kcK4IWlVakORy5uIZ77Vc+UINV
EySJ81ALdvAbzROSrphO8eSvWU7p+7b3pb9y7A62fqQOE4gs4Dl2O17FmSdvelMqToIJYZ0eUgOX
RNl9qe1qghZmt366oZqG/nkuOM6OVTPjPR04sSV7EfnWAYcoXZvUpldvtm9oDwj4/VXh1CMd4vDz
i3fYVP2G5g1/ZN85cxLGO9e107HSsunB65RM7wxvsDA9juN039hj7xx7Wmo2XsJ6c50zabNEcfVs
l3Hp4lhBR7lQuDXf49KOhxA0UUUzlErLYaf8mdbNxjSjJyIrzXVb1GQmQPzKLwSpY1B7cYDUNi4i
Hui69JtPeQ0nyuys89m0xeiElxb9b8o4xYTTIgvCR14kQuu7YJh8lw//uWoX09afXbX3gsvs9adr
9vuP/G5JW/D7mJLBbxNuI5P0Xw418sE02nJRMpPzv9C5Pfx6zVosDqjXJTKMuG0syZ/fJ3nT/cXk
b0JfJz/sQK39Ww61ZSb+4ZJFzXYsGzi8TgSZO8PHgFHuGTNMbq05lUaD9MMAzVYKepkFza/igW3V
RfXolK39/Qb/h3hP64PWTSugw30qMNAODOZ294MxLiuTDskraU6Zr8CdtuSIZqY1q3T2Eq+muQMB
zQo1mmsVXNsMoC8CoMjzjFH2Fu9yiXUHq9hqkp34NAYjK29P4LbjB+iHska3NTaa3ro2cRjDMDBN
Fxqpph6oRpCpF5Ezp2vWKPpTPzneCT9KkVxkMX3YOAXMst8YieuqdQ6y4i9e+Yeb5PLCPYvk95Jx
9FgKfdgm8DL92qhTcQLoOj2IqnOvNZxqux++hP9BDfm4HiGAbcJO5S0mmM7ah8XTj7di38qkRXdf
cooITX+KrNqsiVeN7ZUtAfp9N6b+4Ye57Fp++BKRfeZLSkjNxGLs8eX8+FnWzA5Yrtj+EyO+nqgo
pmhAA5+6bQjvWjTORLBDItF4JzUsVTx//lrPatOH3494qvvewmLC6fTh9y8PpKpKhXGcLYrYgr6M
JM74pruV9lg+cXCSx2nMN5rWihAIu79rNUA8epoH8U7NNXjcP/+DrKU34+d3xLJtMogUarARxLL2
QR/ri6EqpdPJY9NZ8105VOZN5StyGGUNjWUzALe5aZFUHgcGA45vzpyU7LftuTSnraN5bN2HhGzb
AX4sj0FmnoB/TaipJToinYeBe/yxU0l8zAM1Xk5W7l4aGObxMgZUGIxcLoYPUtGYYARuiC/5NhVg
EttQIeWi+5fxkgWS8ykx+Q8N0dVvM63T2yTR1RMXI23HKovmmx6Djx46rq9T/gdp6aKnf228LKwi
OFFFiMw+YhLEKWbnnbyjz8gvQgxY6lhyBj8pSwX8XBVb9besUaKm+9nJzHCOZKIffBdTOAaMvkvl
kbxx3h86LTOLkDBsW9+yHi3FU9xp1PIUIPft59b30EM2ga2WKFg+0OXlw7a2KeGZpLzqaebCuJ37
UQYfh3jHQ12qKt6Oeu08QS02mDHMJs3fDDpEUCIV0BEgM3jHPUgoNZ491m/L7oSCMHVX1S4g/YYB
ZthFFd7KHdyXUe6QTBxnU2Qiq8nxUeWzNtIE30cSDXBgPYU1fK3mpllZRURWQevaLbr8V4Uq0ocB
JnJ0PLqEs9RdR4J5YqScB1zIFwtYSUbD59xTZskGCOPmPUcYLDy73h2HLNkv9ckLupq+Pce8KXlx
vr51nDyXJ2ixXptvRB7DY3GL1sH6ZOCqsCCA0TdUfa7S6Rl29N0UJTf8wD1cFveCDlZ9LbCs0vt3
x1ISzOTk6VeEXyHxBv2tI8whZFHtcZii3iLu/GzX4Yu5NAdk1czRDABNyl23ifuMyNiwoPDqfS6o
FktYJWykPdTbydc0G7WhpU1DOBuwUcUK/J2PwhYVwJdhF/R5uguo92N3F9eX/uxod6Oo8BdBGiPy
Pl7PcRCNh9io82NFUGPtlCV7K69FNsTXBHOJ1mYNM2TYzAb88izOA4xJ7nxbJV0MRtXMnoBcmw9J
LO2rycBXAWw5WdnmnG4qqMmrJgnmK3qZ5FNqidHbzA67R4HDY63E5Ny4VmMrEhbaMpFb2bBsICs8
05NLz13tA8kZvCp6T/OWcS5SPdNkkJuxIsHm2jR+OHr3WYCIIWDnkCYFZpD7W7QYj9HLwvxEoXYD
y2wycfhs2eegN+WuLl+d1DJDw1uCUGlXyFu/KVWybVMv2Hr2BCCxSAr5Igho9uss6aw8rDJc4qux
r+14BwPHp8sysNJPfay6fI2NFfdyIlJI0E05W98Sv2FDMcfcgmZ7Bv1pl5L1ooBUFvPsL3gEb+yh
tN6oc3MuvE4bW+rBy6xfq8mNPknXrZ5jTaftLsnaqb72cdIgmmspTWrSrvTs0CqqMTBHOdpmcpuF
i5B4X+uqGMwwMYzWQTc2RvmiV7nn3XflqJdbu7MnpCzfHfUtjhvrPdd7qEdOkvfBum1sd1oTg9HU
Oo4H50kf4Gqs/K4eLgN6I7/Ybg5Ch97ZeWdJ8iWM3oYzEAIRmXeQGBSbTVY6jblmxco9TpQV7qoS
NOomiILB3KgufcF5Q3VnVyiSmK7XWQpLa17hh2s9ul4GxmiaCfM5trdAlifsywgc+hYsOlyuKIb5
4xfteBngoNZWZdnHDxiZkL9YIry1doWVT59K9x2jOgtdU4dBSwHN4FEjNpbWJUJD420IytDXxxen
4NoxxurZwWuM+K0DQaP30NSOkZsXWtjnpjt86i1v+Bx4wzDcYo+MCQe1XpBhFViiKZg/CcRqXZ9w
Y2ID+DiaSQppC8PYF8pDcONqo09OZ4Gx40XPbe6wiaXr27rtHSN0iPBBT56rQNsH0TDrNIDk02MN
U5YGuaTsHiUy07jjSx18i4kSdeTMhZ1th6CnM0inOZY7nVeQJNd0b+hw/erVDcj48ptD/gydi1TW
fFvXuJtWMZb/flvruqxOTh0MvJW+NKJXvhMpcg9JBvLdc4qIlVlNV8P6cpgV2aPYeIDHgLJYMvDu
7eCob1ksikf4tdEn05TmTG27BnrYdFLk2o5y5GFraJW4iDx3PqSKdNwwTpVaV+QR8lOEqexoGr0C
VuzHjJ3Ll3femVo1XNiGM6s9tAB5SytbuptYyGL7ix2IzlWs9GFF42GxR2kkPb4Q0cD6BzsxR+kD
1gz3COG0CgOIZubKbUyiAFZtieuZ/ceqy2rjgttHd6+XfbSr49YkIeyq9Mofcnx5hl0cMBV2m4k6
HQOdtFdogEMjvM+uXhaXVVZCrG5EvuDMC11U2z8/2Cxn058OWrQH6sYyL2C+schR/3yqFKJvWo0W
p6MVWV61sc2OhAYPNJObViTDvJKO/xdnKePDoMBkwu8ELAnTx3XZjX8QFUqrhCFZ5PIIyzi71p2u
fsaOyYfe6XJn5x5vrb2w8FA44hqQRTZdRoOGiHd+6f+ssf9qjc0Y+qcD8Ea2r1X8Uyjr+4/8PgAv
JjgKSPAznTfWjCK/R7S8XwwLIikhTzCmDvLTbwMwUy7MEGjRIFjZaZ/H5l9X2TSzcKAHf4P4Cb9l
mY3/53//aVbpPvz7H8tRrPNZ/McvNdQNTui6B16IUIPuf/iCpU1K4VduZhdxOXbpuxygNq8SSuV0
ZH9WYLixOz3IDggqnAfiqQyMFTK8BQeyGvT8fubrqGDR53nzXAY6Tb19QTQZyG/Kg5FIIVhWxyii
L9NIaGmYiA1xkF4oGbqmiY3ZW+1L2iZxDDFfE8VKWAnEOFE3SbMGVAMMnDsJC/ZKRFVxRz1RsvMj
8DU8B3xQz0GW9y8Gxz8RdgbqVK7RR+dwPGDR2UYbG5z8zrca75nd6qc4ENmdGnvzFUeYr6/6kVhz
1+vTPcp8cxoLs78GNlM60BirvN5APQJbLzVL4Ah3JMjAJhlE/jjZWvCUJHFwU2u1yHda7goHUog+
7TijpzunVIqicXuapyPZrmK602uhJdNaj+z43hETJW1YpFdTJtryDv8Ju44V8W6fFy70ekMsFRyG
GjpC83E55BsSYhXnW6fMN9k8FsutstCexxmhbAUc1jl20k60EMl93AY4sj8x1duvpRz04joz6/nU
2Pr0yF8QH2eDP8101RdkOEpse7e+dSP4GavYJaAdm5kMtXMvmsGUs7HymfKVTDcuh6lrruaZnMKa
D1xdjLLVX9IqtR6btO92Y93Z17yV3zoqKui3cJYgH22x40En8nIBkife1qZE+qub2VkzHWC1r1S9
KyipCUfyUfu+1akMGZu3rPCeMh72MdEzyjycsfDu3BbbQ7MqjXKLSyj9WnByWGGEj3iz4+mi1jjL
6xTWHaoaDrdIiFvzSPAuzKCj1Y98TNhL9JF6lE6oa47/xlrc/Gq0bB+2/jjd9MCEd20eQA71p7vR
HBWzHZ7Re0tnzb8WGc/+9VD0WX2EJnTdWV3BTrihMuiSfpb6eSZDtxvYisxXCY/jW9enrjrBAWJ2
S913lAO8pEaB4jSWSNXTDNtG7BWKqLVB055GoCDgiQGBKuvacFISd7SiWJJzWFsQuKK7zrlpDUuj
H9utvB1Fat6LT3l6Q1W3035NMG9tWt0Z3S3n07bblmShHqGOIkC3FD2osLMGn28c5RrVSmTASVZC
IfWwk8qkx/s6YemD3cgOySKb1OkObfV+Y3bjsBqKUZy4/HrzBgdHlexLg+QGXxbBwgtA/mxNl24Z
KYpqLbN4YjiInLBDpiKyTYCBmc2cQfsXcIKuEwyYl4zvalONU/Ieg/8JBcPKM00qhc9MaGfrqmkS
DwOFIoXT1jMLcbnYDjUjqVjDSE1URC+7Mdk5bsEdREUxDj+aMexjNaeJ2uq9NR9y0wc92ojZrtds
puP0oDo5Y/1w3UhdUxeI3jfqRBbYvmJVavgP5peqsIfqilrMXnzGeSHJa9hxt63UpF55rXTRuznx
VQ6Dxo7E4gwMjHQGCp2+1KlY+lKtAqzt2ZaT3MUWx929XDpY+u99LLZRUs5SnotacKdR2uKdC1ya
pcuFLx/9kDgx3tKl6UUunS8xahxIm3MVjGUstTDwZamIMZe2mOxcHJOXpApRSAbQa5ABgAuda2a0
bKmcmZf2GftcRANQwH02MSbQEN9EwCiabkDGT7oM+wxVNtjzvWOtZqQS3dFvo6XxxvWo+9jn5yIc
cS7FwQQ5wEA+l+WUS29OcK7QGZY2nd5zMmBMLAI3gnsliJPCAc1zLuER50KenO+dtw/ORT3ZubSH
BwyFPg5X03pQJm3u2dLwk+dEXeOl9QfsAmfQcr4XjEukXy1zB6/80g/cfkPD0Aa2I6jl1iKdUFkP
s0l+hZLLkW8oDS9ukx8mz67v0KmyrWbRSERqxl/XpXkoKCuKltYiq3bbG31pMiqXTiPGOWpMLJDT
dUu/Qeuprb90ILncwKYjvd8WRAaVQSCglLnx9zopnuA17SqoeOTRsKc8N1k9Gp8r0039S7cPKp2I
w8j9AN5kO8ttNlOBcDXJubhihaGsT1PXF/Krlpgiv//n1PZ/hzjlvMxB5o+3jbeSTNVr9fqvO/HT
2W05aPODv20cgeDjpyM8ENhk3sxlP/Dr4e0ce2ClSIgbOofOuu+/Dm9sHPEgcphCkEUI/QDBX/6v
+AeHLr52f+fs9nE2wPWPCIgpCfAmzH1WcD/PIwM6bucF1YRLvazRO/LqxKMao4BrUPc7J226Sboy
hdmcNAlltR3hZs8a+7+g3H1YorD35IzKn4HFALemaS5q8A97T7vFRDh7jtq5Y9ukYHpIUeGHTtON
P9vJgWnEuAraGLXxh0/sP4j8/+H38pG41Jbyq/kDlv/+h9875hUtMV1u7IQWN18yXxBYbmNRnhpw
Q+A58+YOWPgU/vlvXWC3P06BvFwO0QGOB1ZXPnDXD3J73MRR5E1i2mmSuMRGJoFzDdKJ447lf0pn
to+bHES1DNuIlhGtAoBy0URwQPaVg6I3ojODOu/JZ/aysO4i4rb22gLyRimYo/FQN50NGUb12FbN
+C0QUFV4mb3/kIFBWmNpE0A3cfhnq3hq+uW+UR+V5kcvuQr+Yo3yYbPBSyXeyXjAkoS9tm1YP7/D
qtRSPnzUDXcuLsssmLdGnrDRINNFoVHk1C848ePLNo3e//xNtp1//3ADdoJ8xT1+MaGaD7868jhf
LbUKu4LeF2qUQ074YIHSo2iNz3Ak0tDDuippTlq1jTqYTbEn83nMNL0Py/iQDODiIlKO1CW9Y7W7
zqOS4l37QW+8Kxl35wY9Y1+b5s7NYjA56iLnut0IW4S1k9znA3sbTx3deHgt/fEqM/x9VVQ3BdEJ
kulh6xrE6qvnsY4PTl09ZbW87Fkw7vsmOUSpcRgNgLMEn45+wkHdldR4sxKfAi6FWn8preQSwNvG
0PqIs3wfFlaPjFt1KyPlGOmUWAjj0Vw3rrabDaxtVYLgYafy2kiLad3H8zphnDAgoQMnC4ky7mXm
3ND2+pVM7kiEUWdRb+Z4xTJhnYbRH3aOzbNTIWmXGWVeafECwfA6b5BpO4qt4LugJcTajdnn+g5H
AbcKjshbs2njO1qrnisbqB8x5xUmsNCDUbcetRm4X1BtZNHflI4Av+qJJ9X6z/hm3lNikSMYwc5I
0XiS+Gq23M+1rZhiRDgKWmxUGtRhYPSfOb1gBiqKVu006gIORZe77xx7KU4eaFpOw7aMk6uR9dqF
IX3Kj2TRNq/+yF9Ds7KVbgvDK74Bg1fA+WWQXKD/mfnGi6TULozKxnpAjpnRw+3T6IIoilFsW5KR
0aHqKto9MFlMK71x5lu7rvxPniCgvPbxXrx5XSNfTAMIzyYlQTucZJKDIXD9uHnDw9tsc6/J3wkW
Gy89++zbMRM9El1ciSasZT3vjEYWD/5Egd5CTOLEageDjq2VALe5lA2uQM9ytG0quw2rdpmkcxLL
REVzesg1KWTLKFznUBZdjB9yUFu7mOYwgc5w19NQeFHpVftp5OBx7yusau9u55nHJsl0rlkKU/eE
kHDoogs1C5dtJofvyjrfdTZ06HVtGQM7myYbb4zRw2rr17YjNqXVpsbat11sGNpIwGXTME8NBz/O
hvXkV/CAbTZ/Awsj2Re3CXHdUzSZ8z5D+dsOSLKQI7gv7QigM/3PhZ/eaVFn0r6iiP4aWjTrW3R5
eC7cTK1L4sLdlW0TmkonJHhqFhIfKBHnWyL+Df7qdRwMxKb9pu8quJ5dR99VYF8jwvvk+ZryJZuc
5jHo3WXdputNtPXwzT7n9GXLNVgC5PPaJydXTmXubGuQci88WdkUFDBCt5U9e1/NzkpOLbfxZlUk
QlEU1WGdATKD443c9oGu6JEN2cBYQwY44znn5Fh12TFTbFlOrbuZYs1aZyAw1gHD0VbpbEdsP4m2
KqZmzbSlFSZa5G3IjS2JYRpYqx3ZIEoksgLjjJ5kIixEOW19N7PVzqNN3NgEfHXcVQCZ9IF+xgg9
Pov2UTDiv5nGIJyLMd87fvNl9txiB3sU7Z/LHkt/Pp8GqHCMwqkbPXPEAaSQtTvlYNyubC1dZ27z
knrKuytUV25BFBpX7CXJVaXBqB81wyy8nUhFNK0npAV7h28O5ISKpnvdTexHAxAK4npQB/EV3nYf
YztW2IsOst4YWm1NR7oC8sFOq+pGbuCd1t7wy/17m2Gy2ERmjhSOkt+uCzyKYP04az24PHLXUGLm
x1ra7icXpQQMRDN2t+QN56u8NVJnlbVOD5SqtVzurXwyQWTBb8sI4m0Sm13z2mohcvgeg+Ym93v3
VlI8dq+ZbfzZheTDYqcKhLP4tOOb2V+2Iygd+mfXjt/toKkoho1yerstwQQjE9HteWHlNmXDvzfA
vYWKklRM9T48+b7HBcpx/wghJ7ohgTrtCWLJxzqaISpHJatioZyUBIEa5rd8Mu0bETMwbqxpUPvM
4F4BlKgF0WdI99alVodtddxbzrpMGqNeSQY/NARvpGVWaygLgZcRFfMmNyjTWJE4QzR3MZ2Rp471
4hENPr7IdB4Qlja3F3Y/Fae+h38L7MLbjG0U0/AWlAGImHFWz3lmgYWDfx29eo00Tv1Y1zezVY5f
7KRwr3xgYyRC2jGskia7kPBIVrjHWNGIybgk58j7nZfikEy1ue+l7pNv7ygkg922tJcwCj8KPlCE
pdpFRbRF1D1F1qDYMLP4IP8QxHXH3c01j7S/RZTbi+mLU+XCYEQ+2+OMvu7wyuVpQ5jtEXsnUtoF
BXQJooYVzQkeu+R7HBQjt9QpfDVGps5UfnZ4OGa1toc2As+yl3cxsdikHxEqTafa6xl315G1HH46
UueZlHAagw4ZpS2zvVHTM7wy7YHLX4QTaISt0NtPkMGXVvUxYzfe0OEOIbcYLxBVK6hKDtWObRLG
Pk15JTxInIoHB3f8AEAEQ5EHFyE/gjDdjPZE9czgXSX23F9TI5KFswkjxcox9FdO1q9q0JTzRK1c
q72pAIGvzpy7pNJ/tWn8I+n/laTPE49WiT8ZDu9fq3+dZNr960b0ovvf/+tHe9uvP/zrgBj4v1jk
24GT65gF8I8xBf6u7pu/mJidsMGwuvleoPabJZU0msP/PGC3Q4bsXMn+m7pv/EIwmoPi/5O6j8n1
52HFoIci8BaP6+KN5Z/5+36ckWKWWH3TA8+IYi0XV5FK+nnD46Z8nUH1foW9NdF7OnDc2OoFd+1T
ntZRduH47TcFIvEpFS48hsApn0zwvSEATCM0DEa73mFLbYHkfDMowFm7pbowWXnuAjfitFLCCgZD
aRVXFPHgUjCLzzjQ0pUqJvI9dpLDh8rlrWwV0STp0+NcNdQA9WOycY3efKyItxxYN1M0PScsBcCz
HmjGOfcyBSf8oNW+nVvINVWrhySPrmtZ+ut5bm14pPCxeC7GQAgxguT1XG2aIQn29iCaz4nSgIA0
Ivumlym9TxLaDTvkKlm7mVbs9MF+GJLuncdVHI6GPR1K3ZkOSZkG5Jd4tsxC9TCGEqw3eLkuVdVH
oexKDtSx098T8Zku9Xaa37nBJ1fCsZMLnWfBcwoeeTOltreZwKvc+n0SXzLcmNdtFEUXIi+aLaxW
H+QGXBR4Q+ZzM2fRV+LJzU6MrnUdk47mQRWTUb/sRMM9pCTu5oZxl1ec3T2nNne6zEtty2PXUafA
maiYD5qOqIPIqXlcVePI4anyQYCdZFBPbEQ0P7VuxjGr4elLbEgrJEPXO9Iq2vFRG6Mbrd1eiQCz
YWQMewMok7FXTaLhwh8Hwn/Cibp8QccGqn0ySeN4IST1YT4YQQpURCtFRXOZXn+mRZhMhJMi+YYs
T1mWGk47f1WQSb3nGJvWzBGPyrJQpxj7s3Qy+Tmvizw4EOOCYUnWH3Fy4LvYbHHb1wJQW96QYkmm
Pl85VUL0ZOISyDbC6oGumv+HvfNYkhzJluyvzA9YC6gB2Dqch4cHZ7mBBEtwzu3r34EX6a58M13T
+96VSCWJjHAY7OpVPapg4PvV2GbfS4G2uQ7MzLnTgyifH60qrl+NMUtovu2HG8RqMcCRY7F0nJoB
2wSlyetaLwTQQhXxJtPFmGuhbwTA7LDXJfxlt6jEgf4Yxm30UtrOTJzEKXBmUm2Wh1egGWR33zbm
lOwMaabnUeOJ2XGTdfgh5YWF6kp6SlEIRuxNENXpwB9XypiwxvWjC7M7L4f8OY0TBMYp5tl6NeoZ
BwHGa/M772dlrXTXq396Lg4YP0JsVWcllhjhnKIdr0z6A4l21NZD13qpux711LGOchT9g4sre9pG
Keu02wEwe0SIMsTuRlWOYOarMRyxruAmTd1t3GsAuEyVzTHfFpZVq27yQm0XOqzMeLL08rrnKgLL
OB/MkOCokYwP+LjcaF0g0MslrchFM3OhX5ul026Ys0wiLj3I5VULxYAQagnt736uWn1YVyoG6Bak
8BuQGMyOi68seolpr+5n2FYe1eIrW42D6zPUObCdCg03WY71jq9SMrWscBlzAwDCzSDlAu1jSB2S
rLia2iQPyEFVpXposkl2cBqR9V4tpdfusQMZ4DIc6Om9niZS9yvMqccwmPJyU3RpA1UA+PhPwl8I
1BkNHemG21CfvFM9HL2H48T9FVstOdIpirqzx0Vvr3pXvdA0VD5TEOcEm8iE/33lJg1svyBKkaXM
obW72xjbybAap/AYA+Bf4+0rGcE1J2bW0Eh8aV5Z+GPP1WdFqiXbqSjVnxHenfsii5MI++BC/3G1
+RqrgHgMsj77WU4WHEJHdsbBSjxOLUPl1c+Sqz/NldqSUNaMXRv08U/6BFT9WbM9DP2JraPaa1yF
5q0jguoptwKqUMAZUu2GxSq5nSNHvNptrYr1oGT+MM+q9n4TE/97K/m7W4lpAFr5d7eSx/f8nbKV
XzLzv/+2P+4jOArIP9rw2VAo3Yun/s/7iEZyfrl1aJRdGKhq/xSsnX9Iid+A1dfS2Yoh/Z92ey4x
Gn8UKp+7cFyx+v7iLvh3boNfpNPFN8OXgKYH4IU/TP4iWDtMCbLuWBW5bVb7fGAZseqZ6K8lom1W
ttEtFpr0kU7UYMtWefgb6fZXwfzy97NRJaSjOy5XrEXv/BfF2Atz5eSyn/Dl2Xt7wikHjCU412ny
5OTWRzoWd8yy3Qb+1rBhE979jWL9i5568Q1BTL5kkXjn/mp+HxQpGg7M6VCH45knDWU+vMkTiqGN
xDubIuCVXZl/I+L+r7afxa3kssFwcN3bNhW8f/1XO7GNuVaEE+Ujkdz046wf6pZYfW8ScatwO8PA
dL5DfgFSvaKsz3PXRhlWq9zVv40409aiUl9JJNAP4YD/3ffk0oLzrw4Udvh8Jmz4UWxLuDL/ckel
fdQQ05jnBycDNtlYXfooSJRTwtDSock4H83dBmFl9q5ptZn2g5uSUK/sKYV3OxlqfpXKgLooSpyC
266kL2PrxVVbXcUx17/XkQ1F+4R91q5u6yEXIDqX8zWwy8El+ekBCETx7+w3s7ab9JuHS+++2rqE
/7sKTK5kgLPNqS+qVaFFXrUGiqt9lFZUP8F5Ebc4K+r4GPWsfTsch8/jQEuR0LVK+fkQgmOQebVJ
c1vQqdA0St/XBeoGGuAUQGwhHXOA2zPcjFxZNgDiGDsLrdYI69qdlFg6YgrqW7f5InNoPsNQ1zZW
RcTdj7grGGtHVmSp46GBxKfOUxFbW31q0xmnubYL2nD4UTH9r7l/2lszw9MH8wD/K34662xOPKWU
OJjtS43QdDOQHwPuaUc/zSrQ4409RmJHbNnitdsx92Y9HZyiLxRmoBZ4TNueZd1gYGjtxu/M3uCy
e5UV5bPllt2ebOV0btr2jq41tQ07Xskyy7YtHZD70Am2eQ5dSOfT5reTE9+OGCUB19EssIsU37Ya
z/eh0UC/9nbsPUgidQc4dkwdNFC2LFaSRFtPWqE95a3dvplZ5P3QqTrYWRYDAZU7dXWELwumuZ+b
4T5Rjn5bZ6nBpRHQLUgJ7tT2kUV9fAhEryAv6WLd1y1Ad7emB65x3soc8cafiZU6kXmNYIqMQUlP
tksVv8HoquBD18rmaCBUnkzuMytqVrYxJs6t01MaNthjuJl1KjYA+9RHYRBjx2JUr9ym9N4Ixm+y
QrtZxsEv4onGEeiehiJazhvEk/Q7mqE3qL65DYCNcgeIsDOE8kB/u7mrm5h9RkGWhZnD22idU2xK
DPX3XIApiOYnvYEeyl3I7Ot+zxRXrvscNpCd9+khBcFMLBD36FNfV/N3qYfN9UIquI/ZedDN2dbG
Z1OQZKyc3joK3Wt3Libun7UroTqTuXgZO32OfRTijJ14ob2W7Nq/iqEaHsGiWB8SsCOp6GxxAaSZ
NX3hsY0ORmspMk1gsK8I9ZqvLmWj3lKqQLyP8lxKp3VBIcfQl4+6sqgtspzmlcufuNdmabzgqUgB
hiQD/6BIxMAzmGNw10qnw6UQAbhk3AQapvYzaw7gF7oFDbixTm6VmOQVaSdUGMNvZanRKEvW6zRY
0mON1sxcbZGX3B0eJ9DFczJSXWEi8ECSPOp8+hzDcShlK79bFZsbWeTZDkDIvB1MeW3Tmbahx8Rd
lVAQdhASW0ZfL1jVbdns2qrNzvqo/QDnfethf/PTBEOMENmTGNsXDXPBvg30Fbf8PWhSk7ALTchK
VpLxusGlMwqOaoAT/TUWla/CDY1TMhIAGWFCHrhJ31vDdJs08iZK42adVUO1QZQv9hWT2YGxOl/H
aNlUXozuNVTZOxEFJ5rVjS22A7UlNy9xWEtzS9SruGuFoe+lcJ7jznpV0ZI1kEG/rYLGOg6OiX6s
Jde0fuydsN9rEEdf88BoN5os9rIVuyZ0dvEk3yLqwoKeTilzjHVGeHtY0499b3V0m1ddEh4y1Rvb
Ma/UikUa34Qap3DzQQbjyY5gZDYJgqelCLipunkflfZzgcq2xWjyTjBe8zx+njqKUUI+fxsdo/6V
rQV3MlXuxpQgtw1N3ZQAeTZhh6dmSltgmxGsTk+r60OeBeHyLTpVY+UcvKkN3tE8a0I2zC1DEAVX
WiPM69oR/W3shCYX8xpTd2M2B3I71dqgXGajxV3F7mkgjToSdcKqbgfrqMmsUzUYU0zCXqv2GCZZ
moiu2Th8DKGApckPOGr2elaKgVdXzRsYCKZTt053ZSmNTc/NnuJzp/qSYeLthhbPPZPnwCeCxNuB
shxg7WQtdzUj7obtzXJeB+O2gGkVR+OzEeTzmv/otvosw2sTgp5f9MyIlWn8GCUkcys1ePNPnGmY
tL61iRMd6rV5iA1h+XKQPW+UrjkOhef4JgTctTEjD2idkGRXaF/EASmfBFTfjyCsMsh7CoE6HGI0
n74gYWBXdzFVPFB0NJagDqqlqYwfXu4864xJpwramB8pJwBh3m1AXtc+Y2vBsUU702DZ+UHArdjG
CEBXTa29yt5lnk1bS7wVlludpF4jvGozJTUIs8E2A3i7gRIh9i7AmLMVd+IuEB4tK9Ta+6VqpxN6
/vRti354ika+gtyp2uWdDCmbpwcXvBqOXtV/Kysy2dcw64jlc2EX6koLAFjgWGIrG7bJDtggopDC
n8nawfVrr6sg33ndeqiMas8lGqKH58XhaiE6nDXZQYRZzKVMsdOwNYKMZi0coRVlkq67b/nyqYQx
TNzzc9re8jGhPL6t4JBHUWA/p7oxs6vKEzOBmYRNME5yBByLKqDkPFBTCuM2dLR7SBECogN2pbPZ
t/r1GHB5bpWe+6C0GcRtt4CDXgFJL7LKOXObATPYJzURLbh3w0Ns1unRHsstlBTjtTEII7nSfQlY
0uWrDozlvRFZ5h2tPjoMiTh+1vNx3oWlc9KaZjq2AOJeCuhD17zTACskQ9Mfp7AbX8jbB6tQE3Bz
7QY4VlQ57j16zbQfq8i4K7Jev5U44lZFnpTTeg4H46XOvP6+AgGwJRjMN1ZNGlRHSk+Gor7rJxaE
8IXppKtIFbCz7tSQHls6sl/1yUNTbGrkDJZWb4FRfDVNG0Op5TW78nqdYOtEvoXb73wfSij2z7Xl
BN4xN22Hx54Q0f0Inw5/LbQfCgKptlrDg1fdPYhnz/gOF08sgGH3oZoj0a6dunTLHUrz/O2Swvsu
NVneKX0QvHIC5zUbIqb6RpwWE89WNJScM3lzcgcGamI570j08RGmAh0KDFjERDX2OkmpnyFlkDDG
xx5E/8k6CDMQT6TgZp4J2u5TrTl5fPK5c8Xt6APFJzGk8UhE9uy+hTbR4ZU1KO8+zyOXtw/9EvaK
Fg42ZLV+3ztxXx1mvad4cJqDm2iCPnM1h7NxCit7WUaR4ibihyN8xTDUwfkgvJS84Zod+GPYepY/
mZqao3BB3AdmHK6TUBt9snDVyk296lpSkbhW016FFiQUC/ZeXsRsbl0UKvplkg8mw2AjKsSmmwyI
orOhV2eozo4FA+iex8Wz90VEi6Db2oEDpLP1JvuBUBOdloXBPliScnzH/Nr5gUTPs1dmBxBJJ147
hSl0b6uq9xHqxGtXF+W6nEx61Cd3E8muf2koPfSG/C6MQGF6GfEcqs58tI/soOMb2YKu9utsYjUk
0vHg5P1XkdpyMxoMgkxW9dZT2SOItXbvJAX1owqHPk7DJD0nqY5qVifythxdfa8XY7cH7c7X5Sk9
0HYzke3wFKlM2OveoW/KrvuQHRMdbNez7kSHSumpAUZGA91jNYF6JBjieujbhX6kZMEmzVR4LEOV
QM0s3IHQLpmgfJ+6LVrgrI4QJIa1DtP5Tc+RPGkWq9Rg7pbMaLeLk9gKbuyIdKfZ6zthwQE9mxTy
Weyqe0Ou68ZFYCri0RJfBeL9TSi1OdnW0u16SklkdsgpJHRwKHne/EVDIquzzPJaQOOTCKZ9Q2Ht
l2tn5Ir55LbGw2SDr8aUGdb2XdBBU1+14Onim0gWcXXuYguvjjSNxPHdkQsWW3wkX61vsx/lWPV8
QrRFE0biRx+eOnf6UqnhoRrj7Yw2hivYM+oXYXmRmLWL2uz9pjxfVOjiokgD9VrkaXnRqhHT0K21
i4btXPTsuJGVtx0vOrd50bwpMEH/Zu5HCx8uunh80ci7i16eX7RzElodxzB5LxdDwqKv2xavAp8i
ZmI5IqwmjKeR1gvK9TpSn0qHRsu13Wm6H3wWzFXQopVW2BxkScCrgTNO7Ew6ftK4Js4WImEgN4tr
HNge9mVYncwyNo2Vocof+N6Y0NREdd3MZrKN2yRZCPdQwCN+UDKfUj/Q2/E5Tme4cPyB2yrRrbOT
C/3Ydd58YhdFKK1gpCUJLY7IudlPI65dDoWBRg2IQSmPJvytVPhOpqe7pE+oOCgjnW4tyU6nmyfa
uML+Juni/KBGOeB6d8cnLHrVnZWPw09+xBG1BypxV8QWnEPSJNN7lnQ8bVYjMiK+fLh2RZla58bt
mIbGQqk7my/l2XTLwdvnHbbci1L2X1Xxb1VF09b/7a7zMXufPt+zvyI8fvtN/9QU2SKy3kSkwW95
2Vb+rimy/uQ95WhsOYFeg+NE8Pt9x6l7i3WWYPwfe84/JUX+D55ahEZKVWxAHiSO/gNJEfjnryvO
hQaiEZLAjsky9lcbaGYMGC+KXO4LB82CfJFDpjrD5gtwzHUxdLtNd6g71YScNdKmujxontl5BR3z
ismLeSY2coSFONwZepqf0o72B58u82Vc7kvzHXD0Uq9Bwigga5KCC0hb2DVuf0yMxmYyxoMouVwc
morhBLte8ekxId51vDaXts7RfopiTr0WQd0fSWdwgc1m6gVMFUWPWjXrL0Ax44PuxNqPObXd7VCP
7oHiNnuvRXH700YlGnFUwDKmmJbTo8wi+6ZsB/OOJnrtURZFdFU6htwEg03Us3W6b6ll3dpLremq
cpmLYRKwbEwjcWeGlncy4tm6CsYU69wMDGElE89465VjUzkJZvFB1zqiszN9649sUZyH2m3w+oVR
iyk13BDtOcDO82vmWt+bOspZ++aUOPVGjiWoM+4Ggwoqf5LTWy+DYwH/zl9aQjdt2ywkw4K9xTSU
EB/7O1q+BgpbsuCQdMI9EEUfb7zMqx/0Ka1OXM+yBzTNTFvZFX//phwT7bkhUrVJrLl88opBbtvU
NGGYRBBIkzlKHnLDI5kxdgoKdy8ClGY3kNexF6k3c1LkxocIUx3TR69/NpLgAYWHcRJC0Zv7SR/o
6siGbp2XjfMMty6qNtakEuL5GRmbyc5JpubK+g2A/N8T6m9PKNwR/3bv8fzdvH82vVoa8A5h8f4Z
l8t/Zu//55S9DxiLf0sELMUEOIWXP+uPg8v8B+FN1FrM+JTQoOX8ac7g4JKw+jFswCnRL+SvPw4u
8pWWAz/YQ4kGhAnG5J8n15LXhDjMkbYQvpb/9Z+cXL9uQ9C9F4MzwQKXci8i5X/V5VGiq7oqnfgQ
Vi7EFjfkZhXjTJZWJb61PJ3OPbp0vFaCZ86p2Pvskm7UvljZUauSzzy3WlR8DRWK/irQE6xxbWd8
sx1azrS0exgG4Wnrf9k5/V9M94uj5V/t7zhK8MTpEGFtvmZYir9sEzox95ZqrPBQjfVUPQaVll8V
eYmwIt00oRTLje/KucHXwa5xBWDAATJTul+lgBji4gj9m6WOY/+6VUHJNgwyFURsWWP9763OSAsb
HJQQS4irRrj+QfPlLEjDudPCO5PxlZRcH7TT0oNOpx+l7cVHlCHbQWwMaOzKQwjgTWnlNzllUs+F
wlCYWEGMb9r07sgBPZPu2kgBGTUgcLC4VD1iY32ovjqRO6uIdCOj0hxRfWWKocSD0guB4tZGazth
bFqNgdgzYmLsH9PnfG4t3+2IwCEaQT+qxd1MV9E1mVNs4gbBq40LdI3JSWhUDwiuZO2JlMGAtzMw
bjI0W26e2gHsC4TQNl3YjdWHHA2Uh4nyXmkuxcz1Pqjd+IDLxfwxmXOy9+Jlzc+YsbPb8XsqZ/GZ
t5q2b7Wp/axYDca+7SDXhd4sT32WYISj//NzLJggSeAiU1XJMbc0CgqBCBX3WAbFXV/lAE0Yb+ny
dluZgJObaG5HVvXboZyeZ0XNXCjDbK2CVlu7hItv4zEoUbjN+6ZO2w0LBNUdRoJnBv7Kphm2TmPr
JQajPILvFlZgPbqMSjFK2lhRr0rHog2csnVr45QoBfQ8i4IJtI7eKb1PFm9AixY7xgRpaRNnHbjL
apkDZ/bKqTm7YcHOgwxtk6/0QhnXUa3NnwZEjhc8EvVXYBblfdkyvfZW4AjonELQFTLQXz0Du6Nu
jC6Dq7qY4uV7MSVf8ObsaQcMBlyxW83OcR5Y4pxTHsNiG1dqfKE1obd3gxYvc2gcTafRtRUfj0kb
bELCJp22xVRb9yPEnT2LmeDFTZS4mmUR7jDSmLe03xR3M5HwI71T4clGTD9BstgaECSC88hVGwsG
rbbVOu+c5P1SF1fjwfd7L7S9K9gXA2lY5XWPtYUlCeBwrd1TACH9JFTqk3BRvKfNugVWI7uRJUaK
V6cr8nid8s8i7pzhLma68AjGMtKb72maNebBayiDi9elN+b6mXHTuZ06sOPYfvIoO7KLk+NT7KS5
t8qDgb1hENbK2eUN+OX3ZEpqzNP0sYwT72g/c0ygZ5oR9smV6op08DMNBmkM6gBR1LCo5cq7a6my
4jEhXK1tQB+nlV8bVXNAAKqex1SqTU7cNF25U0K6QBvn4nEKtLCg6SrpngB3tjx1efDDdlqkowT0
FcpcwojGP5giRjmfXMMZqabK8af6RIObZJ2ygLomYk7zUDfY+mHuXSdZxbZBS1k7hcFrUWgBYp/Z
91vOe+vYmss6UQzS2pUO7myfdU77PBdB8tJ502LKlVZ8nPMq2fexjJ/LJDHOgqXZqsZg1MBl6QQF
8IRrsObGbuiikA/aFxYcKN4R7BLjhII/bvPQzZ9BwFk3sxhNsR6ksg4s3iufejXywp4A6mwTCXr0
pG01qyA15ic5F87GRVkQPssg+7PnJUhcIWr5LuSaCxnahArHw5QDWHf0Nl/h5cGezECKEZZOausu
1ZE0yWG3KiTmbfCtLk7AUaLsRsa6Y6ylCbJjVNS39/asUYedmp9pk7v37ASZ7byxjp4Bjai79jL7
seYxzwGAhdCvRclzUPa4jNpWXAIYmIstekSBgGMb0kaHNZSH9S6JtOK9z632oRrNEK9QaNZPrHED
ix9129xbja1taJPGXTyQHKLBvCc2VPV7HtgQ8TMnGDcJiY6bTr0fBKWzC/PxVE85a+W0nw859p77
2czy7RymJWtxt/8inyLclRFCR2hYBl8b6UgL9jKzI8A6fgECiMLQBugRo71YZnzBZWVVOPUPyfiP
DgQ1Gr8i6VKrEz5OaoSCNlGcrn0TWfp+uJj4RLMY+qjPw9yHBgYeizy7F18D0CWJbWkD8XDdAYq8
+APJVLwWNdLZmnOBAki9qbdES4JF0NZu6PmKKIDR9XMz02IyEsxYt7RZvlaLL9GpMxyKLVRxA3TL
dZJlPW4xnIz4f6wNENDmGgjgJhtGcRMboX2aTS85RpkQe2XwVDZV9R0r+Qx0ThCDSbBQZvyyDbl+
HYa439h18O3Rq+kP9Wy9Yany9m2OdKIvtsxpMWhSXAeTh14XPp1eewC4Pd1K9dpaRreTduWdsEux
RY2Hg1ONgCWgMTrrfLGGxjI0nsrFLkoJO31pi4W07ygvGBdbaX4xmAaJ8zwuptMWo9865Y4Amz/E
l4pwCFFhMavOlnak/q/yDacvn+BJ0LSKUOhz09c3oVl0JOBn8xzl44+20YJDFSXiucCgtqonFSVH
dbHMVoxMKW5TNl3omXovGrnRiewpv5tasvslS7uvPmHQ2pKCNtcqTJ3HBFgYn0K7sw5oZ0QEbG+K
3600YunVaDorqkRw72NVw1HpZzrLyWHmcEXtMenW7G2/nmRxU4F02IuZcZNPUUf/Yc5t+NbOYjPb
t4IRipiegC0LXa7SVoHbtMlq5IVZ7SQtS+au6paTOZqBcMxx034Hnlneh7oOG37Qx2qiGjyeTyEC
/3MnB96cOdl/mEwVwjjeQtYSA6gue98lxdiuk6o2+p2ZKa4wEa/677hpLEyFbnln5K7xwCIheLGA
YJMC84LwgygPs6JKDM8Da9cSWCKvhzr7Hs0ibPyJ346SZJFzpxahoyh1cI1q9AUJmWON4MkhMaef
hWNYJuUQnZeuIAZhG+SYjNyVN4zxgotCk4YXoLAZDVhjOfPd9pj1UKzJMg3Vt4LZFNBxGDvYAuQY
qHXbl0FCwKYteJLdSothjkW2RttdN/8QQ95Xx8pWXbyl39f6EQOEuqLeughWTTMOcNO0kptHFDRb
2RaV31YGwpkemRzLnpmOm7kyxKavKkm+xBjvB4mhkcxJuLWIqHsrpzLtd9hlSHvYS8JPUpBLok5m
NLN2YfCTPSXGpdYaHGtrRL2GpguaAUwKXt3mysW3wuY2ufivYbtsXVF60bOcCtfaiJT227XeOALX
bBiUgd/jd5TvNjyG7GSMgfWdsGCNP7241YnZVXkHc7/zvCvqgrPrDl7fLu2C+ljzQSUd5UW6DejF
siTMLze5Vcs5Pbm199XnximO5wY2PnudVWbGwaeBS+GG2yQcSGiH4Sts4uwp4GXwgvNyOrW4Tfdp
G3qHIOsIOCU0h99ZRQsQojOyyNdJLH0EjEQz5teUAF2QtzGouoaupj6o5JttiAG6ukArMK0Y5wF8
9cAAjDojrRObraiadCi1d2r3qfek+BiEVdyMTs1dfeIGVm3zVCavedt4gkM9kanvYJa7wWaXfXdE
nJE1OCPuYsltP7CG8SmftWD0ET+oHafYYBbbQtc4uKN4iO+hv/TlSZsHE5KI6BycxKOB+Qjks8Va
JIgnyiJCrphQl/N5k4RDcNMZcz6fvbhXLdBBikOPltZHls99lYQYvriTMc84iIYppIS0F2+9iEfS
q6bJpaSch37R8FnVToYRfswNSiyvookegNxtN0yZM28QcjvWhMvXz7ipnmo2tmz5qxT0SkCAjTfM
h9E36VZ3ZqAePdduLsKAJLL+GFb1V2GpTy5y8sTObnHOaK6+kW1e3TRDSy50aLwzPR9QGdLCPE6G
BhTMmpOrmr38j8mNEoKxhQk0cuLFOdRe9QWwdiXb8g3pDSqlETdEflNSNB5d69u0x9BDb4R6syZb
fnLZ4p8gZjUtEAczeU5zK69XQ1JGd5j1k3PtTuoDk0p4dkrZiNVAcdeNoAkivhYFpqqHMkAN91Lj
yNOSnuELyae6FsFjQvnYAS9Ce+WYkVHw88HPW+3NDoYL0BXH71r3usPpQvkFi5XVRMqNfSlnPJL8
TUgb51tlxLxRUm0gKqfhrKiseyM3sTBE+nUyc2jqNHLuUMDfOqGnR5zTw3bhva31snliN09sIuHA
7cxpOjZ0drHQ57eB5uSGU7r9dzZ4z6WHFyvgrsyPtKJ6R7B9vceOYj4L7N7f+TCb21prq61JGvZ+
drP2EKjYQTvrygOXUIcrol48xI3rTgs/39rFYdzxYtULtmOU33jYrrjcQeJEjxj9GA2OANeIH8IO
aAAJ80wcxnpsDqMWJOeinMh7AFwlu7uiXrtzrgMNnuQ85u1nh94muSuN2VnJhOOTYEf0ALQgziSV
9pxI41IVU9z+V+r//2JeUHy6SEj/b+bFj3cI+9+ff+3c+v13/S6Z6Zr2D0gO+EQtFBUWcGgtf/qH
LcBjGskkEA+/k7z/yDPZ/4B+TPWlrXP0LZGmPyUzQ/8Hflsby4pOG/lCfP5PJDNA0b+oT/zlTHvS
gYTnGfbFqfwXB2/Eg5HHCX1bk1EHrMK0QtIQH9o/DOXGt3bi4MiZeecwWSdmN18Xsxq/k0qb7+fC
qqc1njj3JXZLGIMBt3jdqLU7Lx/tD6drem3dzjrtkbT44QaN5/iB8LPiRdLoDXGIsZY4QUvtRcGk
FJvRZbpcJ0QPLS4VGFG4g/QuDtYZKEAg2FKuKRY2D1ILeblj8BobWDL2qNZaOygsOhX+Db8gbk9N
c537UkH2cZzYPLXuHN7ZTRN/xHFt3YpQo9F4LlD/Dm4iracmbElqDvrUYB2BbH8g5ggJycvhFsH/
l8lTyDj/BA7AwM5iJmRtBy/q8QiJmG5nw0viHw7i4BfgMbfnMJ44p8beoK/SCrya6AGWjXXQdaDJ
e4mFbTVbqt0XdIH0V2IMd5EBGSuoDHIr6ApOekBsCbR1Myk7OqQ2ftghmPHIRIEhcbIURbbuGT3I
dRCTJ+RBp6iBhnkJf3SXIEguJf7JxIopq8/rmtdVuuRGKJwkCXEJk6TGEixxcoMVbUkvOGpXqwy+
QBMmk5+2TXldVpoir9xoQu2sS2AFExnhFcNOsDevmku4Rf6WdKHgw8m3htlzwMWXOIyZRA4tAqPQ
IExeEjP9JT3TL0Eax6v7j+mSrhm8Eg2gLZxeW/XZZKRbciU2RIa4r39ml3ROHc7md5AWOY6f1Kmv
3Vyfg3uXFk0CPe405c8qr73Z1+lz19eUJuP65bqjkwbKoDMDowD5PK00vMjGDpNkEu+COGaA8ShF
3Fmzcrt7fTCK8KptSwNOVNAoUsSNHb2MQx8aj7YtsuZWVsZ4Eg4NJTsez9zeMGPE6Z0MKaIIvNLT
NozLuXbrQZ0LtyUel5OgsIf0buwUbxTu1PcJ8akTfAMx+YQDJmvvDXp11hbM3j4dMuMF/wwxG8dJ
9B/QwpAmrTiM1Iael34P8YuZfGgaQ/Bm70vyKmZQjzaGVb2HPM0rNGNBz48KIJ5a2HjqN06elfcJ
gAObrNKVdYHpYbKJdxEi7i7EVWrDvF7Ae/HC4JsXGl9zAfMZkb1Q+hq8yOVRLfS+viSfvZ7cPLN3
Vtd0N/gY6pPGmwsjD+lDvSLbyS0/0N+t3IvvzTJ8BnsoX60KA16yMASzSdEzb6eQqHUIgxyCdbnB
39C+jU4OgpBBAb+FYZURvx7S671K68E6qJroDcovHggfQQTntXUBHNItBOxQX7iH5NlBIJYXHGLP
5vKDBI44dKbhfdQXcCKrcB5Eu4dS5wcapW0rSfld/Rrz8VC+ips5ffCswsDGYE2uzrADLsUHqO8m
hw5qLIZlD5ar9mDEmkQ77Um/fUPzpii2Gd3xE7dsF33lGTMLzC5njE4uUul4Ixgo1gEqrrfHK1FO
3z13fJRDQ9R1sgk8Aa7ZIc1F0lmlA/4RUzhMOuNsWGsutkTOwiYurZvGiyhPdzOd6jD6TWADLmU7
ubNOq9oKttRtLuHORugfmtaVrNho4m1JINQoVh53wTdZ11O0GucmBe8nRR+cm2zGAhPBn0Ami3rS
gaGNIHaluOg+IZuHb+7E2dKByL4qmjiDMVEPzoMLq5LjN0J2XxVu5H7PsxG9GEHUl76nj3XoW/hQ
zrnSWAPWWuS+dpJakZVT16l7jbPHOQU8Wi9tUFH75alEi48aDDoc+njMdF+P2qHbuVGKOB2mfR38
D3dnstu4EYThVzFyN0FxEcVDBkiUiZ1k7JlMBshyMdo0I9EmTZmLLD1OjnPOI/jF8jXJltW2xNjq
AUKE8MWiVN3VS3V1LX9hoh5hgnVXVF3kDhvcUWY+K4GzxM6XvEvwtlOlsZiDShIuq4vLG+w5sePe
sNQ4FijWtsajTHXZLMdWh43it+PZ/SKbLopjpiEHUgI9uCxGfzhM4BwNfFm6YGzMJvXJ/cK+H3Op
9uaL84uMahJT7GPFe39mI1pXi6S6+SFgU8vKLjPuxDh7vNuTMUZsl+T0GVH6d9fAgOBC8Gd3b53F
pDo+BeMg/Fhel6BHg/dCha5lPR/dgzdxEZCzGq7su7deEGbrX4tlXdbfr29yYG3yRVCkP/3PlLvO
3/udqASpgUm1/rmOi/XHuKzTapMpJd9+AHyl+iTzBw/4kvI67ibUOUT/pT7rxAXRWsIuaQpj062m
z31UUkGv6yvKvxLM4ZK5w4N3MyXQtvv8OAytseeBXTtu3to2fkRa2hqffSPQz1w7lP3f6ev6o7OY
aHJ8l0bcOxNrAsabLWNStpkn8AXQ35DSNVIVHhbbrsSyM+Xbo9IugMZAAMmpbyZX5z/AiU6mG5Vt
/iP+I+roVnLnzZJcqynGqn8Z908oPK55x7VCF3QgNyA0QGfbsSjqQ+ql9IoPa9px1rdLsYWK3kiO
1+11SptNiCOC0jbf7HVgJihBQpZh87RSZUB7neQIbrJGe921Lc8nacH3gt1rXpazQlekEg+ZtcOa
/AATrCH7TiDRTFyAABHqzaOvAaogWTbl26lAxK4YFvvE1khsdaPpHzU50lLYd+w/P+/InB4T8U2O
tXyGNwqUUzM97h3bIhMcqY/4270KsPcQIeqBUD+4VeC7vqkIhH8fHP/Qb9BdmWWwTrclIVH5FsGy
wJR1p8yQZCAi2nQXOL7lB45PMLfONydAOCY3ZOR00mFw5x/Avp0KevgByOxj/cSBukcGMgqYP+Uh
SKa9fF4hA16wUDb3ByxJ6VVzc0jictcFY98XlNr8/H2nMssgSqkgaV+UF4m27VZ5lv+/EVcZhZmS
siqSqGrU+q2XSs1v2ul+3jH4vGmtLcWV+vA0IfqziObr5sW66+a5yLh7fDOrRUnsOhaLKi6340DR
PNW/O29Bm5Ogj/y34locTSH/Z17cJlqAfKtOPDL89VfacGwdNa9o4OiXulC9lvNAI5wxpo1MRbaI
o3msKEnKbOEvMD7MpHgCRjIGEFk1dPjAQ3heC/4UKdnn9rZmPBo5dBM926FVjswpp0mm9ZiypUhB
U7pn8SqJ8qMpVgJFTA5Hq86bEt9fvKYxSxw+hSc12OrXtag0cPVRq4GY9voEk0oRFzrpVsUzJX2a
XIlUr+bDzcZFbTKl/COCpIz0PrcKiSnlc7EWRVKpLjaig5QYVB1jynW8zI/exQ9/azfoBr7enPp7
scIhqeg03fbI1FEfHL74PtTxpb7FnXFjiDAdD3nUPnyuhL70Os3CnHh/RQLDHfkSTEvTJpJbkeba
jHbGJtOx2V9l2rDLn8QlKoS2K10HV4b5IuxH6zLtdk/SniFplW2jRkDuS5VWY0j695r4g4e/NFni
BoTgq7YO3/K9oQ2G3T5Lonkuoicd9whA+ALq2VlexACbqRGQo41h3qcwtvro8EE5e/gsdQdFqKPd
Gv37d+QuXX1ju3+uwSub/K6f6dcT+Y0ojUXx5h8AAAD//w==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Mapa del Total de Ventas por Estado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s-MX" b="1">
              <a:solidFill>
                <a:schemeClr val="bg1"/>
              </a:solidFill>
            </a:rPr>
            <a:t>Mapa del Total de Ventas por Estado</a:t>
          </a:r>
        </a:p>
      </cx:txPr>
    </cx:title>
    <cx:plotArea>
      <cx:plotAreaRegion>
        <cx:series layoutId="regionMap" uniqueId="{6F79C49F-49B5-42CF-823A-94176A02F24A}">
          <cx:tx>
            <cx:txData>
              <cx:f>_xlchart.v5.6</cx:f>
              <cx:v>Ventas</cx:v>
            </cx:txData>
          </cx:tx>
          <cx:dataId val="0"/>
          <cx:layoutPr>
            <cx:geography cultureLanguage="es-MX" cultureRegion="MX" attribution="Con tecnología de Bing">
              <cx:geoCache provider="{E9337A44-BEBE-4D9F-B70C-5C5E7DAFC167}">
                <cx:binary>1HtZctxItuVWZPpuMH0eyirLrIAYGMFBFKn5B8akKMzucAfggGNH77uXUBvrS0mpkpjKod7Ltu4k
aaRFIBy48Dudcy7497vlb3ft/a1/snStGf52t/z4tBzH/m8//DDclffd7XDSVXfeDvbDeHJnux/s
hw/V3f0P7/3tXJniB4Iw++GuvPXj/fL0H3+HsxX39tze3Y6VNc+nex+v74epHYffOPbdQ09u33eV
2VTD6Ku7Ef/4NL2tb59kt231wXpT3T59cm/GaowvYn//49NvPvz0yQ+PT/mLyz9pwcJxeg9rKTph
HCPMmUQfv8jTJ601xefDCcb8BCGJsEbs56te3naw8j8w6aNBt+/f+/thgFv7+Pc7J/jmPr5z/M5O
ZnzY0wK298enF//6r6W6s0+fVIPNPh3K7MM9Xbz5uAk/fOuPf/z90RuwLY/e+cplj/fw9w79wmNZ
WZXTLfz8vGv/c18RdaKQ4og89hESJ0xohCWiP1/tk4/+kBHf985XSx/5JTs9nD598tdyRjW9v33/
5P39ky9B82clENYnRAoliYC9/zpztD7BVDPKFNIfv+Qj3/wnNv2Kj355ise+2jwkw1/LVxaypmr/
zLyRJ0Rzqihjnzyhv/UURuQEMYa4lvyRjz7b8hA57279bWHX37TrV9z03bM89tSzf/7Vsmo7jLfv
7f+trKKcPTSkR76CrBIPbhTi41GEoBZ+SuVPFe8P5Pf3nfRl4SO/fHn/L5VER4AKw0Nv/LPKHEEn
XCGpOdGfcAJ+nEP0RGCKiRLi56t+8sgfMOX7Hvmy8JFHjv88/4uVtP10a27r6Xb8cx2iEWcCUf4r
RQ2fIEw4I/JRivwxa77vk6/XPnLL/sWzv5xb7r2/93+iU7A8EeIjRvvsk19WL02wYAKTT1n0qN/s
gTP8nkW/5pifVz52y/VfzS2X032wT87v//W/zc+V5E/AzvyES8I1h+r0CKVpobTE5DM2eFS9/qAx
33fKN4sf+eXyr1bEHhjQv/5rvP0z8wW6iuJAP9mvIDPo9opB39GafkqoR/nyb5ue/BNI+G3x30Bn
3zvHI189/8vl0E1lblv7m7vxn+kEhJ1oLaG0Qcf5+PULDipPmJSaKPwog/6AKd/Pni8LH3nj5nD5
/3mj+TWo+DUY++Yz/6FoQ+iJptD36QNf+bqaPTAZjrR4+P65dv4GLv7Whu974f8R/v11ZeaLmrW5
HW+3H2Wwr8SZ3z768RZBo3u09LdQ8iefHd7/+JQQRYHjf5HXHk7yDfe4vI23vhp/3viv1tzfDuOP
TxOM6InSikpAAEyxj+6b7z8fEidCCQkymxAUVB5ADsb6sYTr0hMAeUpoDksVfAZSb7DTx0PoRGgI
BASYAkOllF9UyCvbxsKaL9vx+fUTM3VXtjLj8ONT0PP6T596sJSDBMgoRg+n46D3EQ6X6e9ur0Ho
hA/j/9XnzlRVyewx0JEdAknyc1+QDvrYly35zlXgPh5fBSApkvhBMtGCQpx+fRXfUR9WpP3RxdFc
tKNcN4FJc7rQ1qcRzUOa8IE9F7NAuyk26PDblyfqO9eXigipFHAVkM2+vf5UN30t+sEd18nyTdkU
PCtdpS/GctkZzuVpIxK5T4px3TTLFJ+LqXRbLzDed75c9ryLzXkxunDRC1bvuTMuS4Y5Y41a+rQb
Bv9mrJje03qWW4frfDNVOCZZaUu8S/BI56yTk9SZ57jZ+bzos9++QfydG4QQQRxwKOwwIkDUvt5g
XXemIrHtj1x6n+FC67cjW258YspdqDpzuaxx3MLactrX5Vy9GTGbj2Xei5dzi5utVIk6bTm1mzYZ
yJZ1C9uVQrtMTYocf8fYB2MexRzEAmOSUvnQPR5i8quYq6eRaqOkObJelrtcmDUd/HyR44Df5Qgf
u76ZNmgmC4ZdRvZlNG2zQevQXf+2IQ9R960dEuIfRHDIP1DsCPrWDrbazvdFVR1tLJPjIg3NKrG2
Z7mu3W6qmup3vETYQzZ9e0WFQXEC2fZBdlL4Uba13JQ+OFocnZiGF7xuCU2xny3aVJwm+2KO6wvc
Fm3mVF7bXYUl+EaVY/3aJXzCKe9N3IysKA+kXuVb2Wm/lWV1XBK+bnpmqzeODKRJmTcjy3Ixy0w2
TKZlXupNuQjXp4KD91GLmEmr2rufNK6an8iaqA3MPdYNHVefYtq2Y0qJF+lqiiSNlh4TweOhGPqN
rJB/0yd1fSSx67aTwbxLl7ywaW3qWypzdTp5Yy+Q6sgmRK+uLBkrtF2b+XlFGqe2uiT9trRtL1Lb
Cb9hqL+YWTlsA+tdl02hrs+WuvfPYWzTXrBEGfF8UaarU78sQu5cMixLWuSF6TZMVaLMCsRDk+qx
EXbDIE/f6tnE44JFsUuqgqV5pDidkCJlGsaIN3VwaS3cwXpfv7I1GlLTRAvlb+n2Rpl6x/wyb7lZ
1iyp5Jb79cCE1ZsYCpYlZRQHMlqON81QjCRb0UzvZhQCzdoOjlEv65iNvBniqUMe2dMun1V5GITt
dKYww22Kk3HF50Iyk6dR0cVf2kkX/XbVZoW9MxbTD9TaDkpjXeS03hQVsc3NGAnIw4uvVvoqTrG9
bOKiq0vd+Djt8lmoeiv8AjeUrTVq1EVsRcTvdF06/aYejB3qDPO81bdJF3oO2S3XJVvqjmyFwze+
1AGnS9l1IpsNaNzbuZ5VdSx0MbwYmyRAKBRJg9PCLCJJl4eRUhqHeryPpslcAYXwTNR5LNKFUPYG
SeU2nhHwcFyG+xKvdi9Vv65buSTDyybK/G1pmPGbdkFTki2sDpnE7WqPC2mauM89E29M0cWwG7pk
3SWUDC+d8iQLnZQ864fhwQw6LCL1vuRLJvv8obYXMYZnpLF2PldF3RZbLiMdM1OXxUHK3I6HplBW
75Olql06iWQ6Wyfqz3olPUqZbVjaCZjV4UTrHWKcvp4HP6UWCZFS6fJtVBJf6WocNlZyc4xoYqdl
t6VFjl+sdrWHdRgTsukb29KNyMvmQhFIB7Muz9YCf/AeUr7Mc33IeShSjTwkRBPMpvdiPsi2DzuK
vH62Kr48mysrzucuuMM8Dnd964tsHfv5op7vxsT4rR5FeDZrnhxE7MTzqM2Qoj4Xb1a9tGU6qaY6
W8roT5eJ0JuYtOKsnfNzpi0+EDa/KlvWpqgYqwOtFb1cx6S4CSaii3I007sOz/g4GKP20HiWU1at
ZseaiA+Kkm7PS2rHtJ4dycQwyzeinsp7P07tBufSdWnhO3s6Vw7t4iCaKa0nkqNPZfUzGLz6VD8/
YZo720dfFeXn4eqXl/+4+Hli+3G69+/3H8az/371wnbw85sf+dUTPZjz5UxgzWfzHvDgNy9+AU5/
BX5+GhL/ysFvsOm3gP3zoQf0hh9U1y8w7BfI9AuI/zea/bjiMy5V4kQSTEG6UoRCq8IAin7GpVid
AE6FBBccA1dnMMX6jEspOZGAOxE0bq6k0ghM+IxLMTvhlAK4ApkLU8B7/xEwfYRokKSEUqCdQmBG
CFDQb5uzpwFXxpTuopx1JTfOkoifNcw15C7xORFpm1DJzkbQf5Jd3vp6ffXVZn2Oqq+RMX4EUxBs
gKRAbwWIEZr+ArRWc9WWzdiHczs4RzYkeKFvWEHxdIhcl/1xiZTwq9z7ZUjSul4EO7YdHW2XFdgX
65yKoctpmf6OXUA/vgYRUDUp3JRCANiBB/zCLgK8YcSA2s7JPLbDRllRFZmv1Byypm6KkJb16sXl
sFA27Jpu0eVG0S5WaTuEqr5ysWkAurIykUduhwlvf8c+Th5ZiCGkMMYacyIY0BQM4fM1wBuqfslt
0of9YJNot0UyxA8jXWM4pYVmfDv2uTVZrbs187oW27oN7KxrZc63ee/iMypHn4aG6UPsY7uRjom0
q6w6y31FtjMxc+ZHqPm9H8OxZR197bSYodcm4nrWosoWb/CWTuPlwvPyJuRy7lna6tzpZOeqpWrY
ESXrMib3oW2HbPBu+qDH3P/UT0PYFQluDyVd+aU33U/d1Cd7jprxAi+9ynqOfKZJjk/bVXU8JY6o
M9/gca9WrV4kC1fPKqtN1hWWpUtv5Q6VfXfuF+s2VYLWEnBS28CmEJNBjL+kAvvrUgJqi6Frdnbi
9VEYW+xN3r2c+2Z9HgAKb8Vq/SbgKd+PehCnxWDL234aP8hxFSidWeMyPTdrms/JuunE2Oy1Xljm
uA96D9tAU1Oy/nJUsBM4qXGZ9j0+HSn0v5mj/lWO524LFb5Rqe+Nv/XNRPZ55BIIUm5fFG5Q2xXl
ZgPZgn9SM4llGp2P22iLeMF4czVQIZ9zNU7pKEb8XJmyuQ4WhQ+hhs6saq7NUUuq0iby2TynFLNU
giUhxUUExMKNQA/tStF3PMeFzQTS7pzYyI9LP64ZL/Nxz6PQ+0n0N8B46NGWYtla5uZUWpdnZQkf
M9Mwuq1INE3OSDGs53XdTS9y1ZRv62DafIOVrp81YxQ3WOX0WVKU4VXH8JraMuitm5rkzAkGuKJS
UWdRM+xT1ym8D86V26TtRpv6Bij9RodY3zULPyN4aAexURIVtd7JxNW8u3FFAsF1ubCFT0ebxzuO
AXItYsBpW8fhkJhiOQuayTdhTqolLX1Xn5ZJMhXpWMnx1CL/ihSofU8jx4deDfO+pq5JS9GGSyeT
Ku3neock8JQJuYspLmMBTuXmZWRrtVk1eCiwVe5aUpGs432zqyfZpIQMIfNANS5YbrsNYThsMSF5
l/a8vJEen9eEt1mU9r1wNk/nvjjgPnY3mJevI26GtFH1uJOezmnEC3qLK7UPvKPZWEz9eSwmlLFq
epbbMO+JXZctbZv6dCmWsAUC0GQ4ySNEHVPzLuBkyOZQr5fzKPWekLo/JV1vrwyNw41Y8+6yclVx
VeVFPK8LCqzcLdNZ0gNkywYZOM3W2U8uHTWGvOxJCA9gr8t9KoEOhywvy+We9hXhmZ0anVZ4aS8w
MKrmTJVz274pm7xN3lYhdjmcRM28TaOWdXnR697U73Fe4w8OPEderYb6axMNF5vZuHG8VDUR4rWW
vspf+R74ZZdWa1VXxwAMvfmgbAhTlhBAPjdCcvTeq7bzUJ0nv14FpoplTyo1oA0tBtzukEU0nplE
TKZNhRoDOywlA6uGWNPtMqMGVVmyzKzK1BB8tYtJmEoo+eU6bYZpWtqdri0pD/PQ5iqzsYMzBJqU
Pk1i1VyUuGAyC0s/qfPCoJVlw2Kq5sgjbIHJbLNYf77gloVLgMigG22dVS10MSCozfpqKpulSbsc
ZJ7UoEmvGW27YtgyqKMis9LO7Jz3LW8unLZuvWLIxWlDknnN79cI+XEBtJ7dEh8qfuzjsL40GkKs
yGrsoVsJUfBhJ12V8zeLw7A3g4LakQ1JOx5XYntabGguEFTcfqVhsMA549qu+Y7iUYbrrnNFc5xK
0a9Xo1mUeNEJZdstPK0z6ymD6Aw8dbPqVQqOzYmClGaruTdrW3YbRxi3Z2SofHlAOvRFnXWJqmax
WxF4qNxKU2nvd5UU5kKMM6E7Mzh6TQGb1NW5QyYykSWtc3V3gduhbYozPnVUy8zNS4DaBVUeZSrS
GYFzJ+MARBOkzb5CNgyQ+0FRtDUK1csmuKYBaryW60CAgjRIvtddrcoutTjKGsgVcNhkK+shyD0v
XLuzVVnIesMCa6Y9F3RWaUJLZc85aDvFUS8gxrzSi5r9fWdmcEuiUB+GTVuWNXTLGX4te0CDtXLb
wo5VfU6MaaZ34zybCoqfRa16aE+5ZfesQ2NPU7rmfKSbGkBK8UFi6vvnq6/ReoAiyYbrIoeCmRnj
FqhjJYgsL/uRDOIyDHGFnSqxo/lb46OBkpVPXZVfO4JRZOkgXAuCxQwYBxSKNpau/lA5yG2Tlq0J
Lsm6nDk7buwQiXNpNMtUv0icLl/LosbbpMqXtFXahf0yNO5Q+DYfssnl7HKkfHnHzZC/xDHoY29K
YLkV7jeqxeIVPHzy2g1FdYDbMztgv9Kkms4gUbTNmWD53O7chGKe9p0dr/S03LowlmnrWbXPVa0u
krHLs5lFiDPSDwex5MkNsrnZr6SH3rIwnwkmLVxyQc97qCsbPWj5rJIgG+hKiw2eStAmncOpl0rw
NNdy2ro12F2TcH2MJJm2vS5WmokFCouyS7NZAxrba66KdqOSdSJpAshw2Thdt8dSqZamE3f2QvKi
bQ56ZehA1pCfVl2DTykO5bbu5nxXlfMrHLtKpgKYfqaNcCnqGD8Li49HVnN3Rrp5TsEn7VkwENV8
hL0ueytUakzPfyJF34L8mfO0XSaQ87rJHEaj3HO74iVV1MaDX6tha4b6nq2dv3YFN+mA5bSxaz5l
eLHlta3hdAMu5EveTlhloED05x4ZQ9NY9vJZPXsNKIHyAhreijPtRxwynkzh5Tr3vttWo12g5wVa
xozKKqCtH2f8QeeJOq8jo69I3jKStsa22dAnDgHzriuQ+oYxpCv33m3LMuevGkwi30lddOot87qo
L8Mc6yFVUHwjxPxQAwQcynJjuDIk7Y3yAIbI5Kt0BXgA2lI79TcVNOtjAbrNT7Sw+VlDZ3IgS2tD
FnQR9rRXWKeKk3jajEVMNt7qGhhy8NNxKcb5tR29vRo5sOkU7l5dj85i6PlCNi9AC7PLJhaBvK4I
VS8rWS/H0g/2eqxyeigX1PUfRZcDcgsgf++HCgS4sDRZVXG2Q6LvxTaGecyziTX5+3GK+hXHlVOZ
mPoRpVMSYR3wLW1SnyzOpE6VNm2nejwFNUcVqQuoajfDyKZsWeSId5OfimMHQ920pxT6VqijLjNS
+WrK2NRP57Hy/l1QVXOD2yXPU+2m9TWlhYCG0rf1TtpF00s1JqDHYdS5OWu9rS94A2l/VCoOL8fZ
Dc+hoIOsgVFbP/NL3p6O09xvlgW1cTfMYa62Re1onSZtaDMWkZh2uovLRUFFMZzWupxn2N+YdKle
Gp6ANli3ZwR0rS0u1+W2C1JuQWDDN2EadBboarKy4cVu8Avfg3Zvd0PeVS8a095iEIpO4QZ5yOzg
6WvYWsc3ce2HDbEg3oJorcUuIWXcF+Vgzhzwpj0VU7FxVFKXLr4tw6UGfHjlKjS/FJWcDZTjfH65
UDMeVe2a82ZquovedBcJDE/uZjfmF6J16hkJ5bhDS+SnzOaiS+ks/T5WxRGGUTVQvoaRTDe1P19R
DSE2kAE4FRqT0150/hm3a3KrgKgsWZus6x0kK+k2iArztq1if8uZmfdsUu+JAYAJtzOpaZuslE0A
V2YgV5WuQQwCOtZ5lbgNrop7p2pxTGbIC3icHe/roV33MWAP/MoMF2Rs/Rbz/qdpbGa1WxRvNgkP
+EY0PQjFXVeeJnHqtybye74k5QYP3Vkhp2Ln5lw/RzlBL0bgAEcEKDYjXs+X4wxy7KosSXOxjtsq
1PINH/LhMqkDVJ1kLPeWNSSVMGg4cBT6fccGvsVdhTatGmGIw9w5Bpke0M/gMrfMQzZaAksb0R7t
nEOOOIPfsrlGu54V6NAahrKxaqssqOE0zwUFNBZ6TXeUA6JawaCdqrp8s6LmzlNZZnWb6G0ISQdA
Z4ynRuTtJooJ6GjSFNtOw1hpv2A638WZveyZb47NIIojr22RAsq6Fi2VH4Bj2ZsAPPKyBuYxbKOI
jdnOKpmvcwYAeaOGqX9GBmTkRewgu9KEFOqs7BZUVan0ik8wYRs5TRMbxVVlePKCA71SexXyqj6t
jaxD2qsxfwfYB2/UqNcijaK7RhSRN9G7YW+rXoypKhogZRg3r9QC0ubIW79pTM6vUcPndG10e6gs
eTvNob+eywVwlMvDlendfIyrLqBmS3yWizhmOeCEmxypkNW2g3+LWDBAOnig97UTXmUDbZNnVU1e
1SMmp6KM65KithQbo9uLCZ6R2yk/yjNXMjAi9N0dlLIhLcpkeW2nPjQZm2V7WA3U6zgCCsqMEMm2
VWG5XLyM55DbbUoD0+eLK8WxzpufgBrXzxugIdmSOPLcsBFiHTrU6WKI2BWoeJhXNEMJAoRrDp1d
6m0kbXVT6z5cPoyX+tOAIsmQkt075pL+Te+cu2RI0Qz3nTttK5fcmgAe6dfW7CCiZXOqCAjboCCt
MStoDtLwzMZslbLd9owV2xZUqu2gfSVS3HiYFtlGDsDyoDJumTUBgrHssqGxr8vRN1ekaf01zJqb
rKQwESmTiExqkuZCV4DNkJmH074P7yvW+DELDiYS+8FUNO1l079bZc1SxCsgqAb6NsTfMrktoOFb
DqftsipWOK0RvsKDtcf8odcimDedUebUxRIIu+RM0+dDILVJ106S01DmZ50pmMvs2soMWE1J06XG
dD9WybxsOQDAm7JW5tlEcXWr4b9q4IZW9KEEQQOQfQ50dV76YkM6lN8wNKJLKwIh2QKY8NwwMu58
1QeUYWzEsc+R3A6rnvcFSw4B9TCoaBO0K/oBRlTDiFeWAkUf7ydF+QObDBuzBLtvLVvTldXi3dAg
cruCFjOkcoI6BngfNkwNcucBsm5hA+5bpl/3RZNkTcf0NVtxv8WzhDFI3rWneHY4w64Z9rPz9aFg
3mVFsSwx9QOO50lLMAYczflrRNz4fAkygCTCOZggz4DS8peJj8utGAazwzx0bLtQvwKLkv3bDqaD
V8pFHtIk6fiS6mFd+YYLMqVxbNp37drOw9sYIcsBHemww6aBGzPesjvdFcs9NMuQVeDY8yEk9YZa
jVTK58huJlbRkMKTQPa8TeQMFZNMoc+oKuZNZQMMEEAyyovzXKh8MzSgHP2E5qKXpxSK3bQB2sVf
Ew4drG2on0sM5EUnRqc1FqM7nyCwp/H1InCYnUgrFgh1VTZiNfYd3SzVUC4LQMNlvoi4xK/rQDRM
MNhrD532AvmmuwetBCBHXySBXTUjdovNN0TZxvaZoGDbMXzkML4EZeDSNA64ZBnGlu1BgRlFKtZF
Q2uQAJPOHKngKOn73ly4RnmXrjGHd+JQ5iYB3MhXBxmGpA9tCnMafblOslo3xgUWXhR6ZPAAQ2LE
RT97JN5NhpLmYp3nmG9z0Sr5MCAdzd60KoEMXJ2CVdG1ICKWlWv0uXbg8OtI6AJCsUEdzLwqMAw4
QtXTku37j/QZCne+3CWlbsYxzXPu8pe+EQPd4XEFY9VcqO6+0sO4XssVtSDq9SvMnrNGwARlv07w
3MKZWou1PivYGuQVTUbis46WVRNBGyAl/GHYRaBQqFAOiuHSIVkcVKym+hSeo5CX8DgA8Pi15nn1
DkblFCTNfAXyOEU6yDK1ZJDqONYJWZ4ROgDxb+BflciZ6/HSQG1ty6QjMB20IE/0riBAf3VOu6t5
TXq0s5INoII0gKUPbmpjd6aSIvFbpGfJTieoNCgDwlksr3lRG8UyHMxgt64H+rdXeCTjHqApiAVF
syB8iJUCwtBAVdNFynjsjgjkhWkDs3/WXMxmsfWHpPI9kKAACP3QY+Pwbp2QSOoUNOYxflix8qtN
ZbEq8UFyWts6W6YB4gnjEpQZmMbCxtPEw+9cBxGuOWoJ8NJRrCC0i5wN1XlbIlefdZjCtY0EaPsG
inFNrgAL1R4QMnbPiW3xbVNSwV0Kw7XWA4enftlWBVBjyJxewz49YBkk4tZVY3gQdj2f8pTqRHxw
Q4LDi7nRFFzXBoXgj+TiIVh4ZFykI8cWwFMnc2AjMA7tYPoPEPPFgPMC5OElqj6V6wzj+6GUDJ5G
gacAMuz/D3vn1iQnjm3hX6QJEJKAVyAvVVn3sstVfiFcvgjETYAQSL/+rLS7e+zqOe6Y94mO6Iu7
y0kCkvZe61u7jY/uF+mHYT+WmvZ7lMlO7dhGe54RKXx/p5TC96zmoYGw6Kmq+su2luFzqWLjtmyW
K69Qx62rhxcYJ0ccgWt65VHqkl2UwGq57v3MxgwHv6f3FZtJla31BL+i7ASaQZek+6ZZOrMfA49v
DbEjPYXTsiUZa+1ZOWskHqZIaNjvSoOKYF9HYu2CvFN9Waxz2FT5OmrUVtj4tvGytww/xWIbJ6j5
4oBfzmvik0teLn11gYrHWr+rRY0XlH1/rBN8+PCRtkva5aONAQiUEw/G3MH69ldkboUFsaCN3bul
S+gu9Xbtb9Z5nNtCbQs54eUi6c0yMRjA+MTpgamw0Z/SOSSkcLFoDhCyFSidaaLuxFL473s1JaI/
tnTpgoeqGVxfYCMEzpGSwKqb0QueQlYI5/56Y31a8LnT5d6j2EcN2wM1uUJjNNZZEjRbt9PQj9Ul
N7SGuMvS6YNNOxAGQSzw1kKmMWnebH6YPzPVMJi0zI6vbuH2TnZ4REdHw2n+AjCXNShKBzzuBQ6u
K8Al0g9x22G9DVqjmaJe6i8RHvUnaERNdDTpNri92NJkKGg9lFHhsDGUu/MKwxadoKk/tv351TCq
da8/FqeZQryjCYzu8RgYH1dNNtF59cfehq0rKgEA5aZbBj9fUtXxdd+iUBR7M0FJhCmke7pr1KxO
oZX9ktVRZPqiCuTmLoWjk7yNgnIYT4r0bZChFF0MtNRqUOgrTR0mNiz61UN/FENc7xRe3Hgfm7RZ
cjkQdbIuHQELBKH+Fs/BWoHG4KGH8kxLoXDjGJSdkdAovoQp0nXPbFqw5ms6ltOumboGwqkcWgax
y0f4cneUWjwCHbO2OVDfycNKJyqLubUm8Vknm7E9cBMP7hIdO0CvjGLHVd8UtJ3mEseAaK65TdTg
Ch7gNd0PtIOyTrgW/V6r1D2NrndX1DUw42FETNg/0yjE7rU1PepuNa2jzJs0Ft0lBxsy7g2riVsz
owdaPtVxxcdDSnhCQgjlqLSxT4NauW0ZNLHbdKurYZ+oFG8ENaaODltr4WcBuViWOW/nhuA76I40
XdbUQ9tezl1C4mINEnX0NK35Maxaoy7QbqTvGRtYlWEFa1fIJDBYr2qYqqLz8/ga2Bptt5nrkO9D
SGLPE1iotWANYKn8xxlBlMNN3rqqVbuhVuEjr8Ugr3GT+HA/MFdCssB/YZ60q4y4+bFjxiNtwvcW
NI7ab2FQ89yhs4h8RlhkqwOZF/yegKE5O7KKhecdOOirI/WbVxcUj/JC24qp3C2Rmb+IiZamsDjx
sPuIdhIHhzrsfcOmhBVB384vOowDu7Mu8f2Sx4NeqcmrbRGolPGQA9RsclTk2McGr0XoStTEJFwG
fbcy2BdQPs1GDkFfb+ktgfJZZvUgl+RjyxMOJmprxGfIDKO7molhrFA4Fu07VETcPkhUvv6upDay
72K5jFi+22AvmCLCXrW9DPzDhNykfSfg9C+QQfAm1RclmSr2WfXCBeG+DnBIniLv3fgV50nb4EAJ
6q5uM+jXntzMARyRw6raIDhyNp8FYbJQxtMCLXS5rXll5Sg+l90kmywBrzZcJRPvhuq8TYW+IEEy
+KoYNvCmQRGmMBTWUz8OTtuMJ8PqoM5Hnd0Ji5P+49RZvhagm86eOsyBFBZBnXKbZiFkc9TDU1z1
9nGeWqvv0Uy4+gA/lidXcbusLFeKdt1Rl516ASYVKryiSzKdNewNLsex78YkvIH+1I07dHomupQw
TSG2Twq2xx81Eg+WCFWXk4Id57rpcXQ1SNAbrOKu8zcyaOyXsHbYAYgIK2LyBEWl/jhxahi0gNW2
11IRvT0mWteyqOWC9wykGR5aoFIO9EzFWh8JIXLKW741y6MPUNMcgxZdz9H6mDzBaJqP6xo4nTMD
1u6qtNy6IZfCum0PdFd+jWN4n5/Qs5L+WYIXfY0JVePnwCHp36OTqkRssnWsNtQA8CyroMlMR+Vr
aue1el7TbSw/cVfi3Sghb6bfYLBs49GZqrQXk1N1EXnSeGjYFayIU9Q3UXMNBC5MdqUVc/DooGfp
TJ5v7DGaa2Ku+g4Kyk0JakTvfWdo84HD58dG37SWD1lYVWJu91HCKIN9iKLrS1XVwibZUA6JyHs3
wlJs1YyOag4rifva3UVjyrF8Y5/ag8Mlr3W2RI3y97qELX0aaiPm165fJgfOQa41zzxcqOU0aaqH
IxjcJDybLLW/8pOh9EZDKe8zErfWuWxY0Z6VmSeDcc8Db8ca6kjP1+tuND17sCEOx2M3hdibR3To
zbVKV+EvrW37Su50YJJ4y0nj5vqinsshvVNlzOKbxJuSwmpBxSIgiujwvOpNRNwJPcOy7AB7O/Mh
5qROd5CBu2XetWoIZpovK5+gFbayK8diMZBeJiing5DtrgNTQfRtRKwJ02syRHWlsrpFobvsPD62
7v+BPXkD5Zzbd05R+wOaBceNAM+vYAdHTT0JO20HC3AzejTMpfOHXjHdfNoqDtMuDeG43/kWT+g5
bVMcP/8El+ATfiJoEQrinFMaYl0jTwcS6dcraCII+Dri+upH3fbDNI00Se7IWfT+tjXam1PYRLi/
lk41Ngw4Ocmra6plKmTKp4e0oYk9SWo6v2+xi9R3K0QZfvcPV3qmh3+6UqQy0nMoMIrSMBT485k+
/olyDgcXMrLR8OSDrd0ubA/q5WJsEwhZErYY3VWi678OQ7Xco29p4CtA3ObHkW2mPv3+Ws4f9cul
REnIeYIHx0E14W9+vZS+rsqtFeF6omVsTT6GHexYFGMRVkazKP1Si9Hg7f39p76F/oNzUQ/bDINE
IEL8Da8Gx0pEr5w5DZhEYovFT2OacYF9M+/QxI7v4LioICM9g/uIcga/7ohK7MPvL+P8Rvz65fEc
EHQQYQqUAc3Tr18+cho2J/rGE50GQKX5ogGMjBm6R5D9v/8oBHHefhSWSIKnDSwLvdabl7MDy2rn
fh1PwaYouRwjK5YL1qnNZ6Me6uEfUhVnjOrnb8YB22ENJMhfQQUEd/frNxtLKRLJ6HbZKCjnhf5x
C8NKRKcunkn3HvgS8xcOqDI7/v6b/u2jsfYRqGD4khSXwc534qeXmwjWRin6jktBQrUdEtGtBYWO
L26H2uO+/ijRRrmgpf/9J7+9xziSUZfgm9NzqJaKN9A+CZyE1dLry1nCFs5H02Gl/2DdKgFv9ccj
/R9c+p/HCP2EikZImv30aP6Glx7rL59a+VeO+juQ+uNn/gBM0xjpQQwH4AABOUV/j+XwB2B6jniC
70xjBAt/BNr+jD2F/8KvBuBKQVWDVj1PevgTL8UQiBCDBlIOXyKJ8df/JveEV/XN6hGURQmooOSc
BEYW+M3+zLZKTj2J0yM23PKCy0o9IGPgNJTg4U4ZD4ZCzu91Mjm4tFufPCouXXigoRFDxlVKX+DE
ijJD2QcMNbQTNtM2qvaMbd2FCba1Qhuy4Lj8yEwgzF7LztNinkvxSnBJr+na9Q+b9y2sVDcEVT51
m30KNqmnHfbqJMhEO6/RLtIh2TJTVgK5hWSQ3aWPw35PkKlaC1EJ9WmOUx3kVTeNfT4h63TpsQet
uY1NEGZg6BU4LVivVVa7c3k5pbETrCATTdJiaWeNvEi3yleK6iEFKzTROOuIpYCWuntnWDSjpojb
rwww0LJr9EiXg3bNNhdedJQfN9TPUdEqYh6WGfQGeHobxdlA2vRp0Hy7WsNVw5FK0LbnnnTjgwvF
/JVJ2/gc/jQ5cqiq0cEmpNeHJUpmlZUAb4PMdrqOdiuwdHyZJF1OtdUrzi+4cI+z6/jVmX09NqlH
DgTIHmpaPa9o0Wb4enC9AE7teFO1CL2ggf1UxmhgcrlAYtoLwfUL1dANDnDv5ZdlQxmb0XSdfa49
CkjUTwm4tbAYgWA1x0UaxfclLzfy4Le1/ML7tftEfGVcUaI3HW6882N6veKWPIp59H3hq5g8J+hP
75LVL83Ox40Ci8fX6E67FZQSrR9jX35GQ5ZBiW/yNQV0mCRVmdMh6gur1lyIdoE0FNKLLfIBGhYo
qjIo0yMZOFj8kHaX8LDvg2ZO7sOtDAyyCwEibdW0S2RYwstvt2PF5HYRr3MKttLJAsSKua8jGHrG
lXHhpq6Gj1MlX9HKVLBqu/56lfYLXov5OIKIPFRR3e+TEW0her/hTLd0y3FO8VAzj27xZknbUGdq
dGmxeh8/RX0nPynKqneb9PQCL6s8pCikX0ls6iJNQc2Aj/5KheqfUJq9KDR3Tdq4HdfuZZ1F+ASS
IgwhRpk6nz1Iofx8tsMdJHy6NtK/R1JGqQxLrHmvSsgOkE8qeZwqqm57MQyFrdcyeGhQnIRf4rDs
9Z6ip4MXa0ashWlsI4QS4MGxzEA8Bm1EKI2QxxAbeV+NK5BYu0CNhmAtphh3faJAliBigVQdkc6Z
mn4YMuqS8roxk3oNajFNWDKke2DJ2B4TSCOXojXlTYgT+L5KurAATjuDQOoQYsKq3G4m3LMxS5t0
DrJRNfzdNEN8Kshc+o+jVzMsr8nLsohXHr10CgRJ3sD6+lxJlTyzqqvSaxor/6Ja2AHQRZQ4gp5R
BkyooPFOAPvPui4m255v8QYmTSI1QqPtXQxZ/KZceHXhjRuOtVvaIxQs9IVCgAYuzsz6XZeAFMjS
CfGB4vsZ8b/z9J/OU4oS+HfH6f8zWe97nvj7j/4ZJw6RwED0AqfgH8fqX6cqQPt/wY6PUIEm6IwC
gcPzl9jG+edoEvxxFv9xrtLzMZ1EaRCmyHTgr+K/OVffdIiIbSBKibFaSH/goGbiTasBawC2x6Kj
a7uea/4I9lkS2z0FRh3sZsQQrvnaVQ6Ykw5ffrpfdz8K358DG28qQ3y04DzCZ8YijDG34E05HIFk
iFmzbtcBpCwECAGPRXUHGmr1/J+inOGb6iGIGaLXcI8QUIEmyNmbMlS03QY8C/FEAP3JfRUtYZfH
fqCIbrZ1CAe2d6QBvxRPt7BTUljBgfocSLvI3JaMoIJYluoGuyhkwbJv+et/eS9QWIUQgkMeRhxP
4k1xA+oGcC846Ou6m7Y92VR5JxHzuy2bNvxRISPuhMz8f7jt4ZtGF7ciPZdrEdLDSBJFwZvssUXz
NbZ+ZFcqoOu+H4P1PoHB8linVXT0fdXeA8pd9yhD+hxoavoR/uF5psdfyab/cBFv+hF0tSHS5XgW
CKmer+T873/qR9D9tZBBm/hKA+K/qLoU2U5YY2diMThxTdlBttTtf/+hb9rqc0CI4QxBch6Ljabs
TWdZ1XMQxe22XUGRwAu/xDE4sK2zTxZUIBykZNn+oe3i/zGTFKdRQtMoEMgB/fo9IUZ3bSmQSarq
pbogzI08N40aH9derC8jbMn+BHhF0iMSgMG3Xq3+bEjXPcS6SMNBXOxNI5L6q/UeHApYZ4DnszBn
w7vq5Y61KXBDpCGyOJ7ISzOo4RXgWOyKYdrqV3jp8ZYNet5enZrs65Y0w01cBaIrQPuPCuHIAQqU
DLr322TEu5EgEZCzNvCXmO2WtnncheygulbXkCGTJV+6lNB9G9r6au4tpO4tMlfzIsM7xIeH9yvi
rUEhIf9NxyDGqxtGXQTyARDSl7ZXJMkMdK53v3+s3yv/n/rqs0QSQbdBWYVX+txj/3qTJ468ziqX
6WrlnXqH6geR0MSiHqjadmsOMdHpA0yd5X3nWgsjpVfhZSpB/RS6Atd69KXL023ZyA6Ol8waa+Qj
CSZx//vrjP72MpyDYBhoEHzvhv8WBIuHZYWMDxCGQYC3oJXHXmUsCKeXyrbeZNxp9jT0U2ozlC3t
JQ3G8iaQyFNk0uipBnCUyFuHQo2sI5ixYWzUUxKTGQGVaG2vMR5geALE290HRq6vld7kwSPj0d+y
oF0AchAOKZuo+KOtpDiCiu1fmUr8eZRr9CSHDpBi283/sLX9UBl/eT4JQ8SMUczLOO/Ab1XIMFlY
NaUwM8bJNgLB7s3LuX3xEzLqkHpV6DKQMeoiHadpZzwBIDPKiel8krb+JDoX48WlE8n9pluYga3S
Bzf0rUWB3E6vXVePX1G9icuUOAS+Jik/rDFtd7web4YtWR6Apoo8CUrE6xOFFzWTrOQ+W/kKcykm
5XYryWJeQECYXdi25R3R7XIbo19EUqvW8tuS9uNJ6nC9BiYKtdmAXHonyineGx2O71dfg74KRXXP
ZbkeAYloRJlYSYskYNP7NRZ6Xw703YTD8DbqZFdnGPAxfhTEk6OsS/1cunK5hsLPTpNK5GkOXL0v
fQKAkdcO77VFrLwCqxTMKIJLabs714IdDKMZgesBNfUeQxir52iDmRglbbWPtTFPsSubb2bjQK+r
OgIlBrh5D8c0ethIqQ/BCC4kXwxA/FyNW3P06JJugMwJn0Vuaj8syyQzDq6z/BhTo76azZhuN4i2
PbUIOOSyrIbkQCUgi7yCndnukb3wH+KSdOkuacqvIB7jZ2nO0QCMbIhovsYw23YTpotc69AiW6ZD
zBFgS0+uLJYDUoMVQPdF6M+RUOQCXsD4gkXVHxgJhs8V4kdXdezlwagKbUYJ2kZmg6HlIUF3fQcO
cHuH+2RAE/OatDuCrfQEVRtoSA1thBWTaZevg1vIM7q//oHBYFFIB2EMCIyDeTyDCMG7ChmiXeOj
6HajY4uUUsi6YklV+QLYAzmmCc1Jm/lBBBeGws3PbDWvl0IS9bVZu1CBn69Jt0M3POM/g2NyCmkP
VYIOffKpsr6/LwNWFyqWwdex4urW9AMvwam36PVHiyPZzeZK2K28XREBv0h4PD80Ydu/xkjlgaVF
fAQmWspWRGRs38V5zRtMWEgHpOtGkmi6H/kqNCgOHPHZAJQYQwO84wsoWMzPQbhhJQ+AnhDBK82E
DVo2sd6PksHwa0AH9zloZ+bvgmHjd0BSWF5vXXRS0bDGRWTp8qG2vb9BpCPKOHV10cmlyky1oQex
jN20ro7eAaNRH6ZylYUCP3rfKhwCWR2n20UZm2S3VeOhnvmQJ5NQWZhQDvxlWTdkTXRz8jIt1wtW
qu2WRAnJAK9dJ66Vj6zU+lq3yPoH81QfIofLonUHXlEne1vpNmsiwwtgEUXah5JnHQCIvUnXsJCY
G5BFBi9dGoDerCCHHq1NnpWB6R8timbdFMSZgYl9LWfVHMQS8kxBg8+3qhX5bPgrr5nMKWnDG9Ao
Pgcn9gDM6eT1CmlTMnHp6/gRy+hOSmSc6u25qrf+41yilKJ9LQo58U8Txxk+NhFCYzU7glyH9KPw
bnq/fv6O0oUQL/B4MVAb7O549B6PjAMEj2ZWvmAxpvsUzee+ba3KB52ojPq0GveA9LBcbTxYNKcW
8vwRlD/GGMGLmrt13IrBhqIFELoIB/xxXboirBaMBBnHpiVFb814HVRRULhg5PWuG0aK0A38Q7Ab
jqu8qVkHlhFe1oNHe3AX4bjts2AJSHXgGgxXtsBxD3a0BzxcDVQ9wToF00pRzuTDIPTtAGLgiF98
7u2iK3gLoXlWrk67fUcCdrc5bFoAsEeG1MjUH71GFiDqACWReNNXCoccUk0Q6jKoygACmmEkUK8S
HV0MfnUg9ZHTQtKJTZcyFGteB01VZn25qgOxbfphgsifLwDWzhBLP+xtuTYP1czYHnMYSgwuWUGW
dxsmfeADzr8BIjujukq6pHzVczIRpLSgmxulKrdre2w2GVCisT7psW6erNzMrcYgC4Vk6EhB0TjO
XV5XSfDIxFkJwpCTZFdXszkoq5oA9vTUntgQN686hKmcgdFIp2zeFnM16CV6JZtpwmKoRmwWHQA7
7PychXtazvF61iDDT6Nx627bWvIxjKrhKUxTDGWhrr/3I0ZRZEYtts6pdXFVVNRIXegBdnG+JOsY
Z1tKozCHDMiKqmvKJp9RHTaHAcgHSBGHORjJeIY4teIZ9qJzJhZCZBFwSHrxLPsJuJpITwAv2Xsr
2/4rbA/3GegbImglEEdQ0Tjboe5RvgPKJx+rkSqA2Lhbl3yLgk+pW+fd2GyJzTrPwCvatQpcBoOq
e0R+Etz0lq7J/Vo19YozYgvtngVde2vNpvpTElbg2nhLKBIuaPjQxA1QPO87LgO4zWWUYiSOY+V+
TBwiutKX9ZCJsY/qbO4bU10stovuk8CLO+1TdT8DP03P+VPjsnhG4OYCxZCYsgnM3odEj/ZjShV9
8axBiPUcbSp3vNXDY+pGeYs9MhL7OQQLgdAGggm5hMXzfA5HyZ0oTY9dEIAZes6lCiDEwota72ag
2u84iDXUDmE/PWxxDY0OUT86H3hfz/ccAZUTtLcwvAhAprXZ94L0f9rOP2k7sMLRG/7Vr/7NKvlp
rP6/DZYfP/SnqoMhcecBcLA+YHJAvEGt/+cwjvM07D9lnPBfMaQa/CFCHlPEi/+yRyj/lwgwdgFT
ssHZpPBV/hsZB+Pf3tgjAafQNs7z0RNM4fxbkQ2+gAgyLeWl8CPvPiy67HfwFM1dSciUVtkIAnk9
GGZtYYOBrPk2yfJpnqWQV4lXnUdeE0RiroFOTftpcKi/W7AFeCEpcVgLbfi5DVMC9A6oVnvsbC0o
QG1E/BgWTXTERKChzyStsDFIuw2Ik0pWg/gDh4dAW2iPSaeCIQ+Ejfd0ThRq8alD8DmZUCM2abrr
ALx8Nb73BXR+FIgADG+xC1iUvUtiWTaVG7Kh7QKMeOcj2n7gAJyjXVgDRz1BTGWY10Mty5EKt3Z3
jtICqBgXjHjKbSCar33ZG3o3hXy4aoJmXVFDBdxgIAESUsCpMRxhT6tYXuGKlzjrfQ0Nm80bZRnw
3aUHKdemLBtjO/hdVLZgN1qs3fetMtO8V7XGvueZdy7vGz59SYINRy8azOQFvEJ8iAwGLmXNKrAN
cUfKR0OVWJpsW1G27XW0hhHmpSz1qdZLsH6OekhFBdprIDCNgfb+IcRIq/UiLZEZDpuFvIhum0Er
ziVTmcBeVkGfLkEiFa2BCB1kZbuYPsMP6eqI6n5FP7yMGHeAOPI4mgygz2y+hBEh7FpyW/XXBJFz
Nd41EPjRKwPDQzWGww9JcCDyWQ2lu3bvYjqmUP6RI0ura7eqR0JrBGISuYub8lkkzRXAzeM5MXWc
2LjD/Lsv0VLyd2+SQ6C3MZsBkRJYZNGeBsNFgIMRvTdOY3AIyD0iSzSUCyqfdLge7PKxhjddVB6h
mTjB7INeByxHCvVi2jy8uMXGmU999j1lhIgJEiyGvmNRVz4hxXD977QR0h36AmmWDVil5ZdcIOil
eXT4Hj0KS4tzGtz/65v4EXqIMS/X8H2D43jXdFhEBDG2GCFp1Ac1mHQEoC/n0nz+HkhCNg+5C4Rz
d9C36oyPRO3/HU2K0QJeNIiAFJjcMe60UmjanEwPbRSsKD0imdF1+Rgn9Y0clgGpoAhjLDDSxoAM
QCIS8SUM+yjvGxiUScFtuWSY+9UVrknMjZyi+p7Z+QlJrfYmnZXI2dT2ORwrm/XCxAhZtU82ViT7
Hm2qEEHaRQI1d+QrBvHTrR8Qx0hvsezxXOd2y52L2EeNAGskXXVOXZoP20a+TOfkE2qRXRpGUa7/
Sj9BLeqvp4F+7eq0vHTdRjMj2A5LHIcp52OBFEhzxdOmvN1K2qVZM8KLpeeZUwNIaT9+qWVSjEkA
DWx7xjStCn5ghEy/bz81sRSFbyIKGzeBO9lhhWlE7Gm6LHUmML4rayqHtnLjJv8rPsU5CNKsZdVB
Tufuf5xfYm7HqwQDAA5Cl8lNOc7BU5XCW2raNHqhbckyFaOZnmC0DOfirAV7N4ZjcjMMSO9kJu5V
cY5amTkx+KcqeIwRFL1DXjiztsPQmODn3FUjNd+lCOqkU/eFziM6Ud01O8er9dJsXuwwd4ffESCo
R0wJeO8FZgygucBUj0WrHJPpWEZnuR9Geey4uMBhEN4iPkQOfQNQnbbkaRUkQA/t7bdBt90OiXMw
j70u230zhLxgXkUIDAFsWavjAg7twcWNP8CARR66ZLgp4bkkBMCKvyPQw87Rrohq/ZR2ODIqnDow
Eq2FqUc+SewmuVSgxnUad8f1nPhyqo/2W4TxOchsVznyMzKbbfCNqhrvDJExKnU0g+B4NtyJWIx7
jIq4xchKqO59mWAIwLLIK10H9ZtI2NrYMEN5dKt7c+Mp658j3c1YFGW3U/ALPrmGHQgzfK96oOTz
AJD0e1bMNlV1YJiokaVuQ6qumWAssw1A6Dk1tsg63WtCwN+OPZZzGyPXMmw5/PdL4ILZrDiQdkg+
iOMJtVu2Lc2XEqOrxOKRxAnZ+x77nnPV2bcb0Jf8micbSlSJA8Owte+hMmrsjQi4PUoU4zdd7THF
oEsxZhRkziVZlu0BE/KuW7DKD+2C/20VJIfl0iv6jN+1zDVSC+o86QR7QzYvqT1h3/GfADaX6BOb
ly4RLwmkgouZe5FVvVtuF2QsDjSdXgK1BjsEMFXe00VfB7Obb6CORShF5yT5aphvG7zhffNx8Uh1
rOBzrsISvCYh4LSKsWGVzT1v6EUfV93ligeJ9NSEVGwITv30U2YNy2LeTSZZbjBOB4FbE0EkPgfX
pnXSmIXnyCXAM4Tww5Ec3Ggw3AR+ysMEUPW4YYjDDmQpz4CAoDYZJeYuxXT5M9TmXTApQP+2HjNS
IcWJ+H8U3Gx606902Np7ZAbf8w7TaXtZxhgRSFx1K2O0ygxNSn3pARt/BTcuTtSUwDOmDcp3hiTx
9u17GM7QKdin2GdZNTYgsyrNp5yCfQ7rC/BRKsZDaDwVcyYGsJQySzDqJtjBaJixs00tn7MWFRcC
BTpM66twDvV2Vfn10G2h/4awxuMUrYG8jzvWhZinlTp5CuqKIILbx3rCVJhB6WLuA84LTKdYl0Pa
s2o9aLI4e+i0oFD0h6n1DwC+kwHRTr0NOfqr2sHw9mqzWdDUDUaYUfSin41NcZKsTcI+hJACsHEo
LPR3PSpVhfRBzcnO6WheblJM7GAZaywM8YQB9sjGJJ4Rj2li+IbPZCJtVSBVhbwqas9J309EQVml
K5S3iyVicjmlwrnSZgJ1pr+A8R/u8F51esmSXkb6m4swIhN77yKuRoVABk67pN1trJmXB0QcGrj5
HfpAyDZteoUDtF6vE606CPSYJJHNsysDULpq8IjkB/6DwPTVve7T4bMZkiVrTeMQ4nKIMzTLEr3v
/EIWoNLfsf6tt2URJBhjYda6fHFiRvnGMRPq/9g7kyS5kTRLX6Wk9wiBqmJc9KJgs88z6dxAnHQn
BsU8Azeqc/TF+oMzGWQwIzM7ll2VkosURtDMLcwB6D+89z0E1w464GW8bJY4Ou/7pThnhtfYZ+ja
a3y0peG5gejt+YNuU09iMmcGjcY2Lc+7PBLZgdkZfJe+mER84aNb9emFqRF3SWku5kWE8dU82VZj
xI80dfnyCS7lcoO7wrvsTMMqKGFS1QRlnzj6DpGjU21zwKgOT5FqGfZjX3bXS2JG513s99c8cpn2
I5kOb1jIoobRsNfmS6xmxtexF6X9yWqHHu+8Z41vuEyWF21F7b5EBG99+HfL+K3F+9P0ih/dn/u+
1vgnLeOfxkf9+vrvSrs1MUG5wsdlDsgRccBP3SPYeP4ly0LFutKXbAy/a+14FaopQa/I0pQF7o9e
EpIjm01lmjbvikLP+yu9pPProkoI6Xr8aNbkCikDO4o/LtS04eYIe/vwFFtWAePPLayIEZ8cL2iK
evkFvV/nbTORDudLSksYSCwAq1ZsgEdSRVn8uOCAtq9grQ89Aqgu7G4Ko9DtFjPBAJ44R2XcJMXk
n1ujtdwPSdyMZ4agsduiVqqepjYZTnq0zJu+VOMlFL50Xy8GVuPcqeBej9XGp/CyeXKpedM04XJI
lKEx9ZmaYjDCQ8MohllTio8BykPhHvHrIf0y2+5OM7rZ5roQjD9duW9AMkUbN1bTfWs6DYuiJhKH
uamas5jq98CDwTwmCw+lUx6tHk8YwIxzeGrbJzC61nk/umqGzZRNHwrDcOEJ1Ga0ZckOYdkcwm5j
NxjEA4pqgCx9BL11O/RjNJ6JqXaGc1HJJrsdnba8HljMn0JAv7jJetn7NBqtpQObmeTlsHRekIz0
6HB2mKRtlFVHT3Pe4jBj/8mTTkmceWxcgS7fSAOel7UpJX4UtWn93v+keZ6dpzzWxxN+LOu8ZSsM
KrlIej9wJ+lddNgpOCnGeep2Df5sBtQNtf6BKnzJgzEsrpDEVebF3MTzdW3KFf7HIpFudsj0rRcl
ExVm2bLNGxMKJ2ZtUXHXhbZ5nvs6P3PazjhPTG+5dQUbhgGw1X3reG12xkLHyB6yqQjV0Rl68Yy1
vOge6Jfz15I3TLYUSIITAm4+tYq1NNZBNpWJscLzK5A1iq5tBcvNONFMs14RfLrb21B0w+ba6Urz
+hskx/b4JceAZjZO2dobUSb984IPYfPnxJxCO+4nfMfiuV2pORIHQhcA4hu7oP+dnYNSc7NA7Hug
+5QRdqeC478au0OZyeheiyp7sFaYDlVZe+kbXcUOBqJO6oz2VjUyfh50l31D64y5Ixwq9Uw84HHq
sLfhdzQhAE3imdYmZIph+IekZMfKQZGYL2U9pNu2surzOZU0NvN6BQRpmGpAV7wZ6kQgPK1fjMfQ
NTkiPUlZlVuheZmrhDa4h8SzyHGiVphmVO8D29KrWUOrAvWKTq+rlv5atd3af0Ln6UddH0YPLpJO
TPGh8ozsKOf6ANYzhhtRtUEJblWtvrnhzSns6Zm9QOrteC9+qUDsAsmQLNnqHOBdhANny27effKr
dM++6jZeh8YjND03bIt7mHAMR3yPwborAr+vpx2WuMM06HRF8pd7ykr7fq5cNIXDwzvap8WQyXpu
WdrrlBouSJe52vtN791PfaLuAeNMP4N+wk4BIhrU3Tvsp3Sjeju5eXnQlXaerKbHPiVja/k74I85
WUgcQS3e5k1RnQrRxVcZ4x8sY85XMHTw8mTs32sue9xC39E/VTqGLzRDy2fDDKPdSv5xYiO5qjqn
/iTgRlzDZeFX9v/AARKTbWzqEJpdkMWgk96JQFMu/H0pHKYhP7BA0l/4oqjGVzQQN5H8zLOpPsNq
zNIpcQ3FeLs2HsJQScgBfgVhIRRQCK3lmv8iHj0Qa+HSF5fv/CBb08ECH/+YVQuDeqWGbteHQ3G9
0oRGF5qQy8XIUqS5/DOi0LDu93VefNYgOj7FfWd8spu+/zhK/fCOF/KmZTqxrGK106nPeTt8dfrO
33WpD6yPTvgfsYZUjgabTfK4R9oynrAy0xSzoz9WvP35sgKH8Ghew/j43LfiKcq4wBd+R0dmex9w
qBnXfwYgQoFQbMOpuP0BIQrT9nUw2tthXs7Z08Oo/EccoloM3V7XuI0zu94ZPgLRLDIuf0CJYm85
84b60zuXCJJEFkTtkO7MpUqLzRz79mEOiYBQUSM276yiUHb2YbRR4wJYA3/mM6PEJog5bZ16FCZH
zDu2KBLiyUxcvenM4ewXfJG/wJ+QuJkONQsFlsL/CmQUwq1FuJv4Z5mqXpNYF8dwShkXpCptD0Cx
7BNwpvZg5EXKsaZYMX+jHHVyhu9CjwX9qT4WSgEGGdaoAi/c5Gz1r6Hbo3JRztNg2OkFxALu19Ix
kkMHEPhzBkMqGBD0b81+GG4YbpRbpbMNXN/mzM/rl9J2zAOAg/pe1UQMQLGLb6MZYx/OaDbywppa
1l+zc9SRKJnKtDow6iU+pr3y71QGGizJc3FqZ4eMhXfIktT1uGvtatzTxyYbFWficq4tf+siwnaR
uTN5SbIHFO78aswU9EQ89gSzzDCM0ehs63pBe92OyQcI+YDpZPLZaIv6BIoSAGnsPM7cWtup3iie
SBGGyvKxT9Z1UVFNd0VhvijQMZvMyc0j7bd9Fifdc1/hMAREQMJEWwFR5JFonVlzarHnNesS2C2m
bcv0brue1i20jXtLG+XZHLti8zvbqRXGLnddh2muqca+f0QeBjnupnSVAalswop8mb0Pg8dvk2E8
yIyJq/eRsXofH/vvo2T9ba7svQ+Z7W8T5/l9/EyFwijaXKfSEDIODBElm0ObJidEJQJe4ZYB/jJf
ObPyDgAOyo/4bYHst6jWkQKo+npxUXGdl50eZvpuH6kLVKLhfpDjQtjM4E13sFj2kxnGB28abqop
7ciK4Fp/1Xbtfcnq0t5lJW1wWLJUlEKPJ7P2nDPw0jnrPLbNGnruSQEc3bYzB4qRNdPGr5rwwAN4
DjovN9lv5Hu78Xy7Dqwxc++k1xE1Y9OIMRZ0P3B9fRnKLLmY7CI6TghRdo1uqwMPvWrnzx0VRRwu
0PtwVe49yxBnndmiYpAIJXC4Q+IMms78OlStdV2RRXCIQTk9Dn1jPpv2ssAnLwQL6qmtr2zGh5eS
jIutJzKVbUM5Gg9Yt2C62WwiZlRK7D47p7p1zETvZD59rinktgsYsvMkLKbHRFZ0xv1gZtej7Vov
HpEOT6iMxn2DHMvY+VLAi5wZYAVmOBsfk3lk+jLajYYwnBd6O0T5oLeRObTMBbPYugLFVvHnir2q
zdfDqp1DucvvPNsKykJqdC9ZxrhvJ8N6tH32Mn2ZUiM2jTQCXShGqgVF6FERGLDsQLEwy7F1OT1L
e1VituEsPyzaaDoE+aK68sZksY42ER4s0ROpLtJxkk/NYpoPIWPpiEkPDYlXlma0r7BBmDe+jy9j
Z0dV8uhNSaK/6ff+vS79V+tSaaHV/mf70uuX6eXLyx8itb695Hu/q7CP4bCk33VXwfdqaP3uLPPI
QnNs5M/SxOzKxO33fpdQA2cVdvqO7dq+dNfP8N1bxvIULu4qGl/zuPjfX2l4UZz/sjxFzKoEH5n/
I4TatX5RwU/xZBQrOJHJ+Kz2Y2V3uC2SqoMz46SfNXb+KIhdM3le+ijkYcFVeo/V09g3zZTfNFXZ
fHGgJEJ+yl11Vnt9cpW40N86QE0AIQFs4d2wiAyJk31OpJM7NUGFsCBomGAfFCqtz+Oc5ReuZVTQ
FnohoqM3mXStCMneWqJkKP6HzNpGAyirgOmBMA5u7QGhh4Azu9vYMHnshXUkdmVXA02WADmfC6jq
AupM5z0AlBFNMDaR6x2MMrdf5jlZrlXhDrvWmaKrzC/l9Th78t4tIqDlanGtrWxTlgi9966tgKMy
7mTHQvMUlsTQXNgYZQ7ZbNXLiaJdty9JPYFobeYlmqC85st86IfGdQ99Z6p5z8Qyuu1EB4GJYWTv
wDBCgBJERlh3hzktk2uOpexQKwWP3I5cVK1mlDvzHnKPumQzMX+SicmkEdihOKePDK86cx7PGrdd
djAsxKWdex1CkcYbNzVj7mpr1+nwsS5aJhRRn6T4bpqp2ucyF+3esisX6qyHM24zKA3kBQJ3eLBR
KHqnhXf/mLFBhJzrJOu5ITxK942tvCLbR3HtFCc+ppK7KJ7tmdncbE+UQ7Hz0OEuC2G+9NnnqOqF
fy4zFtO27ssTLNbmODLy2cn122XqGd7NzBvNwF7EjFRQNfqQk+C1ZZ433lmzU3wZxJQf7cFMdRDG
bn1SQyucwGgsEANRYacxopnOf0yNEJXwkhpPhSW8bbKE07Zp7ObQe7lkf7C4LOXz2tgiD1MbN5p4
ItPnE4VETTJaiCAN2D7XsJXSoydGXJW9UTvmtmid58g2fJTidTs9N3kXO0e1OP4biGu/Y+86agx8
NgATo8PF+NjWoQgvQoURi3Xl4OX3Ha5xtlejPUzHtK4kA/ywXsJtNNZwU+a2T+ag9Z2JkIixMZIM
UFufJPdFa9kmYqgxu6qYIcOEA0r+hT0fG+Fw6lwMKxnj/hIGLaZOCoP0CqR5g5cgM04YSKkml8q6
rF2Tsx/f9bgJc+b2VT2n1MkwbMZG1neNds/SKOnQi7YI3RvPmzYcc8X9UoTuiVO2hMIMZ3nysva0
NMV0V5ltte9lo/aLG1ZvbpGrp9Reujs4U7TJLhrJoPItmJHafYp0+zbgy14NjdDYCwEyyTZKHODL
qt92cr3FP/pIk9Zt+7Ef9r0h9Jka0+cJN9khYbUVqHK5REVfreSPu6zuln0StgMG/KRjnZkvz1bb
XpcmMLTNbI67gQEy0VkFI6h4cS7dvCBTrCFzK3cLuzp6KpbktxVh2J7rbtInVMzGwxJ5zuMCZfLK
g7ZA4W5dNUygqvuorUVyOcImu/ZKBwUcxXl01dCofZbWlF6NaRnfatw1EP3zOn2KlmXyNo2O+plQ
M5Ayvo6XZ1Za+mB3hbuvqvXxlTQDN9qMty8J0YF3q7nAr17lBHlzEmD7N7MXp6dGOcunlIvznMFG
iOJOnQnihuDZh5F/JeMSDyCcvBsDPA2C3XJKTvjnnQu28l/iqn5dkqw/Q3wOHcSrICep4qKaunq/
1M1LBax9kwuRX2RWOHyWyVxck1vlXNhThvPQlGGyjXv4Iiyy213UMSIhpKVYsdHwV8pkNJwtcCfG
m9RwtOC94ZGWEFMAV8MU3Yh5Fke0CtEFF3B4UGYfI2p0e1+f+U46tRt6SuMA4JjnPhNRMBeKqZlO
2OfOBc2dkRZvyJ6TZ0G+CDjtSRmw01GDpixxs8rjdyv9I0tu/3bp5/TTKJxUkqdR6g9wEqM3RCX5
GChmTk/Q4IGqAvfzt0BF+YYbR6obT6WOPCPHYvwsK9+JApYjjARwkSSsF2I2SUVBrW1A2PlkGqP3
VEZ1D21UFOgbxzFua8wT7Gl2UYoAAWgbSV9Vq7ajIap5H4dSHDhT25fJKZ1jxjzszmx6CMLZaBXo
62K+mk1dlj488ZjT/zgnne9vhDU3Hzo4KhXNn0u0V4dI5iLB9d1sVNgxkYEFvpFdpadjM0iX1o0h
FBeldO/FFEVqqy2bG2eK+mfP6Awe801mXQ1eWTcH+nnn1OgqTnaTXncwvW00gZOoHHSiF5/bmaku
ek0JvJFQSRZGuJb/Ocygt4PVcsePodOpu9kYVX/Ihoka31JLyQCt69w3aVEKU6Yrqtc8aT9FpOdc
KQs21imXYt6PxDsMSKT9pEYYItPzpNe6vmjmdYrg1u1yNiqk77YojPYAatn8BCsufSiMZOhPrPzG
gmW3Xed7qxRC7HW0FPkDkFVy3Jgi28+E5XQXIXJflDGYg+dAo0bQcN+L8MKsUJIGjTWkzZGPQY9T
D1O6d7AIP/NNQPbslmp5jeHJPppTVZyyMm3wBOAQjuRuMXDG3dTkjaScUFn4pLJk0DuoNSzDl9mF
YEpo0hZMT9oGRAXOOGuRvpwDDGo+6dBMrwV8ORSe8nKco+Wp7Bh/BVVZDeGZPWtBQF9KWEPQVIl7
HfbVRBKDJgQDlJBGgdt4EOGWlIGnbeV7T8Ltu2UTUceHrqu5h0eGBHt3wse+K2JvMLZM1gnY+etr
r/8/w8j+EMv8c4Xu2hTN/0wDSSOb/6Gm//aKnwSQ0IXWIDJgDJ69mrJ+F0BaSBvRRDqWhKzCNutH
Se//RhPg+PiAPG4ea7Vpfi/pqfY9wkVxySqLF3rqr5T0/PQ/olZsB5INH4/ORVLvr//+J3/hLKKE
28RZU++IUEjRNkf1bgbigyfg8NPX8idWRkbUv/4wRyjIGGQ8mCQA4+r94w+rK25uD83eabBjM9BR
/QFvTvIQVTVM8CJ0kku7q9KtxuUJljo9qxpkPqVsLJZUiEkS7cZXvXZVMGRTuRuaKj5NIjH3Y96D
k2IDvfX79qtJME1gk7+19XC47UAwmMEU4XfPBiqo2e0Tir3hjUfMo1T6pU0YbKnJSLYjPgREnAUH
UtV/VLLwAvzo1ZZ8zEqnt9boD1u40+fj5CU7czYe00l9rKbpfDLGegPL/dSkrbWJbPuj17bPTTS9
mjVG2si6EK5GGRXlGc65qA0kQ7m3qarc3dhyiNeZTWFVRsnVVNC7zIUFE7SJ2aZJbR9YNZSbxUHq
wIoIZKaMx6uwjezLPJtJ3pWYmDKcvIHhhPOHAsQDg4oRVQNncchzAYwoD2KyVPIGTX/3Qr3KSMRX
iVcz1jUk4atp2LaA7s1pRsaozDuDC7PfitId3nwnDu/4W9AngKfOw6ZocSQcQn+BN5+YucFvwFwO
iG/mnWqLL3WEyM5JTE5EJwqvu14pBJA5Q13fN+AqMFDbz66PoKrAMUwh8ch6d8Q+K8o9NZG9iegu
oX8s807raGIAbwy7tLKuWlJIgoLgzUAvAP9x9N0Wrn1b4CugS1RPXeaEm7JwHhzX1Qczn0uCnJZp
S6RCxugwPS30LqcVAMlWhTkLWqSPskSI2yzqaTEXjeTJe6zT9s4oQaQshL7A6WXlp6gFbuK+d86L
pLhwwattKnt6LPqJvDHFZrAbIvQVNluhMiK+r3bmeDNb1jVrumPVFs3JVRlCO3Al29LMX5E3tpzM
xY1fd95VNrXP0wC8pI7NepfpCvXTZD7yPeXb1mjIBmJZYGrnCsE/lLWcpaTtAuR30tTYcxBcScR3
e4TX3X4uZmRzk9NsOtUByRTlErgWQaY5aSfbCvHGaVrFeQXPM9aZSPiKeE5upJRecqwsdznrLec2
aeozLBsYidpVbZ/tcVneVIP1MR+ahzbDkeCjg4qzmkSMlK+jOGojnwOvTg+ZaVzPQ3kluNbBwn1A
n3mmdftVOuqx0OTbceyiUn2sctwXLuAXpmgmgRO9Ne3LaEBXCWTV1TmS3no8uL1gReXBhIVhVu9C
jIXMJHFAheVFv1gtNhuUjLrpzpyJuWQ5do8OEXUk6VVBbDXdnYUF9+PsjOS+DBWkV+/Wlwy7XUlE
XL1YX8IyAthRyAjfmuQT889IYyT3gEqSXY5KKbyS6rHuZ7Fv+6n5Ok8RwTL4Gk32el5Tj8fI9uTZ
TFo2vNMiTY8yb+8zj6kCi7m30s7FB3+2I/5e2cwawSVbIcKIjP4A0yWJoLkfF/E3ktxfmr79NzuC
V13sT2fN39sQiAZ+ef2P17f/+JNo0G8v/j5g835DFaKkK35JrAfctIZy4gwg1t7GVv/TeA0+k2mu
NDKThBHkKIhQvp/F/m/vCDjfwa/87VXfg0//diD+s8j69Y3+cBhDbuLa4QehUVmLhV/YC8ng4Mwf
Lf/ooJyD3ezI9hwo2LxlvhO+hk1uPE88X9kL9f0NG6lyn0U4W/FLlunHaI7u655a1PiKYTLiOofS
Xjb+BVXiIXdFi+i/fIFV+9UCSm63DbrVMO8+V11UoDy0YximTgd/d04k8wSfAUNgSc08hAKm7yhv
s3o7FIzsCG4eXplnRQe9qj05yNPzESX3PkfbjLnaTE9h1LePsPn46ARMHqdY+BcdWnegqaTrXlcC
ZmnRLB+aZVibENY0Wa3kkQ5TbMaldjdRnT/2ZC6ea0ceaRxxBOF/GLAZi8L7wp6ifDGZvn8oKlVe
EnDe82wqE6BQ7vKpFX72aESJ/UGlK2TbGbPEotcWNmr5bNavjTlidXDqzqBEmDlru4okm//xlTB3
zYot+8fartv+rfk//9W9NOV//GfTvb2ssIsfyq6/vfz7ncitQ9mJIYgSmNvtZ2WX+Ru2LpdxtysU
U+sft6IUv/E3gaBIHxTGeg//fCti5xFiVWEBZ1uNRn/hVqQ2//VepLz2peOymjWZrMtf7kVz1J00
2jIHp15AH1i6eHzo5iLL9hlb9uJudFLuPKuSBMFVBsli5w0jyEPvx1Q4Ui99fu5WRGLf5Su4ySCk
ZovN5kEBdwaIZeMCLnrKs6X7XET44TULpqAiY3QHkpaUqoX+VIoJGlQLF6oSJRa5IUWR7RPzRbo3
IahEvorFC3dMfMddLbNyWzMM2wqFDTFU+nZZMVOxil5yf37rRMkQE4PVm8/AeNNk+CZ8LMknFZnG
RkiI1t1T6RNp7onyEV7nbexWNI3R6nEq/Ic87O7Krn8LV8rVFKdTwCrqZDppe+GbKDxHad2PWY8e
PlZg14pwIY0ML3Cy4rIa3EOIznmUkNk7bwDkcvcp4oiwO0DWR2y7dUvAAEU2t9BCu2I3zRzBBluq
q26qsBrr2DuJyBh3mTu9yajvj/4MfGZCUbLF8BmDRADj5WOo2MeMSfZ4zQzmuCWpNCPRpOvzqs8/
LAZpf/niv/R+Q1qrnm4Tc7k3nfCNXPVio1WV3kP+Zj8A6R3MST4S0wjR3G9ilyiSFaUFXsyek1Ob
AT4r2yne9xk7aooMP0CRGx5dIAzs/A1s157NBh9gmdlP1banrAoNt7iF4xNtht6WAcJF7zbL3dux
NPKzCNwNOG4/gyxTS4ZKy6eumi81MI+TM3X9UVfqwdXRZwY1N4WnfazmI2SC6X4w0fda1qg3yO4w
moVfJkffu36uL4yBDW2+ktnMd0hbQdwfUXrFXD16eVuwaxizeDk2bY9buxzcpf5SM1fZ2zEsa7KA
7aAB6HqYZxJxRgJPAyCVuJ/qNfencwOE1/OBHX65sXt7vJ/0VBDkWdVB4/X+Afl0FWiR59eSIIAd
v/75bJYq2ZV5z4bFlD71cETUetHddoOV7RItHgRzmO3S2OmVFcfTbsiqB9Muqm1oEMAkuegDmaYv
1Uyx1YeZtx8JFiA+JTG2VkEidb4I+3pqy1dT6mLT2egqnERP+JZJ5Vs6pieacNqndLDiu2H9mb5n
9OgGMhPlgXFKHQemCAMm9bVsVL6cjJirZKflWKmNhRGlOGTCqO6ynPhXFBtOQmAEaYMkKdAhRQGj
Y3Yl2MUMyCTrvnpXNdr61DQNsdCFSN3zNm/SW2GjtFpY8X40I2KgHbIVX6E+c8YR6+NWm3kcdLEl
pyC6953RIU5swWu2qQdf48gm45WcwNoqcpjctCio82cngijdR7hOzEbqvU1t8GzlnQtDRFMwB45I
qfzdnFgBiuPM97YTACM7YF+c37GfWM4FqmyEOMxW916EzsxgCnb0DE0CQwmMOwpMfikHl9wIeU6y
OVx1ugUiSeKIJov1tlabGg2aOeD2OMVh/7FCQclVE7Y0JDo33fusaOLXNpRUFwU5Qy0T4wGXNgGS
3nESaLv3EzZpuLkrLX0jjHD4+NeP5MvkS1O25dfuPef+99z796Pix5/+m9XPHuchu+F/dnT/SeH8
+6u+n9hsoJFiO1hm0Tz8UYtt/gawBmyT4AThb/ww9koT+6+reBlWH6GkJ36c2N5vCuX0ajgH0MZS
+y+JsaWgJfileoYGTdVMceDz6X6FQZdGya4mKqJTPhXquSqm6ElOjXkszbTaF1j5g3HhrkVEEwLU
xCuwrnHb2wlQE8roqJxvjUG9dIhzjmLyn+puYmYUEomWHVYV+M0S5dG19OMBrELh8vxXREeR/+Bb
FYzggtTSTQ9XHVeFoVFs6ND5ql1p3zqD659NUx59TA1VPdiJij5HuSboKm2X7kb3wnxlO+T2IA7h
GiCIqZ1sWw81tKUY3Y/e9jaVx1kzZma8r7AgPWdOWn5k70hs3MDwDPDEe4nbKXdOzoy1Bsa0LF6H
GQ0aD4apJLA4JEv1pFWZ34445za1NLrXdi2/W7igqH66uLiOBeChgEkKaU7j2N4zp2offcNLTwQx
WZcjm8GZ8RyVfxZHAvrQYocuye6Ko52sa4fgnDyBTyDE3BJOmzVUSG2OGLivutzaS86fZ77GcH0M
6PbE0G38asaixcyp5+xWA5hkvVOxUwwy6c7FLpn67H6g35g5icOJuGyJ+xHS0DmZD/KJNO7ePE8Q
sYyBlBx0fGGxf2ZENcRRN07chzSxqlcCPwQVVpzeh5acJHv2nkugnTIszWI0n2ZYHcOWGFBIIoan
NKpyIxEdciiQkS7LDHJR3kmS6TtUcsVLEmkWnzwf5KQpgU/KFUPprEBK2YuQ/J6QIGY/Z9azg0oG
vdJLPPtoNNigNmrFW5b8t/uXyQq9zFb8ZfFOwvTwIz/LZTH8reMUTH8AHSyfaGdb/sGorIfJhgRN
skfTAMQsGjL/QpGlAfvt9irxwHGS25TfOksCDwvJ8NlYpyiP4SzdmX2BdanVyDSgpqirNOO3GcgV
+5m8E0CtdxoodzdXvRu5sUGOWaJrNo8rPbQkOgQXowwBv0zvhNH2nTaq38mjKloppN47kRTx+XTI
mip3ztV7dVxi5+TUoWQv7jDQp/WZqiU7ktQKJ28n+jX2zs07qA2KeFMUqGniuRBdEhTzw6z78SIh
oorkyCrqPJiCSZetV7Of7VPbIrCyLseFIlWE3gNz4PyqchdoJz4aZ5bzSVfeODZIti0xaPUjmejO
+YSMedOjAP9YmN6HghpWQGiamCpCWrUPZtNiGcvKeLkmK8K4F3mHmjv1zak5lCKMH/nc+nJQUXwW
1v1i7DwCHJqtQ+bnoUakOW4qB+vdBbpsb96lXV/r/b8Psm994r8yF60o+H/cf/5n1L+0X16yhDd7
a3/uPekY+eNL2/3v/4WXRqCyIi0ANdW6kFkZkr9vZORvBBPDn0BKt65sfmo95W8A85BSYSiSPhuY
H1OgtSt1eEffpW11kFq5f6X1/LvO0+YjKY/zi2WsSxv0i6kI1SfOBuQbpwo503PeeBBrXdVkVy2e
HiIgMz/BqqMSYu+QppTsgmN7XzVp/5iiX+hA+Q6LzxpwJpVAtJU4uOOQTLu2YHhKLnrib1Gt2p8I
KQJp6ETj/FYalJQHLyrVgQAXg7fwMu96zsHQBJFLbOkWoJJfb6Ze+hdymlaNBYnKRHUPhv+KVTL5
lBoJCBgigTqe5S45V0Ees1sg66pqH3uwDI9WocNHV03WK8L44aKKSYkhG45ONUATlZKil5TirS06
63Ep0m48jdbYA2QjpBIOlRd/boA8387ZAifcNGOUHDNcIV0v5gfBYvfB9+s03gvDy9BLoyB+prcc
GpYNXhLtCY2ri51FPDitKur+R3uenGe7AOQQJB7SB6jaQ9Qd9dTNB5+il7/WwE3eYBKyBzpJGpVN
Mw/zQ43l65w/Y6S08xgaJiMy0whKEK3fUhD+0iD3f2S5KiT14D+7zw/9S/GS9i/dHyH93172vVpl
auuzbfQsiLaI+Hxuo5/ucpMqkYhEJYQNCfP3vSu38hoCs2bdsHe17NXx92PW67MmJeQW7SPbS0bS
f2nAtEolf4I9slO1UXi6aDoBhDIA+2XAZBMepQyB4bunfA5iMI27FCgMoiizEeUWernKbpW51oVM
orwdGXnGdDO7OXnohPodyI5iKhHhVUcz0DgJkd7aTY6qa0tuC7+M9jozwwcTUeFLlJlA7gD5pTvy
QiN71yVlX53K9zaM/B5aMtISm3swaOIVdgwtW/3evrnZUnQnZmT9dnjv8bwsn9sTz9isvF771gRG
Vi7HIGv0eM1Ppfdsk5FGcu0poTYUd5nh0WiKJgs9xmCSBhQBBM0oyC4a05EIAfwQGL93WYi8cI9v
lzbWfW9pweHR3jILLHP89SVEx7Edmyuz1fWxARVigz/rWBcKYUb3TtHik4oGlIqbGV9zvrHXvjrU
g9cE5tpxN2vvDXbQPWcfWFGlytn65PhjawIDjEDbFO/tOz4vWvkhKhOiGt9b/KqvSTH1PO2GO2K2
yicwO8uHUE8Shr1sr0JK3/o6HidGQbMl45cB2Gz6kue1rXd1Re27arCzr6j2m2qHpSgrd1yBI/ox
mD+bjO73zm7y0oO4kVYe9RFT8o9tNjndQxhV5XI/twShYcFKs+Jct4MzbCJTWvAVsK/D3nHITAjk
4AEX9AqTByCVtgttA0QfFVOuALlNFjvuwC16h7JddbkT5OHcLBfQbRWapdi76cZSuqhPQ/2adnFL
XBd2+XFlhbX2/2XvTJbrNtYt/So3ag4HmkRXETXZG7tnT0qkOEGoodB3mQASwGvVI9SL1Qfax5Z8
7vG9nladkW1ZlHYDIP9mrW+heooR988jAYMbVq3AgHyGIsTvpZLwNL8JO5blqMTcc5/JsNoVfA3e
3jVEBq8xrscEOjzhc3u31HkdVYO2fAYyRpEm96md8tlr+iqKTZW2GZwLBwOa8jxsU3mXlHrjZ2Z+
Xzpkt8mMA5BPouzU1SBHjqJuYh2LmwIvytCVd/HsHXqNkGYsEweXXF9wGBKCd6hy+85BonvJREI+
Xeh+7Y0iZu/t5CXnGT1QDjV0I3k+XBF5CrIlEChIp8Xd6ZrMmVJ9mNeOEO2ACCEp+q1Cj4eckHax
raIee8SONeHZNyuEpSPH6WYxUzhO2WR+7bV6MIvY3xnCPSxxe6vl/NICG2EsNPt3mSXqG0Z97S7m
SsREQThuZ/kj+aoQhdtcmKfKIjpeDjUWP2W4myInfxokgIWDdvCeECkDt63L7qopC7TIsF00TMZB
9Xsdd+2OoPonC7LNEUzTFNUYmpEGdA/J5MLANT4ClflMXXMwUa9GS4lAkwRWaCJw3b5bfec9Kw83
2yjn9Fm2c7daPIsjPk4Unk1aHIXuV7XWfHAZdJ39MikOYkiHm8r23UgGqX3Omon8SdNRV6y3Xzq3
nrc6J5p9Xhofr1sDdA6Fc8kk2RrtjkEebo2O+AiVLpuBue4udtFaMRsqpo9WVqeRkVaNTw/nqStn
yke15ndUj069kAPFRzp+mMNM7Pu+zG4FMq4TLrfxQlh1d9PHhfkNxEL6zSDmAYdW5UXEnvj3bq2S
T+ihk3MuBY80l1VXWebxTUWmMhwo7tvPRdx+ackffVCjsjGeIL7oyF7qnbWgGv5dAfy2D/ov6nwL
Yf5fVvoHNk3yTf58/v/6Q/84/wNWs761yo1ssPnshX46//lvamzTBKDz0643oP4HLo91ySRcC7vD
H+e/xySLNTBjeYL0zPV//Y3zHzH5n89/TNT8Xauhw0HLtXYhPyqvugLM7mA449HwVqho4RfyyKO+
aiJz1ZVufV4FqtpeIATmjXZXQK28TxzpKBlh7rTVk1BoGfbjBCqJQX441bvmXQXZrILIoljMV6vU
CeLnubWOwSqdJIoYFaW3DFl31ZEQfRnedZbTu+ayXuWX4l2JifxmvAkGrV7t3uiPtsJQHpmrfNN9
V3KiKEHVubwrPI1V7Fmtsk87cxYUoGYdf3HedaHWOLbYrMlUkFtjlFpHHTgUEWElNIcIz4K4chuL
dNEmbbdB7+bIIsGqd4V1XirxqIL6gAayJhoYHF6wiJmU5/7W91v/ldsyO7QNItoNbCt5ojnPo3LW
1iPPjZIlAcBcTwdoTMxSjs0+F2FrbIkNUxkua7P+Vne5c+mNJcThpuxV1qHKu7IERRyxp56eVYem
jK3c+JD5GahiChh/j++4Qgfm6BsdNoiQiNv8IjtZv1U9fuUdE45vTVrhvddlJccthgzrCvqmPnkt
OCUpULy5iJ0dWjIizjdBi4qU56C36uodHkNJZxbmtlGxZCcDeg6wprhGaYtabumV9s7d+4SQz4uq
UKWV+a1YR4hQSZkmItBNviD1aZ/0Omx017Fjvg4gAf59t82Z43VA9D9sBo9o4+0UQ8lj78ZFepQ2
rpyd8z7bpNNJboN14FkRRlMeMtMHeOVW/kc85v0x0c7nujbK+R5Ppb0lpVzdVwvKn77nI94kaUlg
7jpsbagG90TMmMe+KZKPlKv2p+J9GDK/D0a4/hiSyPeBib/OTgAiZDLC5WAaO71OV7AvFNCvmbgE
qhDFNkbWwCixqyD5Dobqw32P0NDbjFCxfNAaGgWC0yVP9VhSGk6VrOCKQ2Xe+nOY7mUC7jntHXkj
/CK4LbBJPpk+YU9Y8toxEgW7D9R55LqNkvOVkEMKb3NB9IuAp1lKJGNYkKut08xETc3GePRqE6Np
jAknJlw4qViLUei7n0GTTBd7dIn3Hmz2PvaI5bZ11BfUGtxhWn/y6sQgudnpI6aoC/H1s2MQF5uZ
z4QyYRskEBzJP+qiTWfLfg9EbjhXeJg8pENWNaV3gautG6wMXZTbBQs6IMm1HdsbkK4QgtKFa89i
50ZmMmdYOJTemXyd6ZalETZl34mtrbVgigSHFwIVVIHiy3UNTEpSgX5mr/eNjre/yh130KDxvRy7
cVMVmHeRZPLvrlL4Vb0FJVod9uFr3kpUk0NpiZ2PmPGlqPB8CkWEM1rA6oY5xRiVAaoP4Em2R7aI
L45jqstdOhbiCorscMhcm51eKdM9sjis/hYSy3GI+gILzBxKdahMy5aboXSWa2lTCY4MaVbMBFR4
5BvyQIAhhha2dDb3DbIqAdBih9gtqm354gfBGFkKnhw6GR+PB1o+2xjnS2cH14udfZNT8yUsyvs+
779agwWsza8fOrbmO872fTDkx5p7/uDZ+JpKAsm+AbAr9hQBFK15U16v6zwsYUSDE0hj7iAWSIBx
IndOWL4+2rhQAIWRkNr43ZcwzoBr906CWr/q+5Aw3LlEXmgON9QvJCLpriUpWHrOURSw8ogwLyLw
9NVVr9zkQzU49glpd32j8lHehFhrb8MunLeGzOcIwgwBbdREyys0MuPNHVfm2dwhfe1V8Gg3Hgw5
T/fG3rDDHBqlCnQEWpwceAtrFzJSoz26WG6+VkUp2Sw09RW0GB5GRZC+2JPn7BL0s2orslkVkZzi
GYNrnSOEBA16KGxhkBGPdWbNWzjwZDH31rikD8XkerdGqJ3NNM76kbwFhweoRkQpEvNUY6Xew9NZ
rvopFM8B0gFBFD1pUTwOHsosDM+9j8EkNzuEAZkN1iaWN+TaYbxH7lqVyRFHC0qGNK1eE5MKsrR0
Ii4mXpCPhDjy5y4wtnHdZLvEd95yqPANsmAm9sJpi8zYTtDioaJrOVkAqyxzWBSfYjF6Lz0GMQe5
oCkvxSTCqzQlSmQetD5NolrulRXLa0uJ9BjypN3KTMtoJGpgB2Gmf6SR4lzLXS/dIRtuzvXkfra1
B8t/TuOLl2Svk2GOUaudZmd69Xg1CYjSUwVviHQ6ltUQBtkwnKhmsfFwPIELJNq0nM4SfPpK4SGK
oyfzuWzwRwCmB3yHKe5Wj0P1efKx2W98nc4dR+fgzMfEaKxzsi7Hto6jDOMaXgqnz2S6r3rCdbn7
+5Pq//eWqdSFfzmfum7kW9n8NIBmmfrrT/1RnjLeXfOpXJvVJyr/38tTpIgMoMgXWDeqyJ+sP7ap
VvgLyCmSeZhpUTsgFfyjPGWbuo6lQhN5Y0gB+7e2qdb7lPmn8ZTNC/NtZmeMvDEb8IZ/LE8VltaE
Etk71hYjjk084Ixzp16AJXfmh7i3p7fMi/2DTIf6VNUBDSu7T3ntNJPjkYw4tHv4Mssxk/Y4bzJ2
ePYmE0LBH0ZQzJNHPRoDPStHPyd94i/ftTV/LGDu9lGDmwXAHr/73unMagftTnD7L+WBUW2PACdw
8GfOabthc5feTUsJ08dYYXjxIHukvLKrEMsnjR9JKEcj8hQo7BGTQvUpFUGyT8K0eFLeMt2F4KL2
PLLw/XRjVj62EOhXwOK8fLAxKl1ps2tvrLSStwnP6HtM/f6hTUYXYUY8oJMpnAsryu5+CgKExCON
+3rHzxFNh7rQ3Bp9lL2rC8NVaOivkkPG4pMHvR8honrXJGLaAuWco9qkES3t+qXv86/JrP07Z0oX
JEYTp8k2sRe8b33W50WUzbn3kngd5IXRFud4akcmKMnCic5eclgohkxxn3tgOhfe7/ci6FHuJ0bC
2eoj2VkLTAMulInMmbJTNZ04EmEy3HWOWq6Dqmxex9GiQu2BqTsHxUd/kjASyG5kodxOEAqYakBg
tIeUmEiTWVq4vDlW83VAR7uxU9c6j16WX/WSSPSwyuQelgq5E4E1MVmzvrcIRAC7BDvUH+NXqzHE
TbfW0Vkh5miaNQlDZlPsxrXK/vtPpP8vp+oskgQ95r/enj19/sL27KeW+ref+cczy4S4R6EkgOb+
WT4teDAxLzff92DOuhz7Dca3wgnIUYPDjsvpXUD9xyPL/8VGq2mGKC2Zxa8Iv7/RUf+ax/bTI4t9
HppSgW5ubd7/HHzrixobhAzsg+JYfp7tLAjBgvhmAqRFEGtqEC7WpuZ3WfSqRc/ci37F9BahdSbs
Lr3Q1pDmkVnTdWryEDCKsj1Lx37gMd5d0KV1t5afGfTMBX4Dsyicq85qjZ1osuymSqnpN9hm/Cej
1OV+EtBpu02beW2AIIUJGI5N6zsLBmtfm/24sw0EEegaYozINqC11rT1IeTU3vdoqfEkeCPG1ATl
1ZpAm1+b+TzfWUUbYz0aldl/WXLkbDhEUaJJUgelxv2Uq/HV94P+Q8zngxyQXBha7ipLHni2YfKw
9CsiR6SNfTc+OUPo3gVV0TGXm2HJpooObE/yiJKRncRNdSPoq4ozyvDZ4H6nAgeQjL/FtL+PtZdt
C0I40an6OMipqY8eCotd2I/2jenEbyCwlg20gnk+qjmdeACkxADvRc+ZshHYhG8xiDUROjDvGcqh
ccILrj841QiDJ126Cw914O0I15Q4FrVrnOA21Sc5ZrRgY6UAgEF8LepvZLKonbKdh1THVFBVReJT
rMyocVkMLOS97JX0NdTnMN8mvhecaTbyoxP70GH6tipLeIOtcW+XQf2AI77xNlDWzozCOWJq3q7Z
Vf5XGsr8KMrWuxIMA6IVSJ9tkdSLbwBs40MI3e+bUPpNWDRjQZbpSDvAesvMdV5hwuanOam7o4IU
WEFHdjX8u3a2XkEmCPRDjNS9oD8XbBlwKi32bRKyc2SmeeX4xgkzjrn3y4ERREZMMcHEQ7eZeoLu
88KI74Ub3/o95wd0X8HQqPpY0xRHY2wcRb6Q+Cq0SiO/HQxj4zkGoxCzqAOCA4CgblC3kmc8JHha
KWz1lp4C89UMz6Dw210ju4+DdkIOYSu7WnITkQ0m0o/10le3ZTKoQ0nIs0K0WJecv0lefylVjuWq
4dNGDOmCC4ELFoYXyzLMI1pl8wbZKQCHHDrmbUpq77P0sBgNAAnbjZUbMAoxxrI8HtpOdFvZLyDE
4gQDcZw6r1ZKI7qNsXDYCEOM8NhkdXLBzxs+BXMxb9x2hjtttZ7zuk4KLmHn+fe5yon3YqaxYU6V
wL8uaSeWuaBXrvpx2sQeW4I6zFFq+Eu1ZSuHwcLjH+kWqOdjA7V/p0XfncPC6N4KxEsna3Tx6+nC
bQ52BqFRlEAn2NrpTeqRZJRjUOOLhFZ+SqX9xO1jXTvFLK/icMjCTcpmIDzS0JaKzCVpFJcymOTT
UOFR3LjmBKwxmwzrBvVS84JZqBHimMJjHBhjcGsyhTBajeZE9s0jbRxJRg52+Rc1uTgnF70A0l7k
KE5D6nLtszTbEZjcH30fULac5/aKFhkoEAEM44PMeHd5Z+tPIO3avXLdDsBJNx0kC74oUesYguwi
TO4lgNIM6ahTPdZZl0S6m7G6GarYhxZE+JB2tOG7G2m8FmY3vAd05lvfIEOc28xSu8kDDY366irA
EHUKmqDfZjL9XgLhYHh7Kan5Dpj93Ht2Bi14YTd9I7QiN7aqGELne6bI54MpkK5LkAKVUJfHE2xm
uOtpQ9wAfd3wHc4FkGcYpkbOQma2lvjA1QAfxIVVnBtJ8TQqJ9jCy/y3IOe/Oah34Q79VVFxRo3z
p6ICdcv6M78VFasax6WTEUyBzd+0o7/v6aEXUR/YDgI0qNk/eLJssoIZ7gcM5IW5HvdUNv/Y02Px
cl3MXLQuSHIY7/+dqgIr9J/m9IRrIZ5dXyG1jfVPe/ohFrIboDmcoF3a4Lttn5Fwk8h+h4KdfWE5
myix46odv7el0d3PvCKEloH2/ahQzMHQxfnJq1NYdb1VXmJzg84irLeVdsZ7T5BDWoGPvW5T123Z
pObkpIOrGNyNo1I6c5gxY8RcWKACMnT8OIXkM6LBS50vAlTZJ7ttRvc4m94aIWYlJAgGTToja7Hc
6q6Ev8E4DHQ7SP+8RKbZe/EidvEcdMwMXD0ypvBGk0UckQQMVx1dQ2iPzcXeug1PHfgDc/oEv1SQ
Cyeo1/krnhkIFl+Ctl9A/dVitC5da/WnDkrfuHHisXidGdJ+UoYyJ+YShNnc8FUyTvF5QOstqz6B
SN6dsTZPgTmgGvLyS7uMVrnFUFxOe4mhkoVqDv9u13qpc050TZyw1XUZZVnHEvrksW7NT/TO4n6B
T4gBgtAYPifP09GUJkR4pESnAcOR+RMwne84IYznJagB6qHuixyWGXs/SMdrey6qHYL49gW8X8wD
mF1nbn6p2I3vjRA0+HYuZfhcxdAuSLzMDyIu3QuE8nE7g2j6XGUF3L3EG6/Hui7v/KlA2qAqMiSt
rLnrQ3hRhNADB/UXzz03mnPVJF3kMoB2faqC8JaSVe1YUF+5tgHmB8AE1ocA6i6pd32UrskIHBXx
TuOYLtk+wxPaOjCS73z27FvIJVNUeu73xMIr1C7udZol1QkdE6b3au6uxOyLD1mpl727IA8G2IK5
v2uL/cAJV9iTeBtGEziSZ1SfKjMVLTZ5X6orwzbYs7f+2F/qwcBsHROjwdWz7uSr9/18/r6rn973
9mVrcVRAls6T+3iwBMt9hFuYGFq84/HeSAUKgFIIiE9ml0uUAaFkQhYim3bPRr1gx6EgQUkQvKsK
GFijMGCVS2mUzQMirQTyD0tvJYGVdnNffhve1QrtKlwgxMb5OCAxXq5KbrIyAsHpfdTxLIItUNHs
rNjhpydNtqoZDYlfjTezM7ivLaBNIPwWg+kD1mFWVW3hEj9JS835Xs52/wELUXsH3g8HSkpwquYV
TI2GO9INb92ifWPLPHVwv0JpHJ7Yx6ASE++KseldPRa/K8nKVVQ2EtOpjiLL4Q2xj6PDZeJnPrPe
g27WYLvYxF1ZocjN5uxxJNDskwJqPO3qUPVm5PJ0+EJ83XJPtlJ9nYlAPjqG8J+zgtVSVLTm/NDM
i36zZCwh3jvp4EYeEwVuwCXI7oagVl8RysbqSWQ+HQDsATL1ZsxO8UaNg2KWgWNoflbhhA+9CWI/
2ObUCPrghjWVTY8QgUAa6QQPFZWpcTRqj4AfJHidIAjFcxcucMLqIux7oj7oMqEa9TLbMbboeobi
xMVKDk1IS1JGZi7SlkwKU3sbsFPh6oeeB+chblij7Rb2r6/axqO56V1ETsS46rYiY2ueXrK8B+iL
S5t4q3DCaD8EYAsis13it3js4y852ISM4qPiWdoSkgATJ9ToYVwGQxvZpWgGMDfBGkdp3cbsG4tl
2bQ6Z6xED5NY2yY2rTnKETMYl54MzYzwpXF4nqX2r8ZQZ8E1cyPCX4iVRrq9mDj+m0IENwQFI4ch
Y7GHNtq26CTK2X8rPFrRTTBClKEByom8JECIDNhaE7c62WPkzpbxYhpq+kC5FusLeIiFjYIV8L4V
lyCgHtIB4xs4kiWEa8fDiTVZWn4SYwclQocOOFuMdqTbGDmhuS0RDUT7ICeP93i+Sp+LbearCNYA
6gpbb0pmLZqdRtwOiy6DqNezje+dsVi7xWY0etiE1Vwdhsbu4k2sJHEiZE0hptyMIeHwECHCPDzK
sqmjAloUk+amGtOrYW65uzS7ufArD6rmWz6FmWbH2aXL8pjW/Vy+jH1ZdIzB2QreeFOGyr/tnMm6
Ul2N+lvieg65WnSQnqimzeao3ELNR4H8Re8SHvIObL/U+RpkFTybwWk5k3IKvBM7E7EVdQ7Wsxie
PTDsoOQnvfPHNN8DoD0IQcZtnDJ263h4oDctlu0Syuk6GOvPYzXf6n62OMNZBBMOGzzzmsGZoZcn
SWTHGamPI8o8glGD4ROrLpbXegYssXHIoli5rUWFQC1z9SrN71x/b+UOqvxE+SVABTQo1zM/dc9V
gFFatF21nQRpvq5JQisKmyhraC3B1iH/YZ3XBTuz0LB7+szc6VkGd+w87GiUdXMt/DigHc4/z4C9
iTPN3YrsxjWa1MjzM/eCfEnGJkp8dz4tjXM210WjsCWOBqcs+01eaNDCllgiBzNkNFFhf8lz2X0J
uozKIavz7KWUDY1oCeItIjsMwVOq/C2zWNAmhKhYpDsx8XjpYWZEzpScieeRO2j9/idMhCmb7nrm
misHkoGEkT3PmW8WO68izW3vJjwCGqNcnhAyGwfXn9igsl61VoJ+pp5os6ePrNQmhr+GkT77TJQe
dW3eQtMT14F2WkUwbv2Eu0Q89lyO8J3wzd2pBBzyDOcOgFnefc7C0WHWPDTn0jOemm6pP/h5U72x
pWVjXREFc9vUbRtZSVhFGDFokuEIp1tusemE3M3cOmPo7xnNf+2DEvJ37bhb1Hhs6/ys8biZmOe0
Z6sd8/sQrs/WmvXykXS7Ava+WSUk0ASI/48UN2N7AGqSsadsgSsq1taWa+HhSce7XkzmITQzRH8K
a/zB7NZoOKSGZz3UzkucxuIhdkN9zYQKXXaX55EAXk+7F+t6IiBaeteltWD5cI1g3zoc53leGS1F
J4/VwO+YFYz5EMHotC/IqMiAmPCHYrHFgzJ7iAod4ep9WJWk9xE7paaDBQMDntQIUichvzlGuhHG
+9khRSLILeJveI8bIhGHqIYTfQ5z3zxzUjTk1tf2NT1XuSOoxrmZw3E+dGIgqncifze2XbKksoBp
sxvXd2izlXtxwW5t2ypoTznJkM81PFysjSWKl2x0tvbitCfXREFgK6fbs0e5ydLO2GMZ94qNou+P
AMdVEf2y+aH3sw+dF2aXZrEc7h2KCT+vPgmLDrSuZYA5i+FPOI3yVMp4yyBPHMKKXfI43YAqst4w
u+W7AqTYqZCmRXAzAWhZTyWgp/A+aYrsRG0ybYfMgQvINYUuAIyM46riNFKO5YBfKBAqw/08LCzW
lIvjw0x8hO1Tfs8IrXwI6xRHqLHyGXzrArCkPcQZzXbY1P0ZF5mLa83D7zMtobPzhYxvM5KOPvLO
WslUEQXmrnoH71TwV8tzsFJ5pqDTb7FkyLFtxYq3TiY1g/5fYT76HewjAJ/mdwl6xwfNQU8l6xJM
zDdNXE/gMspb2UFVofqceVAu79NyHTPhowI+YfNRvGnhefcYu25SIKOa0MRdq0wSNRROdxhr6CB0
qz6jrBiPS9kl16NghrFUfoKevpKkvw2U/yTz9qL8OBiEgW/RZWG6Eno2NyGVvDr8e7r/33LGvG/p
/qoRvxnexuY/rt7+z/+ufzTG/PZz/5jwB7+w6xMhd5FrOb+uHn9vxq1fyGBlOmsjfV/jdX4f8dv+
L8hmzRDFsfnuqPmjGbcdfogmPfRM0CVsEt2/04wzDf9TM245Fgp8z7WZYVJJ/tnjqZjBsa8erZOb
xC1UrMqYO2DnPGEvgouqY8Q5FT53qlDxpSToq70BAjVntwOyaIqRCaPaPZF7pKC0/Dn2Y9G4a9Nq
+fG3As/kfMQTQp4MKzcHyLdhMhotlxABVK/o6iVz2gFPiznn+4ap9S18S2F86yqeyJtJ9g6Zi0vo
IgIY4zK5yYV9YNjU8mDORHwL8ET2ByIhRucwZbKk2EArt3zyXdQx5ow8z0QOUbC8PC5eLijdBxad
szXyvtKMsTUQpNpiHr9AgBRBZz4hYB6zTe+PpY0DPc9OVk5kiegGNMS9j4Y1Qbfk8hSOq+TKDWLD
PNQ5c3dKY/iLrQ6sYzwP3p2RUN5VYV/czJigjnwcnomZfVJH1hpPPCr4kO2BAloaHjIx/Q1ZNfER
tpufQ2FsTcPs973AX9roYBtgUz0YSe8S21Ddd475NfH64bmCwLRrcvdMtUeFMi7eC4eF7I5xLbPi
RiLK44XFHk8Ml3PS6LHBm97nxs7nrV/0TXdJ6Es9osTdvADzkFSBuhnKLJPnQKjZe0iqARGVz2Il
YXagE8RALYHvpyHR4tAN5fjFstMSMW8cblQwt1EY1OBuPJbWEoXvxh8FUegZOIyFrchGBKN3Vqy4
h9tptGvNmcc+ddMztsk/ESZE0uRQhyFpAkNcLaQUtuGnzvbtq2yKw/aSTXOMFpKJ7zFMRfzYddaD
OXV0Us7MWqGu0kAeEvxTD2Lxyd2wmAp/0oKiksVPxf7I5FE80xK/FF1/1WGquBT+Mu9poIwPFCPi
RHHERNWZKDRihgzl0tuw0aQbBbZo96hCiutcml+ShbCiQsf2SRrGxTcYEEM6IyJAGlcU7rA2JcYw
MqrILmpNr7lXkzW/Wcph7M6gNZ/PpdDBY7qC9cmzGsUemQj2MAsYQXPLjiz1DhM63CLSTEseqJUI
Ue8q+N9nwbYDjmUSJxNrqKC76+bJOg6eW4IaK+Jvftg0d6zMJSWtOZXfjNIhJTkhIz2I19o6SLd4
umw9bMa2DVHgjQQBvTalNkk6WkOPZNCV/ROXu/UpTSgjVnASs4o+MdC+MSwvzwvDu8csNXPScbC1
bNQas9QtGGIbxyJ7KXjPYfLfM5m8NZ4phifc8EHYpDZlpZpvif8ky2kk1UkUncJe6qUcb2LUzYcY
mKCNdmaYkj3VAMlQjKlDaNytRujfWIKvbI2RKi0SpUydhK9NVyrjW9hD0GZEnntpTxgJYrnujim6
sU7Qk9w6MyZ1yr1VzWazQyRHktWwhlr5CwK4bbW4i70HaYbycVhzsMT6PaQoYcv7xpoA4214mQbu
dH/oT6Mt+cJVsNAxOyQyOZFf+v52Whz9HFchaYket9zFawnpQr5KXVUmJtldfNz4HgabtpD6lHQv
z06wNqyJX4G2yLBgLDc9du+RYHiU7H255oSlOZcf1Bz3wVpTxGbNLL7MPaLFzDVljLSJOTJGwH6U
HmAtRgTDB6cgmSxAmuZuUq1IfZrm9igXw3qWTZ/vq6bX19wCJuJcbzg5a+pZYq8BaIRnSX1u0DU/
1oAEQ+QWJE5dSofQl3yG5AevewjI9bbYXaAU8Qlaa9bMNYPGK9jaFnRWcIbU5VBKSGgL3sPaJJsV
+ysTArRxEUBfZjpMNlI2Ji3I2epkNzmwHEmBG0+VM55J2TbGQ2vm4+1gOtknp826F9I3qvkpdEr/
PhxzjNNkbZRv1uI0xC27foXvCRU6BX2dsu4hN5NSyUkYFv1bfoVcQPylNeAxqz+Xzecfi5zffub3
jYP7C6LmIPiBVvF7kRP+IgS7cQyltumwQPixyOGXHQxVyMPdwF39hL9tHFhG8MtQLEyKnHcBxN8p
cv7sCzCxJltmELgiQDHBy/hZeMVk0FSpyhpC2RJ1Gs2A8ITUBT5MqBed6hznFmBKM32UuXZ/U8d8
nf5n8tb8hqT7D8T6d6xGe/W//sefqVfrX46bT3Bfi9B/t0b/qPryBDGniBjqizWZ+lYZwbzvrLwW
R8Po/PiCGNTYAJ1yYjzEDI9PRTmV+a8X7b98DXzGPxkjf30NUGL5Dng563fw42uom9InRVDWl6qf
4IhDfu63qi6YM6pJik8/FMH/yRu2/ulvA0Dyq8ANNokT2Osn8iMAt296mx4qv5SpebFrRrzjOPn7
wTe7rSIoRWwCs6yOhUCLtGlb1z5PnvpoJUH34vcDvb83xQQ/yu8iTxFR/PWrc/7p+4DwizmEDZQN
XYXN9s+vrq+YOzWMCy5K29k+NpTxiptpFW6H4Be2Vq/wf82BMr6G7Ek/FinQoAgB8LQz4hQfpQcH
nyokC8b7vq+rB9lYjFKNJTDcbU0EDi14mqpxG4d0c/vVAQ6VBGXiQzsOUEYW/TGMpY7KgTff6/Dc
JshSfYeFvG/nW9z1RBIgcsediXdyz1DLuhDZi4DVzNze2rsUAHI/akAZW8wS87gRi6uqXyVd//qC
sWkwfrpkoMjwEVFYg2HEourwgPjxSxQZqUAzvpDzyDcRUZ/IKBxL92VuhiXZEF9ntucg9Vk1qbx/
64UDFVVBNZKUrqQkAkkyRgT5YaKemswpxOeSiYa3hSWCFsGedUo7b5nTVsZtxygoEzI4+kA26p0T
9Ih1/CZIpkuYNcbRTdfpSTV1u6XnzJWmH9UdAfGWrNIvC5ucO8MsqULt+CMp9qclzEj4Yy1w5WZ5
sWcA7j6S5I5IJBj1cbFnsQvA2TwthWYqgk+X3xaZiC+iePSuCxnbB51g102k+djZcF7SMiiezJnv
tIgX+7wUzVBhf3UUmWD2ZJ9ZQ3qIgdXskAOVs5o8tqKlMbfBrjtf+y7uoiaG3rFprIUYDHduii+6
buZTrP2GpBQ37T+b7lxSOsl8ROIeDivrjRwA5x7pkbKOQF2GWyXme5ZOpHdUYKepuCrK7XjcdrOf
slQEOz1EFREi5HKz4XxxcdszQ8iW5lNSNIIVJNDXemP5VWluGjy8kpxGjBMFjgbj6ExBsgXe11gb
YS3Ej+dJnpTf0yFDjc/SqLnP4d4dCJKSXyHm9Ywp6vEh0FDZN3EMEhktZNy7B9eqSFkbMPVQ74+6
nu9SR4r6SJs7HOQyvwiThwNzWhV0x3kyxvB2rAY8m7Ku7QMMa2GfXLYn6WF6TxfO16Dh8j1zWOBj
rvYYmuO7+ddU4jWg2CQhC73oGlr8nl9cv2cZl8VM2BZhHl7xELznHQ9clvXdxClxnYBaxvW9ZiN7
7znJ6XtmMuj/xQRYv2YpxxR5bK3eM5aHX/OW37OXOV7IYR7WSGZ0OaQzT4man/lygzWzec1vxujS
uucJqciTV8+OvJKF7U+nLmEeztizi6dTzsAKJbrVmmoDAK3Nd7bX+lpeuOK972iYiUwwIdENKgGM
5E1Qhkt87afm/7J3JtuNY1mW/ZVcNYcv4KEf1IRgT0pUZ2psgiXJTOj7h/Zv6lvqx2o/eYSHhXml
Rfg0Myc+cXcjjQSBd+85Z58G/ApKRfTe2LJAuMEk2nmTdTe2XsmDJBInyh7kPpbJTBVVSSMCaYnX
xE3bDRmOaM8kz7UJt2EFf6hbq204hi7L0F+qdgKQly81MPBF3zOjmPsm0dE2m9LcOfkUrR0vC++8
fop50xIecZB4PTmy0ddiaNItFSqOL5ILIMM+3eEG6scL5zptY9RRoweLKBJg0yOmfBUd9pygd4dK
54zvQs9TXYKbdqafelXb2XSUnvjWTCW2pjCZzVuL4vM1/aDjOwMqORuP0RrWtnuM2NYGcLC0TeXA
i0E9bg6NJUDKJRydGzDS57FCHKK/Hrh5bDQ7s5v1DdKLhUlwyuSF3s94386sItnQe6fFJtLPqtSx
tLVIkWCD0rFDSN+2SsZHmrz3pUaSn96Fd86f4EBEr6MZq7/evmnMd6uoxJbe9XyLuxEHHlGvG6gg
/m6WiXletOHW76oQSdJnFU18Y1+1HI+JPkzaXWh6yzVoEPdCS4YWFLTN7n3NHRgUat1Hx829h37p
kSm5JpiAvCld0X46DoE/l82xLHtx11FAuWsqMQZE/J2rMkzSe+FhnlpcgflXdoQEKT289J11Vfr1
mTYT/2wIesoxC+rbNGPhbmXO41KjmfRjPuFdE9WZ71dA5mzH7RxnAxKR7a+mDErhMtQW4pc/38Vu
81FwCYXr2lvyILW8ZAxYEPfXzHjVPX7wfO1hJX+eFgiVqZGFu2EMX4yuMg5Z3xsbcxzt/VKU0zab
YrS8xjJ39pKSLJJS7si3W4C8F4dcZt1t87BJoV8LL1hkFm6W3AaCztJ/V4bDS2OEnKa0ptnFPUM6
gMQS4XHw3xtus7vMAnwbET1PqRk8GAYGJxQLgIYSNoog2FLCgfLHnVn0/mPSDv0UFLbnngU7hUCg
6pdb3e+KIw3vUBrayRL3Ha2K/jqp2YYQ9Zpyakxxx55hPNbX7tiQ73Hojq9PGrVJdygKzRoUH7l2
Ccc1O06LAHWK7rfOfDbIS+c9GX4abpx0ti42UbNVaBAnVQmjCaW+1o5NE1Z7c0SkcnMULsOPL7br
sXSz9O6Oqdwiul0N1D8WW9Ovm82Q8ilUjnyP4ihZu6aenWZoBzu7K+fdyKZt83nXcUw4FWt9Mljt
mwppXxlO/MxzEnixtACcjT2lNt0ACl162FMsLTMOkLSKfYghOJCl6dOLabg3mR7i70DZPZbOhJyr
nKt0B2lluk9j27lyQqs/EXYiyUVt7rYp2xvWEEMQs/66H8qQZQRrB+csYm84j6XhlStuPDTG0mhb
XnVD2G2I7QB3t7NBRZPcG4wz3S4p62fc9c21ZaT1FenSvDsN6GSbeiyPGv/xjeMioa7cPm7LYEqp
0A0ouhFW4KfsJYKZxGh+BwFy+l5TMXDbhNoYsLpFXDN0Xr2KUp6jTpx5r1mWuOcIa2FCI1rCMSiG
STvhy2eBtSoigm4jFoo2mKrOf5zoH6QWOhdkEVqjC5iEaPqEpryLrT66yjkk3umpKUmgZdqtR5fz
DXLAfBEDek/R64y1aYuq1dh+Oq6NonNObpWIKWjqcrmb2a1dmNc6AlqtK51VjJC5Ub7Ts4NTgdI3
qLo2d++MJrJMASZDG/YqOTx0mQp3tMZ6abtMPkSSNO1r870goliUaHIWHaZ1l/MkRFjkT26Fpnlw
+Nw0Mi5xmLVYTMOUmG4SV/J+Mvp2H9JxvUd+cdicsTk6zNiZe+KWWfk9lZxINg6+I7GLcY3hnzJJ
RNOY2SUAOpqBPlmw2/mZI7e37MfY7KtVmFsxIWbTl/QpmK2JOmakT9jYmhv2YT5+hdKfKz6LsMjx
QFW+m2eBiaMEe2pEJis6VXaPRpn0aXTJh4xYdGhxQ7hZZioVgknSbb+NDBRtE+vX9//RTv497UTZ
C38YzP7El7/pv7/l/7RREL//L3+XTZzfgGOouVVwmNV98x+sAcJcTG0UjaOUmfrva4O/JSNAY3ow
sX3w0r5Bo4aCjf3dw4iiYrmQsVGP+VOBiv2VjQIYzp/mI0yJJmI5XksF1DYVUfvH+YgWvmXJE0Ps
2R7wK03HehrXCY7MNqjR8aEPjV0ZAAvpMdKpdqcasN6JVvvyugSK0WF25jzaZKoSCkizc0jLqW13
Iyvz6woiULu1pvBNGygs3S0RmQly0TRNhTWdU82AoXdlfFZR1aw4aQ8fuGNSqNeSPuKBgG9ipEdd
xa9WQ+PTbZoOuR8Q8nLbnZMN+OvCwTK/c2iiCwvHEiFVW4v1jZb2nE7i1JPQuGnPGlWPVqQatXQ6
SvrN0JfJWuCW/tJFI2YfKAP0cA2fnVwFu48zMHsHlYfsBoQZzxBf0yJPdvlnqxdfNx2Ucwp5sh8l
tZaVM41v+mK44tioYrBpwZdMfSOAG9m71AhSj9I9jrhhFDpERN/p5s2eRl/PREDJXPbVlzZqsqoj
0ySPhvVsurSUJWmDZmp3qWOutNlIXnCvlN/bOUeWShj6nkQpbyKDqNZQtaF7s+Arv+Fep2ENmzi/
6HVpwCZmUQHaVPghuVz0Pao75kHdSae5r85JMiR3laEnDgJMOmvbuW87jtAzTtIAK+j4xZkjWM9d
pfqHWXiv+NSL77xr/1ImKO6BwKxD465ZZs9zOTX1dqkGfGKxI+J3OzedL2bk5gd+H/WbxlGTeK5Y
iKMvFeimVeVqTHFDrFknz7Q8BoIoxXwK/BLN2mLVr/UmiwSROs0b5eRxYIW6mQaUFnu3Wi5x1eRd
5B8kyEYiFe545r+cn6qpy79MfhY9k0rR6F3UpXuhwNF/F9nEoDfVWEAQtcyz0To+vAf6jWHDZTea
hZ1p5QFqt4PWyhgRchk2R7eU8SHiqHZq7SI80bzDbt6GVccnb8R28m6OofWdinU95yBKFPOVHABO
OtG6Gg+rnEPSGkOLZ218wOXxY8azxt8O9UR/N/ef+pkt09SerLCUxLPjHqSFtAbX2hYEdjA+yij8
yEMnH9ala3rPNCjE72bs4S7IQz/8tuS4KFawa6JtW5uQ2ev8S+87/KUctjkbqKXjRmcnj0hXC6ck
ONNCCVwymt1SzC6Mt/ZwSkw257CBxoxehdj+2th0Cm4j+pPq4xzJ+asGP1tfRX6tJ1vJOweBwG+M
/LIzhss6dxkwAn3wMQ0qXfM7J03q+pp56Y5tI5bVYFBfEdDlA16V/YX6QYs49lZaOtMmQWke/PXW
JEXAY7/0PiC3tGcsJ+nrUtrNuB66odzSZxnmxxil0CC2EmvTqrXcyaYsWVXWSHSOBXMa74ZJhWci
ZzV28x5HgLuQaOmb1w/OG2byLlPpAMD2WTIm8ztW5FHF4q2pOITTNAYRxYnXUduz2rH04iDxZsCb
Cel8M6P0QJGLZWO8YOJeQT+RtJvaOkURLvyqVd065lvjTXJjuU13azeSCcbAxQOobTYfKXXW7rGW
FhLXnZd64MxH+0uR1jbHuCJ9nGqe7Nh5GaIBPeU43zS7UObtUSK2OHKmnS+XBj0Bc4yQAIGx34m5
kndNZJpyVaJpyp0RTe2jPzr2DSGZNgr4rbTykCbC23ozvEVuAHo5AN0XDUej1lbc+6mdNz7RV87g
BeG2/YCZLNmXIA2w3kyohMTsE/FEb3V/ZbfCvjLDImwwWqIKoqiUw0UjKHZbWlX9zewN56HtFxPM
vkLuGrhGxmCuQgB25ieVN1SAXig30anQxXyyIbBMa2C1Rbs20iwcrxqwWTlB2RISAeGQQxtZ0l31
n7leDHTsEBuitdjWnWU9aoRSV+VnLjj9PSPcsptM2+XDUQHiUEWJmUO6+xno200+L5N1bKYu+dqW
+PvPRpm19GXVpJRNPy8B7ac1P9Q8J88sBc4prFXdKsrkeA0ruLjVOY9v40/wC7m74U6Xi4sFzE2e
sk9EDMxivN5ijDfdJ0KGSk/z1IRp9Y1Hokw2ySduxuuLHtfbJ4bGUESaWLFpMkWp4ctI13MBuab6
hNi0jNMkeAkHmIPrfPUV52YBeGMp9E2nIDisTXYAhO9r6Dg8v1dZzV0jjLjtA4+uA+oO+y/jMILU
+aTr/M/Z8N88GypF4D8Pza5e09f/CAi5UAhQJq//cd+3PypPgGT53/8QnlCXDJcx+Q+d6A8kpWH/
xvaWA6KBHsHOn7j934+J7m/YbvDOkLz1DHgB/IH/EJ7wwlgk/g3LxBlj/yV3jUr0/xCfhUFguqTA
DCK5PkKX+1Pin4Xz5ECd1M9Fk49XJRGsU5mB8wkqZzQ3XmZi07TsYbj/4fP6/ygwP+/udcHCno/F
pGaQ+iULXe3Hs2nUgMXApxydexYXmyFKMiru28W/AW5SfK17T/v49Qv+SVMRqCkWfYYcy5HtLPXv
f1B8DBNq+ZiK6GzkBuUG5WTGUL/JPwSZA6qjHaYC+OgwX+ty1r5KTdiXX7+Bnz5og1yQcDFX4ZXi
H386jS+p2evN2JonWUzpA4d/ply8Shh0/Oyq70B14pTzj79+UfEnXVH4ngEbQgFPuaB+bnos9Ny1
maBpBHdCnutl78on7BjOd4uMYHYl9S6/ZX5VmEWt5shCFPam98PlNS18tgSYfnN6HLrq3dTHcj23
2vxKMzHIp6Zpxidfy/NvtogFzvguSS9xpM2HyMmyc04rzXWYyRQuUm8dWuEt9yJsXfwPdhOvf/23
/NNfkhkLQCvXr1A/FVtdbD98t+m8ULY3WstpKavhsSj4Ra10cgF3BRUfGGAmKgkxSWxBquh3v35p
4+chS2dtwWXMHIeeaLAK/ufXjoeuqrOonk+zFvv35iIQLZKqS2/idOCBqchMZVvPbWA1mfcGDpXz
hJEsH7xn61+8l0+N9IffMt+zB1IODIjpklijwe+f34vumFZOT+B4iqFRPkA+N3d8GPSGyLCovuhL
Ixm+Qp3t8OBAqwhbmZ7S2M3YohVElQN9IpShOu4QCDN8zsS/QTN2hLevY3soVrmmJzlGuGbE/2KO
at9rh0DTTYq4AyNfrGEf5ZLGcyeckmT160/6T5It6j23KZfNt+74v6NLfviSzSWqjWWpxlPBJGEE
hMGRkWxfdIdcN/LnX7+Y2gT8eFvko8T0yCsaiPHcZH++pIZ08ERcD8Up7HLrQwOzFzFb5OHNQOo5
CUpiarjxrELDmIAdLZCt7edIozr67OD5EaCnxW7uCzXnBcQVkAsXS3CmLj1B/vhfvNs/3dxMLn98
CFyGcBq8n7/4upWcLqSywVDacxhxkXn0syXY+bhsGRZqdM0WFbaj7yj03XZP7CodCWv18ZWI6uKN
mElHY6I0vS+zXrTfC1NjQSdDz3iPWM2rzp6x/2hquVz9+q3/+XOGqc6jjCtF4K/Qf/I9WFQ5kcJr
5Yl66XFbdyEToOjnnW41Lmtw33/49ev9iXDDF4vTgjM8+xUsAMZPv1epDzjLcOSc4sRzLsQ6C1JR
5nBP40dy4GRrneeBuYP4pf3kRWaaBqImp1OO7YsBCWO7tEIQNybDT2Ana9qbHt8Z9dtTtFwWoxo2
EN67jdZO8SEfZu58k95eZSUd6IlrGLtf/21snLQ/XaeYNlxlFmDX5LJA/8kqYNIWxarDpBmjMxNz
C5FLNYfoYBBWWoOODHphnN+YtykGD4fUzC5iscxXq2gqay2pxbaOuWdqN2Zv6TZYjMVsVq70HLJc
vnj0bbTj2a+tnRESwfamCnJCnjjsrJu6yfZeEueYGPMeuqwL0OaKkpWyPyIhVtXWhzm2iSLyTyuC
bPp3tygUAacrvfRk+gPUjcZq2q9Lyp11hQs1XGcpsZ45q1JqgkUSfpsnz7pBwM/qE+59k4TsLHr/
2NQOGUMmE0s7YojoJatnv3gkPcgtqRzc+qz1/RXsPetgT7ZGUZEzgatYhmpHYZkTxBJmr2HX1aWU
Rf7NjQYb+F7iuJdlzs3DXFmogQX2gXdK1eLHGbrgc1WyMKtaXdg4chAFUpZelGT0gJxHM0xfBnOO
7lEhxhCKQTLJG87zhOBLrBjrzhnw6zZtjLOWmDCNZS369VoObgQ4sqZL0Spq/W6GP6ptBcDPCHgd
FVKrWPjt/TIz1PNlcoC81vSsek4ILzwVqTF6x6ky5ZbYCZu0jid1FGhwqN+NqOyvnF5zPywZlkfq
3QnxGXmcXHcQf7lsC9ulV6pJ6F0vCeSus0r0jxZdtpgFNfdArqYpiB3HmKH7pvEI75ZkHtHQ/ePs
VtoOQ21Bj1Ppn/EstFQJ62Qa4XB3V5M7iGireQg8wRwaYoFu7lEjhWRovyKqSbFCv5iv2tYBlAeM
ndie29UELCLvZu71gSth0pd3z5LORcYS06IyyiKBTNqtS3Hlexnr/VVjD9MOg3Z6NeAACaZEsxAG
co1YlF1bJwqAFl+RHbSvWZxp1wP7le8xkaJbt3UpyNENAkEV+mBeODbldbpUoRrfe22n5DHS6v4p
No3hC+m3it7dejxC68Ncg7OSlcrURRZtfPpkvkA8oLJmMppX00B3WLmzLCFYD4ZT3LHFS4vL6Jn9
hxhHlyhW22fDzjImLpHMmyAuToXmhfeAOpJr14YyqcIh8a63jKoPeqM9UfozIPRBYK+2ztygSjs5
Mo5pluOq0QkfFbVb32sg3J/SgUDjBG38PXWm6cYJ0w/acv07+n2Wd5p/y616cFBhxFDJ/FjjfCQY
NOu3iF/GR8aZLFvprk4+I46F/oD5PDrZLUEcsvbuS9q61L4xXl8mIzTulsbzXTo0o+G+7EgYUvqc
xAasUpEeBiJIW26wj3bkl29dPnyQn3GuGH7qxyaJ3TQYxzG8UFjj3ZEy5EHucsh4zjUwUCEQzKMB
XPnBNQqusHjW5wtLP1RDUBjZNitbGa2X3lL9a+noA3Fp8lrfDRJmy15vR7/H04mPZaW3VQ3MujAq
Ytj0W9JtYafjzArWjb9lvmbM9Uuj2ZGDJ36uKu80+2xazFkLCRR0+rM/ONWL9LDVB+D0R+WmMAH4
GOa1zUqJUEzr29hpajLARgIK3K1mfO1SFtBXqups6d70pUc3xXpExAZZeorb5sSB0HnQsklrd3De
epQ3EpPbTqtwF4WpxWOFtdZAwryrznk83OfOGB0AWg81+2ILf6tpAdsMsADb3wd6kIMKDj1YnS5K
v+P7TxdMehIY/dgsTrgR0s++plXoWiskxVCePFwaBLnaifybVhGMwEKWVkPATMgidYHz9BGmrvW1
tjXzWFn4NFZWwnS4GbI+7M9Q4aucGOc88fnmvmau7Yyig5WmG5gIGH1exlZMt4Y2l5gNCp12185h
F0c2IkoUmM3F2o7RZDm6tpi/zXM10huY8FRYNZXuHx3HwB0kp0YBCbqwMYN2aqt4lckhv4dcP763
Sxt+GcIivjJKo73o4GGqFTs/Flm0HPlRgPNXuBtOAPPXJScEG/a88rYBvFBucBDn6U025axOdL3q
kjtiFP3LMKA3r0h7iZPmRfBTRtfH9ZAYMiDxhvsu0x0cdn1HKUrliTHZVgOI3UCmTuQdnSZNTmkn
oq9dTLp5bUyRcd+SQH8FVV8OK6Ili7H1ar8EhULx3Xgnar/5uvgamp8kOnbVG7FPYCqPkj2qEXSi
3LDbLe4q4rkIvsM3T4I/CHjYJRiQADiBgbaJn23DvNLoeBe1+GC4St+9An9FXTH7btMpscU6yUnr
rtzMNWvma0ebgRkbGjqo3cu3dOlUJ/hkA17OZiY4npFauMs6w91ZbOOHFRjeUNvBYZXKxkGopLZ7
cSbHykTg4yB5aCtmq05Kz92IPmnPvBNsk1OeSNazTUFLizFB6AvMUBSsYMO8hR4kegwXi6yeNN8N
w53GwMbHilFmE8I/RjSQIJ7XfTXWHrt8n8PLBv8fCirVCL4ih+Ij57OPqYYkFBRtpjokekfHYgHw
tqyWu9Fo6QuDEfXRdgtuBlasUJZtdP9z7Rk5wOA5pstUd4ryYphT3YL+iobHFra1tvLsdshPbdwu
zbrJI/d+6LzsOcMxvsLS1U7PnbHo8mjT/c1mmoW4taMFPtroTte8jOk03TZGoV889qdsdrOkrKzb
qKu1REH5+lPpxnMfLHSYvQj1iHbbEfjFgsDBr7WLxJ1VWtm754b6saGZmTYK8npiAxh/mtd4ZfI3
o22rI/hovrsqN1B9ahHPIAE152ahe6ELui7K8sDhF11uevLF57huO6J47RjfpHToaTTr9OOpKfye
utqieAh7QaKYcM9WYz/OA4Kk3g08H/slyZSvrqMq9Gs7Dv5dErXRIz4MXB6wSIhs6m5ffZMWdOGL
R01qdDD1tH4hZNY9zinACxEmy0VbQnLmMAL2CN71DVCeYtegNJw+/y0UDfdLjP3hS27MM8FzfAUg
cJ3Bvaj0RrLSJG6U3JAzWWGisc8gEQGnxKS8J83xdj6GZvSpZbJ3ucNDaGPzBYCJ7pZlsxg6VJCZ
2ULgkiD+e4X3Jq2/swYZ069L23dEcuuElFVnjrr9mhcV9+upmPJ6V9u4/J/sMLIdnLcOrZWR79T9
AxOg4z44QCa1TUoUKz/ACfNFIIn/OttRFpxsslZFieu5QCiYk9B/70eRs2qX+K+OwwiNyCeCtReQ
IJPfjcN/qTvovxh3FYevz7T7n69ioTrG1ev7//0/pWqCv7y/FvU/wQz/9gf8sYxlwPzD9m/+RqsH
WFX9d7Ih65K/b191sgK+yUs7f1Rb/kOk99lCsEozHbY9bBX/ikiPu/2nAU5JSGoHi+vdVU2ZasD7
Ya1hL1NDIr0pDnBfIgqd4TuXvSkOfQfzeYKudg7NOF+PqR3dcGo298zjuDTpca2CSrGjgQ3lp7A1
/H3cwVcJ6oiesVU0yDeX6EDQUxIUuH3xaKSdeWgIFQuAXq6Ot5AW6Vnxq9nWgJUzONEYc5+pYGX5
DXMkTXtLVu90O9vTibWdF+rgyV/eid4o9oMfisBpwnHtDOFVZxfzySVKfYZB5AZzVo8XDv4g3+oy
3uTASw5NNYX7oc7Fg2gq+5uBsXYH1Ei8UjSSfI3haijEAIAWGhwLPIzg599yhVwmOCd3JqGyfZyP
Yt11iprA0WPY1nG4YFAX7DFbf7S3yaKOM5Tr2qo8xdUOVetUAbAJHg5po43bMaIpG58Uz6MwHCeS
anqqKo9YX5pZRY03WcnNEutw9wlCuZwNF4915uJAu9O88lV0w7T3TTe6LD6EJx0P5Z3lc3foHXva
lk1undqUKtHV5OB3wlsfvcXcRK8nV1Z3NUM5KlpXEcvXkytB/hG0mkPiKMgny9uZVd5d+0U8YmfH
a4prqS0eNQeFkecXCiU+AN6nVZv+4zgMzQbmQLdZOlke07hwIWXMWo8JUoHaKTAH2m46Mb4GbUrG
cReSCDhTyj1+A0nH6EEXubYzFAF+UCx4fZGkC/DWETIh0kas0JbTxVME+TRVMHnI6uUGFxWnRbXR
xMfOBhD8fKI49Asbw7VeubDpFaWeg92uBFvPN9wfk3qWpDZtrkiFlaM8O5SsFfWn/BN+rwHcxsau
mPi2glZgsHzJIoCUGrCXN1VIeWsqmj6iOwkEH8K+xw/qVcs5HhKJZHr4JPEDlGgUm99diMqJQpdF
MGJCZCnNVWOaSZCktGW3hNKYUnIo3H0GEbz+rADoErNb56oXgKWJd+H80l53Ea0BjuoPgJARB/Nn
qQCKM5biUnUNFJMotmOoCgimoXFoVfLxhWxFZVJSAPyLwgL3s7xgqHwY9RM1lw0Nk1K7L1TBpNF2
NPgN0rd31ZxJsmChj2nYjbSnQaegclZVlb5BUYJM/PwhaXFPE5uj1HLiucXu/bPrsjAj7hV16z8k
jaETuGBFm3DcUh2ZvRnSl+kPrHICtsJ1dHRdZxjPuq2TcxxKbm8BLgF4iN5nB6foVR9n9tnNCZBq
eGajTR3zXKtqZt/AccsdsUg3djiCu4GC/uGykcKiV3XRlnhj+S2PwSzrBcWDTu0L82DOjkfM2OLb
NWz6XYXJpnnlTqnaDAxJTdQ2a938NuXS2i6dDaBFc2Ijv22xylXr0SbAq6zD+aYodGNlTmNz1zEt
BKnWZ8fE9FpFgx8Mxq5RUjNulmsWwt/IN50Mcy7fGpzygYZ6tdZDszpkSUf6T4Uc2VyoFiAbB/S3
rpOtTwMD6FhmxlHlVYAw3llwrq88zF+wUcI5uilnFsFkQe1io4eTiePDaOCcIiwXNyPVMU4gpe19
07Gy3wpRxoye0tJfU3OoVEk6RVrMHQ5o0WQouYABcdKVqG0XNx8oSFTdRTl4mHvrs9FITpQbMbfA
LMJ/E6+jmvKjosMhv4J9UmOCVu1IglUQoFkHiByHZpNDef7ZpsSGnGYly9C43FXdkpfOz2PSdxS/
dCyJvFgcS1XPhBdHXnuqsokod3HspmlnQYABYU+x04RVbBtmRbYvNdkEoyqAos7NeNZl4zzZbdN+
YF8zVrOqjOKv1pH+dHaFNb0uUnucq/K2wTtegAYImg7WbeLY/taPQCmFlFINbi63yWdTFTkOrA5Y
spszKRCAqL3zAExozy6LxHcsMEjaBT/aThVglaoKK7cH/QDkHtrTNA43rc9I2wrjw1AtWtBKyuvK
mN2bvAlxfkX6K7vLq6UP91XcftE9qa36sbszVDfX4OVVwJqf3wNuN48KEnnESORssHgV60k1fJlM
XSuMNGSnqP8SVvFtUpVgls3pH8fdqgImGnSqOUwzhpzaWRYTtZtTLGa3lPkWlI3FFq1jZA+NE3uA
m0U1klVtil0VVhY+Mgv/V1FT64dgVA99mzD00muW+lPBaIrRhS2+9V0oQQZ42yKguAFVdmZA4rDd
WNtZX3yjas7AxnRq3WHAcda+qjA6rFhtfViKE+exHGWD13c3TGJg5CahkHLcBsMNPFnuVIo4FzWc
HgI6ieZrRxHpeKfnZuRW2YfuBQaX9wDjVZ6IOPMFWpN9xKnSBRMuJAY4xbyzTahtkMuzVVp62U2K
5/8qNHl4JaFXvBJoHLg1wdCrczPdhbNBQkH3PeB8LJ7peMmWrQTAJyvrKVdEvkKx+XpyDRtH8fpS
go1bn7vmWlc0v2iE6xfPMXWhdcGcjbEqvh0j0300ukQ3sAvis21Ls3yqcyxLBxfhwtvPCmCoyj+f
GPI3GV4voL5cgA/WJ/Mw++Qfyk8WIm2nrCHixluGlbBHeIliKtnAEaIhmzUDHgCo9MlXxGgEazFW
2EX3k8BIzUf83XPqBRua7kp7r0y7L+SYzDdfgNFZabUf3oNhB+04zgrzKBTx0fqEP5Kni8IgtxTI
TCBEz1fg4d4EkMPb+BMfmQibpph8HJisWXCX1lYbR+4KSdLZgBgUirJo7f4DJzp0KujTqH/hFPsQ
oeGR3WXWaAy0yCkqkZO0hsPqw5vgA0kmpmoQcx5YBOgfc6ssvIP+yXRpS/wzyYw7q+ncA4/GYT9o
TvvqcMDhOqT3uSvAi9VpWO1YmtMus1zjjTyzGz9rnGw2WldaAfn6ZlumxjNq0pfRgUArBqJvTifd
GyqzFOkQwCXL7mStu0XN5LcgsLG/XGHo5EacRXg//dZK10vNPm/xw2afCaxyOMan5sUx0qkH3SEi
Bw4agvSm7EBVJYS/3nq3LBEXMiEhYGrWru11EiCF9lw70XicmbyfYjiaB36hD3xx5S0BgcrcTxWY
jgAx4Gm0CgrKaYR6Koh8BEkl9b2DrhOQB0r2C3benQdjLXAnK1nn+hyR7IjnDTadkqUshsTrpIdT
xakd+2ydxU12LmGsvSeAPeZNXzuEXIgv7ooIKxb5wwkzb+CWNSaxRU8oXfGHJPvoWK1TUFvOGbyq
yRmPo80XY4zoN7riJy3fe7tygRViCj5TivXyOVb9peHyvyVCX015v5pAA0bO7+8xvvvfvUWHb//7
f/3+//xt6PTo77DJdOPxgeD36ev++wzqEyInO+5SC4trU3V8/GMGFb8Z2IbQ9kiYc0ZTzpx/zKAq
tWxjePCRagz/LzmAfpZg0dN95cC10I+Rv362iLTsYYl0gmQR6XCI3eEg6S/trO5iusX+hw/m33D9
kD1kqPYoBlCd2n8yavQg/MgZW9WejfQLNtJXjAkPpjt94YNx/oUo/rMy6mCOAlokgIMhnNmWGrx/
GKy7IbLHMLSyfahX/Yrtc3yVJMu8z+LiX8qwP83wny8FyEYI1Dvl8vrnl8qSonGlYWT7MW8e+KC/
6ml1GbP48OtPj2//5xdCuobIqTvKa4I17Ce1nNKtyplHbB0RtnLg5RUUEHsGv4YPh0LaOG8qXIjC
G/rxjr+rbhcnK0KVXsi16uTWsftCJEQTQs2yLRqE3kfkRkQOYbvVgxc5ebbgEVqSj6ll6+xBm3yE
K4xtBCiKUCC3hOljrN3dSKI4iLHd76RPnSjJcKB3FTLdvT8MYXuYwahfp7aggDXSYBSmobMetKVn
h7vY8hilibduZUKzeAvv8ZjM8Rteo/IkZrfcmfUS+SBzEn8JBE1ToPWcbjiOs9eqvtAiC7Jlvh7l
OGC/BLpIN1IjQzCRY343V0VS0UUXEj/Ilkx/Ia6OVDJNznCZZ9dM12Ps9GfCt/0FG/Ny1TlCPPde
xIxTQy8CU9LeGzb7TeDy3Vq2k3lPLqTSd9SvyLuZnoe9UY1XofTaNbpyRYxx6GxoSkObEjaEBV9R
7qvV0Rmqbz4HdTeyG0yMpZ62Vjb2JLXAmcQ3ixP3DxBa9RPXJwrgNOVPzdDo245Bc+cmbnzph2R+
lIhcF3tirqkI12Xrcu7Fte31NKjDo/YoRmzrrYFq9TIK8EkA2ACNMM6NQGPomjRYUWcyodPYym8b
GCjMU43HWmRqvUPFCoWkeT0swf9j70ySI8ey7ryVMs2Rhr4xkzRwd3hDd/ZkkIwJjMFgoMdD99C8
PWkV2pg+eGTmH8GqzFRqKMtBlVXHIr0B8O6553xnaCmqPWhk6qma1qr2kco/69Hp8cBTJiA7f1HZ
A6WvqkClRxsYDx9lbTlXsdEQykDOZ5PbZtWnKZE9TcBJ5Hl8P3XVrV2WxjDw7EHz5usq88fnzIO5
uXfPJRa8q0ujRWfaU/8lcUSQhmppveCQkl1qE8twcS7F6M4FGQ34gh3AimgrzwUa1EEAYrB7DPXn
fg2Tpo05segKznRxW0zMOyJ1aeNgN7RUc7R1GsWsQd0Rm/9S4dHAAAiNpdbDLG0aPiZWmke51H6Q
hGyPlmvfeXZfX/TEIMIo1abLcikM6eYmOY7nFpH5e6VIc+4Xic9dI2xo6R3586v/39xdwNlwmvEQ
0Q1uacZHp9nMITDhbQ12hPamVwbK+imaMzi4ZiHGU+r5856ZNz/o4AquKcvu5t082sPnsdbKN+lM
2ZagT/GU61VPZtdqTlMTRP56avhE2brHEz0N2ODfuepJxvT2PG/9vsV1Ibh1dKj2Ut+NrYGyc35h
/xws5oe5fv8f/+31a5lWmxQpIX3rfzwkuP5yA/9jaXudpK/1a/fvP/JbAA2VmibPBUtz7t75VdcO
bFp5sFP5OscKnn0eT8ZfdW1jcRUjabNut42AByRPqt/OFPYvDg9Lm68Ywg0O1b/ZJPbxSeVzqODM
oqOSWw4pqp8fia2kip1MkbfzFPKbLkbIZTlqLsWW5I+9mHh1H6Ts8iZMubvYD3C9D30ejOzKhaSL
S2Xu2w9v3n84fNj+8kt/9EfyhqMDAC1cin4tBPef/ygcinTeFs2wW7JpaSyAxJf56LEfl92lPcl0
31beWzSBNOhdu7o0xuAdpY9Gz8kN7lnbzBtD0n1FJsh5BAebyZUWpd8waGzB0xv3pJryN9vMr0yD
tkWcMZdQ1TdoJBZiIGEhAfeWmNZ+dkmzcuq61xI3eJkbOT6k5IlbsvyQFQ7EKY49HbCh5aENeiTL
eNDNe39Iw6kcX/30s4HdJrOI7vsVV2eD41RLDxYN8GT3vkHquVS4m22B+GYO8yUM+ZHd8cSwZ6X7
xUC66zBPPYnW3jtWlW2LIAc5psCijwHbgqD3aFOT9ScLxocwzG1Kz33f1dU1oBV4DajBNaP2TEGi
wUMdUR9CLsGPZNWkE11eF73qx1RD1TRJw62Ih9dTso9c2yPulVpXubSfh0lR0dPIb0uj45dadsNW
T5UXdo51ZWYRfHysip6OSaKtyi+l5WJGlWD5szldSc/JT0bkj6vSxqRaO0xigRnBmCOMd3Rg8B2i
DK672Zj+kbUo6b9Z7n0V+A/a5PDErLNTZsvXki5mxCfzOpN5stGTujzRB9psUo1iKGSMIg9jDfF5
MNJHCxPWXayLXTIYly0lc9tqzKxw8NPVYJMPMfDTli5+mqh8HOtc3Q6jOYVukoCWhHQ2GAg/kvjh
nkoCCg98U97rmfoSxO1LXKP2JibaBn6X9mYEOLcORg5iTlx+meLgvaSmdxcE8Ly9Jn6aGu9TkTTq
fiiJqbHxLcrQjuU2MabXMpq6XdKwUmjm5tDmNQWvyXyAMCkOPVsM0+62VKe+jZwDPnEAfENNiFek
cEx3ypmkUXfWEQacEM1mvnVy56avdH0TzdCtK6y+D3jrm03VapcEOauNFvhUbXHKvoQH6If+yHJ9
NTcEjiiwmi9t0uwdvFFYsjS6zNhWNzFS8HqqYXr7E0y5WlvK59GM4GwM33BLIPWRMnO8JRqtqaJ7
HoPa6ah5ODLTv0U5Dzs8PdDZPa/csQj3cBnkwKnZfoPSV9HX2jMO2FkQOaLJttecFcmN4svaq7F+
yKh//tTiz1+nqkmPAzG7UMyNfzMwUx+xbDLtvyi6IS50CItbmEsUJiMdrbHGe4RXp2Puz7e9Ajgp
3foeGTE99LVctyKnrZt9Czmu8rEgML/h/Hmcx/QEcfnUa5iHZNc3YQpJ80rqMtoiahRNqKVljAG3
UycgzvIh8vPkpayy7DQ0k1g5Rj1eEpKqNwTOZheG9l2fRNaVFie43NFOybYOQRiVLSfmdOEBG+yK
LO/NXt50EnYmDikQDHvVdMU+CcylhQ+ioK7gQNUN6ilXp9Yl9gVZAHmMQQd9s9s8/xq3tQb5jpSc
wkvPR+UF94XS+KpYvH6E82hHNVW5UTpVIEv7jj7Rw5OeG3nquv6UpvYUdkX7pgDpc1IU3zIfbmDK
XgOHVlz32ledUNld30XLZjwS6XtKwJSlT2I+5a4h4co4R9SMMI3trzNgzXWtOdahhK1oN4NGUr5G
mTTBIpDVHMVty3n9LkrwLazmuopoHGgtgzO/rp3UlHEZF/ikxNJglC5dRqW+1BoFMyYy4rAVcjiG
7S2WMVTvehgfh5ZSaN2mKqmGWklrkq5aesPyIO+usnPZUkJWOfQyt7ZZ3slI3KMXawONIostWMOd
RJoFm5pt73sGrOeMrQJkkKXlaTg3PpWk8x54aNMDFZ07oVKEaCLC564oKnDaE7cO45IazYfMctRh
gHgJnX0ap+eGRQWlm5RPWUsNlahi/Ap65/bcsmV0mCzZvk9LdZUw/TTsA/feO/daOeeOK0vH8IxV
dwqJC1vronHkREhwacaKHUqyvB6Ekj/HXH85HVoRnOlbf6nVMmsKttxz15ZONRxAlSR44CujMZZR
ygVonn4uPenp6rKW2i65FHghuXW3kTtZDT1z3DnplWHkWJe0tpBN7YZiC3B8fmJ701/nvjsR9pO6
flWD/9izxguOkUkbBkB6o00Iazu2YH0Tebri9ovv7sBzpnisda36MlhGiTUmZRbKVKKYUnE/1aHH
M8hcCYRkxHZXr2Ys5l1jbGzpquS29nLrIB0Z7OlrAeuLj0qu477FcKf7jfyaKNF86Xmq3PuotXAj
Gghr7DxirInkP7dTP83bKGoIZFsAlNmfjxhT95MyU7B1/qCyS8/qMh7dWqlHJ1WzTXmcnFrd8Mgn
JpE2In6O4bExXA1x7O7Npptesr6f8Ng0acudNwviJKxkDC4I9m04wZjAtxURUvYwz3xD93DlOvGT
JJwnUz5lWeyuHXrW9kPlLeT1Tl+zj8jZQjnYTp2g2fqTEx37jCy2i0h46+cQLo/kr5PqpISU+hsw
85aTjVSOVm7dseKTXecipwZPtwjs5huijYba4s5r/TCPelM9LOEhkOUqZ0d2mQdCjq+O9NTjgMeY
y7yy4+jq7w8N/59ZXSAwLufxP54HXuTba4/R5ceB4Ncf+k1p9GjVQmTDZsI/f48D/DYV6L+Qm7EM
3+X8v1hOSAr85nYxfnFR3bDZL31XnP9/UBqDX4BucwogPEb4Bgz433G7eEuq74cDuMPhlqQjMqNH
QhLQ5vLf/6DJUQeM9C5sY4fC3831NdvYfEGnQEmb4NtPWlGnj8kcK4IWlVakORy5uIZ77Vc+UINV
EySJ81ALdvAbzROSrphO8eSvWU7p+7b3pb9y7A62fqQOE4gs4Dl2O17FmSdvelMqToIJYZ0eUgOX
RNl9qe1qghZmt366oZqG/nkuOM6OVTPjPR04sSV7EfnWAYcoXZvUpldvtm9oDwj4/VXh1CMd4vDz
i3fYVP2G5g1/ZN85cxLGO9e107HSsunB65RM7wxvsDA9juN039hj7xx7Wmo2XsJ6c50zabNEcfVs
l3Hp4lhBR7lQuDXf49KOhxA0UUUzlErLYaf8mdbNxjSjJyIrzXVb1GQmQPzKLwSpY1B7cYDUNi4i
Hui69JtPeQ0nyuys89m0xeiElxb9b8o4xYTTIgvCR14kQuu7YJh8lw//uWoX09afXbX3gsvs9adr
9vuP/G5JW/D7mJLBbxNuI5P0Xw418sE02nJRMpPzv9C5Pfx6zVosDqjXJTKMuG0syZ/fJ3nT/cXk
b0JfJz/sQK39Ww61ZSb+4ZJFzXYsGzi8TgSZO8PHgFHuGTNMbq05lUaD9MMAzVYKepkFza/igW3V
RfXolK39/Qb/h3hP64PWTSugw30qMNAODOZ294MxLiuTDskraU6Zr8CdtuSIZqY1q3T2Eq+muQMB
zQo1mmsVXNsMoC8CoMjzjFH2Fu9yiXUHq9hqkp34NAYjK29P4LbjB+iHska3NTaa3ro2cRjDMDBN
Fxqpph6oRpCpF5Ezp2vWKPpTPzneCT9KkVxkMX3YOAXMst8YieuqdQ6y4i9e+Yeb5PLCPYvk95Jx
9FgKfdgm8DL92qhTcQLoOj2IqnOvNZxqux++hP9BDfm4HiGAbcJO5S0mmM7ah8XTj7di38qkRXdf
cooITX+KrNqsiVeN7ZUtAfp9N6b+4Ye57Fp++BKRfeZLSkjNxGLs8eX8+FnWzA5Yrtj+EyO+nqgo
pmhAA5+6bQjvWjTORLBDItF4JzUsVTx//lrPatOH3494qvvewmLC6fTh9y8PpKpKhXGcLYrYgr6M
JM74pruV9lg+cXCSx2nMN5rWihAIu79rNUA8epoH8U7NNXjcP/+DrKU34+d3xLJtMogUarARxLL2
QR/ri6EqpdPJY9NZ8105VOZN5StyGGUNjWUzALe5aZFUHgcGA45vzpyU7LftuTSnraN5bN2HhGzb
AX4sj0FmnoB/TaipJToinYeBe/yxU0l8zAM1Xk5W7l4aGObxMgZUGIxcLoYPUtGYYARuiC/5NhVg
EttQIeWi+5fxkgWS8ykx+Q8N0dVvM63T2yTR1RMXI23HKovmmx6Djx46rq9T/gdp6aKnf228LKwi
OFFFiMw+YhLEKWbnnbyjz8gvQgxY6lhyBj8pSwX8XBVb9besUaKm+9nJzHCOZKIffBdTOAaMvkvl
kbxx3h86LTOLkDBsW9+yHi3FU9xp1PIUIPft59b30EM2ga2WKFg+0OXlw7a2KeGZpLzqaebCuJ37
UQYfh3jHQ12qKt6Oeu08QS02mDHMJs3fDDpEUCIV0BEgM3jHPUgoNZ491m/L7oSCMHVX1S4g/YYB
ZthFFd7KHdyXUe6QTBxnU2Qiq8nxUeWzNtIE30cSDXBgPYU1fK3mpllZRURWQevaLbr8V4Uq0ocB
JnJ0PLqEs9RdR4J5YqScB1zIFwtYSUbD59xTZskGCOPmPUcYLDy73h2HLNkv9ckLupq+Pce8KXlx
vr51nDyXJ2ixXptvRB7DY3GL1sH6ZOCqsCCA0TdUfa7S6Rl29N0UJTf8wD1cFveCDlZ9LbCs0vt3
x1ISzOTk6VeEXyHxBv2tI8whZFHtcZii3iLu/GzX4Yu5NAdk1czRDABNyl23ifuMyNiwoPDqfS6o
FktYJWykPdTbydc0G7WhpU1DOBuwUcUK/J2PwhYVwJdhF/R5uguo92N3F9eX/uxod6Oo8BdBGiPy
Pl7PcRCNh9io82NFUGPtlCV7K69FNsTXBHOJ1mYNM2TYzAb88izOA4xJ7nxbJV0MRtXMnoBcmw9J
LO2rycBXAWw5WdnmnG4qqMmrJgnmK3qZ5FNqidHbzA67R4HDY63E5Ny4VmMrEhbaMpFb2bBsICs8
05NLz13tA8kZvCp6T/OWcS5SPdNkkJuxIsHm2jR+OHr3WYCIIWDnkCYFZpD7W7QYj9HLwvxEoXYD
y2wycfhs2eegN+WuLl+d1DJDw1uCUGlXyFu/KVWybVMv2Hr2BCCxSAr5Igho9uss6aw8rDJc4qux
r+14BwPHp8sysNJPfay6fI2NFfdyIlJI0E05W98Sv2FDMcfcgmZ7Bv1pl5L1ooBUFvPsL3gEb+yh
tN6oc3MuvE4bW+rBy6xfq8mNPknXrZ5jTaftLsnaqb72cdIgmmspTWrSrvTs0CqqMTBHOdpmcpuF
i5B4X+uqGMwwMYzWQTc2RvmiV7nn3XflqJdbu7MnpCzfHfUtjhvrPdd7qEdOkvfBum1sd1oTg9HU
Oo4H50kf4Gqs/K4eLgN6I7/Ybg5Ch97ZeWdJ8iWM3oYzEAIRmXeQGBSbTVY6jblmxco9TpQV7qoS
NOomiILB3KgufcF5Q3VnVyiSmK7XWQpLa17hh2s9ul4GxmiaCfM5trdAlifsywgc+hYsOlyuKIb5
4xfteBngoNZWZdnHDxiZkL9YIry1doWVT59K9x2jOgtdU4dBSwHN4FEjNpbWJUJD420IytDXxxen
4NoxxurZwWuM+K0DQaP30NSOkZsXWtjnpjt86i1v+Bx4wzDcYo+MCQe1XpBhFViiKZg/CcRqXZ9w
Y2ID+DiaSQppC8PYF8pDcONqo09OZ4Gx40XPbe6wiaXr27rtHSN0iPBBT56rQNsH0TDrNIDk02MN
U5YGuaTsHiUy07jjSx18i4kSdeTMhZ1th6CnM0inOZY7nVeQJNd0b+hw/erVDcj48ptD/gydi1TW
fFvXuJtWMZb/flvruqxOTh0MvJW+NKJXvhMpcg9JBvLdc4qIlVlNV8P6cpgV2aPYeIDHgLJYMvDu
7eCob1ksikf4tdEn05TmTG27BnrYdFLk2o5y5GFraJW4iDx3PqSKdNwwTpVaV+QR8lOEqexoGr0C
VuzHjJ3Ll3femVo1XNiGM6s9tAB5SytbuptYyGL7ix2IzlWs9GFF42GxR2kkPb4Q0cD6BzsxR+kD
1gz3COG0CgOIZubKbUyiAFZtieuZ/ceqy2rjgttHd6+XfbSr49YkIeyq9Mofcnx5hl0cMBV2m4k6
HQOdtFdogEMjvM+uXhaXVVZCrG5EvuDMC11U2z8/2Cxn058OWrQH6sYyL2C+schR/3yqFKJvWo0W
p6MVWV61sc2OhAYPNJObViTDvJKO/xdnKePDoMBkwu8ELAnTx3XZjX8QFUqrhCFZ5PIIyzi71p2u
fsaOyYfe6XJn5x5vrb2w8FA44hqQRTZdRoOGiHd+6f+ssf9qjc0Y+qcD8Ea2r1X8Uyjr+4/8PgAv
JjgKSPAznTfWjCK/R7S8XwwLIikhTzCmDvLTbwMwUy7MEGjRIFjZaZ/H5l9X2TSzcKAHf4P4Cb9l
mY3/53//aVbpPvz7H8tRrPNZ/McvNdQNTui6B16IUIPuf/iCpU1K4VduZhdxOXbpuxygNq8SSuV0
ZH9WYLixOz3IDggqnAfiqQyMFTK8BQeyGvT8fubrqGDR53nzXAY6Tb19QTQZyG/Kg5FIIVhWxyii
L9NIaGmYiA1xkF4oGbqmiY3ZW+1L2iZxDDFfE8VKWAnEOFE3SbMGVAMMnDsJC/ZKRFVxRz1RsvMj
8DU8B3xQz0GW9y8Gxz8RdgbqVK7RR+dwPGDR2UYbG5z8zrca75nd6qc4ENmdGnvzFUeYr6/6kVhz
1+vTPcp8cxoLs78GNlM60BirvN5APQJbLzVL4Ah3JMjAJhlE/jjZWvCUJHFwU2u1yHda7goHUog+
7TijpzunVIqicXuapyPZrmK602uhJdNaj+z43hETJW1YpFdTJtryDv8Ju44V8W6fFy70ekMsFRyG
GjpC83E55BsSYhXnW6fMN9k8FsutstCexxmhbAUc1jl20k60EMl93AY4sj8x1duvpRz04joz6/nU
2Pr0yF8QH2eDP8101RdkOEpse7e+dSP4GavYJaAdm5kMtXMvmsGUs7HymfKVTDcuh6lrruaZnMKa
D1xdjLLVX9IqtR6btO92Y93Z17yV3zoqKui3cJYgH22x40En8nIBkife1qZE+qub2VkzHWC1r1S9
KyipCUfyUfu+1akMGZu3rPCeMh72MdEzyjycsfDu3BbbQ7MqjXKLSyj9WnByWGGEj3iz4+mi1jjL
6xTWHaoaDrdIiFvzSPAuzKCj1Y98TNhL9JF6lE6oa47/xlrc/Gq0bB+2/jjd9MCEd20eQA71p7vR
HBWzHZ7Re0tnzb8WGc/+9VD0WX2EJnTdWV3BTrihMuiSfpb6eSZDtxvYisxXCY/jW9enrjrBAWJ2
S913lAO8pEaB4jSWSNXTDNtG7BWKqLVB055GoCDgiQGBKuvacFISd7SiWJJzWFsQuKK7zrlpDUuj
H9utvB1Fat6LT3l6Q1W3035NMG9tWt0Z3S3n07bblmShHqGOIkC3FD2osLMGn28c5RrVSmTASVZC
IfWwk8qkx/s6YemD3cgOySKb1OkObfV+Y3bjsBqKUZy4/HrzBgdHlexLg+QGXxbBwgtA/mxNl24Z
KYpqLbN4YjiInLBDpiKyTYCBmc2cQfsXcIKuEwyYl4zvalONU/Ieg/8JBcPKM00qhc9MaGfrqmkS
DwOFIoXT1jMLcbnYDjUjqVjDSE1URC+7Mdk5bsEdREUxDj+aMexjNaeJ2uq9NR9y0wc92ojZrtds
puP0oDo5Y/1w3UhdUxeI3jfqRBbYvmJVavgP5peqsIfqilrMXnzGeSHJa9hxt63UpF55rXTRuznx
VQ6Dxo7E4gwMjHQGCp2+1KlY+lKtAqzt2ZaT3MUWx929XDpY+u99LLZRUs5SnotacKdR2uKdC1ya
pcuFLx/9kDgx3tKl6UUunS8xahxIm3MVjGUstTDwZamIMZe2mOxcHJOXpApRSAbQa5ABgAuda2a0
bKmcmZf2GftcRANQwH02MSbQEN9EwCiabkDGT7oM+wxVNtjzvWOtZqQS3dFvo6XxxvWo+9jn5yIc
cS7FwQQ5wEA+l+WUS29OcK7QGZY2nd5zMmBMLAI3gnsliJPCAc1zLuER50KenO+dtw/ORT3ZubSH
BwyFPg5X03pQJm3u2dLwk+dEXeOl9QfsAmfQcr4XjEukXy1zB6/80g/cfkPD0Aa2I6jl1iKdUFkP
s0l+hZLLkW8oDS9ukx8mz67v0KmyrWbRSERqxl/XpXkoKCuKltYiq3bbG31pMiqXTiPGOWpMLJDT
dUu/Qeuprb90ILncwKYjvd8WRAaVQSCglLnx9zopnuA17SqoeOTRsKc8N1k9Gp8r0039S7cPKp2I
w8j9AN5kO8ttNlOBcDXJubhihaGsT1PXF/Krlpgiv//n1PZ/hzjlvMxB5o+3jbeSTNVr9fqvO/HT
2W05aPODv20cgeDjpyM8ENhk3sxlP/Dr4e0ce2ClSIgbOofOuu+/Dm9sHPEgcphCkEUI/QDBX/6v
+AeHLr52f+fs9nE2wPWPCIgpCfAmzH1WcD/PIwM6bucF1YRLvazRO/LqxKMao4BrUPc7J226Sboy
hdmcNAlltR3hZs8a+7+g3H1YorD35IzKn4HFALemaS5q8A97T7vFRDh7jtq5Y9ukYHpIUeGHTtON
P9vJgWnEuAraGLXxh0/sP4j8/+H38pG41Jbyq/kDlv/+h9875hUtMV1u7IQWN18yXxBYbmNRnhpw
Q+A58+YOWPgU/vlvXWC3P06BvFwO0QGOB1ZXPnDXD3J73MRR5E1i2mmSuMRGJoFzDdKJ447lf0pn
to+bHES1DNuIlhGtAoBy0URwQPaVg6I3ojODOu/JZ/aysO4i4rb22gLyRimYo/FQN50NGUb12FbN
+C0QUFV4mb3/kIFBWmNpE0A3cfhnq3hq+uW+UR+V5kcvuQr+Yo3yYbPBSyXeyXjAkoS9tm1YP7/D
qtRSPnzUDXcuLsssmLdGnrDRINNFoVHk1C848ePLNo3e//xNtp1//3ADdoJ8xT1+MaGaD7868jhf
LbUKu4LeF2qUQ074YIHSo2iNz3Ak0tDDuippTlq1jTqYTbEn83nMNL0Py/iQDODiIlKO1CW9Y7W7
zqOS4l37QW+8Kxl35wY9Y1+b5s7NYjA56iLnut0IW4S1k9znA3sbTx3deHgt/fEqM/x9VVQ3BdEJ
kulh6xrE6qvnsY4PTl09ZbW87Fkw7vsmOUSpcRgNgLMEn45+wkHdldR4sxKfAi6FWn8preQSwNvG
0PqIs3wfFlaPjFt1KyPlGOmUWAjj0Vw3rrabDaxtVYLgYafy2kiLad3H8zphnDAgoQMnC4ky7mXm
3ND2+pVM7kiEUWdRb+Z4xTJhnYbRH3aOzbNTIWmXGWVeafECwfA6b5BpO4qt4LugJcTajdnn+g5H
AbcKjshbs2njO1qrnisbqB8x5xUmsNCDUbcetRm4X1BtZNHflI4Av+qJJ9X6z/hm3lNikSMYwc5I
0XiS+Gq23M+1rZhiRDgKWmxUGtRhYPSfOb1gBiqKVu006gIORZe77xx7KU4eaFpOw7aMk6uR9dqF
IX3Kj2TRNq/+yF9Ds7KVbgvDK74Bg1fA+WWQXKD/mfnGi6TULozKxnpAjpnRw+3T6IIoilFsW5KR
0aHqKto9MFlMK71x5lu7rvxPniCgvPbxXrx5XSNfTAMIzyYlQTucZJKDIXD9uHnDw9tsc6/J3wkW
Gy89++zbMRM9El1ciSasZT3vjEYWD/5Egd5CTOLEageDjq2VALe5lA2uQM9ytG0quw2rdpmkcxLL
REVzesg1KWTLKFznUBZdjB9yUFu7mOYwgc5w19NQeFHpVftp5OBx7yusau9u55nHJsl0rlkKU/eE
kHDoogs1C5dtJofvyjrfdTZ06HVtGQM7myYbb4zRw2rr17YjNqXVpsbat11sGNpIwGXTME8NBz/O
hvXkV/CAbTZ/Awsj2Re3CXHdUzSZ8z5D+dsOSLKQI7gv7QigM/3PhZ/eaVFn0r6iiP4aWjTrW3R5
eC7cTK1L4sLdlW0TmkonJHhqFhIfKBHnWyL+Df7qdRwMxKb9pu8quJ5dR99VYF8jwvvk+ZryJZuc
5jHo3WXdputNtPXwzT7n9GXLNVgC5PPaJydXTmXubGuQci88WdkUFDBCt5U9e1/NzkpOLbfxZlUk
QlEU1WGdATKD443c9oGu6JEN2cBYQwY44znn5Fh12TFTbFlOrbuZYs1aZyAw1gHD0VbpbEdsP4m2
KqZmzbSlFSZa5G3IjS2JYRpYqx3ZIEoksgLjjJ5kIixEOW19N7PVzqNN3NgEfHXcVQCZ9IF+xgg9
Pov2UTDiv5nGIJyLMd87fvNl9txiB3sU7Z/LHkt/Pp8GqHCMwqkbPXPEAaSQtTvlYNyubC1dZ27z
knrKuytUV25BFBpX7CXJVaXBqB81wyy8nUhFNK0npAV7h28O5ISKpnvdTexHAxAK4npQB/EV3nYf
YztW2IsOst4YWm1NR7oC8sFOq+pGbuCd1t7wy/17m2Gy2ERmjhSOkt+uCzyKYP04az24PHLXUGLm
x1ra7icXpQQMRDN2t+QN56u8NVJnlbVOD5SqtVzurXwyQWTBb8sI4m0Sm13z2mohcvgeg+Ym93v3
VlI8dq+ZbfzZheTDYqcKhLP4tOOb2V+2Iygd+mfXjt/toKkoho1yerstwQQjE9HteWHlNmXDvzfA
vYWKklRM9T48+b7HBcpx/wghJ7ohgTrtCWLJxzqaISpHJatioZyUBIEa5rd8Mu0bETMwbqxpUPvM
4F4BlKgF0WdI99alVodtddxbzrpMGqNeSQY/NARvpGVWaygLgZcRFfMmNyjTWJE4QzR3MZ2Rp471
4hENPr7IdB4Qlja3F3Y/Fae+h38L7MLbjG0U0/AWlAGImHFWz3lmgYWDfx29eo00Tv1Y1zezVY5f
7KRwr3xgYyRC2jGskia7kPBIVrjHWNGIybgk58j7nZfikEy1ue+l7pNv7ygkg922tJcwCj8KPlCE
pdpFRbRF1D1F1qDYMLP4IP8QxHXH3c01j7S/RZTbi+mLU+XCYEQ+2+OMvu7wyuVpQ5jtEXsnUtoF
BXQJooYVzQkeu+R7HBQjt9QpfDVGps5UfnZ4OGa1toc2As+yl3cxsdikHxEqTafa6xl315G1HH46
UueZlHAagw4ZpS2zvVHTM7wy7YHLX4QTaISt0NtPkMGXVvUxYzfe0OEOIbcYLxBVK6hKDtWObRLG
Pk15JTxInIoHB3f8AEAEQ5EHFyE/gjDdjPZE9czgXSX23F9TI5KFswkjxcox9FdO1q9q0JTzRK1c
q72pAIGvzpy7pNJ/tWn8I+n/laTPE49WiT8ZDu9fq3+dZNr960b0ovvf/+tHe9uvP/zrgBj4v1jk
24GT65gF8I8xBf6u7pu/mJidsMGwuvleoPabJZU0msP/PGC3Q4bsXMn+m7pv/EIwmoPi/5O6j8n1
52HFoIci8BaP6+KN5Z/5+36ckWKWWH3TA8+IYi0XV5FK+nnD46Z8nUH1foW9NdF7OnDc2OoFd+1T
ntZRduH47TcFIvEpFS48hsApn0zwvSEATCM0DEa73mFLbYHkfDMowFm7pbowWXnuAjfitFLCCgZD
aRVXFPHgUjCLzzjQ0pUqJvI9dpLDh8rlrWwV0STp0+NcNdQA9WOycY3efKyItxxYN1M0PScsBcCz
HmjGOfcyBSf8oNW+nVvINVWrhySPrmtZ+ut5bm14pPCxeC7GQAgxguT1XG2aIQn29iCaz4nSgIA0
Ivumlym9TxLaDTvkKlm7mVbs9MF+GJLuncdVHI6GPR1K3ZkOSZkG5Jd4tsxC9TCGEqw3eLkuVdVH
oexKDtSx098T8Zku9Xaa37nBJ1fCsZMLnWfBcwoeeTOltreZwKvc+n0SXzLcmNdtFEUXIi+aLaxW
H+QGXBR4Q+ZzM2fRV+LJzU6MrnUdk47mQRWTUb/sRMM9pCTu5oZxl1ec3T2nNne6zEtty2PXUafA
maiYD5qOqIPIqXlcVePI4anyQYCdZFBPbEQ0P7VuxjGr4elLbEgrJEPXO9Iq2vFRG6Mbrd1eiQCz
YWQMewMok7FXTaLhwh8Hwn/Cibp8QccGqn0ySeN4IST1YT4YQQpURCtFRXOZXn+mRZhMhJMi+YYs
T1mWGk47f1WQSb3nGJvWzBGPyrJQpxj7s3Qy+Tmvizw4EOOCYUnWH3Fy4LvYbHHb1wJQW96QYkmm
Pl85VUL0ZOISyDbC6oGumv+HvfNYkhzJluyvzA9YC6gB2Dqch4cHZ7mBBEtwzu3r34EX6a58M13T
+96VSCWJjHAY7OpVPapg4PvV2GbfS4G2uQ7MzLnTgyifH60qrl+NMUtovu2HG8RqMcCRY7F0nJoB
2wSlyetaLwTQQhXxJtPFmGuhbwTA7LDXJfxlt6jEgf4Yxm30UtrOTJzEKXBmUm2Wh1egGWR33zbm
lOwMaabnUeOJ2XGTdfgh5YWF6kp6SlEIRuxNENXpwB9XypiwxvWjC7M7L4f8OY0TBMYp5tl6NeoZ
BwHGa/M772dlrXTXq396Lg4YP0JsVWcllhjhnKIdr0z6A4l21NZD13qpux711LGOchT9g4sre9pG
Keu02wEwe0SIMsTuRlWOYOarMRyxruAmTd1t3GsAuEyVzTHfFpZVq27yQm0XOqzMeLL08rrnKgLL
OB/MkOCokYwP+LjcaF0g0MslrchFM3OhX5ul026Ys0wiLj3I5VULxYAQagnt736uWn1YVyoG6Bak
8BuQGMyOi68seolpr+5n2FYe1eIrW42D6zPUObCdCg03WY71jq9SMrWscBlzAwDCzSDlAu1jSB2S
rLia2iQPyEFVpXposkl2cBqR9V4tpdfusQMZ4DIc6Om9niZS9yvMqccwmPJyU3RpA1UA+PhPwl8I
1BkNHemG21CfvFM9HL2H48T9FVstOdIpirqzx0Vvr3pXvdA0VD5TEOcEm8iE/33lJg1svyBKkaXM
obW72xjbybAap/AYA+Bf4+0rGcE1J2bW0Eh8aV5Z+GPP1WdFqiXbqSjVnxHenfsii5MI++BC/3G1
+RqrgHgMsj77WU4WHEJHdsbBSjxOLUPl1c+Sqz/NldqSUNaMXRv08U/6BFT9WbM9DP2JraPaa1yF
5q0jguoptwKqUMAZUu2GxSq5nSNHvNptrYr1oGT+MM+q9n4TE/97K/m7W4lpAFr5d7eSx/f8nbKV
XzLzv/+2P+4jOArIP9rw2VAo3Yun/s/7iEZyfrl1aJRdGKhq/xSsnX9Iid+A1dfS2Yoh/Z92ey4x
Gn8UKp+7cFyx+v7iLvh3boNfpNPFN8OXgKYH4IU/TP4iWDtMCbLuWBW5bVb7fGAZseqZ6K8lom1W
ttEtFpr0kU7UYMtWefgb6fZXwfzy97NRJaSjOy5XrEXv/BfF2Atz5eSyn/Dl2Xt7wikHjCU412ny
5OTWRzoWd8yy3Qb+1rBhE979jWL9i5568Q1BTL5kkXjn/mp+HxQpGg7M6VCH45knDWU+vMkTiqGN
xDubIuCVXZl/I+L+r7afxa3kssFwcN3bNhW8f/1XO7GNuVaEE+Ujkdz046wf6pZYfW8ScatwO8PA
dL5DfgFSvaKsz3PXRhlWq9zVv40409aiUl9JJNAP4YD/3ffk0oLzrw4Udvh8Jmz4UWxLuDL/ckel
fdQQ05jnBycDNtlYXfooSJRTwtDSock4H83dBmFl9q5ptZn2g5uSUK/sKYV3OxlqfpXKgLooSpyC
266kL2PrxVVbXcUx17/XkQ1F+4R91q5u6yEXIDqX8zWwy8El+ekBCETx7+w3s7ab9JuHS+++2rqE
/7sKTK5kgLPNqS+qVaFFXrUGiqt9lFZUP8F5Ebc4K+r4GPWsfTsch8/jQEuR0LVK+fkQgmOQebVJ
c1vQqdA0St/XBeoGGuAUQGwhHXOA2zPcjFxZNgDiGDsLrdYI69qdlFg6YgrqW7f5InNoPsNQ1zZW
RcTdj7grGGtHVmSp46GBxKfOUxFbW31q0xmnubYL2nD4UTH9r7l/2lszw9MH8wD/K34662xOPKWU
OJjtS43QdDOQHwPuaUc/zSrQ4409RmJHbNnitdsx92Y9HZyiLxRmoBZ4TNueZd1gYGjtxu/M3uCy
e5UV5bPllt2ebOV0btr2jq41tQ07Xskyy7YtHZD70Am2eQ5dSOfT5reTE9+OGCUB19EssIsU37Ya
z/eh0UC/9nbsPUgidQc4dkwdNFC2LFaSRFtPWqE95a3dvplZ5P3QqTrYWRYDAZU7dXWELwumuZ+b
4T5Rjn5bZ6nBpRHQLUgJ7tT2kUV9fAhEryAv6WLd1y1Ad7emB65x3soc8cafiZU6kXmNYIqMQUlP
tksVv8HoquBD18rmaCBUnkzuMytqVrYxJs6t01MaNthjuJl1KjYA+9RHYRBjx2JUr9ym9N4Ixm+y
QrtZxsEv4onGEeiehiJazhvEk/Q7mqE3qL65DYCNcgeIsDOE8kB/u7mrm5h9RkGWhZnD22idU2xK
DPX3XIApiOYnvYEeyl3I7Ot+zxRXrvscNpCd9+khBcFMLBD36FNfV/N3qYfN9UIquI/ZedDN2dbG
Z1OQZKyc3joK3Wt3Libun7UroTqTuXgZO32OfRTijJ14ob2W7Nq/iqEaHsGiWB8SsCOp6GxxAaSZ
NX3hsY0ORmspMk1gsK8I9ZqvLmWj3lKqQLyP8lxKp3VBIcfQl4+6sqgtspzmlcufuNdmabzgqUgB
hiQD/6BIxMAzmGNw10qnw6UQAbhk3AQapvYzaw7gF7oFDbixTm6VmOQVaSdUGMNvZanRKEvW6zRY
0mON1sxcbZGX3B0eJ9DFczJSXWEi8ECSPOp8+hzDcShlK79bFZsbWeTZDkDIvB1MeW3Tmbahx8Rd
lVAQdhASW0ZfL1jVbdns2qrNzvqo/QDnfethf/PTBEOMENmTGNsXDXPBvg30Fbf8PWhSk7ALTchK
VpLxusGlMwqOaoAT/TUWla/CDY1TMhIAGWFCHrhJ31vDdJs08iZK42adVUO1QZQv9hWT2YGxOl/H
aNlUXozuNVTZOxEFJ5rVjS22A7UlNy9xWEtzS9SruGuFoe+lcJ7jznpV0ZI1kEG/rYLGOg6OiX6s
Jde0fuydsN9rEEdf88BoN5os9rIVuyZ0dvEk3yLqwoKeTilzjHVGeHtY0499b3V0m1ddEh4y1Rvb
Ma/UikUa34Qap3DzQQbjyY5gZDYJgqelCLipunkflfZzgcq2xWjyTjBe8zx+njqKUUI+fxsdo/6V
rQV3MlXuxpQgtw1N3ZQAeTZhh6dmSltgmxGsTk+r60OeBeHyLTpVY+UcvKkN3tE8a0I2zC1DEAVX
WiPM69oR/W3shCYX8xpTd2M2B3I71dqgXGajxV3F7mkgjToSdcKqbgfrqMmsUzUYU0zCXqv2GCZZ
moiu2Th8DKGApckPOGr2elaKgVdXzRsYCKZTt053ZSmNTc/NnuJzp/qSYeLthhbPPZPnwCeCxNuB
shxg7WQtdzUj7obtzXJeB+O2gGkVR+OzEeTzmv/otvosw2sTgp5f9MyIlWn8GCUkcys1ePNPnGmY
tL61iRMd6rV5iA1h+XKQPW+UrjkOhef4JgTctTEjD2idkGRXaF/EASmfBFTfjyCsMsh7CoE6HGI0
n74gYWBXdzFVPFB0NJagDqqlqYwfXu4864xJpwramB8pJwBh3m1AXtc+Y2vBsUU702DZ+UHArdjG
CEBXTa29yt5lnk1bS7wVlludpF4jvGozJTUIs8E2A3i7gRIh9i7AmLMVd+IuEB4tK9Ta+6VqpxN6
/vRti354ika+gtyp2uWdDCmbpwcXvBqOXtV/Kysy2dcw64jlc2EX6koLAFjgWGIrG7bJDtggopDC
n8nawfVrr6sg33ndeqiMas8lGqKH58XhaiE6nDXZQYRZzKVMsdOwNYKMZi0coRVlkq67b/nyqYQx
TNzzc9re8jGhPL6t4JBHUWA/p7oxs6vKEzOBmYRNME5yBByLKqDkPFBTCuM2dLR7SBECogN2pbPZ
t/r1GHB5bpWe+6C0GcRtt4CDXgFJL7LKOXObATPYJzURLbh3w0Ns1unRHsstlBTjtTEII7nSfQlY
0uWrDozlvRFZ5h2tPjoMiTh+1vNx3oWlc9KaZjq2AOJeCuhD17zTACskQ9Mfp7AbX8jbB6tQE3Bz
7QY4VlQ57j16zbQfq8i4K7Jev5U44lZFnpTTeg4H46XOvP6+AgGwJRjMN1ZNGlRHSk+Gor7rJxaE
8IXppKtIFbCz7tSQHls6sl/1yUNTbGrkDJZWb4FRfDVNG0Op5TW78nqdYOtEvoXb73wfSij2z7Xl
BN4xN22Hx54Q0f0Inw5/LbQfCgKptlrDg1fdPYhnz/gOF08sgGH3oZoj0a6dunTLHUrz/O2Swvsu
NVneKX0QvHIC5zUbIqb6RpwWE89WNJScM3lzcgcGamI570j08RGmAh0KDFjERDX2OkmpnyFlkDDG
xx5E/8k6CDMQT6TgZp4J2u5TrTl5fPK5c8Xt6APFJzGk8UhE9uy+hTbR4ZU1KO8+zyOXtw/9EvaK
Fg42ZLV+3ztxXx1mvad4cJqDm2iCPnM1h7NxCit7WUaR4ibihyN8xTDUwfkgvJS84Zod+GPYepY/
mZqao3BB3AdmHK6TUBt9snDVyk296lpSkbhW016FFiQUC/ZeXsRsbl0UKvplkg8mw2AjKsSmmwyI
orOhV2eozo4FA+iex8Wz90VEi6Db2oEDpLP1JvuBUBOdloXBPliScnzH/Nr5gUTPs1dmBxBJJ147
hSl0b6uq9xHqxGtXF+W6nEx61Cd3E8muf2koPfSG/C6MQGF6GfEcqs58tI/soOMb2YKu9utsYjUk
0vHg5P1XkdpyMxoMgkxW9dZT2SOItXbvJAX1owqHPk7DJD0nqY5qVifythxdfa8XY7cH7c7X5Sk9
0HYzke3wFKlM2OveoW/KrvuQHRMdbNez7kSHSumpAUZGA91jNYF6JBjieujbhX6kZMEmzVR4LEOV
QM0s3IHQLpmgfJ+6LVrgrI4QJIa1DtP5Tc+RPGkWq9Rg7pbMaLeLk9gKbuyIdKfZ6zthwQE9mxTy
Weyqe0Ou68ZFYCri0RJfBeL9TSi1OdnW0u16SklkdsgpJHRwKHne/EVDIquzzPJaQOOTCKZ9Q2Ht
l2tn5Ir55LbGw2SDr8aUGdb2XdBBU1+14Onim0gWcXXuYguvjjSNxPHdkQsWW3wkX61vsx/lWPV8
QrRFE0biRx+eOnf6UqnhoRrj7Yw2hivYM+oXYXmRmLWL2uz9pjxfVOjiokgD9VrkaXnRqhHT0K21
i4btXPTsuJGVtx0vOrd50bwpMEH/Zu5HCx8uunh80ci7i16eX7RzElodxzB5LxdDwqKv2xavAp8i
ZmI5IqwmjKeR1gvK9TpSn0qHRsu13Wm6H3wWzFXQopVW2BxkScCrgTNO7Ew6ftK4Js4WImEgN4tr
HNge9mVYncwyNo2Vocof+N6Y0NREdd3MZrKN2yRZCPdQwCN+UDKfUj/Q2/E5Tme4cPyB2yrRrbOT
C/3Ydd58YhdFKK1gpCUJLY7IudlPI65dDoWBRg2IQSmPJvytVPhOpqe7pE+oOCgjnW4tyU6nmyfa
uML+Juni/KBGOeB6d8cnLHrVnZWPw09+xBG1BypxV8QWnEPSJNN7lnQ8bVYjMiK+fLh2RZla58bt
mIbGQqk7my/l2XTLwdvnHbbci1L2X1Xxb1VF09b/7a7zMXufPt+zvyI8fvtN/9QU2SKy3kSkwW95
2Vb+rimy/uQ95WhsOYFeg+NE8Pt9x6l7i3WWYPwfe84/JUX+D55ahEZKVWxAHiSO/gNJEfjnryvO
hQaiEZLAjsky9lcbaGYMGC+KXO4LB82CfJFDpjrD5gtwzHUxdLtNd6g71YScNdKmujxontl5BR3z
ismLeSY2coSFONwZepqf0o72B58u82Vc7kvzHXD0Uq9Bwigga5KCC0hb2DVuf0yMxmYyxoMouVwc
morhBLte8ekxId51vDaXts7RfopiTr0WQd0fSWdwgc1m6gVMFUWPWjXrL0Ax44PuxNqPObXd7VCP
7oHiNnuvRXH700YlGnFUwDKmmJbTo8wi+6ZsB/OOJnrtURZFdFU6htwEg03Us3W6b6ll3dpLremq
cpmLYRKwbEwjcWeGlncy4tm6CsYU69wMDGElE89465VjUzkJZvFB1zqiszN9649sUZyH2m3w+oVR
iyk13BDtOcDO82vmWt+bOspZ++aUOPVGjiWoM+4Ggwoqf5LTWy+DYwH/zl9aQjdt2ywkw4K9xTSU
EB/7O1q+BgpbsuCQdMI9EEUfb7zMqx/0Ka1OXM+yBzTNTFvZFX//phwT7bkhUrVJrLl88opBbtvU
NGGYRBBIkzlKHnLDI5kxdgoKdy8ClGY3kNexF6k3c1LkxocIUx3TR69/NpLgAYWHcRJC0Zv7SR/o
6siGbp2XjfMMty6qNtakEuL5GRmbyc5JpubK+g2A/N8T6m9PKNwR/3bv8fzdvH82vVoa8A5h8f4Z
l8t/Zu//55S9DxiLf0sELMUEOIWXP+uPg8v8B+FN1FrM+JTQoOX8ac7g4JKw+jFswCnRL+SvPw4u
8pWWAz/YQ4kGhAnG5J8n15LXhDjMkbYQvpb/9Z+cXL9uQ9C9F4MzwQKXci8i5X/V5VGiq7oqnfgQ
Vi7EFjfkZhXjTJZWJb61PJ3OPbp0vFaCZ86p2Pvskm7UvljZUauSzzy3WlR8DRWK/irQE6xxbWd8
sx1azrS0exgG4Wnrf9k5/V9M94uj5V/t7zhK8MTpEGFtvmZYir9sEzox95ZqrPBQjfVUPQaVll8V
eYmwIt00oRTLje/KucHXwa5xBWDAATJTul+lgBji4gj9m6WOY/+6VUHJNgwyFURsWWP9763OSAsb
HJQQS4irRrj+QfPlLEjDudPCO5PxlZRcH7TT0oNOpx+l7cVHlCHbQWwMaOzKQwjgTWnlNzllUs+F
wlCYWEGMb9r07sgBPZPu2kgBGTUgcLC4VD1iY32ovjqRO6uIdCOj0hxRfWWKocSD0guB4tZGazth
bFqNgdgzYmLsH9PnfG4t3+2IwCEaQT+qxd1MV9E1mVNs4gbBq40LdI3JSWhUDwiuZO2JlMGAtzMw
bjI0W26e2gHsC4TQNl3YjdWHHA2Uh4nyXmkuxcz1Pqjd+IDLxfwxmXOy9+Jlzc+YsbPb8XsqZ/GZ
t5q2b7Wp/axYDca+7SDXhd4sT32WYISj//NzLJggSeAiU1XJMbc0CgqBCBX3WAbFXV/lAE0Yb+ny
dluZgJObaG5HVvXboZyeZ0XNXCjDbK2CVlu7hItv4zEoUbjN+6ZO2w0LBNUdRoJnBv7Kphm2TmPr
JQajPILvFlZgPbqMSjFK2lhRr0rHog2csnVr45QoBfQ8i4IJtI7eKb1PFm9AixY7xgRpaRNnHbjL
apkDZ/bKqTm7YcHOgwxtk6/0QhnXUa3NnwZEjhc8EvVXYBblfdkyvfZW4AjonELQFTLQXz0Du6Nu
jC6Dq7qY4uV7MSVf8ObsaQcMBlyxW83OcR5Y4pxTHsNiG1dqfKE1obd3gxYvc2gcTafRtRUfj0kb
bELCJp22xVRb9yPEnT2LmeDFTZS4mmUR7jDSmLe03xR3M5HwI71T4clGTD9BstgaECSC88hVGwsG
rbbVOu+c5P1SF1fjwfd7L7S9K9gXA2lY5XWPtYUlCeBwrd1TACH9JFTqk3BRvKfNugVWI7uRJUaK
V6cr8nid8s8i7pzhLma68AjGMtKb72maNebBayiDi9elN+b6mXHTuZ06sOPYfvIoO7KLk+NT7KS5
t8qDgb1hENbK2eUN+OX3ZEpqzNP0sYwT72g/c0ygZ5oR9smV6op08DMNBmkM6gBR1LCo5cq7a6my
4jEhXK1tQB+nlV8bVXNAAKqex1SqTU7cNF25U0K6QBvn4nEKtLCg6SrpngB3tjx1efDDdlqkowT0
FcpcwojGP5giRjmfXMMZqabK8af6RIObZJ2ygLomYk7zUDfY+mHuXSdZxbZBS1k7hcFrUWgBYp/Z
91vOe+vYmss6UQzS2pUO7myfdU77PBdB8tJ502LKlVZ8nPMq2fexjJ/LJDHOgqXZqsZg1MBl6QQF
8IRrsObGbuiikA/aFxYcKN4R7BLjhII/bvPQzZ9BwFk3sxhNsR6ksg4s3iufejXywp4A6mwTCXr0
pG01qyA15ic5F87GRVkQPssg+7PnJUhcIWr5LuSaCxnahArHw5QDWHf0Nl/h5cGezECKEZZOausu
1ZE0yWG3KiTmbfCtLk7AUaLsRsa6Y6ylCbJjVNS39/asUYedmp9pk7v37ASZ7byxjp4Bjai79jL7
seYxzwGAhdCvRclzUPa4jNpWXAIYmIstekSBgGMb0kaHNZSH9S6JtOK9z632oRrNEK9QaNZPrHED
ix9129xbja1taJPGXTyQHKLBvCc2VPV7HtgQ8TMnGDcJiY6bTr0fBKWzC/PxVE85a+W0nw859p77
2czy7RymJWtxt/8inyLclRFCR2hYBl8b6UgL9jKzI8A6fgECiMLQBugRo71YZnzBZWVVOPUPyfiP
DgQ1Gr8i6VKrEz5OaoSCNlGcrn0TWfp+uJj4RLMY+qjPw9yHBgYeizy7F18D0CWJbWkD8XDdAYq8
+APJVLwWNdLZmnOBAki9qbdES4JF0NZu6PmKKIDR9XMz02IyEsxYt7RZvlaLL9GpMxyKLVRxA3TL
dZJlPW4xnIz4f6wNENDmGgjgJhtGcRMboX2aTS85RpkQe2XwVDZV9R0r+Qx0ThCDSbBQZvyyDbl+
HYa439h18O3Rq+kP9Wy9Yany9m2OdKIvtsxpMWhSXAeTh14XPp1eewC4Pd1K9dpaRreTduWdsEux
RY2Hg1ONgCWgMTrrfLGGxjI0nsrFLkoJO31pi4W07ygvGBdbaX4xmAaJ8zwuptMWo9865Y4Amz/E
l4pwCFFhMavOlnak/q/yDacvn+BJ0LSKUOhz09c3oVl0JOBn8xzl44+20YJDFSXiucCgtqonFSVH
dbHMVoxMKW5TNl3omXovGrnRiewpv5tasvslS7uvPmHQ2pKCNtcqTJ3HBFgYn0K7sw5oZ0QEbG+K
3600YunVaDorqkRw72NVw1HpZzrLyWHmcEXtMenW7G2/nmRxU4F02IuZcZNPUUf/Yc5t+NbOYjPb
t4IRipiegC0LXa7SVoHbtMlq5IVZ7SQtS+au6paTOZqBcMxx034Hnlneh7oOG37Qx2qiGjyeTyEC
/3MnB96cOdl/mEwVwjjeQtYSA6gue98lxdiuk6o2+p2ZKa4wEa/677hpLEyFbnln5K7xwCIheLGA
YJMC84LwgygPs6JKDM8Da9cSWCKvhzr7Hs0ibPyJ346SZJFzpxahoyh1cI1q9AUJmWON4MkhMaef
hWNYJuUQnZeuIAZhG+SYjNyVN4zxgotCk4YXoLAZDVhjOfPd9pj1UKzJMg3Vt4LZFNBxGDvYAuQY
qHXbl0FCwKYteJLdSothjkW2RttdN/8QQ95Xx8pWXbyl39f6EQOEuqLeughWTTMOcNO0kptHFDRb
2RaV31YGwpkemRzLnpmOm7kyxKavKkm+xBjvB4mhkcxJuLWIqHsrpzLtd9hlSHvYS8JPUpBLok5m
NLN2YfCTPSXGpdYaHGtrRL2GpguaAUwKXt3mysW3wuY2ufivYbtsXVF60bOcCtfaiJT227XeOALX
bBiUgd/jd5TvNjyG7GSMgfWdsGCNP7241YnZVXkHc7/zvCvqgrPrDl7fLu2C+ljzQSUd5UW6DejF
siTMLze5Vcs5Pbm199XnximO5wY2PnudVWbGwaeBS+GG2yQcSGiH4Sts4uwp4GXwgvNyOrW4Tfdp
G3qHIOsIOCU0h99ZRQsQojOyyNdJLH0EjEQz5teUAF2QtzGouoaupj6o5JttiAG6ukArMK0Y5wF8
9cAAjDojrRObraiadCi1d2r3qfek+BiEVdyMTs1dfeIGVm3zVCavedt4gkM9kanvYJa7wWaXfXdE
nJE1OCPuYsltP7CG8SmftWD0ET+oHafYYBbbQtc4uKN4iO+hv/TlSZsHE5KI6BycxKOB+Qjks8Va
JIgnyiJCrphQl/N5k4RDcNMZcz6fvbhXLdBBikOPltZHls99lYQYvriTMc84iIYppIS0F2+9iEfS
q6bJpaSch37R8FnVToYRfswNSiyvookegNxtN0yZM28QcjvWhMvXz7ipnmo2tmz5qxT0SkCAjTfM
h9E36VZ3ZqAePdduLsKAJLL+GFb1V2GpTy5y8sTObnHOaK6+kW1e3TRDSy50aLwzPR9QGdLCPE6G
BhTMmpOrmr38j8mNEoKxhQk0cuLFOdRe9QWwdiXb8g3pDSqlETdEflNSNB5d69u0x9BDb4R6syZb
fnLZ4p8gZjUtEAczeU5zK69XQ1JGd5j1k3PtTuoDk0p4dkrZiNVAcdeNoAkivhYFpqqHMkAN91Lj
yNOSnuELyae6FsFjQvnYAS9Ce+WYkVHw88HPW+3NDoYL0BXH71r3usPpQvkFi5XVRMqNfSlnPJL8
TUgb51tlxLxRUm0gKqfhrKiseyM3sTBE+nUyc2jqNHLuUMDfOqGnR5zTw3bhva31snliN09sIuHA
7cxpOjZ0drHQ57eB5uSGU7r9dzZ4z6WHFyvgrsyPtKJ6R7B9vceOYj4L7N7f+TCb21prq61JGvZ+
drP2EKjYQTvrygOXUIcrol48xI3rTgs/39rFYdzxYtULtmOU33jYrrjcQeJEjxj9GA2OANeIH8IO
aAAJ80wcxnpsDqMWJOeinMh7AFwlu7uiXrtzrgMNnuQ85u1nh94muSuN2VnJhOOTYEf0ALQgziSV
9pxI41IVU9z+V+r//2JeUHy6SEj/b+bFj3cI+9+ff+3c+v13/S6Z6Zr2D0gO+EQtFBUWcGgtf/qH
LcBjGskkEA+/k7z/yDPZ/4B+TPWlrXP0LZGmPyUzQ/8Hflsby4pOG/lCfP5PJDNA0b+oT/zlTHvS
gYTnGfbFqfwXB2/Eg5HHCX1bk1EHrMK0QtIQH9o/DOXGt3bi4MiZeecwWSdmN18Xsxq/k0qb7+fC
qqc1njj3JXZLGIMBt3jdqLU7Lx/tD6drem3dzjrtkbT44QaN5/iB8LPiRdLoDXGIsZY4QUvtRcGk
FJvRZbpcJ0QPLS4VGFG4g/QuDtYZKEAg2FKuKRY2D1ILeblj8BobWDL2qNZaOygsOhX+Db8gbk9N
c537UkH2cZzYPLXuHN7ZTRN/xHFt3YpQo9F4LlD/Dm4iracmbElqDvrUYB2BbH8g5ggJycvhFsH/
l8lTyDj/BA7AwM5iJmRtBy/q8QiJmG5nw0viHw7i4BfgMbfnMJ44p8beoK/SCrya6AGWjXXQdaDJ
e4mFbTVbqt0XdIH0V2IMd5EBGSuoDHIr6ApOekBsCbR1Myk7OqQ2ftghmPHIRIEhcbIURbbuGT3I
dRCTJ+RBp6iBhnkJf3SXIEguJf7JxIopq8/rmtdVuuRGKJwkCXEJk6TGEixxcoMVbUkvOGpXqwy+
QBMmk5+2TXldVpoir9xoQu2sS2AFExnhFcNOsDevmku4Rf6WdKHgw8m3htlzwMWXOIyZRA4tAqPQ
IExeEjP9JT3TL0Eax6v7j+mSrhm8Eg2gLZxeW/XZZKRbciU2RIa4r39ml3ROHc7md5AWOY6f1Kmv
3Vyfg3uXFk0CPe405c8qr73Z1+lz19eUJuP65bqjkwbKoDMDowD5PK00vMjGDpNkEu+COGaA8ShF
3Fmzcrt7fTCK8KptSwNOVNAoUsSNHb2MQx8aj7YtsuZWVsZ4Eg4NJTsez9zeMGPE6Z0MKaIIvNLT
NozLuXbrQZ0LtyUel5OgsIf0buwUbxTu1PcJ8akTfAMx+YQDJmvvDXp11hbM3j4dMuMF/wwxG8dJ
9B/QwpAmrTiM1Iael34P8YuZfGgaQ/Bm70vyKmZQjzaGVb2HPM0rNGNBz48KIJ5a2HjqN06elfcJ
gAObrNKVdYHpYbKJdxEi7i7EVWrDvF7Ae/HC4JsXGl9zAfMZkb1Q+hq8yOVRLfS+viSfvZ7cPLN3
Vtd0N/gY6pPGmwsjD+lDvSLbyS0/0N+t3IvvzTJ8BnsoX60KA16yMASzSdEzb6eQqHUIgxyCdbnB
39C+jU4OgpBBAb+FYZURvx7S671K68E6qJroDcovHggfQQTntXUBHNItBOxQX7iH5NlBIJYXHGLP
5vKDBI44dKbhfdQXcCKrcB5Eu4dS5wcapW0rSfld/Rrz8VC+ips5ffCswsDGYE2uzrADLsUHqO8m
hw5qLIZlD5ar9mDEmkQ77Um/fUPzpii2Gd3xE7dsF33lGTMLzC5njE4uUul4Ixgo1gEqrrfHK1FO
3z13fJRDQ9R1sgk8Aa7ZIc1F0lmlA/4RUzhMOuNsWGsutkTOwiYurZvGiyhPdzOd6jD6TWADLmU7
ubNOq9oKttRtLuHORugfmtaVrNho4m1JINQoVh53wTdZ11O0GucmBe8nRR+cm2zGAhPBn0Ami3rS
gaGNIHaluOg+IZuHb+7E2dKByL4qmjiDMVEPzoMLq5LjN0J2XxVu5H7PsxG9GEHUl76nj3XoW/hQ
zrnSWAPWWuS+dpJakZVT16l7jbPHOQU8Wi9tUFH75alEi48aDDoc+njMdF+P2qHbuVGKOB2mfR38
D3dnstu4EYThVzFyN0FxEcVDBkiUiZ1k7JlMBshyMdo0I9EmTZmLLD1OjnPOI/jF8jXJltW2xNjq
AUKE8MWiVN3VS3V1LX9hoh5hgnVXVF3kDhvcUWY+K4GzxM6XvEvwtlOlsZiDShIuq4vLG+w5sePe
sNQ4FijWtsajTHXZLMdWh43it+PZ/SKbLopjpiEHUgI9uCxGfzhM4BwNfFm6YGzMJvXJ/cK+H3Op
9uaL84uMahJT7GPFe39mI1pXi6S6+SFgU8vKLjPuxDh7vNuTMUZsl+T0GVH6d9fAgOBC8Gd3b53F
pDo+BeMg/Fhel6BHg/dCha5lPR/dgzdxEZCzGq7su7deEGbrX4tlXdbfr29yYG3yRVCkP/3PlLvO
3/udqASpgUm1/rmOi/XHuKzTapMpJd9+AHyl+iTzBw/4kvI67ibUOUT/pT7rxAXRWsIuaQpj062m
z31UUkGv6yvKvxLM4ZK5w4N3MyXQtvv8OAytseeBXTtu3to2fkRa2hqffSPQz1w7lP3f6ev6o7OY
aHJ8l0bcOxNrAsabLWNStpkn8AXQ35DSNVIVHhbbrsSyM+Xbo9IugMZAAMmpbyZX5z/AiU6mG5Vt
/iP+I+roVnLnzZJcqynGqn8Z908oPK55x7VCF3QgNyA0QGfbsSjqQ+ql9IoPa9px1rdLsYWK3kiO
1+11SptNiCOC0jbf7HVgJihBQpZh87RSZUB7neQIbrJGe921Lc8nacH3gt1rXpazQlekEg+ZtcOa
/AATrCH7TiDRTFyAABHqzaOvAaogWTbl26lAxK4YFvvE1khsdaPpHzU50lLYd+w/P+/InB4T8U2O
tXyGNwqUUzM97h3bIhMcqY/4270KsPcQIeqBUD+4VeC7vqkIhH8fHP/Qb9BdmWWwTrclIVH5FsGy
wJR1p8yQZCAi2nQXOL7lB45PMLfONydAOCY3ZOR00mFw5x/Avp0KevgByOxj/cSBukcGMgqYP+Uh
SKa9fF4hA16wUDb3ByxJ6VVzc0jictcFY98XlNr8/H2nMssgSqkgaV+UF4m27VZ5lv+/EVcZhZmS
siqSqGrU+q2XSs1v2ul+3jH4vGmtLcWV+vA0IfqziObr5sW66+a5yLh7fDOrRUnsOhaLKi6340DR
PNW/O29Bm5Ogj/y34locTSH/Z17cJlqAfKtOPDL89VfacGwdNa9o4OiXulC9lvNAI5wxpo1MRbaI
o3msKEnKbOEvMD7MpHgCRjIGEFk1dPjAQ3heC/4UKdnn9rZmPBo5dBM926FVjswpp0mm9ZiypUhB
U7pn8SqJ8qMpVgJFTA5Hq86bEt9fvKYxSxw+hSc12OrXtag0cPVRq4GY9voEk0oRFzrpVsUzJX2a
XIlUr+bDzcZFbTKl/COCpIz0PrcKiSnlc7EWRVKpLjaig5QYVB1jynW8zI/exQ9/azfoBr7enPp7
scIhqeg03fbI1FEfHL74PtTxpb7FnXFjiDAdD3nUPnyuhL70Os3CnHh/RQLDHfkSTEvTJpJbkeba
jHbGJtOx2V9l2rDLn8QlKoS2K10HV4b5IuxH6zLtdk/SniFplW2jRkDuS5VWY0j695r4g4e/NFni
BoTgq7YO3/K9oQ2G3T5Lonkuoicd9whA+ALq2VlexACbqRGQo41h3qcwtvro8EE5e/gsdQdFqKPd
Gv37d+QuXX1ju3+uwSub/K6f6dcT+Y0ojUXx5h8AAAD//w==</cx:binary>
              </cx:geoCache>
            </cx:geography>
          </cx:layoutPr>
        </cx:series>
      </cx:plotAreaRegion>
    </cx:plotArea>
    <cx:legend pos="r" align="min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MX">
            <a:solidFill>
              <a:schemeClr val="bg1"/>
            </a:solidFill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163830</xdr:rowOff>
    </xdr:from>
    <xdr:to>
      <xdr:col>8</xdr:col>
      <xdr:colOff>38106</xdr:colOff>
      <xdr:row>15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2F841E-4A75-B3D5-4714-9F3912C39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304806</xdr:colOff>
      <xdr:row>17</xdr:row>
      <xdr:rowOff>72390</xdr:rowOff>
    </xdr:from>
    <xdr:to>
      <xdr:col>8</xdr:col>
      <xdr:colOff>121926</xdr:colOff>
      <xdr:row>32</xdr:row>
      <xdr:rowOff>72390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C4781E-F47F-A543-A9B2-60CA62C44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327666</xdr:colOff>
      <xdr:row>36</xdr:row>
      <xdr:rowOff>49530</xdr:rowOff>
    </xdr:from>
    <xdr:to>
      <xdr:col>8</xdr:col>
      <xdr:colOff>144786</xdr:colOff>
      <xdr:row>51</xdr:row>
      <xdr:rowOff>49530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0E1A964-07D0-6296-7ABB-6C98F6051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289560</xdr:colOff>
      <xdr:row>52</xdr:row>
      <xdr:rowOff>95250</xdr:rowOff>
    </xdr:from>
    <xdr:to>
      <xdr:col>11</xdr:col>
      <xdr:colOff>106680</xdr:colOff>
      <xdr:row>67</xdr:row>
      <xdr:rowOff>95250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AE72651D-5BA4-414B-BBCB-F41AFD42D7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66460" y="96050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</xdr:col>
      <xdr:colOff>167640</xdr:colOff>
      <xdr:row>67</xdr:row>
      <xdr:rowOff>118110</xdr:rowOff>
    </xdr:from>
    <xdr:to>
      <xdr:col>7</xdr:col>
      <xdr:colOff>777240</xdr:colOff>
      <xdr:row>82</xdr:row>
      <xdr:rowOff>118110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6D3C37D-021E-37F0-25B4-5FDAA4394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543560</xdr:colOff>
      <xdr:row>1</xdr:row>
      <xdr:rowOff>175260</xdr:rowOff>
    </xdr:from>
    <xdr:to>
      <xdr:col>12</xdr:col>
      <xdr:colOff>528320</xdr:colOff>
      <xdr:row>4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21EE3B1-C148-5458-2550-52FF62DCA098}"/>
            </a:ext>
          </a:extLst>
        </xdr:cNvPr>
        <xdr:cNvSpPr txBox="1"/>
      </xdr:nvSpPr>
      <xdr:spPr>
        <a:xfrm>
          <a:off x="7630160" y="353060"/>
          <a:ext cx="2346960" cy="472440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200" b="0">
              <a:solidFill>
                <a:schemeClr val="bg1"/>
              </a:solidFill>
            </a:rPr>
            <a:t>Datos</a:t>
          </a:r>
          <a:r>
            <a:rPr lang="es-MX" sz="1200" b="0" baseline="0">
              <a:solidFill>
                <a:schemeClr val="bg1"/>
              </a:solidFill>
            </a:rPr>
            <a:t> de ordenes de compra</a:t>
          </a:r>
          <a:endParaRPr lang="es-MX" sz="1200" b="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228600</xdr:colOff>
      <xdr:row>3</xdr:row>
      <xdr:rowOff>152400</xdr:rowOff>
    </xdr:from>
    <xdr:to>
      <xdr:col>12</xdr:col>
      <xdr:colOff>670560</xdr:colOff>
      <xdr:row>3</xdr:row>
      <xdr:rowOff>160020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F4E64C0-A3AB-5D2A-0670-DFDDFA1AA362}"/>
            </a:ext>
          </a:extLst>
        </xdr:cNvPr>
        <xdr:cNvCxnSpPr/>
      </xdr:nvCxnSpPr>
      <xdr:spPr>
        <a:xfrm flipV="1">
          <a:off x="7360920" y="701040"/>
          <a:ext cx="2819400" cy="762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632460</xdr:colOff>
      <xdr:row>4</xdr:row>
      <xdr:rowOff>50800</xdr:rowOff>
    </xdr:from>
    <xdr:to>
      <xdr:col>12</xdr:col>
      <xdr:colOff>617220</xdr:colOff>
      <xdr:row>5</xdr:row>
      <xdr:rowOff>152400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4920A387-64E8-66E5-D77F-104349A50CF0}"/>
            </a:ext>
          </a:extLst>
        </xdr:cNvPr>
        <xdr:cNvSpPr txBox="1"/>
      </xdr:nvSpPr>
      <xdr:spPr>
        <a:xfrm>
          <a:off x="7719060" y="762000"/>
          <a:ext cx="2346960" cy="279400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200">
              <a:solidFill>
                <a:schemeClr val="bg1"/>
              </a:solidFill>
            </a:rPr>
            <a:t>Empresa del Valle</a:t>
          </a:r>
          <a:r>
            <a:rPr lang="es-MX" sz="1200" baseline="0">
              <a:solidFill>
                <a:schemeClr val="bg1"/>
              </a:solidFill>
            </a:rPr>
            <a:t>, S. A. de C. V.</a:t>
          </a:r>
          <a:endParaRPr lang="es-MX" sz="12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584925</xdr:colOff>
      <xdr:row>5</xdr:row>
      <xdr:rowOff>23833</xdr:rowOff>
    </xdr:from>
    <xdr:to>
      <xdr:col>13</xdr:col>
      <xdr:colOff>199446</xdr:colOff>
      <xdr:row>20</xdr:row>
      <xdr:rowOff>64310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FFCA169-51CC-41DE-B98C-E10C3E5A2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543598</xdr:colOff>
      <xdr:row>22</xdr:row>
      <xdr:rowOff>143340</xdr:rowOff>
    </xdr:from>
    <xdr:to>
      <xdr:col>8</xdr:col>
      <xdr:colOff>436918</xdr:colOff>
      <xdr:row>38</xdr:row>
      <xdr:rowOff>156039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354CE4F-2BAD-4375-B449-5E289B680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759802</xdr:colOff>
      <xdr:row>22</xdr:row>
      <xdr:rowOff>127115</xdr:rowOff>
    </xdr:from>
    <xdr:to>
      <xdr:col>14</xdr:col>
      <xdr:colOff>653121</xdr:colOff>
      <xdr:row>38</xdr:row>
      <xdr:rowOff>139814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8982636-0EBA-4261-88BC-05EA793F4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26712</xdr:colOff>
      <xdr:row>22</xdr:row>
      <xdr:rowOff>127718</xdr:rowOff>
    </xdr:from>
    <xdr:to>
      <xdr:col>27</xdr:col>
      <xdr:colOff>716153</xdr:colOff>
      <xdr:row>38</xdr:row>
      <xdr:rowOff>140417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43596395-2075-46B4-98F3-9975661A2E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61272" y="4151078"/>
              <a:ext cx="4651841" cy="2938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101782</xdr:colOff>
      <xdr:row>22</xdr:row>
      <xdr:rowOff>165108</xdr:rowOff>
    </xdr:from>
    <xdr:to>
      <xdr:col>20</xdr:col>
      <xdr:colOff>714486</xdr:colOff>
      <xdr:row>37</xdr:row>
      <xdr:rowOff>138431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4186FA5-8597-46D6-8A37-25291EF0A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672781</xdr:colOff>
      <xdr:row>6</xdr:row>
      <xdr:rowOff>14531</xdr:rowOff>
    </xdr:from>
    <xdr:to>
      <xdr:col>18</xdr:col>
      <xdr:colOff>113732</xdr:colOff>
      <xdr:row>15</xdr:row>
      <xdr:rowOff>136478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Fecha de orden">
              <a:extLst>
                <a:ext uri="{FF2B5EF4-FFF2-40B4-BE49-F238E27FC236}">
                  <a16:creationId xmlns:a16="http://schemas.microsoft.com/office/drawing/2014/main" id="{206EE16F-1437-715E-F969-A2E8191353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de ord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14578" y="1099412"/>
              <a:ext cx="3380103" cy="17492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493051</xdr:colOff>
      <xdr:row>6</xdr:row>
      <xdr:rowOff>38449</xdr:rowOff>
    </xdr:from>
    <xdr:to>
      <xdr:col>26</xdr:col>
      <xdr:colOff>744048</xdr:colOff>
      <xdr:row>20</xdr:row>
      <xdr:rowOff>43578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Vendedor">
              <a:extLst>
                <a:ext uri="{FF2B5EF4-FFF2-40B4-BE49-F238E27FC236}">
                  <a16:creationId xmlns:a16="http://schemas.microsoft.com/office/drawing/2014/main" id="{8BECF80A-C331-73AC-9126-1CA07FED0A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00983" y="1123330"/>
              <a:ext cx="1826658" cy="25365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548588</xdr:colOff>
      <xdr:row>6</xdr:row>
      <xdr:rowOff>46308</xdr:rowOff>
    </xdr:from>
    <xdr:to>
      <xdr:col>20</xdr:col>
      <xdr:colOff>794773</xdr:colOff>
      <xdr:row>20</xdr:row>
      <xdr:rowOff>51437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Region">
              <a:extLst>
                <a:ext uri="{FF2B5EF4-FFF2-40B4-BE49-F238E27FC236}">
                  <a16:creationId xmlns:a16="http://schemas.microsoft.com/office/drawing/2014/main" id="{D75E7F64-A744-805D-C942-9731DE5D17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29537" y="1131189"/>
              <a:ext cx="1821846" cy="25365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550758</xdr:colOff>
      <xdr:row>5</xdr:row>
      <xdr:rowOff>179266</xdr:rowOff>
    </xdr:from>
    <xdr:to>
      <xdr:col>24</xdr:col>
      <xdr:colOff>822</xdr:colOff>
      <xdr:row>20</xdr:row>
      <xdr:rowOff>2425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Categoría">
              <a:extLst>
                <a:ext uri="{FF2B5EF4-FFF2-40B4-BE49-F238E27FC236}">
                  <a16:creationId xmlns:a16="http://schemas.microsoft.com/office/drawing/2014/main" id="{28C70516-57AB-3552-3B2B-EDDCD9BFE9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95199" y="1083334"/>
              <a:ext cx="1813555" cy="25353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a Nuñez" refreshedDate="45783.08009398148" createdVersion="8" refreshedVersion="8" minRefreshableVersion="3" recordCount="369" xr:uid="{6853A246-604A-4524-A2D3-359F50678884}">
  <cacheSource type="worksheet">
    <worksheetSource name="Tabla1"/>
  </cacheSource>
  <cacheFields count="19">
    <cacheField name="Folio" numFmtId="0">
      <sharedItems containsSemiMixedTypes="0" containsString="0" containsNumber="1" containsInteger="1" minValue="1001" maxValue="1432"/>
    </cacheField>
    <cacheField name="Fecha de orden" numFmtId="164">
      <sharedItems containsSemiMixedTypes="0" containsNonDate="0" containsDate="1" containsString="0" minDate="2018-01-01T00:00:00" maxDate="2018-12-30T00:00:00" count="149">
        <d v="2018-01-27T00:00:00"/>
        <d v="2018-01-04T00:00:00"/>
        <d v="2018-01-12T00:00:00"/>
        <d v="2018-01-08T00:00:00"/>
        <d v="2018-01-29T00:00:00"/>
        <d v="2018-01-03T00:00:00"/>
        <d v="2018-01-06T00:00:00"/>
        <d v="2018-01-28T00:00:00"/>
        <d v="2018-01-10T00:00:00"/>
        <d v="2018-01-07T00:00:00"/>
        <d v="2018-01-11T00:00:00"/>
        <d v="2018-01-01T00:00:00"/>
        <d v="2018-01-09T00:00:00"/>
        <d v="2018-02-08T00:00:00"/>
        <d v="2018-02-03T00:00:00"/>
        <d v="2018-02-06T00:00:00"/>
        <d v="2018-02-28T00:00:00"/>
        <d v="2018-02-10T00:00:00"/>
        <d v="2018-02-11T00:00:00"/>
        <d v="2018-02-01T00:00:00"/>
        <d v="2018-02-09T00:00:00"/>
        <d v="2018-02-25T00:00:00"/>
        <d v="2018-02-26T00:00:00"/>
        <d v="2018-03-01T00:00:00"/>
        <d v="2018-02-04T00:00:00"/>
        <d v="2018-03-09T00:00:00"/>
        <d v="2018-03-06T00:00:00"/>
        <d v="2018-03-08T00:00:00"/>
        <d v="2018-03-25T00:00:00"/>
        <d v="2018-03-26T00:00:00"/>
        <d v="2018-03-29T00:00:00"/>
        <d v="2018-03-04T00:00:00"/>
        <d v="2018-03-03T00:00:00"/>
        <d v="2018-03-10T00:00:00"/>
        <d v="2018-03-11T00:00:00"/>
        <d v="2018-03-28T00:00:00"/>
        <d v="2018-04-04T00:00:00"/>
        <d v="2018-04-12T00:00:00"/>
        <d v="2018-04-08T00:00:00"/>
        <d v="2018-04-29T00:00:00"/>
        <d v="2018-04-03T00:00:00"/>
        <d v="2018-04-06T00:00:00"/>
        <d v="2018-04-28T00:00:00"/>
        <d v="2018-04-10T00:00:00"/>
        <d v="2018-04-07T00:00:00"/>
        <d v="2018-04-11T00:00:00"/>
        <d v="2018-04-01T00:00:00"/>
        <d v="2018-05-29T00:00:00"/>
        <d v="2018-05-03T00:00:00"/>
        <d v="2018-05-06T00:00:00"/>
        <d v="2018-05-28T00:00:00"/>
        <d v="2018-05-08T00:00:00"/>
        <d v="2018-05-10T00:00:00"/>
        <d v="2018-05-07T00:00:00"/>
        <d v="2018-05-11T00:00:00"/>
        <d v="2018-05-01T00:00:00"/>
        <d v="2018-05-09T00:00:00"/>
        <d v="2018-05-25T00:00:00"/>
        <d v="2018-05-26T00:00:00"/>
        <d v="2018-05-04T00:00:00"/>
        <d v="2018-06-07T00:00:00"/>
        <d v="2018-06-10T00:00:00"/>
        <d v="2018-06-11T00:00:00"/>
        <d v="2018-06-01T00:00:00"/>
        <d v="2018-06-28T00:00:00"/>
        <d v="2018-06-09T00:00:00"/>
        <d v="2018-06-06T00:00:00"/>
        <d v="2018-06-08T00:00:00"/>
        <d v="2018-06-25T00:00:00"/>
        <d v="2018-06-26T00:00:00"/>
        <d v="2018-06-29T00:00:00"/>
        <d v="2018-06-04T00:00:00"/>
        <d v="2018-06-03T00:00:00"/>
        <d v="2018-07-01T00:00:00"/>
        <d v="2018-07-28T00:00:00"/>
        <d v="2018-07-09T00:00:00"/>
        <d v="2018-07-06T00:00:00"/>
        <d v="2018-07-08T00:00:00"/>
        <d v="2018-07-25T00:00:00"/>
        <d v="2018-07-26T00:00:00"/>
        <d v="2018-07-29T00:00:00"/>
        <d v="2018-07-04T00:00:00"/>
        <d v="2018-07-03T00:00:00"/>
        <d v="2018-07-10T00:00:00"/>
        <d v="2018-07-11T00:00:00"/>
        <d v="2018-08-28T00:00:00"/>
        <d v="2018-08-08T00:00:00"/>
        <d v="2018-08-10T00:00:00"/>
        <d v="2018-08-07T00:00:00"/>
        <d v="2018-08-11T00:00:00"/>
        <d v="2018-08-01T00:00:00"/>
        <d v="2018-08-09T00:00:00"/>
        <d v="2018-08-06T00:00:00"/>
        <d v="2018-08-25T00:00:00"/>
        <d v="2018-08-26T00:00:00"/>
        <d v="2018-08-29T00:00:00"/>
        <d v="2018-08-04T00:00:00"/>
        <d v="2018-09-10T00:00:00"/>
        <d v="2018-09-11T00:00:00"/>
        <d v="2018-09-01T00:00:00"/>
        <d v="2018-09-28T00:00:00"/>
        <d v="2018-09-09T00:00:00"/>
        <d v="2018-09-06T00:00:00"/>
        <d v="2018-09-08T00:00:00"/>
        <d v="2018-09-25T00:00:00"/>
        <d v="2018-09-26T00:00:00"/>
        <d v="2018-09-29T00:00:00"/>
        <d v="2018-09-04T00:00:00"/>
        <d v="2018-09-03T00:00:00"/>
        <d v="2018-10-06T00:00:00"/>
        <d v="2018-10-28T00:00:00"/>
        <d v="2018-10-08T00:00:00"/>
        <d v="2018-10-10T00:00:00"/>
        <d v="2018-10-07T00:00:00"/>
        <d v="2018-10-11T00:00:00"/>
        <d v="2018-10-01T00:00:00"/>
        <d v="2018-10-09T00:00:00"/>
        <d v="2018-10-25T00:00:00"/>
        <d v="2018-10-26T00:00:00"/>
        <d v="2018-10-29T00:00:00"/>
        <d v="2018-10-04T00:00:00"/>
        <d v="2018-10-03T00:00:00"/>
        <d v="2018-11-10T00:00:00"/>
        <d v="2018-11-11T00:00:00"/>
        <d v="2018-11-01T00:00:00"/>
        <d v="2018-11-28T00:00:00"/>
        <d v="2018-11-09T00:00:00"/>
        <d v="2018-11-06T00:00:00"/>
        <d v="2018-11-08T00:00:00"/>
        <d v="2018-11-25T00:00:00"/>
        <d v="2018-11-26T00:00:00"/>
        <d v="2018-11-29T00:00:00"/>
        <d v="2018-11-04T00:00:00"/>
        <d v="2018-11-03T00:00:00"/>
        <d v="2018-12-27T00:00:00"/>
        <d v="2018-12-04T00:00:00"/>
        <d v="2018-12-12T00:00:00"/>
        <d v="2018-12-08T00:00:00"/>
        <d v="2018-12-29T00:00:00"/>
        <d v="2018-12-03T00:00:00"/>
        <d v="2018-12-06T00:00:00"/>
        <d v="2018-12-28T00:00:00"/>
        <d v="2018-12-10T00:00:00"/>
        <d v="2018-12-07T00:00:00"/>
        <d v="2018-12-11T00:00:00"/>
        <d v="2018-12-01T00:00:00"/>
        <d v="2018-12-09T00:00:00"/>
        <d v="2018-12-25T00:00:00"/>
        <d v="2018-12-26T00:00:00"/>
      </sharedItems>
      <fieldGroup par="18"/>
    </cacheField>
    <cacheField name="Num. cliente" numFmtId="0">
      <sharedItems containsSemiMixedTypes="0" containsString="0" containsNumber="1" containsInteger="1" minValue="1" maxValue="29"/>
    </cacheField>
    <cacheField name="Nombre cliente" numFmtId="0">
      <sharedItems/>
    </cacheField>
    <cacheField name="Ciudad" numFmtId="0">
      <sharedItems/>
    </cacheField>
    <cacheField name="Estado" numFmtId="0">
      <sharedItems count="11">
        <s v="Sinaloa"/>
        <s v="Querétaro"/>
        <s v="Nuevo León"/>
        <s v="Jalisco"/>
        <s v="Guerrero"/>
        <s v="Baja California"/>
        <s v="Estado de México"/>
        <s v="Guanajuato"/>
        <s v="Chihuahua"/>
        <s v="Ciudad de México"/>
        <s v="Coahuila"/>
      </sharedItems>
    </cacheField>
    <cacheField name="Vendedor" numFmtId="0">
      <sharedItems count="8">
        <s v="Mayra Aguilar Sepúlveda"/>
        <s v="Andrés González Rico"/>
        <s v="Nancy Gil de la Peña"/>
        <s v="José de Jesús Morales"/>
        <s v="Luis Miguel Valdés Garza"/>
        <s v="Ana del Valle Hinojosa"/>
        <s v="Laura Gutiérrez Saenz"/>
        <s v="Robert Zárate Carrillo"/>
      </sharedItems>
    </cacheField>
    <cacheField name="Region" numFmtId="0">
      <sharedItems count="4">
        <s v="Occidente"/>
        <s v="Bajío"/>
        <s v="Norte"/>
        <s v="Centro"/>
      </sharedItems>
    </cacheField>
    <cacheField name="Fecha de embarque" numFmtId="164">
      <sharedItems containsNonDate="0" containsDate="1" containsString="0" containsBlank="1" minDate="2018-01-05T00:00:00" maxDate="2019-01-01T00:00:00"/>
    </cacheField>
    <cacheField name="Empresa fletera" numFmtId="0">
      <sharedItems containsBlank="1"/>
    </cacheField>
    <cacheField name="Forma de pago" numFmtId="0">
      <sharedItems containsBlank="1"/>
    </cacheField>
    <cacheField name="Nombre del producto" numFmtId="0">
      <sharedItems containsBlank="1"/>
    </cacheField>
    <cacheField name="Categoría" numFmtId="0">
      <sharedItems count="15">
        <s v="Bebidas"/>
        <s v="Frutas secas"/>
        <s v="Productos horneados"/>
        <s v="Dulces"/>
        <s v="Sopas"/>
        <s v="Salsas"/>
        <s v="Mermeladas y jaleas"/>
        <s v="Condimentos"/>
        <s v="Carne enlatada"/>
        <s v="Pasta"/>
        <s v="Productos lácteos"/>
        <s v="Tarifa de envío"/>
        <s v="Frutas y vegetales"/>
        <s v="Aceite"/>
        <s v="Granos"/>
      </sharedItems>
    </cacheField>
    <cacheField name="Precio unitario" numFmtId="166">
      <sharedItems containsString="0" containsBlank="1" containsNumber="1" minValue="41.86" maxValue="1134"/>
    </cacheField>
    <cacheField name="Cantidad" numFmtId="0">
      <sharedItems containsString="0" containsBlank="1" containsNumber="1" containsInteger="1" minValue="10" maxValue="100"/>
    </cacheField>
    <cacheField name="Ingresos" numFmtId="166">
      <sharedItems containsString="0" containsBlank="1" containsNumber="1" minValue="539" maxValue="111132" count="319">
        <n v="9604"/>
        <n v="2303"/>
        <n v="28980"/>
        <n v="66038"/>
        <n v="539"/>
        <n v="20412"/>
        <n v="28336"/>
        <n v="4894.3999999999996"/>
        <n v="11334.399999999998"/>
        <n v="16779"/>
        <n v="12294.1"/>
        <n v="17920"/>
        <n v="35420"/>
        <n v="8389.5"/>
        <n v="3767.4"/>
        <n v="15456"/>
        <n v="11900"/>
        <n v="5236"/>
        <n v="5667.1999999999989"/>
        <n v="3969"/>
        <n v="2051.14"/>
        <n v="10584"/>
        <n v="37352"/>
        <n v="2804.62"/>
        <n v="13510"/>
        <n v="16228.799999999997"/>
        <n v="15561"/>
        <n v="39463.199999999997"/>
        <n v="13916"/>
        <n v="8820"/>
        <n v="16800"/>
        <m/>
        <n v="6580"/>
        <n v="2401"/>
        <n v="40320"/>
        <n v="3348.7999999999997"/>
        <n v="20608"/>
        <n v="3647.7"/>
        <n v="12673.5"/>
        <n v="2320.5"/>
        <n v="30184"/>
        <n v="7350"/>
        <n v="14196"/>
        <n v="11872"/>
        <n v="51072"/>
        <n v="3139.5"/>
        <n v="15015"/>
        <n v="5359.1999999999989"/>
        <n v="10388"/>
        <n v="47600"/>
        <n v="12493.599999999999"/>
        <n v="6440"/>
        <n v="28993.300000000003"/>
        <n v="13104.699999999999"/>
        <n v="16743.999999999996"/>
        <n v="14112"/>
        <n v="2856"/>
        <n v="87318"/>
        <n v="3626"/>
        <n v="30693.599999999995"/>
        <n v="6720"/>
        <n v="39760"/>
        <n v="7700"/>
        <n v="1029"/>
        <n v="37520"/>
        <n v="19319.999999999996"/>
        <n v="10948"/>
        <n v="2352"/>
        <n v="18648"/>
        <n v="61824"/>
        <n v="1545.6"/>
        <n v="7985.5999999999985"/>
        <n v="6247.5"/>
        <n v="12834.5"/>
        <n v="9520"/>
        <n v="14815.5"/>
        <n v="3683.68"/>
        <n v="37996"/>
        <n v="9450"/>
        <n v="11396"/>
        <n v="9659.9999999999982"/>
        <n v="3479"/>
        <n v="13860"/>
        <n v="2499"/>
        <n v="5809.3"/>
        <n v="35280"/>
        <n v="23184"/>
        <n v="7318.5"/>
        <n v="1465.1"/>
        <n v="19964"/>
        <n v="18200"/>
        <n v="9240"/>
        <n v="5280.7999999999993"/>
        <n v="2156"/>
        <n v="3223.22"/>
        <n v="7308"/>
        <n v="49588"/>
        <n v="3055.7799999999997"/>
        <n v="9997.4"/>
        <n v="6439.9999999999991"/>
        <n v="22386"/>
        <n v="18026.399999999998"/>
        <n v="16464"/>
        <n v="40880"/>
        <n v="6568.7999999999993"/>
        <n v="10760.400000000001"/>
        <n v="11753.699999999999"/>
        <n v="16486.399999999998"/>
        <n v="4116"/>
        <n v="3391.5"/>
        <n v="26082"/>
        <n v="7056"/>
        <n v="10718.399999999998"/>
        <n v="11480"/>
        <n v="54880"/>
        <n v="45724"/>
        <n v="14000"/>
        <n v="24640"/>
        <n v="1372"/>
        <n v="2511.6"/>
        <n v="8316"/>
        <n v="14168"/>
        <n v="2134.86"/>
        <n v="8106"/>
        <n v="25244.799999999996"/>
        <n v="7371"/>
        <n v="42873.599999999991"/>
        <n v="12740"/>
        <n v="21280"/>
        <n v="10303.999999999998"/>
        <n v="6860"/>
        <n v="26901.000000000004"/>
        <n v="10046.399999999998"/>
        <n v="15484"/>
        <n v="7854"/>
        <n v="111132"/>
        <n v="5978"/>
        <n v="14615.999999999998"/>
        <n v="3360"/>
        <n v="15680"/>
        <n v="10360"/>
        <n v="4410"/>
        <n v="15120"/>
        <n v="18289.599999999999"/>
        <n v="47656"/>
        <n v="10267.6"/>
        <n v="17136"/>
        <n v="16422"/>
        <n v="28644"/>
        <n v="6300"/>
        <n v="53508"/>
        <n v="19320"/>
        <n v="45220"/>
        <n v="3390.66"/>
        <n v="4458.3"/>
        <n v="12107.199999999999"/>
        <n v="16653"/>
        <n v="13154.399999999998"/>
        <n v="50960"/>
        <n v="4636.7999999999993"/>
        <n v="4760"/>
        <n v="24210.9"/>
        <n v="3377.5"/>
        <n v="3091.2"/>
        <n v="4508"/>
        <n v="13566"/>
        <n v="62370"/>
        <n v="1862"/>
        <n v="5600"/>
        <n v="11200"/>
        <n v="1323"/>
        <n v="54320"/>
        <n v="10819.199999999999"/>
        <n v="12159"/>
        <n v="4998"/>
        <n v="18032"/>
        <n v="10174.5"/>
        <n v="962.78"/>
        <n v="55384"/>
        <n v="16450"/>
        <n v="29876"/>
        <n v="12364.8"/>
        <n v="1519"/>
        <n v="2176.7199999999998"/>
        <n v="22932"/>
        <n v="9016"/>
        <n v="1841.84"/>
        <n v="20607.999999999996"/>
        <n v="18018"/>
        <n v="15590.399999999998"/>
        <n v="10192"/>
        <n v="43680"/>
        <n v="6955.1999999999989"/>
        <n v="17934.000000000004"/>
        <n v="2566.9"/>
        <n v="17001.599999999999"/>
        <n v="8232"/>
        <n v="12852"/>
        <n v="36288"/>
        <n v="7448"/>
        <n v="10690.399999999998"/>
        <n v="4459"/>
        <n v="2679.04"/>
        <n v="14616"/>
        <n v="62468"/>
        <n v="586.04"/>
        <n v="9186.7999999999993"/>
        <n v="8243.1999999999989"/>
        <n v="13104"/>
        <n v="27770.399999999998"/>
        <n v="13132"/>
        <n v="26880"/>
        <n v="9917.5999999999985"/>
        <n v="13160"/>
        <n v="16140.600000000002"/>
        <n v="9800"/>
        <n v="61236"/>
        <n v="3822"/>
        <n v="9940"/>
        <n v="49280"/>
        <n v="8260"/>
        <n v="52640"/>
        <n v="10888.5"/>
        <n v="1339.52"/>
        <n v="39928"/>
        <n v="21000"/>
        <n v="15708"/>
        <n v="6311.1999999999989"/>
        <n v="980"/>
        <n v="5544"/>
        <n v="47012"/>
        <n v="3558.1"/>
        <n v="5944.4"/>
        <n v="6182.4"/>
        <n v="17472"/>
        <n v="34103.999999999993"/>
        <n v="19208"/>
        <n v="12879.999999999998"/>
        <n v="12600"/>
        <n v="14646.100000000002"/>
        <n v="9592.1"/>
        <n v="2575.9999999999995"/>
        <n v="15288"/>
        <n v="92988"/>
        <n v="2842"/>
        <n v="45309.599999999991"/>
        <n v="1540"/>
        <n v="1680"/>
        <n v="33600"/>
        <n v="5924.7999999999993"/>
        <n v="21896"/>
        <n v="12023.9"/>
        <n v="14637"/>
        <n v="7675.5"/>
        <n v="29568"/>
        <n v="4379.2"/>
        <n v="2058"/>
        <n v="4186"/>
        <n v="10304"/>
        <n v="920.92"/>
        <n v="6214.5999999999995"/>
        <n v="25759.999999999996"/>
        <n v="23751"/>
        <n v="28257.599999999995"/>
        <n v="16660"/>
        <n v="2447.1999999999998"/>
        <n v="20624.100000000002"/>
        <n v="4998.7"/>
        <n v="2677.5"/>
        <n v="58968"/>
        <n v="11692.8"/>
        <n v="5040"/>
        <n v="13440"/>
        <n v="2800"/>
        <n v="19577.599999999999"/>
        <n v="36708"/>
        <n v="1891.3999999999999"/>
        <n v="2744"/>
        <n v="3430"/>
        <n v="42000"/>
        <n v="20034"/>
        <n v="14364"/>
        <n v="53452"/>
        <n v="9788.7999999999993"/>
        <n v="12969.599999999999"/>
        <n v="1716.26"/>
        <n v="26404"/>
        <n v="32900"/>
        <n v="6160"/>
        <n v="1674.3999999999999"/>
        <n v="2218.58"/>
        <n v="24948"/>
        <n v="57316"/>
        <n v="13239.8"/>
        <n v="22153.599999999999"/>
        <n v="5460"/>
        <n v="33616.799999999996"/>
        <n v="13328"/>
        <n v="29120"/>
        <n v="5151.9999999999991"/>
        <n v="26303.200000000004"/>
        <n v="23956.799999999996"/>
        <n v="18816"/>
        <n v="2142"/>
        <n v="43092"/>
        <n v="48719.999999999993"/>
        <n v="12460"/>
        <n v="13580"/>
        <n v="2597"/>
        <n v="34160"/>
        <n v="11591.999999999998"/>
        <n v="27692"/>
        <n v="2431.7999999999997"/>
        <n v="20020"/>
        <n v="4550"/>
        <n v="29484"/>
        <n v="25228"/>
        <n v="31388"/>
        <n v="1004.64"/>
      </sharedItems>
      <fieldGroup base="15">
        <rangePr autoStart="0" autoEnd="0" startNum="0" endNum="120000" groupInterval="25000"/>
        <groupItems count="7">
          <s v="&lt;0 o (en blanco)"/>
          <s v="0-25000"/>
          <s v="25000-50000"/>
          <s v="50000-75000"/>
          <s v="75000-100000"/>
          <s v="100000-125000"/>
          <s v="&gt;125000"/>
        </groupItems>
      </fieldGroup>
    </cacheField>
    <cacheField name="Tarifa de envío" numFmtId="166">
      <sharedItems containsSemiMixedTypes="0" containsString="0" containsNumber="1" minValue="52.283000000000001" maxValue="10779.804"/>
    </cacheField>
    <cacheField name="Días (Fecha de orden)" numFmtId="0" databaseField="0">
      <fieldGroup base="1">
        <rangePr groupBy="days" startDate="2018-01-01T00:00:00" endDate="2018-12-30T00:00:00"/>
        <groupItems count="368">
          <s v="&lt;01/01/2018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18"/>
        </groupItems>
      </fieldGroup>
    </cacheField>
    <cacheField name="Meses (Fecha de orden)" numFmtId="0" databaseField="0">
      <fieldGroup base="1">
        <rangePr groupBy="months" startDate="2018-01-01T00:00:00" endDate="2018-12-30T00:00:00"/>
        <groupItems count="14">
          <s v="&lt;01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18"/>
        </groupItems>
      </fieldGroup>
    </cacheField>
  </cacheFields>
  <extLst>
    <ext xmlns:x14="http://schemas.microsoft.com/office/spreadsheetml/2009/9/main" uri="{725AE2AE-9491-48be-B2B4-4EB974FC3084}">
      <x14:pivotCacheDefinition pivotCacheId="16716697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001"/>
    <x v="0"/>
    <n v="27"/>
    <s v="Empresa AA"/>
    <s v="Mazatlán"/>
    <x v="0"/>
    <x v="0"/>
    <x v="0"/>
    <d v="2018-01-29T00:00:00"/>
    <s v="Empresa de embarque B"/>
    <s v="Cheque"/>
    <s v="Cerveza"/>
    <x v="0"/>
    <n v="196"/>
    <n v="49"/>
    <x v="0"/>
    <n v="931.58799999999997"/>
  </r>
  <r>
    <n v="1002"/>
    <x v="0"/>
    <n v="27"/>
    <s v="Empresa AA"/>
    <s v="Mazatlán"/>
    <x v="0"/>
    <x v="0"/>
    <x v="0"/>
    <d v="2018-01-29T00:00:00"/>
    <s v="Empresa de embarque B"/>
    <s v="Cheque"/>
    <s v="Ciruelas secas"/>
    <x v="1"/>
    <n v="49"/>
    <n v="47"/>
    <x v="1"/>
    <n v="232.60300000000001"/>
  </r>
  <r>
    <n v="1003"/>
    <x v="1"/>
    <n v="4"/>
    <s v="Empresa D"/>
    <s v="Querétaro"/>
    <x v="1"/>
    <x v="1"/>
    <x v="1"/>
    <d v="2018-01-06T00:00:00"/>
    <s v="Empresa de embarque A"/>
    <s v="Tarjeta de crédito"/>
    <s v="Peras secas"/>
    <x v="1"/>
    <n v="420"/>
    <n v="69"/>
    <x v="2"/>
    <n v="2782.08"/>
  </r>
  <r>
    <n v="1004"/>
    <x v="1"/>
    <n v="4"/>
    <s v="Empresa D"/>
    <s v="Querétaro"/>
    <x v="1"/>
    <x v="1"/>
    <x v="1"/>
    <d v="2018-01-06T00:00:00"/>
    <s v="Empresa de embarque A"/>
    <s v="Tarjeta de crédito"/>
    <s v="Manzanas secas"/>
    <x v="1"/>
    <n v="742"/>
    <n v="89"/>
    <x v="3"/>
    <n v="6273.6100000000006"/>
  </r>
  <r>
    <n v="1005"/>
    <x v="1"/>
    <n v="4"/>
    <s v="Empresa D"/>
    <s v="Querétaro"/>
    <x v="1"/>
    <x v="1"/>
    <x v="1"/>
    <d v="2018-01-06T00:00:00"/>
    <s v="Empresa de embarque A"/>
    <s v="Tarjeta de crédito"/>
    <s v="Ciruelas secas"/>
    <x v="1"/>
    <n v="49"/>
    <n v="11"/>
    <x v="4"/>
    <n v="52.283000000000001"/>
  </r>
  <r>
    <n v="1006"/>
    <x v="2"/>
    <n v="12"/>
    <s v="Empresa L"/>
    <s v="Mazatlán"/>
    <x v="0"/>
    <x v="0"/>
    <x v="0"/>
    <d v="2018-01-14T00:00:00"/>
    <s v="Empresa de embarque B"/>
    <s v="Tarjeta de crédito"/>
    <s v="Té chai"/>
    <x v="0"/>
    <n v="252"/>
    <n v="81"/>
    <x v="5"/>
    <n v="1979.9640000000002"/>
  </r>
  <r>
    <n v="1007"/>
    <x v="2"/>
    <n v="12"/>
    <s v="Empresa L"/>
    <s v="Mazatlán"/>
    <x v="0"/>
    <x v="0"/>
    <x v="0"/>
    <d v="2018-01-14T00:00:00"/>
    <s v="Empresa de embarque B"/>
    <s v="Tarjeta de crédito"/>
    <s v="Café"/>
    <x v="0"/>
    <n v="644"/>
    <n v="44"/>
    <x v="6"/>
    <n v="2776.9279999999999"/>
  </r>
  <r>
    <n v="1008"/>
    <x v="3"/>
    <n v="8"/>
    <s v="Empresa H"/>
    <s v="Monterrey"/>
    <x v="2"/>
    <x v="2"/>
    <x v="2"/>
    <d v="2018-01-10T00:00:00"/>
    <s v="Empresa de embarque C"/>
    <s v="Tarjeta de crédito"/>
    <s v="Galletas de chocolate"/>
    <x v="2"/>
    <n v="128.79999999999998"/>
    <n v="38"/>
    <x v="7"/>
    <n v="504.1232"/>
  </r>
  <r>
    <n v="1009"/>
    <x v="1"/>
    <n v="4"/>
    <s v="Empresa D"/>
    <s v="Querétaro"/>
    <x v="1"/>
    <x v="1"/>
    <x v="1"/>
    <d v="2018-01-06T00:00:00"/>
    <s v="Empresa de embarque C"/>
    <s v="Cheque"/>
    <s v="Galletas de chocolate"/>
    <x v="2"/>
    <n v="128.79999999999998"/>
    <n v="88"/>
    <x v="8"/>
    <n v="1110.7711999999999"/>
  </r>
  <r>
    <n v="1010"/>
    <x v="4"/>
    <n v="29"/>
    <s v="Empresa CC"/>
    <s v="Puerto Vallarta"/>
    <x v="3"/>
    <x v="3"/>
    <x v="0"/>
    <d v="2018-01-31T00:00:00"/>
    <s v="Empresa de embarque B"/>
    <s v="Cheque"/>
    <s v="Chocolate"/>
    <x v="3"/>
    <n v="178.5"/>
    <n v="94"/>
    <x v="9"/>
    <n v="1711.4580000000001"/>
  </r>
  <r>
    <n v="1011"/>
    <x v="5"/>
    <n v="3"/>
    <s v="Empresa C"/>
    <s v="Acapulco"/>
    <x v="4"/>
    <x v="0"/>
    <x v="0"/>
    <d v="2018-01-05T00:00:00"/>
    <s v="Empresa de embarque B"/>
    <s v="Efectivo"/>
    <s v="Almejas"/>
    <x v="4"/>
    <n v="135.1"/>
    <n v="91"/>
    <x v="10"/>
    <n v="1290.8805"/>
  </r>
  <r>
    <n v="1012"/>
    <x v="6"/>
    <n v="6"/>
    <s v="Empresa F"/>
    <s v="Tijuana"/>
    <x v="5"/>
    <x v="4"/>
    <x v="2"/>
    <d v="2018-01-08T00:00:00"/>
    <s v="Empresa de embarque B"/>
    <s v="Tarjeta de crédito"/>
    <s v="Salsa curry"/>
    <x v="5"/>
    <n v="560"/>
    <n v="32"/>
    <x v="11"/>
    <n v="1863.68"/>
  </r>
  <r>
    <n v="1013"/>
    <x v="7"/>
    <n v="28"/>
    <s v="Empresa BB"/>
    <s v="Toluca"/>
    <x v="6"/>
    <x v="5"/>
    <x v="3"/>
    <d v="2018-01-30T00:00:00"/>
    <s v="Empresa de embarque C"/>
    <s v="Cheque"/>
    <s v="Café"/>
    <x v="0"/>
    <n v="644"/>
    <n v="55"/>
    <x v="12"/>
    <n v="3542"/>
  </r>
  <r>
    <n v="1014"/>
    <x v="3"/>
    <n v="8"/>
    <s v="Empresa H"/>
    <s v="Monterrey"/>
    <x v="2"/>
    <x v="2"/>
    <x v="2"/>
    <d v="2018-01-10T00:00:00"/>
    <s v="Empresa de embarque C"/>
    <s v="Cheque"/>
    <s v="Chocolate"/>
    <x v="3"/>
    <n v="178.5"/>
    <n v="47"/>
    <x v="13"/>
    <n v="864.11850000000004"/>
  </r>
  <r>
    <n v="1015"/>
    <x v="8"/>
    <n v="10"/>
    <s v="Empresa J"/>
    <s v="León"/>
    <x v="7"/>
    <x v="6"/>
    <x v="1"/>
    <d v="2018-01-12T00:00:00"/>
    <s v="Empresa de embarque B"/>
    <s v="Tarjeta de crédito"/>
    <s v="Té verde"/>
    <x v="0"/>
    <n v="41.86"/>
    <n v="90"/>
    <x v="14"/>
    <n v="388.04220000000009"/>
  </r>
  <r>
    <n v="1016"/>
    <x v="9"/>
    <n v="7"/>
    <s v="Empresa G"/>
    <s v="Chihuahua"/>
    <x v="8"/>
    <x v="2"/>
    <x v="2"/>
    <m/>
    <m/>
    <m/>
    <s v="Café"/>
    <x v="0"/>
    <n v="644"/>
    <n v="24"/>
    <x v="15"/>
    <n v="1545.6000000000001"/>
  </r>
  <r>
    <n v="1017"/>
    <x v="8"/>
    <n v="10"/>
    <s v="Empresa J"/>
    <s v="León"/>
    <x v="7"/>
    <x v="6"/>
    <x v="1"/>
    <d v="2018-01-12T00:00:00"/>
    <s v="Empresa de embarque A"/>
    <m/>
    <s v="Jalea de fresa"/>
    <x v="6"/>
    <n v="350"/>
    <n v="34"/>
    <x v="16"/>
    <n v="1130.5"/>
  </r>
  <r>
    <n v="1018"/>
    <x v="8"/>
    <n v="10"/>
    <s v="Empresa J"/>
    <s v="León"/>
    <x v="7"/>
    <x v="6"/>
    <x v="1"/>
    <d v="2018-01-12T00:00:00"/>
    <s v="Empresa de embarque A"/>
    <m/>
    <s v="Condimento cajún"/>
    <x v="7"/>
    <n v="308"/>
    <n v="17"/>
    <x v="17"/>
    <n v="502.65599999999995"/>
  </r>
  <r>
    <n v="1019"/>
    <x v="8"/>
    <n v="10"/>
    <s v="Empresa J"/>
    <s v="León"/>
    <x v="7"/>
    <x v="6"/>
    <x v="1"/>
    <d v="2018-01-12T00:00:00"/>
    <s v="Empresa de embarque A"/>
    <m/>
    <s v="Galletas de chocolate"/>
    <x v="2"/>
    <n v="128.79999999999998"/>
    <n v="44"/>
    <x v="18"/>
    <n v="589.38879999999995"/>
  </r>
  <r>
    <n v="1020"/>
    <x v="10"/>
    <n v="11"/>
    <s v="Empresa K"/>
    <s v="Ciudad de México"/>
    <x v="9"/>
    <x v="5"/>
    <x v="3"/>
    <m/>
    <s v="Empresa de embarque C"/>
    <m/>
    <s v="Ciruelas secas"/>
    <x v="1"/>
    <n v="49"/>
    <n v="81"/>
    <x v="19"/>
    <n v="384.99299999999999"/>
  </r>
  <r>
    <n v="1021"/>
    <x v="10"/>
    <n v="11"/>
    <s v="Empresa K"/>
    <s v="Ciudad de México"/>
    <x v="9"/>
    <x v="5"/>
    <x v="3"/>
    <m/>
    <s v="Empresa de embarque C"/>
    <m/>
    <s v="Té verde"/>
    <x v="0"/>
    <n v="41.86"/>
    <n v="49"/>
    <x v="20"/>
    <n v="211.26742000000007"/>
  </r>
  <r>
    <n v="1022"/>
    <x v="11"/>
    <n v="1"/>
    <s v="Empresa A"/>
    <s v="Torreón"/>
    <x v="10"/>
    <x v="2"/>
    <x v="2"/>
    <m/>
    <m/>
    <m/>
    <s v="Té chai"/>
    <x v="0"/>
    <n v="252"/>
    <n v="42"/>
    <x v="21"/>
    <n v="1058.4000000000001"/>
  </r>
  <r>
    <n v="1023"/>
    <x v="11"/>
    <n v="1"/>
    <s v="Empresa A"/>
    <s v="Torreón"/>
    <x v="10"/>
    <x v="2"/>
    <x v="2"/>
    <m/>
    <m/>
    <m/>
    <s v="Café"/>
    <x v="0"/>
    <n v="644"/>
    <n v="58"/>
    <x v="22"/>
    <n v="3772.5520000000001"/>
  </r>
  <r>
    <n v="1024"/>
    <x v="11"/>
    <n v="1"/>
    <s v="Empresa A"/>
    <s v="Torreón"/>
    <x v="10"/>
    <x v="2"/>
    <x v="2"/>
    <m/>
    <m/>
    <m/>
    <s v="Té verde"/>
    <x v="0"/>
    <n v="41.86"/>
    <n v="67"/>
    <x v="23"/>
    <n v="280.46199999999999"/>
  </r>
  <r>
    <n v="1025"/>
    <x v="7"/>
    <n v="28"/>
    <s v="Empresa BB"/>
    <s v="Toluca"/>
    <x v="6"/>
    <x v="5"/>
    <x v="3"/>
    <d v="2018-01-30T00:00:00"/>
    <s v="Empresa de embarque C"/>
    <s v="Tarjeta de crédito"/>
    <s v="Almejas"/>
    <x v="4"/>
    <n v="135.1"/>
    <n v="100"/>
    <x v="24"/>
    <n v="1310.47"/>
  </r>
  <r>
    <n v="1026"/>
    <x v="7"/>
    <n v="28"/>
    <s v="Empresa BB"/>
    <s v="Toluca"/>
    <x v="6"/>
    <x v="5"/>
    <x v="3"/>
    <d v="2018-01-30T00:00:00"/>
    <s v="Empresa de embarque C"/>
    <s v="Tarjeta de crédito"/>
    <s v="Carne de cangrejo"/>
    <x v="8"/>
    <n v="257.59999999999997"/>
    <n v="63"/>
    <x v="25"/>
    <n v="1606.6511999999998"/>
  </r>
  <r>
    <n v="1027"/>
    <x v="12"/>
    <n v="9"/>
    <s v="Empresa I"/>
    <s v="Guadalajara"/>
    <x v="3"/>
    <x v="7"/>
    <x v="0"/>
    <d v="2018-01-11T00:00:00"/>
    <s v="Empresa de embarque A"/>
    <s v="Cheque"/>
    <s v="Ravioli"/>
    <x v="9"/>
    <n v="273"/>
    <n v="57"/>
    <x v="26"/>
    <n v="1540.539"/>
  </r>
  <r>
    <n v="1028"/>
    <x v="12"/>
    <n v="9"/>
    <s v="Empresa I"/>
    <s v="Guadalajara"/>
    <x v="3"/>
    <x v="7"/>
    <x v="0"/>
    <d v="2018-01-11T00:00:00"/>
    <s v="Empresa de embarque A"/>
    <s v="Cheque"/>
    <s v="Mozzarella"/>
    <x v="10"/>
    <n v="487.19999999999993"/>
    <n v="81"/>
    <x v="27"/>
    <n v="4143.6359999999995"/>
  </r>
  <r>
    <n v="1029"/>
    <x v="6"/>
    <n v="6"/>
    <s v="Empresa F"/>
    <s v="Tijuana"/>
    <x v="5"/>
    <x v="4"/>
    <x v="2"/>
    <d v="2018-01-08T00:00:00"/>
    <s v="Empresa de embarque B"/>
    <s v="Tarjeta de crédito"/>
    <s v="Cerveza"/>
    <x v="0"/>
    <n v="196"/>
    <n v="71"/>
    <x v="28"/>
    <n v="1335.9360000000001"/>
  </r>
  <r>
    <n v="1030"/>
    <x v="13"/>
    <n v="8"/>
    <s v="Empresa H"/>
    <s v="Monterrey"/>
    <x v="2"/>
    <x v="2"/>
    <x v="2"/>
    <d v="2018-02-10T00:00:00"/>
    <s v="Empresa de embarque B"/>
    <s v="Cheque"/>
    <s v="Salsa curry"/>
    <x v="5"/>
    <n v="560"/>
    <n v="32"/>
    <x v="11"/>
    <n v="1809.92"/>
  </r>
  <r>
    <n v="1031"/>
    <x v="14"/>
    <n v="3"/>
    <s v="Empresa C"/>
    <s v="Acapulco"/>
    <x v="4"/>
    <x v="0"/>
    <x v="0"/>
    <d v="2018-02-05T00:00:00"/>
    <s v="Empresa de embarque B"/>
    <s v="Efectivo"/>
    <s v="Jarabe"/>
    <x v="7"/>
    <n v="140"/>
    <n v="63"/>
    <x v="29"/>
    <n v="917.28"/>
  </r>
  <r>
    <n v="1032"/>
    <x v="14"/>
    <n v="3"/>
    <s v="Empresa C"/>
    <s v="Acapulco"/>
    <x v="4"/>
    <x v="0"/>
    <x v="0"/>
    <d v="2018-02-05T00:00:00"/>
    <s v="Empresa de embarque B"/>
    <s v="Efectivo"/>
    <s v="Salsa curry"/>
    <x v="5"/>
    <n v="560"/>
    <n v="30"/>
    <x v="30"/>
    <n v="1680"/>
  </r>
  <r>
    <n v="1033"/>
    <x v="15"/>
    <n v="6"/>
    <s v="Empresa F"/>
    <s v="Tijuana"/>
    <x v="5"/>
    <x v="4"/>
    <x v="2"/>
    <d v="2018-02-08T00:00:00"/>
    <s v="Empresa de embarque B"/>
    <s v="Tarjeta de crédito"/>
    <m/>
    <x v="11"/>
    <m/>
    <m/>
    <x v="31"/>
    <n v="602"/>
  </r>
  <r>
    <n v="1034"/>
    <x v="16"/>
    <n v="28"/>
    <s v="Empresa BB"/>
    <s v="Toluca"/>
    <x v="6"/>
    <x v="5"/>
    <x v="3"/>
    <d v="2018-03-02T00:00:00"/>
    <s v="Empresa de embarque C"/>
    <s v="Cheque"/>
    <m/>
    <x v="11"/>
    <m/>
    <m/>
    <x v="31"/>
    <n v="434"/>
  </r>
  <r>
    <n v="1035"/>
    <x v="13"/>
    <n v="8"/>
    <s v="Empresa H"/>
    <s v="Monterrey"/>
    <x v="2"/>
    <x v="2"/>
    <x v="2"/>
    <d v="2018-02-10T00:00:00"/>
    <s v="Empresa de embarque C"/>
    <s v="Cheque"/>
    <m/>
    <x v="11"/>
    <m/>
    <m/>
    <x v="31"/>
    <n v="644"/>
  </r>
  <r>
    <n v="1036"/>
    <x v="17"/>
    <n v="10"/>
    <s v="Empresa J"/>
    <s v="León"/>
    <x v="7"/>
    <x v="6"/>
    <x v="1"/>
    <d v="2018-02-12T00:00:00"/>
    <s v="Empresa de embarque B"/>
    <s v="Tarjeta de crédito"/>
    <s v="Almendras"/>
    <x v="1"/>
    <n v="140"/>
    <n v="47"/>
    <x v="32"/>
    <n v="684.32"/>
  </r>
  <r>
    <n v="1038"/>
    <x v="17"/>
    <n v="10"/>
    <s v="Empresa J"/>
    <s v="León"/>
    <x v="7"/>
    <x v="6"/>
    <x v="1"/>
    <m/>
    <s v="Empresa de embarque A"/>
    <m/>
    <s v="Ciruelas secas"/>
    <x v="1"/>
    <n v="49"/>
    <n v="49"/>
    <x v="33"/>
    <n v="230.49600000000004"/>
  </r>
  <r>
    <n v="1039"/>
    <x v="18"/>
    <n v="11"/>
    <s v="Empresa K"/>
    <s v="Ciudad de México"/>
    <x v="9"/>
    <x v="5"/>
    <x v="3"/>
    <m/>
    <s v="Empresa de embarque C"/>
    <m/>
    <s v="Salsa curry"/>
    <x v="5"/>
    <n v="560"/>
    <n v="72"/>
    <x v="34"/>
    <n v="3991.6800000000003"/>
  </r>
  <r>
    <n v="1040"/>
    <x v="19"/>
    <n v="1"/>
    <s v="Empresa A"/>
    <s v="Torreón"/>
    <x v="10"/>
    <x v="2"/>
    <x v="2"/>
    <m/>
    <s v="Empresa de embarque C"/>
    <m/>
    <s v="Carne de cangrejo"/>
    <x v="8"/>
    <n v="257.59999999999997"/>
    <n v="13"/>
    <x v="35"/>
    <n v="331.53120000000001"/>
  </r>
  <r>
    <n v="1041"/>
    <x v="16"/>
    <n v="28"/>
    <s v="Empresa BB"/>
    <s v="Toluca"/>
    <x v="6"/>
    <x v="5"/>
    <x v="3"/>
    <d v="2018-03-02T00:00:00"/>
    <s v="Empresa de embarque C"/>
    <s v="Tarjeta de crédito"/>
    <s v="Café"/>
    <x v="0"/>
    <n v="644"/>
    <n v="32"/>
    <x v="36"/>
    <n v="2081.4080000000004"/>
  </r>
  <r>
    <n v="1042"/>
    <x v="20"/>
    <n v="9"/>
    <s v="Empresa I"/>
    <s v="Guadalajara"/>
    <x v="3"/>
    <x v="7"/>
    <x v="0"/>
    <d v="2018-02-11T00:00:00"/>
    <s v="Empresa de embarque A"/>
    <s v="Cheque"/>
    <s v="Almejas"/>
    <x v="4"/>
    <n v="135.1"/>
    <n v="27"/>
    <x v="37"/>
    <n v="346.53150000000005"/>
  </r>
  <r>
    <n v="1043"/>
    <x v="15"/>
    <n v="6"/>
    <s v="Empresa F"/>
    <s v="Tijuana"/>
    <x v="5"/>
    <x v="4"/>
    <x v="2"/>
    <d v="2018-02-08T00:00:00"/>
    <s v="Empresa de embarque B"/>
    <s v="Tarjeta de crédito"/>
    <s v="Chocolate"/>
    <x v="3"/>
    <n v="178.5"/>
    <n v="71"/>
    <x v="38"/>
    <n v="1280.0235"/>
  </r>
  <r>
    <n v="1044"/>
    <x v="13"/>
    <n v="8"/>
    <s v="Empresa H"/>
    <s v="Monterrey"/>
    <x v="2"/>
    <x v="2"/>
    <x v="2"/>
    <d v="2018-02-10T00:00:00"/>
    <s v="Empresa de embarque B"/>
    <s v="Cheque"/>
    <s v="Chocolate"/>
    <x v="3"/>
    <n v="178.5"/>
    <n v="13"/>
    <x v="39"/>
    <n v="220.44749999999996"/>
  </r>
  <r>
    <n v="1045"/>
    <x v="21"/>
    <n v="25"/>
    <s v="Empresa Y"/>
    <s v="León"/>
    <x v="7"/>
    <x v="6"/>
    <x v="1"/>
    <d v="2018-02-27T00:00:00"/>
    <s v="Empresa de embarque A"/>
    <s v="Efectivo"/>
    <s v="Condimento cajún"/>
    <x v="7"/>
    <n v="308"/>
    <n v="98"/>
    <x v="40"/>
    <n v="2867.4800000000005"/>
  </r>
  <r>
    <n v="1046"/>
    <x v="22"/>
    <n v="26"/>
    <s v="Empresa Z"/>
    <s v="Ciudad de México"/>
    <x v="9"/>
    <x v="5"/>
    <x v="3"/>
    <d v="2018-02-28T00:00:00"/>
    <s v="Empresa de embarque C"/>
    <s v="Tarjeta de crédito"/>
    <s v="Jalea de fresa"/>
    <x v="6"/>
    <n v="350"/>
    <n v="21"/>
    <x v="41"/>
    <n v="749.7"/>
  </r>
  <r>
    <n v="1047"/>
    <x v="23"/>
    <n v="29"/>
    <s v="Empresa CC"/>
    <s v="Puerto Vallarta"/>
    <x v="3"/>
    <x v="3"/>
    <x v="0"/>
    <d v="2018-03-03T00:00:00"/>
    <s v="Empresa de embarque B"/>
    <s v="Cheque"/>
    <s v="Cóctel de frutas"/>
    <x v="12"/>
    <n v="546"/>
    <n v="26"/>
    <x v="42"/>
    <n v="1490.5800000000002"/>
  </r>
  <r>
    <n v="1048"/>
    <x v="15"/>
    <n v="6"/>
    <s v="Empresa F"/>
    <s v="Tijuana"/>
    <x v="5"/>
    <x v="4"/>
    <x v="2"/>
    <d v="2018-02-08T00:00:00"/>
    <s v="Empresa de embarque C"/>
    <s v="Cheque"/>
    <s v="Peras secas"/>
    <x v="1"/>
    <n v="420"/>
    <n v="96"/>
    <x v="34"/>
    <n v="4152.96"/>
  </r>
  <r>
    <n v="1049"/>
    <x v="15"/>
    <n v="6"/>
    <s v="Empresa F"/>
    <s v="Tijuana"/>
    <x v="5"/>
    <x v="4"/>
    <x v="2"/>
    <d v="2018-02-08T00:00:00"/>
    <s v="Empresa de embarque C"/>
    <s v="Cheque"/>
    <s v="Manzanas secas"/>
    <x v="1"/>
    <n v="742"/>
    <n v="16"/>
    <x v="43"/>
    <n v="1234.6880000000003"/>
  </r>
  <r>
    <n v="1050"/>
    <x v="24"/>
    <n v="4"/>
    <s v="Empresa D"/>
    <s v="Querétaro"/>
    <x v="1"/>
    <x v="1"/>
    <x v="1"/>
    <m/>
    <m/>
    <m/>
    <s v="Pasta penne"/>
    <x v="9"/>
    <n v="532"/>
    <n v="96"/>
    <x v="44"/>
    <n v="4851.84"/>
  </r>
  <r>
    <n v="1051"/>
    <x v="14"/>
    <n v="3"/>
    <s v="Empresa C"/>
    <s v="Acapulco"/>
    <x v="4"/>
    <x v="0"/>
    <x v="0"/>
    <m/>
    <m/>
    <m/>
    <s v="Té verde"/>
    <x v="0"/>
    <n v="41.86"/>
    <n v="75"/>
    <x v="45"/>
    <n v="323.36850000000004"/>
  </r>
  <r>
    <n v="1052"/>
    <x v="25"/>
    <n v="9"/>
    <s v="Empresa I"/>
    <s v="Guadalajara"/>
    <x v="3"/>
    <x v="7"/>
    <x v="0"/>
    <d v="2018-03-11T00:00:00"/>
    <s v="Empresa de embarque A"/>
    <s v="Cheque"/>
    <s v="Ravioli"/>
    <x v="9"/>
    <n v="273"/>
    <n v="55"/>
    <x v="46"/>
    <n v="1516.5150000000001"/>
  </r>
  <r>
    <n v="1053"/>
    <x v="25"/>
    <n v="9"/>
    <s v="Empresa I"/>
    <s v="Guadalajara"/>
    <x v="3"/>
    <x v="7"/>
    <x v="0"/>
    <d v="2018-03-11T00:00:00"/>
    <s v="Empresa de embarque A"/>
    <s v="Cheque"/>
    <s v="Mozzarella"/>
    <x v="10"/>
    <n v="487.19999999999993"/>
    <n v="11"/>
    <x v="47"/>
    <n v="514.4831999999999"/>
  </r>
  <r>
    <n v="1054"/>
    <x v="26"/>
    <n v="6"/>
    <s v="Empresa F"/>
    <s v="Tijuana"/>
    <x v="5"/>
    <x v="4"/>
    <x v="2"/>
    <d v="2018-03-08T00:00:00"/>
    <s v="Empresa de embarque B"/>
    <s v="Tarjeta de crédito"/>
    <s v="Cerveza"/>
    <x v="0"/>
    <n v="196"/>
    <n v="53"/>
    <x v="48"/>
    <n v="1007.6360000000001"/>
  </r>
  <r>
    <n v="1055"/>
    <x v="27"/>
    <n v="8"/>
    <s v="Empresa H"/>
    <s v="Monterrey"/>
    <x v="2"/>
    <x v="2"/>
    <x v="2"/>
    <d v="2018-03-10T00:00:00"/>
    <s v="Empresa de embarque B"/>
    <s v="Cheque"/>
    <s v="Salsa curry"/>
    <x v="5"/>
    <n v="560"/>
    <n v="85"/>
    <x v="49"/>
    <n v="4998"/>
  </r>
  <r>
    <n v="1056"/>
    <x v="27"/>
    <n v="8"/>
    <s v="Empresa H"/>
    <s v="Monterrey"/>
    <x v="2"/>
    <x v="2"/>
    <x v="2"/>
    <d v="2018-03-10T00:00:00"/>
    <s v="Empresa de embarque B"/>
    <s v="Cheque"/>
    <s v="Galletas de chocolate"/>
    <x v="2"/>
    <n v="128.79999999999998"/>
    <n v="97"/>
    <x v="50"/>
    <n v="1274.3472000000002"/>
  </r>
  <r>
    <n v="1057"/>
    <x v="28"/>
    <n v="25"/>
    <s v="Empresa Y"/>
    <s v="León"/>
    <x v="7"/>
    <x v="6"/>
    <x v="1"/>
    <d v="2018-03-27T00:00:00"/>
    <s v="Empresa de embarque A"/>
    <s v="Efectivo"/>
    <s v="Bolillos"/>
    <x v="2"/>
    <n v="140"/>
    <n v="46"/>
    <x v="51"/>
    <n v="650.44000000000005"/>
  </r>
  <r>
    <n v="1058"/>
    <x v="29"/>
    <n v="26"/>
    <s v="Empresa Z"/>
    <s v="Ciudad de México"/>
    <x v="9"/>
    <x v="5"/>
    <x v="3"/>
    <d v="2018-03-28T00:00:00"/>
    <s v="Empresa de embarque C"/>
    <s v="Tarjeta de crédito"/>
    <s v="Aceite de oliva"/>
    <x v="13"/>
    <n v="298.90000000000003"/>
    <n v="97"/>
    <x v="52"/>
    <n v="2754.3634999999999"/>
  </r>
  <r>
    <n v="1059"/>
    <x v="29"/>
    <n v="26"/>
    <s v="Empresa Z"/>
    <s v="Ciudad de México"/>
    <x v="9"/>
    <x v="5"/>
    <x v="3"/>
    <d v="2018-03-28T00:00:00"/>
    <s v="Empresa de embarque C"/>
    <s v="Tarjeta de crédito"/>
    <s v="Almejas"/>
    <x v="4"/>
    <n v="135.1"/>
    <n v="97"/>
    <x v="53"/>
    <n v="1336.6794000000002"/>
  </r>
  <r>
    <n v="1060"/>
    <x v="29"/>
    <n v="26"/>
    <s v="Empresa Z"/>
    <s v="Ciudad de México"/>
    <x v="9"/>
    <x v="5"/>
    <x v="3"/>
    <d v="2018-03-28T00:00:00"/>
    <s v="Empresa de embarque C"/>
    <s v="Tarjeta de crédito"/>
    <s v="Carne de cangrejo"/>
    <x v="8"/>
    <n v="257.59999999999997"/>
    <n v="65"/>
    <x v="54"/>
    <n v="1724.6320000000003"/>
  </r>
  <r>
    <n v="1061"/>
    <x v="30"/>
    <n v="29"/>
    <s v="Empresa CC"/>
    <s v="Puerto Vallarta"/>
    <x v="3"/>
    <x v="3"/>
    <x v="0"/>
    <d v="2018-03-31T00:00:00"/>
    <s v="Empresa de embarque B"/>
    <s v="Cheque"/>
    <s v="Cerveza"/>
    <x v="0"/>
    <n v="196"/>
    <n v="72"/>
    <x v="55"/>
    <n v="1411.2000000000003"/>
  </r>
  <r>
    <n v="1062"/>
    <x v="26"/>
    <n v="6"/>
    <s v="Empresa F"/>
    <s v="Tijuana"/>
    <x v="5"/>
    <x v="4"/>
    <x v="2"/>
    <d v="2018-03-08T00:00:00"/>
    <s v="Empresa de embarque C"/>
    <s v="Cheque"/>
    <s v="Chocolate"/>
    <x v="3"/>
    <n v="178.5"/>
    <n v="16"/>
    <x v="56"/>
    <n v="282.74400000000003"/>
  </r>
  <r>
    <n v="1064"/>
    <x v="31"/>
    <n v="4"/>
    <s v="Empresa D"/>
    <s v="Querétaro"/>
    <x v="1"/>
    <x v="1"/>
    <x v="1"/>
    <d v="2018-03-06T00:00:00"/>
    <s v="Empresa de embarque A"/>
    <s v="Tarjeta de crédito"/>
    <s v="Mermelada de zarzamora"/>
    <x v="6"/>
    <n v="1134"/>
    <n v="77"/>
    <x v="57"/>
    <n v="8993.7540000000008"/>
  </r>
  <r>
    <n v="1065"/>
    <x v="31"/>
    <n v="4"/>
    <s v="Empresa D"/>
    <s v="Querétaro"/>
    <x v="1"/>
    <x v="1"/>
    <x v="1"/>
    <d v="2018-03-06T00:00:00"/>
    <s v="Empresa de embarque A"/>
    <s v="Tarjeta de crédito"/>
    <s v="Arroz de grano largo"/>
    <x v="14"/>
    <n v="98"/>
    <n v="37"/>
    <x v="58"/>
    <n v="344.47"/>
  </r>
  <r>
    <n v="1067"/>
    <x v="27"/>
    <n v="8"/>
    <s v="Empresa H"/>
    <s v="Monterrey"/>
    <x v="2"/>
    <x v="2"/>
    <x v="2"/>
    <d v="2018-03-10T00:00:00"/>
    <s v="Empresa de embarque C"/>
    <s v="Tarjeta de crédito"/>
    <s v="Mozzarella"/>
    <x v="10"/>
    <n v="487.19999999999993"/>
    <n v="63"/>
    <x v="59"/>
    <n v="3038.6664000000001"/>
  </r>
  <r>
    <n v="1070"/>
    <x v="32"/>
    <n v="3"/>
    <s v="Empresa C"/>
    <s v="Acapulco"/>
    <x v="4"/>
    <x v="0"/>
    <x v="0"/>
    <d v="2018-03-05T00:00:00"/>
    <s v="Empresa de embarque B"/>
    <s v="Efectivo"/>
    <s v="Jarabe"/>
    <x v="7"/>
    <n v="140"/>
    <n v="48"/>
    <x v="60"/>
    <n v="672"/>
  </r>
  <r>
    <n v="1071"/>
    <x v="32"/>
    <n v="3"/>
    <s v="Empresa C"/>
    <s v="Acapulco"/>
    <x v="4"/>
    <x v="0"/>
    <x v="0"/>
    <d v="2018-03-05T00:00:00"/>
    <s v="Empresa de embarque B"/>
    <s v="Efectivo"/>
    <s v="Salsa curry"/>
    <x v="5"/>
    <n v="560"/>
    <n v="71"/>
    <x v="61"/>
    <n v="4135.04"/>
  </r>
  <r>
    <n v="1075"/>
    <x v="33"/>
    <n v="10"/>
    <s v="Empresa J"/>
    <s v="León"/>
    <x v="7"/>
    <x v="6"/>
    <x v="1"/>
    <d v="2018-03-12T00:00:00"/>
    <s v="Empresa de embarque B"/>
    <s v="Tarjeta de crédito"/>
    <s v="Almendras"/>
    <x v="1"/>
    <n v="140"/>
    <n v="55"/>
    <x v="62"/>
    <n v="770"/>
  </r>
  <r>
    <n v="1077"/>
    <x v="33"/>
    <n v="10"/>
    <s v="Empresa J"/>
    <s v="León"/>
    <x v="7"/>
    <x v="6"/>
    <x v="1"/>
    <m/>
    <s v="Empresa de embarque A"/>
    <m/>
    <s v="Ciruelas secas"/>
    <x v="1"/>
    <n v="49"/>
    <n v="21"/>
    <x v="63"/>
    <n v="102.9"/>
  </r>
  <r>
    <n v="1078"/>
    <x v="34"/>
    <n v="11"/>
    <s v="Empresa K"/>
    <s v="Ciudad de México"/>
    <x v="9"/>
    <x v="5"/>
    <x v="3"/>
    <m/>
    <s v="Empresa de embarque C"/>
    <m/>
    <s v="Salsa curry"/>
    <x v="5"/>
    <n v="560"/>
    <n v="67"/>
    <x v="64"/>
    <n v="3789.52"/>
  </r>
  <r>
    <n v="1079"/>
    <x v="23"/>
    <n v="1"/>
    <s v="Empresa A"/>
    <s v="Torreón"/>
    <x v="10"/>
    <x v="2"/>
    <x v="2"/>
    <m/>
    <s v="Empresa de embarque C"/>
    <m/>
    <s v="Carne de cangrejo"/>
    <x v="8"/>
    <n v="257.59999999999997"/>
    <n v="75"/>
    <x v="65"/>
    <n v="1932"/>
  </r>
  <r>
    <n v="1080"/>
    <x v="35"/>
    <n v="28"/>
    <s v="Empresa BB"/>
    <s v="Toluca"/>
    <x v="6"/>
    <x v="5"/>
    <x v="3"/>
    <d v="2018-03-30T00:00:00"/>
    <s v="Empresa de embarque C"/>
    <s v="Tarjeta de crédito"/>
    <s v="Café"/>
    <x v="0"/>
    <n v="644"/>
    <n v="17"/>
    <x v="66"/>
    <n v="1127.644"/>
  </r>
  <r>
    <n v="1081"/>
    <x v="36"/>
    <n v="4"/>
    <s v="Empresa D"/>
    <s v="Querétaro"/>
    <x v="1"/>
    <x v="1"/>
    <x v="1"/>
    <d v="2018-04-06T00:00:00"/>
    <s v="Empresa de embarque A"/>
    <s v="Tarjeta de crédito"/>
    <s v="Ciruelas secas"/>
    <x v="1"/>
    <n v="49"/>
    <n v="48"/>
    <x v="67"/>
    <n v="228.14400000000001"/>
  </r>
  <r>
    <n v="1082"/>
    <x v="37"/>
    <n v="12"/>
    <s v="Empresa L"/>
    <s v="Mazatlán"/>
    <x v="0"/>
    <x v="0"/>
    <x v="0"/>
    <d v="2018-04-14T00:00:00"/>
    <s v="Empresa de embarque B"/>
    <s v="Tarjeta de crédito"/>
    <s v="Té chai"/>
    <x v="0"/>
    <n v="252"/>
    <n v="74"/>
    <x v="68"/>
    <n v="1920.7440000000004"/>
  </r>
  <r>
    <n v="1083"/>
    <x v="37"/>
    <n v="12"/>
    <s v="Empresa L"/>
    <s v="Mazatlán"/>
    <x v="0"/>
    <x v="0"/>
    <x v="0"/>
    <d v="2018-04-14T00:00:00"/>
    <s v="Empresa de embarque B"/>
    <s v="Tarjeta de crédito"/>
    <s v="Café"/>
    <x v="0"/>
    <n v="644"/>
    <n v="96"/>
    <x v="69"/>
    <n v="5996.9280000000008"/>
  </r>
  <r>
    <n v="1084"/>
    <x v="38"/>
    <n v="8"/>
    <s v="Empresa H"/>
    <s v="Monterrey"/>
    <x v="2"/>
    <x v="2"/>
    <x v="2"/>
    <d v="2018-04-10T00:00:00"/>
    <s v="Empresa de embarque C"/>
    <s v="Tarjeta de crédito"/>
    <s v="Galletas de chocolate"/>
    <x v="2"/>
    <n v="128.79999999999998"/>
    <n v="12"/>
    <x v="70"/>
    <n v="159.1968"/>
  </r>
  <r>
    <n v="1085"/>
    <x v="36"/>
    <n v="4"/>
    <s v="Empresa D"/>
    <s v="Querétaro"/>
    <x v="1"/>
    <x v="1"/>
    <x v="1"/>
    <d v="2018-04-06T00:00:00"/>
    <s v="Empresa de embarque C"/>
    <s v="Cheque"/>
    <s v="Galletas de chocolate"/>
    <x v="2"/>
    <n v="128.79999999999998"/>
    <n v="62"/>
    <x v="71"/>
    <n v="822.51679999999999"/>
  </r>
  <r>
    <n v="1086"/>
    <x v="39"/>
    <n v="29"/>
    <s v="Empresa CC"/>
    <s v="Puerto Vallarta"/>
    <x v="3"/>
    <x v="3"/>
    <x v="0"/>
    <d v="2018-05-01T00:00:00"/>
    <s v="Empresa de embarque B"/>
    <s v="Cheque"/>
    <s v="Chocolate"/>
    <x v="3"/>
    <n v="178.5"/>
    <n v="35"/>
    <x v="72"/>
    <n v="643.49250000000006"/>
  </r>
  <r>
    <n v="1087"/>
    <x v="40"/>
    <n v="3"/>
    <s v="Empresa C"/>
    <s v="Acapulco"/>
    <x v="4"/>
    <x v="0"/>
    <x v="0"/>
    <d v="2018-04-05T00:00:00"/>
    <s v="Empresa de embarque B"/>
    <s v="Efectivo"/>
    <s v="Almejas"/>
    <x v="4"/>
    <n v="135.1"/>
    <n v="95"/>
    <x v="73"/>
    <n v="1283.4500000000003"/>
  </r>
  <r>
    <n v="1088"/>
    <x v="41"/>
    <n v="6"/>
    <s v="Empresa F"/>
    <s v="Tijuana"/>
    <x v="5"/>
    <x v="4"/>
    <x v="2"/>
    <d v="2018-04-08T00:00:00"/>
    <s v="Empresa de embarque B"/>
    <s v="Tarjeta de crédito"/>
    <s v="Salsa curry"/>
    <x v="5"/>
    <n v="560"/>
    <n v="17"/>
    <x v="74"/>
    <n v="961.5200000000001"/>
  </r>
  <r>
    <n v="1089"/>
    <x v="42"/>
    <n v="28"/>
    <s v="Empresa BB"/>
    <s v="Toluca"/>
    <x v="6"/>
    <x v="5"/>
    <x v="3"/>
    <d v="2018-04-30T00:00:00"/>
    <s v="Empresa de embarque C"/>
    <s v="Cheque"/>
    <s v="Café"/>
    <x v="0"/>
    <n v="644"/>
    <n v="96"/>
    <x v="69"/>
    <n v="6491.52"/>
  </r>
  <r>
    <n v="1090"/>
    <x v="38"/>
    <n v="8"/>
    <s v="Empresa H"/>
    <s v="Monterrey"/>
    <x v="2"/>
    <x v="2"/>
    <x v="2"/>
    <d v="2018-04-10T00:00:00"/>
    <s v="Empresa de embarque C"/>
    <s v="Cheque"/>
    <s v="Chocolate"/>
    <x v="3"/>
    <n v="178.5"/>
    <n v="83"/>
    <x v="75"/>
    <n v="1437.1034999999999"/>
  </r>
  <r>
    <n v="1091"/>
    <x v="43"/>
    <n v="10"/>
    <s v="Empresa J"/>
    <s v="León"/>
    <x v="7"/>
    <x v="6"/>
    <x v="1"/>
    <d v="2018-04-12T00:00:00"/>
    <s v="Empresa de embarque B"/>
    <s v="Tarjeta de crédito"/>
    <s v="Té verde"/>
    <x v="0"/>
    <n v="41.86"/>
    <n v="88"/>
    <x v="76"/>
    <n v="364.68432000000001"/>
  </r>
  <r>
    <n v="1092"/>
    <x v="44"/>
    <n v="7"/>
    <s v="Empresa G"/>
    <s v="Chihuahua"/>
    <x v="8"/>
    <x v="2"/>
    <x v="2"/>
    <m/>
    <m/>
    <m/>
    <s v="Café"/>
    <x v="0"/>
    <n v="644"/>
    <n v="59"/>
    <x v="77"/>
    <n v="3989.5800000000004"/>
  </r>
  <r>
    <n v="1093"/>
    <x v="43"/>
    <n v="10"/>
    <s v="Empresa J"/>
    <s v="León"/>
    <x v="7"/>
    <x v="6"/>
    <x v="1"/>
    <d v="2018-04-12T00:00:00"/>
    <s v="Empresa de embarque A"/>
    <m/>
    <s v="Jalea de fresa"/>
    <x v="6"/>
    <n v="350"/>
    <n v="27"/>
    <x v="78"/>
    <n v="963.89999999999986"/>
  </r>
  <r>
    <n v="1094"/>
    <x v="43"/>
    <n v="10"/>
    <s v="Empresa J"/>
    <s v="León"/>
    <x v="7"/>
    <x v="6"/>
    <x v="1"/>
    <d v="2018-04-12T00:00:00"/>
    <s v="Empresa de embarque A"/>
    <m/>
    <s v="Condimento cajún"/>
    <x v="7"/>
    <n v="308"/>
    <n v="37"/>
    <x v="79"/>
    <n v="1196.5800000000002"/>
  </r>
  <r>
    <n v="1095"/>
    <x v="43"/>
    <n v="10"/>
    <s v="Empresa J"/>
    <s v="León"/>
    <x v="7"/>
    <x v="6"/>
    <x v="1"/>
    <d v="2018-04-12T00:00:00"/>
    <s v="Empresa de embarque A"/>
    <m/>
    <s v="Galletas de chocolate"/>
    <x v="2"/>
    <n v="128.79999999999998"/>
    <n v="75"/>
    <x v="80"/>
    <n v="966"/>
  </r>
  <r>
    <n v="1096"/>
    <x v="45"/>
    <n v="11"/>
    <s v="Empresa K"/>
    <s v="Ciudad de México"/>
    <x v="9"/>
    <x v="5"/>
    <x v="3"/>
    <m/>
    <s v="Empresa de embarque C"/>
    <m/>
    <s v="Ciruelas secas"/>
    <x v="1"/>
    <n v="49"/>
    <n v="71"/>
    <x v="81"/>
    <n v="337.46300000000002"/>
  </r>
  <r>
    <n v="1097"/>
    <x v="45"/>
    <n v="11"/>
    <s v="Empresa K"/>
    <s v="Ciudad de México"/>
    <x v="9"/>
    <x v="5"/>
    <x v="3"/>
    <m/>
    <s v="Empresa de embarque C"/>
    <m/>
    <s v="Té verde"/>
    <x v="0"/>
    <n v="41.86"/>
    <n v="88"/>
    <x v="76"/>
    <n v="364.68432000000001"/>
  </r>
  <r>
    <n v="1098"/>
    <x v="46"/>
    <n v="1"/>
    <s v="Empresa A"/>
    <s v="Torreón"/>
    <x v="10"/>
    <x v="2"/>
    <x v="2"/>
    <m/>
    <m/>
    <m/>
    <s v="Té chai"/>
    <x v="0"/>
    <n v="252"/>
    <n v="55"/>
    <x v="82"/>
    <n v="1358.28"/>
  </r>
  <r>
    <n v="1099"/>
    <x v="47"/>
    <n v="29"/>
    <s v="Empresa CC"/>
    <s v="Puerto Vallarta"/>
    <x v="3"/>
    <x v="3"/>
    <x v="0"/>
    <d v="2018-05-31T00:00:00"/>
    <s v="Empresa de embarque B"/>
    <s v="Cheque"/>
    <s v="Chocolate"/>
    <x v="3"/>
    <n v="178.5"/>
    <n v="14"/>
    <x v="83"/>
    <n v="237.405"/>
  </r>
  <r>
    <n v="1100"/>
    <x v="48"/>
    <n v="3"/>
    <s v="Empresa C"/>
    <s v="Acapulco"/>
    <x v="4"/>
    <x v="0"/>
    <x v="0"/>
    <d v="2018-05-05T00:00:00"/>
    <s v="Empresa de embarque B"/>
    <s v="Efectivo"/>
    <s v="Almejas"/>
    <x v="4"/>
    <n v="135.1"/>
    <n v="43"/>
    <x v="84"/>
    <n v="592.54860000000008"/>
  </r>
  <r>
    <n v="1101"/>
    <x v="49"/>
    <n v="6"/>
    <s v="Empresa F"/>
    <s v="Tijuana"/>
    <x v="5"/>
    <x v="4"/>
    <x v="2"/>
    <d v="2018-05-08T00:00:00"/>
    <s v="Empresa de embarque B"/>
    <s v="Tarjeta de crédito"/>
    <s v="Salsa curry"/>
    <x v="5"/>
    <n v="560"/>
    <n v="63"/>
    <x v="85"/>
    <n v="3563.28"/>
  </r>
  <r>
    <n v="1102"/>
    <x v="50"/>
    <n v="28"/>
    <s v="Empresa BB"/>
    <s v="Toluca"/>
    <x v="6"/>
    <x v="5"/>
    <x v="3"/>
    <d v="2018-05-30T00:00:00"/>
    <s v="Empresa de embarque C"/>
    <s v="Cheque"/>
    <s v="Café"/>
    <x v="0"/>
    <n v="644"/>
    <n v="36"/>
    <x v="86"/>
    <n v="2318.4000000000005"/>
  </r>
  <r>
    <n v="1103"/>
    <x v="51"/>
    <n v="8"/>
    <s v="Empresa H"/>
    <s v="Monterrey"/>
    <x v="2"/>
    <x v="2"/>
    <x v="2"/>
    <d v="2018-05-10T00:00:00"/>
    <s v="Empresa de embarque C"/>
    <s v="Cheque"/>
    <s v="Chocolate"/>
    <x v="3"/>
    <n v="178.5"/>
    <n v="41"/>
    <x v="87"/>
    <n v="761.12400000000014"/>
  </r>
  <r>
    <n v="1104"/>
    <x v="52"/>
    <n v="10"/>
    <s v="Empresa J"/>
    <s v="León"/>
    <x v="7"/>
    <x v="6"/>
    <x v="1"/>
    <d v="2018-05-12T00:00:00"/>
    <s v="Empresa de embarque B"/>
    <s v="Tarjeta de crédito"/>
    <s v="Té verde"/>
    <x v="0"/>
    <n v="41.86"/>
    <n v="35"/>
    <x v="88"/>
    <n v="143.57980000000001"/>
  </r>
  <r>
    <n v="1105"/>
    <x v="53"/>
    <n v="7"/>
    <s v="Empresa G"/>
    <s v="Chihuahua"/>
    <x v="8"/>
    <x v="2"/>
    <x v="2"/>
    <m/>
    <m/>
    <m/>
    <s v="Café"/>
    <x v="0"/>
    <n v="644"/>
    <n v="31"/>
    <x v="89"/>
    <n v="1916.5439999999999"/>
  </r>
  <r>
    <n v="1106"/>
    <x v="52"/>
    <n v="10"/>
    <s v="Empresa J"/>
    <s v="León"/>
    <x v="7"/>
    <x v="6"/>
    <x v="1"/>
    <d v="2018-05-12T00:00:00"/>
    <s v="Empresa de embarque A"/>
    <m/>
    <s v="Jalea de fresa"/>
    <x v="6"/>
    <n v="350"/>
    <n v="52"/>
    <x v="90"/>
    <n v="1729"/>
  </r>
  <r>
    <n v="1107"/>
    <x v="52"/>
    <n v="10"/>
    <s v="Empresa J"/>
    <s v="León"/>
    <x v="7"/>
    <x v="6"/>
    <x v="1"/>
    <d v="2018-05-12T00:00:00"/>
    <s v="Empresa de embarque A"/>
    <m/>
    <s v="Condimento cajún"/>
    <x v="7"/>
    <n v="308"/>
    <n v="30"/>
    <x v="91"/>
    <n v="942.48000000000013"/>
  </r>
  <r>
    <n v="1108"/>
    <x v="52"/>
    <n v="10"/>
    <s v="Empresa J"/>
    <s v="León"/>
    <x v="7"/>
    <x v="6"/>
    <x v="1"/>
    <d v="2018-05-12T00:00:00"/>
    <s v="Empresa de embarque A"/>
    <m/>
    <s v="Galletas de chocolate"/>
    <x v="2"/>
    <n v="128.79999999999998"/>
    <n v="41"/>
    <x v="92"/>
    <n v="538.64160000000004"/>
  </r>
  <r>
    <n v="1109"/>
    <x v="54"/>
    <n v="11"/>
    <s v="Empresa K"/>
    <s v="Ciudad de México"/>
    <x v="9"/>
    <x v="5"/>
    <x v="3"/>
    <m/>
    <s v="Empresa de embarque C"/>
    <m/>
    <s v="Ciruelas secas"/>
    <x v="1"/>
    <n v="49"/>
    <n v="44"/>
    <x v="93"/>
    <n v="213.44400000000002"/>
  </r>
  <r>
    <n v="1110"/>
    <x v="54"/>
    <n v="11"/>
    <s v="Empresa K"/>
    <s v="Ciudad de México"/>
    <x v="9"/>
    <x v="5"/>
    <x v="3"/>
    <m/>
    <s v="Empresa de embarque C"/>
    <m/>
    <s v="Té verde"/>
    <x v="0"/>
    <n v="41.86"/>
    <n v="77"/>
    <x v="94"/>
    <n v="322.32200000000006"/>
  </r>
  <r>
    <n v="1111"/>
    <x v="55"/>
    <n v="1"/>
    <s v="Empresa A"/>
    <s v="Torreón"/>
    <x v="10"/>
    <x v="2"/>
    <x v="2"/>
    <m/>
    <m/>
    <m/>
    <s v="Té chai"/>
    <x v="0"/>
    <n v="252"/>
    <n v="29"/>
    <x v="95"/>
    <n v="738.10800000000006"/>
  </r>
  <r>
    <n v="1112"/>
    <x v="55"/>
    <n v="1"/>
    <s v="Empresa A"/>
    <s v="Torreón"/>
    <x v="10"/>
    <x v="2"/>
    <x v="2"/>
    <m/>
    <m/>
    <m/>
    <s v="Café"/>
    <x v="0"/>
    <n v="644"/>
    <n v="77"/>
    <x v="96"/>
    <n v="5157.152000000001"/>
  </r>
  <r>
    <n v="1113"/>
    <x v="55"/>
    <n v="1"/>
    <s v="Empresa A"/>
    <s v="Torreón"/>
    <x v="10"/>
    <x v="2"/>
    <x v="2"/>
    <m/>
    <m/>
    <m/>
    <s v="Té verde"/>
    <x v="0"/>
    <n v="41.86"/>
    <n v="73"/>
    <x v="97"/>
    <n v="305.57800000000003"/>
  </r>
  <r>
    <n v="1114"/>
    <x v="50"/>
    <n v="28"/>
    <s v="Empresa BB"/>
    <s v="Toluca"/>
    <x v="6"/>
    <x v="5"/>
    <x v="3"/>
    <d v="2018-05-30T00:00:00"/>
    <s v="Empresa de embarque C"/>
    <s v="Tarjeta de crédito"/>
    <s v="Almejas"/>
    <x v="4"/>
    <n v="135.1"/>
    <n v="74"/>
    <x v="98"/>
    <n v="949.75300000000004"/>
  </r>
  <r>
    <n v="1115"/>
    <x v="50"/>
    <n v="28"/>
    <s v="Empresa BB"/>
    <s v="Toluca"/>
    <x v="6"/>
    <x v="5"/>
    <x v="3"/>
    <d v="2018-05-30T00:00:00"/>
    <s v="Empresa de embarque C"/>
    <s v="Tarjeta de crédito"/>
    <s v="Carne de cangrejo"/>
    <x v="8"/>
    <n v="257.59999999999997"/>
    <n v="25"/>
    <x v="99"/>
    <n v="650.44000000000005"/>
  </r>
  <r>
    <n v="1116"/>
    <x v="56"/>
    <n v="9"/>
    <s v="Empresa I"/>
    <s v="Guadalajara"/>
    <x v="3"/>
    <x v="7"/>
    <x v="0"/>
    <d v="2018-05-11T00:00:00"/>
    <s v="Empresa de embarque A"/>
    <s v="Cheque"/>
    <s v="Ravioli"/>
    <x v="9"/>
    <n v="273"/>
    <n v="82"/>
    <x v="100"/>
    <n v="2149.056"/>
  </r>
  <r>
    <n v="1117"/>
    <x v="56"/>
    <n v="9"/>
    <s v="Empresa I"/>
    <s v="Guadalajara"/>
    <x v="3"/>
    <x v="7"/>
    <x v="0"/>
    <d v="2018-05-11T00:00:00"/>
    <s v="Empresa de embarque A"/>
    <s v="Cheque"/>
    <s v="Mozzarella"/>
    <x v="10"/>
    <n v="487.19999999999993"/>
    <n v="37"/>
    <x v="101"/>
    <n v="1856.7191999999998"/>
  </r>
  <r>
    <n v="1118"/>
    <x v="49"/>
    <n v="6"/>
    <s v="Empresa F"/>
    <s v="Tijuana"/>
    <x v="5"/>
    <x v="4"/>
    <x v="2"/>
    <d v="2018-05-08T00:00:00"/>
    <s v="Empresa de embarque B"/>
    <s v="Tarjeta de crédito"/>
    <s v="Cerveza"/>
    <x v="0"/>
    <n v="196"/>
    <n v="84"/>
    <x v="102"/>
    <n v="1580.5440000000001"/>
  </r>
  <r>
    <n v="1119"/>
    <x v="51"/>
    <n v="8"/>
    <s v="Empresa H"/>
    <s v="Monterrey"/>
    <x v="2"/>
    <x v="2"/>
    <x v="2"/>
    <d v="2018-05-10T00:00:00"/>
    <s v="Empresa de embarque B"/>
    <s v="Cheque"/>
    <s v="Salsa curry"/>
    <x v="5"/>
    <n v="560"/>
    <n v="73"/>
    <x v="103"/>
    <n v="3965.36"/>
  </r>
  <r>
    <n v="1120"/>
    <x v="51"/>
    <n v="8"/>
    <s v="Empresa H"/>
    <s v="Monterrey"/>
    <x v="2"/>
    <x v="2"/>
    <x v="2"/>
    <d v="2018-05-10T00:00:00"/>
    <s v="Empresa de embarque B"/>
    <s v="Cheque"/>
    <s v="Galletas de chocolate"/>
    <x v="2"/>
    <n v="128.79999999999998"/>
    <n v="51"/>
    <x v="104"/>
    <n v="624.03599999999994"/>
  </r>
  <r>
    <n v="1121"/>
    <x v="57"/>
    <n v="25"/>
    <s v="Empresa Y"/>
    <s v="León"/>
    <x v="7"/>
    <x v="6"/>
    <x v="1"/>
    <d v="2018-05-27T00:00:00"/>
    <s v="Empresa de embarque A"/>
    <s v="Efectivo"/>
    <s v="Bolillos"/>
    <x v="2"/>
    <n v="140"/>
    <n v="66"/>
    <x v="91"/>
    <n v="960.96"/>
  </r>
  <r>
    <n v="1122"/>
    <x v="58"/>
    <n v="26"/>
    <s v="Empresa Z"/>
    <s v="Ciudad de México"/>
    <x v="9"/>
    <x v="5"/>
    <x v="3"/>
    <d v="2018-05-28T00:00:00"/>
    <s v="Empresa de embarque C"/>
    <s v="Tarjeta de crédito"/>
    <s v="Aceite de oliva"/>
    <x v="13"/>
    <n v="298.90000000000003"/>
    <n v="36"/>
    <x v="105"/>
    <n v="1043.7588000000001"/>
  </r>
  <r>
    <n v="1123"/>
    <x v="58"/>
    <n v="26"/>
    <s v="Empresa Z"/>
    <s v="Ciudad de México"/>
    <x v="9"/>
    <x v="5"/>
    <x v="3"/>
    <d v="2018-05-28T00:00:00"/>
    <s v="Empresa de embarque C"/>
    <s v="Tarjeta de crédito"/>
    <s v="Almejas"/>
    <x v="4"/>
    <n v="135.1"/>
    <n v="87"/>
    <x v="106"/>
    <n v="1222.3848"/>
  </r>
  <r>
    <n v="1124"/>
    <x v="58"/>
    <n v="26"/>
    <s v="Empresa Z"/>
    <s v="Ciudad de México"/>
    <x v="9"/>
    <x v="5"/>
    <x v="3"/>
    <d v="2018-05-28T00:00:00"/>
    <s v="Empresa de embarque C"/>
    <s v="Tarjeta de crédito"/>
    <s v="Carne de cangrejo"/>
    <x v="8"/>
    <n v="257.59999999999997"/>
    <n v="64"/>
    <x v="107"/>
    <n v="1615.6671999999999"/>
  </r>
  <r>
    <n v="1125"/>
    <x v="47"/>
    <n v="29"/>
    <s v="Empresa CC"/>
    <s v="Puerto Vallarta"/>
    <x v="3"/>
    <x v="3"/>
    <x v="0"/>
    <d v="2018-05-31T00:00:00"/>
    <s v="Empresa de embarque B"/>
    <s v="Cheque"/>
    <s v="Cerveza"/>
    <x v="0"/>
    <n v="196"/>
    <n v="21"/>
    <x v="108"/>
    <n v="432.18000000000006"/>
  </r>
  <r>
    <n v="1126"/>
    <x v="49"/>
    <n v="6"/>
    <s v="Empresa F"/>
    <s v="Tijuana"/>
    <x v="5"/>
    <x v="4"/>
    <x v="2"/>
    <d v="2018-05-08T00:00:00"/>
    <s v="Empresa de embarque C"/>
    <s v="Cheque"/>
    <s v="Chocolate"/>
    <x v="3"/>
    <n v="178.5"/>
    <n v="19"/>
    <x v="109"/>
    <n v="342.54149999999998"/>
  </r>
  <r>
    <n v="1128"/>
    <x v="59"/>
    <n v="4"/>
    <s v="Empresa D"/>
    <s v="Querétaro"/>
    <x v="1"/>
    <x v="1"/>
    <x v="1"/>
    <d v="2018-05-06T00:00:00"/>
    <s v="Empresa de embarque A"/>
    <s v="Tarjeta de crédito"/>
    <s v="Mermelada de zarzamora"/>
    <x v="6"/>
    <n v="1134"/>
    <n v="23"/>
    <x v="110"/>
    <n v="2738.61"/>
  </r>
  <r>
    <n v="1129"/>
    <x v="59"/>
    <n v="4"/>
    <s v="Empresa D"/>
    <s v="Querétaro"/>
    <x v="1"/>
    <x v="1"/>
    <x v="1"/>
    <d v="2018-05-06T00:00:00"/>
    <s v="Empresa de embarque A"/>
    <s v="Tarjeta de crédito"/>
    <s v="Arroz de grano largo"/>
    <x v="14"/>
    <n v="98"/>
    <n v="72"/>
    <x v="111"/>
    <n v="726.76800000000003"/>
  </r>
  <r>
    <n v="1131"/>
    <x v="51"/>
    <n v="8"/>
    <s v="Empresa H"/>
    <s v="Monterrey"/>
    <x v="2"/>
    <x v="2"/>
    <x v="2"/>
    <d v="2018-05-10T00:00:00"/>
    <s v="Empresa de embarque C"/>
    <s v="Tarjeta de crédito"/>
    <s v="Mozzarella"/>
    <x v="10"/>
    <n v="487.19999999999993"/>
    <n v="22"/>
    <x v="112"/>
    <n v="1050.4031999999997"/>
  </r>
  <r>
    <n v="1134"/>
    <x v="48"/>
    <n v="3"/>
    <s v="Empresa C"/>
    <s v="Acapulco"/>
    <x v="4"/>
    <x v="0"/>
    <x v="0"/>
    <d v="2018-05-05T00:00:00"/>
    <s v="Empresa de embarque B"/>
    <s v="Efectivo"/>
    <s v="Jarabe"/>
    <x v="7"/>
    <n v="140"/>
    <n v="82"/>
    <x v="113"/>
    <n v="1193.92"/>
  </r>
  <r>
    <n v="1135"/>
    <x v="48"/>
    <n v="3"/>
    <s v="Empresa C"/>
    <s v="Acapulco"/>
    <x v="4"/>
    <x v="0"/>
    <x v="0"/>
    <d v="2018-05-05T00:00:00"/>
    <s v="Empresa de embarque B"/>
    <s v="Efectivo"/>
    <s v="Salsa curry"/>
    <x v="5"/>
    <n v="560"/>
    <n v="98"/>
    <x v="114"/>
    <n v="5762.4000000000005"/>
  </r>
  <r>
    <n v="1138"/>
    <x v="60"/>
    <n v="7"/>
    <s v="Empresa G"/>
    <s v="Chihuahua"/>
    <x v="8"/>
    <x v="2"/>
    <x v="2"/>
    <m/>
    <m/>
    <m/>
    <s v="Café"/>
    <x v="0"/>
    <n v="644"/>
    <n v="71"/>
    <x v="115"/>
    <n v="4343.78"/>
  </r>
  <r>
    <n v="1139"/>
    <x v="61"/>
    <n v="10"/>
    <s v="Empresa J"/>
    <s v="León"/>
    <x v="7"/>
    <x v="6"/>
    <x v="1"/>
    <d v="2018-06-12T00:00:00"/>
    <s v="Empresa de embarque A"/>
    <m/>
    <s v="Jalea de fresa"/>
    <x v="6"/>
    <n v="350"/>
    <n v="40"/>
    <x v="116"/>
    <n v="1470"/>
  </r>
  <r>
    <n v="1140"/>
    <x v="61"/>
    <n v="10"/>
    <s v="Empresa J"/>
    <s v="León"/>
    <x v="7"/>
    <x v="6"/>
    <x v="1"/>
    <d v="2018-06-12T00:00:00"/>
    <s v="Empresa de embarque A"/>
    <m/>
    <s v="Condimento cajún"/>
    <x v="7"/>
    <n v="308"/>
    <n v="80"/>
    <x v="117"/>
    <n v="2414.7199999999998"/>
  </r>
  <r>
    <n v="1141"/>
    <x v="61"/>
    <n v="10"/>
    <s v="Empresa J"/>
    <s v="León"/>
    <x v="7"/>
    <x v="6"/>
    <x v="1"/>
    <d v="2018-06-12T00:00:00"/>
    <s v="Empresa de embarque A"/>
    <m/>
    <s v="Galletas de chocolate"/>
    <x v="2"/>
    <n v="128.79999999999998"/>
    <n v="38"/>
    <x v="7"/>
    <n v="464.96799999999996"/>
  </r>
  <r>
    <n v="1142"/>
    <x v="62"/>
    <n v="11"/>
    <s v="Empresa K"/>
    <s v="Ciudad de México"/>
    <x v="9"/>
    <x v="5"/>
    <x v="3"/>
    <m/>
    <s v="Empresa de embarque C"/>
    <m/>
    <s v="Ciruelas secas"/>
    <x v="1"/>
    <n v="49"/>
    <n v="28"/>
    <x v="118"/>
    <n v="144.06"/>
  </r>
  <r>
    <n v="1143"/>
    <x v="62"/>
    <n v="11"/>
    <s v="Empresa K"/>
    <s v="Ciudad de México"/>
    <x v="9"/>
    <x v="5"/>
    <x v="3"/>
    <m/>
    <s v="Empresa de embarque C"/>
    <m/>
    <s v="Té verde"/>
    <x v="0"/>
    <n v="41.86"/>
    <n v="60"/>
    <x v="119"/>
    <n v="246.13680000000005"/>
  </r>
  <r>
    <n v="1144"/>
    <x v="63"/>
    <n v="1"/>
    <s v="Empresa A"/>
    <s v="Torreón"/>
    <x v="10"/>
    <x v="2"/>
    <x v="2"/>
    <m/>
    <m/>
    <m/>
    <s v="Té chai"/>
    <x v="0"/>
    <n v="252"/>
    <n v="33"/>
    <x v="120"/>
    <n v="814.96800000000007"/>
  </r>
  <r>
    <n v="1145"/>
    <x v="63"/>
    <n v="1"/>
    <s v="Empresa A"/>
    <s v="Torreón"/>
    <x v="10"/>
    <x v="2"/>
    <x v="2"/>
    <m/>
    <m/>
    <m/>
    <s v="Café"/>
    <x v="0"/>
    <n v="644"/>
    <n v="22"/>
    <x v="121"/>
    <n v="1416.8"/>
  </r>
  <r>
    <n v="1146"/>
    <x v="63"/>
    <n v="1"/>
    <s v="Empresa A"/>
    <s v="Torreón"/>
    <x v="10"/>
    <x v="2"/>
    <x v="2"/>
    <m/>
    <m/>
    <m/>
    <s v="Té verde"/>
    <x v="0"/>
    <n v="41.86"/>
    <n v="51"/>
    <x v="122"/>
    <n v="209.21628000000004"/>
  </r>
  <r>
    <n v="1147"/>
    <x v="64"/>
    <n v="28"/>
    <s v="Empresa BB"/>
    <s v="Toluca"/>
    <x v="6"/>
    <x v="5"/>
    <x v="3"/>
    <d v="2018-06-30T00:00:00"/>
    <s v="Empresa de embarque C"/>
    <s v="Tarjeta de crédito"/>
    <s v="Almejas"/>
    <x v="4"/>
    <n v="135.1"/>
    <n v="60"/>
    <x v="123"/>
    <n v="802.49400000000003"/>
  </r>
  <r>
    <n v="1148"/>
    <x v="64"/>
    <n v="28"/>
    <s v="Empresa BB"/>
    <s v="Toluca"/>
    <x v="6"/>
    <x v="5"/>
    <x v="3"/>
    <d v="2018-06-30T00:00:00"/>
    <s v="Empresa de embarque C"/>
    <s v="Tarjeta de crédito"/>
    <s v="Carne de cangrejo"/>
    <x v="8"/>
    <n v="257.59999999999997"/>
    <n v="98"/>
    <x v="124"/>
    <n v="2574.9695999999999"/>
  </r>
  <r>
    <n v="1149"/>
    <x v="65"/>
    <n v="9"/>
    <s v="Empresa I"/>
    <s v="Guadalajara"/>
    <x v="3"/>
    <x v="7"/>
    <x v="0"/>
    <d v="2018-06-11T00:00:00"/>
    <s v="Empresa de embarque A"/>
    <s v="Cheque"/>
    <s v="Ravioli"/>
    <x v="9"/>
    <n v="273"/>
    <n v="27"/>
    <x v="125"/>
    <n v="714.98700000000008"/>
  </r>
  <r>
    <n v="1150"/>
    <x v="65"/>
    <n v="9"/>
    <s v="Empresa I"/>
    <s v="Guadalajara"/>
    <x v="3"/>
    <x v="7"/>
    <x v="0"/>
    <d v="2018-06-11T00:00:00"/>
    <s v="Empresa de embarque A"/>
    <s v="Cheque"/>
    <s v="Mozzarella"/>
    <x v="10"/>
    <n v="487.19999999999993"/>
    <n v="88"/>
    <x v="126"/>
    <n v="4244.4863999999989"/>
  </r>
  <r>
    <n v="1151"/>
    <x v="66"/>
    <n v="6"/>
    <s v="Empresa F"/>
    <s v="Tijuana"/>
    <x v="5"/>
    <x v="4"/>
    <x v="2"/>
    <d v="2018-06-08T00:00:00"/>
    <s v="Empresa de embarque B"/>
    <s v="Tarjeta de crédito"/>
    <s v="Cerveza"/>
    <x v="0"/>
    <n v="196"/>
    <n v="65"/>
    <x v="127"/>
    <n v="1337.7"/>
  </r>
  <r>
    <n v="1152"/>
    <x v="67"/>
    <n v="8"/>
    <s v="Empresa H"/>
    <s v="Monterrey"/>
    <x v="2"/>
    <x v="2"/>
    <x v="2"/>
    <d v="2018-06-10T00:00:00"/>
    <s v="Empresa de embarque B"/>
    <s v="Cheque"/>
    <s v="Salsa curry"/>
    <x v="5"/>
    <n v="560"/>
    <n v="38"/>
    <x v="128"/>
    <n v="2085.44"/>
  </r>
  <r>
    <n v="1153"/>
    <x v="67"/>
    <n v="8"/>
    <s v="Empresa H"/>
    <s v="Monterrey"/>
    <x v="2"/>
    <x v="2"/>
    <x v="2"/>
    <d v="2018-06-10T00:00:00"/>
    <s v="Empresa de embarque B"/>
    <s v="Cheque"/>
    <s v="Galletas de chocolate"/>
    <x v="2"/>
    <n v="128.79999999999998"/>
    <n v="80"/>
    <x v="129"/>
    <n v="989.18400000000008"/>
  </r>
  <r>
    <n v="1154"/>
    <x v="68"/>
    <n v="25"/>
    <s v="Empresa Y"/>
    <s v="León"/>
    <x v="7"/>
    <x v="6"/>
    <x v="1"/>
    <d v="2018-06-27T00:00:00"/>
    <s v="Empresa de embarque A"/>
    <s v="Efectivo"/>
    <s v="Bolillos"/>
    <x v="2"/>
    <n v="140"/>
    <n v="49"/>
    <x v="130"/>
    <n v="658.56"/>
  </r>
  <r>
    <n v="1155"/>
    <x v="69"/>
    <n v="26"/>
    <s v="Empresa Z"/>
    <s v="Ciudad de México"/>
    <x v="9"/>
    <x v="5"/>
    <x v="3"/>
    <d v="2018-06-28T00:00:00"/>
    <s v="Empresa de embarque C"/>
    <s v="Tarjeta de crédito"/>
    <s v="Aceite de oliva"/>
    <x v="13"/>
    <n v="298.90000000000003"/>
    <n v="90"/>
    <x v="131"/>
    <n v="2609.3970000000004"/>
  </r>
  <r>
    <n v="1156"/>
    <x v="69"/>
    <n v="26"/>
    <s v="Empresa Z"/>
    <s v="Ciudad de México"/>
    <x v="9"/>
    <x v="5"/>
    <x v="3"/>
    <d v="2018-06-28T00:00:00"/>
    <s v="Empresa de embarque C"/>
    <s v="Tarjeta de crédito"/>
    <s v="Almejas"/>
    <x v="4"/>
    <n v="135.1"/>
    <n v="60"/>
    <x v="123"/>
    <n v="834.91800000000012"/>
  </r>
  <r>
    <n v="1157"/>
    <x v="69"/>
    <n v="26"/>
    <s v="Empresa Z"/>
    <s v="Ciudad de México"/>
    <x v="9"/>
    <x v="5"/>
    <x v="3"/>
    <d v="2018-06-28T00:00:00"/>
    <s v="Empresa de embarque C"/>
    <s v="Tarjeta de crédito"/>
    <s v="Carne de cangrejo"/>
    <x v="8"/>
    <n v="257.59999999999997"/>
    <n v="39"/>
    <x v="132"/>
    <n v="1004.6399999999999"/>
  </r>
  <r>
    <n v="1158"/>
    <x v="70"/>
    <n v="29"/>
    <s v="Empresa CC"/>
    <s v="Puerto Vallarta"/>
    <x v="3"/>
    <x v="3"/>
    <x v="0"/>
    <d v="2018-07-01T00:00:00"/>
    <s v="Empresa de embarque B"/>
    <s v="Cheque"/>
    <s v="Cerveza"/>
    <x v="0"/>
    <n v="196"/>
    <n v="79"/>
    <x v="133"/>
    <n v="1594.8520000000001"/>
  </r>
  <r>
    <n v="1159"/>
    <x v="66"/>
    <n v="6"/>
    <s v="Empresa F"/>
    <s v="Tijuana"/>
    <x v="5"/>
    <x v="4"/>
    <x v="2"/>
    <d v="2018-06-08T00:00:00"/>
    <s v="Empresa de embarque C"/>
    <s v="Cheque"/>
    <s v="Chocolate"/>
    <x v="3"/>
    <n v="178.5"/>
    <n v="44"/>
    <x v="134"/>
    <n v="801.10800000000006"/>
  </r>
  <r>
    <n v="1161"/>
    <x v="71"/>
    <n v="4"/>
    <s v="Empresa D"/>
    <s v="Querétaro"/>
    <x v="1"/>
    <x v="1"/>
    <x v="1"/>
    <d v="2018-06-06T00:00:00"/>
    <s v="Empresa de embarque A"/>
    <s v="Tarjeta de crédito"/>
    <s v="Mermelada de zarzamora"/>
    <x v="6"/>
    <n v="1134"/>
    <n v="98"/>
    <x v="135"/>
    <n v="10779.804"/>
  </r>
  <r>
    <n v="1162"/>
    <x v="71"/>
    <n v="4"/>
    <s v="Empresa D"/>
    <s v="Querétaro"/>
    <x v="1"/>
    <x v="1"/>
    <x v="1"/>
    <d v="2018-06-06T00:00:00"/>
    <s v="Empresa de embarque A"/>
    <s v="Tarjeta de crédito"/>
    <s v="Arroz de grano largo"/>
    <x v="14"/>
    <n v="98"/>
    <n v="61"/>
    <x v="136"/>
    <n v="591.822"/>
  </r>
  <r>
    <n v="1164"/>
    <x v="67"/>
    <n v="8"/>
    <s v="Empresa H"/>
    <s v="Monterrey"/>
    <x v="2"/>
    <x v="2"/>
    <x v="2"/>
    <d v="2018-06-10T00:00:00"/>
    <s v="Empresa de embarque C"/>
    <s v="Tarjeta de crédito"/>
    <s v="Mozzarella"/>
    <x v="10"/>
    <n v="487.19999999999993"/>
    <n v="30"/>
    <x v="137"/>
    <n v="1534.68"/>
  </r>
  <r>
    <n v="1167"/>
    <x v="72"/>
    <n v="3"/>
    <s v="Empresa C"/>
    <s v="Acapulco"/>
    <x v="4"/>
    <x v="0"/>
    <x v="0"/>
    <d v="2018-06-05T00:00:00"/>
    <s v="Empresa de embarque B"/>
    <s v="Efectivo"/>
    <s v="Jarabe"/>
    <x v="7"/>
    <n v="140"/>
    <n v="24"/>
    <x v="138"/>
    <n v="352.80000000000007"/>
  </r>
  <r>
    <n v="1168"/>
    <x v="72"/>
    <n v="3"/>
    <s v="Empresa C"/>
    <s v="Acapulco"/>
    <x v="4"/>
    <x v="0"/>
    <x v="0"/>
    <d v="2018-06-05T00:00:00"/>
    <s v="Empresa de embarque B"/>
    <s v="Efectivo"/>
    <s v="Salsa curry"/>
    <x v="5"/>
    <n v="560"/>
    <n v="28"/>
    <x v="139"/>
    <n v="1536.6399999999999"/>
  </r>
  <r>
    <n v="1172"/>
    <x v="61"/>
    <n v="10"/>
    <s v="Empresa J"/>
    <s v="León"/>
    <x v="7"/>
    <x v="6"/>
    <x v="1"/>
    <d v="2018-06-12T00:00:00"/>
    <s v="Empresa de embarque B"/>
    <s v="Tarjeta de crédito"/>
    <s v="Almendras"/>
    <x v="1"/>
    <n v="140"/>
    <n v="74"/>
    <x v="140"/>
    <n v="1004.9200000000001"/>
  </r>
  <r>
    <n v="1174"/>
    <x v="61"/>
    <n v="10"/>
    <s v="Empresa J"/>
    <s v="León"/>
    <x v="7"/>
    <x v="6"/>
    <x v="1"/>
    <m/>
    <s v="Empresa de embarque A"/>
    <m/>
    <s v="Ciruelas secas"/>
    <x v="1"/>
    <n v="49"/>
    <n v="90"/>
    <x v="141"/>
    <n v="423.35999999999996"/>
  </r>
  <r>
    <n v="1175"/>
    <x v="62"/>
    <n v="11"/>
    <s v="Empresa K"/>
    <s v="Ciudad de México"/>
    <x v="9"/>
    <x v="5"/>
    <x v="3"/>
    <m/>
    <s v="Empresa de embarque C"/>
    <m/>
    <s v="Salsa curry"/>
    <x v="5"/>
    <n v="560"/>
    <n v="27"/>
    <x v="142"/>
    <n v="1557.3600000000001"/>
  </r>
  <r>
    <n v="1176"/>
    <x v="63"/>
    <n v="1"/>
    <s v="Empresa A"/>
    <s v="Torreón"/>
    <x v="10"/>
    <x v="2"/>
    <x v="2"/>
    <m/>
    <s v="Empresa de embarque C"/>
    <m/>
    <s v="Carne de cangrejo"/>
    <x v="8"/>
    <n v="257.59999999999997"/>
    <n v="71"/>
    <x v="143"/>
    <n v="1920.4079999999999"/>
  </r>
  <r>
    <n v="1177"/>
    <x v="64"/>
    <n v="28"/>
    <s v="Empresa BB"/>
    <s v="Toluca"/>
    <x v="6"/>
    <x v="5"/>
    <x v="3"/>
    <d v="2018-06-30T00:00:00"/>
    <s v="Empresa de embarque C"/>
    <s v="Tarjeta de crédito"/>
    <s v="Café"/>
    <x v="0"/>
    <n v="644"/>
    <n v="74"/>
    <x v="144"/>
    <n v="4765.6000000000004"/>
  </r>
  <r>
    <n v="1178"/>
    <x v="65"/>
    <n v="9"/>
    <s v="Empresa I"/>
    <s v="Guadalajara"/>
    <x v="3"/>
    <x v="7"/>
    <x v="0"/>
    <d v="2018-06-11T00:00:00"/>
    <s v="Empresa de embarque A"/>
    <s v="Cheque"/>
    <s v="Almejas"/>
    <x v="4"/>
    <n v="135.1"/>
    <n v="76"/>
    <x v="145"/>
    <n v="1016.4924"/>
  </r>
  <r>
    <n v="1179"/>
    <x v="66"/>
    <n v="6"/>
    <s v="Empresa F"/>
    <s v="Tijuana"/>
    <x v="5"/>
    <x v="4"/>
    <x v="2"/>
    <d v="2018-06-08T00:00:00"/>
    <s v="Empresa de embarque B"/>
    <s v="Tarjeta de crédito"/>
    <s v="Chocolate"/>
    <x v="3"/>
    <n v="178.5"/>
    <n v="96"/>
    <x v="146"/>
    <n v="1730.7360000000001"/>
  </r>
  <r>
    <n v="1180"/>
    <x v="67"/>
    <n v="8"/>
    <s v="Empresa H"/>
    <s v="Monterrey"/>
    <x v="2"/>
    <x v="2"/>
    <x v="2"/>
    <d v="2018-06-10T00:00:00"/>
    <s v="Empresa de embarque B"/>
    <s v="Cheque"/>
    <s v="Chocolate"/>
    <x v="3"/>
    <n v="178.5"/>
    <n v="92"/>
    <x v="147"/>
    <n v="1625.7780000000002"/>
  </r>
  <r>
    <n v="1181"/>
    <x v="68"/>
    <n v="25"/>
    <s v="Empresa Y"/>
    <s v="León"/>
    <x v="7"/>
    <x v="6"/>
    <x v="1"/>
    <d v="2018-06-27T00:00:00"/>
    <s v="Empresa de embarque A"/>
    <s v="Efectivo"/>
    <s v="Condimento cajún"/>
    <x v="7"/>
    <n v="308"/>
    <n v="93"/>
    <x v="148"/>
    <n v="2807.1120000000001"/>
  </r>
  <r>
    <n v="1182"/>
    <x v="69"/>
    <n v="26"/>
    <s v="Empresa Z"/>
    <s v="Ciudad de México"/>
    <x v="9"/>
    <x v="5"/>
    <x v="3"/>
    <d v="2018-06-28T00:00:00"/>
    <s v="Empresa de embarque C"/>
    <s v="Tarjeta de crédito"/>
    <s v="Jalea de fresa"/>
    <x v="6"/>
    <n v="350"/>
    <n v="18"/>
    <x v="149"/>
    <n v="598.5"/>
  </r>
  <r>
    <n v="1183"/>
    <x v="70"/>
    <n v="29"/>
    <s v="Empresa CC"/>
    <s v="Puerto Vallarta"/>
    <x v="3"/>
    <x v="3"/>
    <x v="0"/>
    <d v="2018-07-01T00:00:00"/>
    <s v="Empresa de embarque B"/>
    <s v="Cheque"/>
    <s v="Cóctel de frutas"/>
    <x v="12"/>
    <n v="546"/>
    <n v="98"/>
    <x v="150"/>
    <n v="5564.8320000000003"/>
  </r>
  <r>
    <n v="1184"/>
    <x v="66"/>
    <n v="6"/>
    <s v="Empresa F"/>
    <s v="Tijuana"/>
    <x v="5"/>
    <x v="4"/>
    <x v="2"/>
    <d v="2018-06-08T00:00:00"/>
    <s v="Empresa de embarque C"/>
    <s v="Cheque"/>
    <s v="Peras secas"/>
    <x v="1"/>
    <n v="420"/>
    <n v="46"/>
    <x v="151"/>
    <n v="1893.3600000000001"/>
  </r>
  <r>
    <n v="1185"/>
    <x v="66"/>
    <n v="6"/>
    <s v="Empresa F"/>
    <s v="Tijuana"/>
    <x v="5"/>
    <x v="4"/>
    <x v="2"/>
    <d v="2018-06-08T00:00:00"/>
    <s v="Empresa de embarque C"/>
    <s v="Cheque"/>
    <s v="Manzanas secas"/>
    <x v="1"/>
    <n v="742"/>
    <n v="14"/>
    <x v="48"/>
    <n v="1038.8"/>
  </r>
  <r>
    <n v="1186"/>
    <x v="71"/>
    <n v="4"/>
    <s v="Empresa D"/>
    <s v="Querétaro"/>
    <x v="1"/>
    <x v="1"/>
    <x v="1"/>
    <m/>
    <m/>
    <m/>
    <s v="Pasta penne"/>
    <x v="9"/>
    <n v="532"/>
    <n v="85"/>
    <x v="152"/>
    <n v="4476.78"/>
  </r>
  <r>
    <n v="1187"/>
    <x v="72"/>
    <n v="3"/>
    <s v="Empresa C"/>
    <s v="Acapulco"/>
    <x v="4"/>
    <x v="0"/>
    <x v="0"/>
    <m/>
    <m/>
    <m/>
    <s v="Té verde"/>
    <x v="0"/>
    <n v="41.86"/>
    <n v="88"/>
    <x v="76"/>
    <n v="357.31695999999999"/>
  </r>
  <r>
    <n v="1188"/>
    <x v="73"/>
    <n v="1"/>
    <s v="Empresa A"/>
    <s v="Torreón"/>
    <x v="10"/>
    <x v="2"/>
    <x v="2"/>
    <m/>
    <m/>
    <m/>
    <s v="Té verde"/>
    <x v="0"/>
    <n v="41.86"/>
    <n v="81"/>
    <x v="153"/>
    <n v="335.67534000000006"/>
  </r>
  <r>
    <n v="1189"/>
    <x v="74"/>
    <n v="28"/>
    <s v="Empresa BB"/>
    <s v="Toluca"/>
    <x v="6"/>
    <x v="5"/>
    <x v="3"/>
    <d v="2018-07-30T00:00:00"/>
    <s v="Empresa de embarque C"/>
    <s v="Tarjeta de crédito"/>
    <s v="Almejas"/>
    <x v="4"/>
    <n v="135.1"/>
    <n v="33"/>
    <x v="154"/>
    <n v="423.5385"/>
  </r>
  <r>
    <n v="1190"/>
    <x v="74"/>
    <n v="28"/>
    <s v="Empresa BB"/>
    <s v="Toluca"/>
    <x v="6"/>
    <x v="5"/>
    <x v="3"/>
    <d v="2018-07-30T00:00:00"/>
    <s v="Empresa de embarque C"/>
    <s v="Tarjeta de crédito"/>
    <s v="Carne de cangrejo"/>
    <x v="8"/>
    <n v="257.59999999999997"/>
    <n v="47"/>
    <x v="155"/>
    <n v="1271.2560000000001"/>
  </r>
  <r>
    <n v="1191"/>
    <x v="75"/>
    <n v="9"/>
    <s v="Empresa I"/>
    <s v="Guadalajara"/>
    <x v="3"/>
    <x v="7"/>
    <x v="0"/>
    <d v="2018-07-11T00:00:00"/>
    <s v="Empresa de embarque A"/>
    <s v="Cheque"/>
    <s v="Ravioli"/>
    <x v="9"/>
    <n v="273"/>
    <n v="61"/>
    <x v="156"/>
    <n v="1731.9120000000003"/>
  </r>
  <r>
    <n v="1192"/>
    <x v="75"/>
    <n v="9"/>
    <s v="Empresa I"/>
    <s v="Guadalajara"/>
    <x v="3"/>
    <x v="7"/>
    <x v="0"/>
    <d v="2018-07-11T00:00:00"/>
    <s v="Empresa de embarque A"/>
    <s v="Cheque"/>
    <s v="Mozzarella"/>
    <x v="10"/>
    <n v="487.19999999999993"/>
    <n v="27"/>
    <x v="157"/>
    <n v="1341.7487999999998"/>
  </r>
  <r>
    <n v="1193"/>
    <x v="76"/>
    <n v="6"/>
    <s v="Empresa F"/>
    <s v="Tijuana"/>
    <x v="5"/>
    <x v="4"/>
    <x v="2"/>
    <d v="2018-07-08T00:00:00"/>
    <s v="Empresa de embarque B"/>
    <s v="Tarjeta de crédito"/>
    <s v="Cerveza"/>
    <x v="0"/>
    <n v="196"/>
    <n v="84"/>
    <x v="102"/>
    <n v="1662.864"/>
  </r>
  <r>
    <n v="1194"/>
    <x v="77"/>
    <n v="8"/>
    <s v="Empresa H"/>
    <s v="Monterrey"/>
    <x v="2"/>
    <x v="2"/>
    <x v="2"/>
    <d v="2018-07-10T00:00:00"/>
    <s v="Empresa de embarque B"/>
    <s v="Cheque"/>
    <s v="Salsa curry"/>
    <x v="5"/>
    <n v="560"/>
    <n v="91"/>
    <x v="158"/>
    <n v="5045.04"/>
  </r>
  <r>
    <n v="1195"/>
    <x v="77"/>
    <n v="8"/>
    <s v="Empresa H"/>
    <s v="Monterrey"/>
    <x v="2"/>
    <x v="2"/>
    <x v="2"/>
    <d v="2018-07-10T00:00:00"/>
    <s v="Empresa de embarque B"/>
    <s v="Cheque"/>
    <s v="Galletas de chocolate"/>
    <x v="2"/>
    <n v="128.79999999999998"/>
    <n v="36"/>
    <x v="159"/>
    <n v="482.22720000000004"/>
  </r>
  <r>
    <n v="1196"/>
    <x v="78"/>
    <n v="25"/>
    <s v="Empresa Y"/>
    <s v="León"/>
    <x v="7"/>
    <x v="6"/>
    <x v="1"/>
    <d v="2018-07-27T00:00:00"/>
    <s v="Empresa de embarque A"/>
    <s v="Efectivo"/>
    <s v="Bolillos"/>
    <x v="2"/>
    <n v="140"/>
    <n v="34"/>
    <x v="160"/>
    <n v="480.76000000000005"/>
  </r>
  <r>
    <n v="1197"/>
    <x v="79"/>
    <n v="26"/>
    <s v="Empresa Z"/>
    <s v="Ciudad de México"/>
    <x v="9"/>
    <x v="5"/>
    <x v="3"/>
    <d v="2018-07-28T00:00:00"/>
    <s v="Empresa de embarque C"/>
    <s v="Tarjeta de crédito"/>
    <s v="Aceite de oliva"/>
    <x v="13"/>
    <n v="298.90000000000003"/>
    <n v="81"/>
    <x v="161"/>
    <n v="2493.7227000000003"/>
  </r>
  <r>
    <n v="1198"/>
    <x v="79"/>
    <n v="26"/>
    <s v="Empresa Z"/>
    <s v="Ciudad de México"/>
    <x v="9"/>
    <x v="5"/>
    <x v="3"/>
    <d v="2018-07-28T00:00:00"/>
    <s v="Empresa de embarque C"/>
    <s v="Tarjeta de crédito"/>
    <s v="Almejas"/>
    <x v="4"/>
    <n v="135.1"/>
    <n v="25"/>
    <x v="162"/>
    <n v="327.61750000000001"/>
  </r>
  <r>
    <n v="1199"/>
    <x v="79"/>
    <n v="26"/>
    <s v="Empresa Z"/>
    <s v="Ciudad de México"/>
    <x v="9"/>
    <x v="5"/>
    <x v="3"/>
    <d v="2018-07-28T00:00:00"/>
    <s v="Empresa de embarque C"/>
    <s v="Tarjeta de crédito"/>
    <s v="Carne de cangrejo"/>
    <x v="8"/>
    <n v="257.59999999999997"/>
    <n v="12"/>
    <x v="163"/>
    <n v="309.12"/>
  </r>
  <r>
    <n v="1200"/>
    <x v="80"/>
    <n v="29"/>
    <s v="Empresa CC"/>
    <s v="Puerto Vallarta"/>
    <x v="3"/>
    <x v="3"/>
    <x v="0"/>
    <d v="2018-07-31T00:00:00"/>
    <s v="Empresa de embarque B"/>
    <s v="Cheque"/>
    <s v="Cerveza"/>
    <x v="0"/>
    <n v="196"/>
    <n v="23"/>
    <x v="164"/>
    <n v="432.76800000000003"/>
  </r>
  <r>
    <n v="1201"/>
    <x v="76"/>
    <n v="6"/>
    <s v="Empresa F"/>
    <s v="Tijuana"/>
    <x v="5"/>
    <x v="4"/>
    <x v="2"/>
    <d v="2018-07-08T00:00:00"/>
    <s v="Empresa de embarque C"/>
    <s v="Cheque"/>
    <s v="Chocolate"/>
    <x v="3"/>
    <n v="178.5"/>
    <n v="76"/>
    <x v="165"/>
    <n v="1370.1659999999999"/>
  </r>
  <r>
    <n v="1203"/>
    <x v="81"/>
    <n v="4"/>
    <s v="Empresa D"/>
    <s v="Querétaro"/>
    <x v="1"/>
    <x v="1"/>
    <x v="1"/>
    <d v="2018-07-06T00:00:00"/>
    <s v="Empresa de embarque A"/>
    <s v="Tarjeta de crédito"/>
    <s v="Mermelada de zarzamora"/>
    <x v="6"/>
    <n v="1134"/>
    <n v="55"/>
    <x v="166"/>
    <n v="6237"/>
  </r>
  <r>
    <n v="1204"/>
    <x v="81"/>
    <n v="4"/>
    <s v="Empresa D"/>
    <s v="Querétaro"/>
    <x v="1"/>
    <x v="1"/>
    <x v="1"/>
    <d v="2018-07-06T00:00:00"/>
    <s v="Empresa de embarque A"/>
    <s v="Tarjeta de crédito"/>
    <s v="Arroz de grano largo"/>
    <x v="14"/>
    <n v="98"/>
    <n v="19"/>
    <x v="167"/>
    <n v="180.614"/>
  </r>
  <r>
    <n v="1206"/>
    <x v="77"/>
    <n v="8"/>
    <s v="Empresa H"/>
    <s v="Monterrey"/>
    <x v="2"/>
    <x v="2"/>
    <x v="2"/>
    <d v="2018-07-10T00:00:00"/>
    <s v="Empresa de embarque C"/>
    <s v="Tarjeta de crédito"/>
    <s v="Mozzarella"/>
    <x v="10"/>
    <n v="487.19999999999993"/>
    <n v="27"/>
    <x v="157"/>
    <n v="1249.6679999999999"/>
  </r>
  <r>
    <n v="1209"/>
    <x v="82"/>
    <n v="3"/>
    <s v="Empresa C"/>
    <s v="Acapulco"/>
    <x v="4"/>
    <x v="0"/>
    <x v="0"/>
    <d v="2018-07-05T00:00:00"/>
    <s v="Empresa de embarque B"/>
    <s v="Efectivo"/>
    <s v="Jarabe"/>
    <x v="7"/>
    <n v="140"/>
    <n v="99"/>
    <x v="82"/>
    <n v="1330.56"/>
  </r>
  <r>
    <n v="1210"/>
    <x v="82"/>
    <n v="3"/>
    <s v="Empresa C"/>
    <s v="Acapulco"/>
    <x v="4"/>
    <x v="0"/>
    <x v="0"/>
    <d v="2018-07-05T00:00:00"/>
    <s v="Empresa de embarque B"/>
    <s v="Efectivo"/>
    <s v="Salsa curry"/>
    <x v="5"/>
    <n v="560"/>
    <n v="10"/>
    <x v="168"/>
    <n v="560"/>
  </r>
  <r>
    <n v="1214"/>
    <x v="83"/>
    <n v="10"/>
    <s v="Empresa J"/>
    <s v="León"/>
    <x v="7"/>
    <x v="6"/>
    <x v="1"/>
    <d v="2018-07-12T00:00:00"/>
    <s v="Empresa de embarque B"/>
    <s v="Tarjeta de crédito"/>
    <s v="Almendras"/>
    <x v="1"/>
    <n v="140"/>
    <n v="80"/>
    <x v="169"/>
    <n v="1086.3999999999999"/>
  </r>
  <r>
    <n v="1216"/>
    <x v="83"/>
    <n v="10"/>
    <s v="Empresa J"/>
    <s v="León"/>
    <x v="7"/>
    <x v="6"/>
    <x v="1"/>
    <m/>
    <s v="Empresa de embarque A"/>
    <m/>
    <s v="Ciruelas secas"/>
    <x v="1"/>
    <n v="49"/>
    <n v="27"/>
    <x v="170"/>
    <n v="127.00800000000001"/>
  </r>
  <r>
    <n v="1217"/>
    <x v="84"/>
    <n v="11"/>
    <s v="Empresa K"/>
    <s v="Ciudad de México"/>
    <x v="9"/>
    <x v="5"/>
    <x v="3"/>
    <m/>
    <s v="Empresa de embarque C"/>
    <m/>
    <s v="Salsa curry"/>
    <x v="5"/>
    <n v="560"/>
    <n v="97"/>
    <x v="171"/>
    <n v="5323.3600000000006"/>
  </r>
  <r>
    <n v="1218"/>
    <x v="73"/>
    <n v="1"/>
    <s v="Empresa A"/>
    <s v="Torreón"/>
    <x v="10"/>
    <x v="2"/>
    <x v="2"/>
    <m/>
    <s v="Empresa de embarque C"/>
    <m/>
    <s v="Carne de cangrejo"/>
    <x v="8"/>
    <n v="257.59999999999997"/>
    <n v="42"/>
    <x v="172"/>
    <n v="1125.1967999999999"/>
  </r>
  <r>
    <n v="1219"/>
    <x v="74"/>
    <n v="28"/>
    <s v="Empresa BB"/>
    <s v="Toluca"/>
    <x v="6"/>
    <x v="5"/>
    <x v="3"/>
    <d v="2018-07-30T00:00:00"/>
    <s v="Empresa de embarque C"/>
    <s v="Tarjeta de crédito"/>
    <s v="Café"/>
    <x v="0"/>
    <n v="644"/>
    <n v="24"/>
    <x v="15"/>
    <n v="1483.7759999999998"/>
  </r>
  <r>
    <n v="1220"/>
    <x v="75"/>
    <n v="9"/>
    <s v="Empresa I"/>
    <s v="Guadalajara"/>
    <x v="3"/>
    <x v="7"/>
    <x v="0"/>
    <d v="2018-07-11T00:00:00"/>
    <s v="Empresa de embarque A"/>
    <s v="Cheque"/>
    <s v="Almejas"/>
    <x v="4"/>
    <n v="135.1"/>
    <n v="90"/>
    <x v="173"/>
    <n v="1167.2640000000001"/>
  </r>
  <r>
    <n v="1221"/>
    <x v="76"/>
    <n v="6"/>
    <s v="Empresa F"/>
    <s v="Tijuana"/>
    <x v="5"/>
    <x v="4"/>
    <x v="2"/>
    <d v="2018-07-08T00:00:00"/>
    <s v="Empresa de embarque B"/>
    <s v="Tarjeta de crédito"/>
    <s v="Chocolate"/>
    <x v="3"/>
    <n v="178.5"/>
    <n v="28"/>
    <x v="174"/>
    <n v="499.80000000000007"/>
  </r>
  <r>
    <n v="1222"/>
    <x v="85"/>
    <n v="28"/>
    <s v="Empresa BB"/>
    <s v="Toluca"/>
    <x v="6"/>
    <x v="5"/>
    <x v="3"/>
    <d v="2018-08-30T00:00:00"/>
    <s v="Empresa de embarque C"/>
    <s v="Cheque"/>
    <s v="Café"/>
    <x v="0"/>
    <n v="644"/>
    <n v="28"/>
    <x v="175"/>
    <n v="1875.3280000000004"/>
  </r>
  <r>
    <n v="1223"/>
    <x v="86"/>
    <n v="8"/>
    <s v="Empresa H"/>
    <s v="Monterrey"/>
    <x v="2"/>
    <x v="2"/>
    <x v="2"/>
    <d v="2018-08-10T00:00:00"/>
    <s v="Empresa de embarque C"/>
    <s v="Cheque"/>
    <s v="Chocolate"/>
    <x v="3"/>
    <n v="178.5"/>
    <n v="57"/>
    <x v="176"/>
    <n v="976.75199999999995"/>
  </r>
  <r>
    <n v="1224"/>
    <x v="87"/>
    <n v="10"/>
    <s v="Empresa J"/>
    <s v="León"/>
    <x v="7"/>
    <x v="6"/>
    <x v="1"/>
    <d v="2018-08-12T00:00:00"/>
    <s v="Empresa de embarque B"/>
    <s v="Tarjeta de crédito"/>
    <s v="Té verde"/>
    <x v="0"/>
    <n v="41.86"/>
    <n v="23"/>
    <x v="177"/>
    <n v="93.389660000000021"/>
  </r>
  <r>
    <n v="1225"/>
    <x v="88"/>
    <n v="7"/>
    <s v="Empresa G"/>
    <s v="Chihuahua"/>
    <x v="8"/>
    <x v="2"/>
    <x v="2"/>
    <m/>
    <m/>
    <m/>
    <s v="Café"/>
    <x v="0"/>
    <n v="644"/>
    <n v="86"/>
    <x v="178"/>
    <n v="5593.7840000000006"/>
  </r>
  <r>
    <n v="1226"/>
    <x v="87"/>
    <n v="10"/>
    <s v="Empresa J"/>
    <s v="León"/>
    <x v="7"/>
    <x v="6"/>
    <x v="1"/>
    <d v="2018-08-12T00:00:00"/>
    <s v="Empresa de embarque A"/>
    <m/>
    <s v="Jalea de fresa"/>
    <x v="6"/>
    <n v="350"/>
    <n v="47"/>
    <x v="179"/>
    <n v="1628.55"/>
  </r>
  <r>
    <n v="1227"/>
    <x v="87"/>
    <n v="10"/>
    <s v="Empresa J"/>
    <s v="León"/>
    <x v="7"/>
    <x v="6"/>
    <x v="1"/>
    <d v="2018-08-12T00:00:00"/>
    <s v="Empresa de embarque A"/>
    <m/>
    <s v="Condimento cajún"/>
    <x v="7"/>
    <n v="308"/>
    <n v="97"/>
    <x v="180"/>
    <n v="3107.1040000000003"/>
  </r>
  <r>
    <n v="1228"/>
    <x v="87"/>
    <n v="10"/>
    <s v="Empresa J"/>
    <s v="León"/>
    <x v="7"/>
    <x v="6"/>
    <x v="1"/>
    <d v="2018-08-12T00:00:00"/>
    <s v="Empresa de embarque A"/>
    <m/>
    <s v="Galletas de chocolate"/>
    <x v="2"/>
    <n v="128.79999999999998"/>
    <n v="96"/>
    <x v="181"/>
    <n v="1211.7503999999999"/>
  </r>
  <r>
    <n v="1229"/>
    <x v="89"/>
    <n v="11"/>
    <s v="Empresa K"/>
    <s v="Ciudad de México"/>
    <x v="9"/>
    <x v="5"/>
    <x v="3"/>
    <m/>
    <s v="Empresa de embarque C"/>
    <m/>
    <s v="Ciruelas secas"/>
    <x v="1"/>
    <n v="49"/>
    <n v="31"/>
    <x v="182"/>
    <n v="151.90000000000003"/>
  </r>
  <r>
    <n v="1230"/>
    <x v="89"/>
    <n v="11"/>
    <s v="Empresa K"/>
    <s v="Ciudad de México"/>
    <x v="9"/>
    <x v="5"/>
    <x v="3"/>
    <m/>
    <s v="Empresa de embarque C"/>
    <m/>
    <s v="Té verde"/>
    <x v="0"/>
    <n v="41.86"/>
    <n v="52"/>
    <x v="183"/>
    <n v="224.20216000000005"/>
  </r>
  <r>
    <n v="1231"/>
    <x v="90"/>
    <n v="1"/>
    <s v="Empresa A"/>
    <s v="Torreón"/>
    <x v="10"/>
    <x v="2"/>
    <x v="2"/>
    <m/>
    <m/>
    <m/>
    <s v="Té chai"/>
    <x v="0"/>
    <n v="252"/>
    <n v="91"/>
    <x v="184"/>
    <n v="2224.404"/>
  </r>
  <r>
    <n v="1232"/>
    <x v="90"/>
    <n v="1"/>
    <s v="Empresa A"/>
    <s v="Torreón"/>
    <x v="10"/>
    <x v="2"/>
    <x v="2"/>
    <m/>
    <m/>
    <m/>
    <s v="Café"/>
    <x v="0"/>
    <n v="644"/>
    <n v="14"/>
    <x v="185"/>
    <n v="892.58400000000006"/>
  </r>
  <r>
    <n v="1233"/>
    <x v="90"/>
    <n v="1"/>
    <s v="Empresa A"/>
    <s v="Torreón"/>
    <x v="10"/>
    <x v="2"/>
    <x v="2"/>
    <m/>
    <m/>
    <m/>
    <s v="Té verde"/>
    <x v="0"/>
    <n v="41.86"/>
    <n v="44"/>
    <x v="186"/>
    <n v="186.02584000000002"/>
  </r>
  <r>
    <n v="1234"/>
    <x v="85"/>
    <n v="28"/>
    <s v="Empresa BB"/>
    <s v="Toluca"/>
    <x v="6"/>
    <x v="5"/>
    <x v="3"/>
    <d v="2018-08-30T00:00:00"/>
    <s v="Empresa de embarque C"/>
    <s v="Tarjeta de crédito"/>
    <s v="Almejas"/>
    <x v="4"/>
    <n v="135.1"/>
    <n v="97"/>
    <x v="53"/>
    <n v="1336.6794000000002"/>
  </r>
  <r>
    <n v="1235"/>
    <x v="85"/>
    <n v="28"/>
    <s v="Empresa BB"/>
    <s v="Toluca"/>
    <x v="6"/>
    <x v="5"/>
    <x v="3"/>
    <d v="2018-08-30T00:00:00"/>
    <s v="Empresa de embarque C"/>
    <s v="Tarjeta de crédito"/>
    <s v="Carne de cangrejo"/>
    <x v="8"/>
    <n v="257.59999999999997"/>
    <n v="80"/>
    <x v="187"/>
    <n v="2102.0160000000005"/>
  </r>
  <r>
    <n v="1236"/>
    <x v="91"/>
    <n v="9"/>
    <s v="Empresa I"/>
    <s v="Guadalajara"/>
    <x v="3"/>
    <x v="7"/>
    <x v="0"/>
    <d v="2018-08-11T00:00:00"/>
    <s v="Empresa de embarque A"/>
    <s v="Cheque"/>
    <s v="Ravioli"/>
    <x v="9"/>
    <n v="273"/>
    <n v="66"/>
    <x v="188"/>
    <n v="1855.854"/>
  </r>
  <r>
    <n v="1237"/>
    <x v="91"/>
    <n v="9"/>
    <s v="Empresa I"/>
    <s v="Guadalajara"/>
    <x v="3"/>
    <x v="7"/>
    <x v="0"/>
    <d v="2018-08-11T00:00:00"/>
    <s v="Empresa de embarque A"/>
    <s v="Cheque"/>
    <s v="Mozzarella"/>
    <x v="10"/>
    <n v="487.19999999999993"/>
    <n v="32"/>
    <x v="189"/>
    <n v="1559.04"/>
  </r>
  <r>
    <n v="1238"/>
    <x v="92"/>
    <n v="6"/>
    <s v="Empresa F"/>
    <s v="Tijuana"/>
    <x v="5"/>
    <x v="4"/>
    <x v="2"/>
    <d v="2018-08-08T00:00:00"/>
    <s v="Empresa de embarque B"/>
    <s v="Tarjeta de crédito"/>
    <s v="Cerveza"/>
    <x v="0"/>
    <n v="196"/>
    <n v="52"/>
    <x v="190"/>
    <n v="1019.1999999999999"/>
  </r>
  <r>
    <n v="1239"/>
    <x v="86"/>
    <n v="8"/>
    <s v="Empresa H"/>
    <s v="Monterrey"/>
    <x v="2"/>
    <x v="2"/>
    <x v="2"/>
    <d v="2018-08-10T00:00:00"/>
    <s v="Empresa de embarque B"/>
    <s v="Cheque"/>
    <s v="Salsa curry"/>
    <x v="5"/>
    <n v="560"/>
    <n v="78"/>
    <x v="191"/>
    <n v="4455.3600000000006"/>
  </r>
  <r>
    <n v="1240"/>
    <x v="86"/>
    <n v="8"/>
    <s v="Empresa H"/>
    <s v="Monterrey"/>
    <x v="2"/>
    <x v="2"/>
    <x v="2"/>
    <d v="2018-08-10T00:00:00"/>
    <s v="Empresa de embarque B"/>
    <s v="Cheque"/>
    <s v="Galletas de chocolate"/>
    <x v="2"/>
    <n v="128.79999999999998"/>
    <n v="54"/>
    <x v="192"/>
    <n v="688.56479999999999"/>
  </r>
  <r>
    <n v="1241"/>
    <x v="93"/>
    <n v="25"/>
    <s v="Empresa Y"/>
    <s v="León"/>
    <x v="7"/>
    <x v="6"/>
    <x v="1"/>
    <d v="2018-08-27T00:00:00"/>
    <s v="Empresa de embarque A"/>
    <s v="Efectivo"/>
    <s v="Bolillos"/>
    <x v="2"/>
    <n v="140"/>
    <n v="55"/>
    <x v="62"/>
    <n v="731.5"/>
  </r>
  <r>
    <n v="1242"/>
    <x v="94"/>
    <n v="26"/>
    <s v="Empresa Z"/>
    <s v="Ciudad de México"/>
    <x v="9"/>
    <x v="5"/>
    <x v="3"/>
    <d v="2018-08-28T00:00:00"/>
    <s v="Empresa de embarque C"/>
    <s v="Tarjeta de crédito"/>
    <s v="Aceite de oliva"/>
    <x v="13"/>
    <n v="298.90000000000003"/>
    <n v="60"/>
    <x v="193"/>
    <n v="1811.3340000000001"/>
  </r>
  <r>
    <n v="1243"/>
    <x v="94"/>
    <n v="26"/>
    <s v="Empresa Z"/>
    <s v="Ciudad de México"/>
    <x v="9"/>
    <x v="5"/>
    <x v="3"/>
    <d v="2018-08-28T00:00:00"/>
    <s v="Empresa de embarque C"/>
    <s v="Tarjeta de crédito"/>
    <s v="Almejas"/>
    <x v="4"/>
    <n v="135.1"/>
    <n v="19"/>
    <x v="194"/>
    <n v="243.85550000000001"/>
  </r>
  <r>
    <n v="1244"/>
    <x v="94"/>
    <n v="26"/>
    <s v="Empresa Z"/>
    <s v="Ciudad de México"/>
    <x v="9"/>
    <x v="5"/>
    <x v="3"/>
    <d v="2018-08-28T00:00:00"/>
    <s v="Empresa de embarque C"/>
    <s v="Tarjeta de crédito"/>
    <s v="Carne de cangrejo"/>
    <x v="8"/>
    <n v="257.59999999999997"/>
    <n v="66"/>
    <x v="195"/>
    <n v="1751.1648"/>
  </r>
  <r>
    <n v="1245"/>
    <x v="95"/>
    <n v="29"/>
    <s v="Empresa CC"/>
    <s v="Puerto Vallarta"/>
    <x v="3"/>
    <x v="3"/>
    <x v="0"/>
    <d v="2018-08-31T00:00:00"/>
    <s v="Empresa de embarque B"/>
    <s v="Cheque"/>
    <s v="Cerveza"/>
    <x v="0"/>
    <n v="196"/>
    <n v="42"/>
    <x v="196"/>
    <n v="831.43200000000002"/>
  </r>
  <r>
    <n v="1246"/>
    <x v="92"/>
    <n v="6"/>
    <s v="Empresa F"/>
    <s v="Tijuana"/>
    <x v="5"/>
    <x v="4"/>
    <x v="2"/>
    <d v="2018-08-08T00:00:00"/>
    <s v="Empresa de embarque C"/>
    <s v="Cheque"/>
    <s v="Chocolate"/>
    <x v="3"/>
    <n v="178.5"/>
    <n v="72"/>
    <x v="197"/>
    <n v="1246.644"/>
  </r>
  <r>
    <n v="1248"/>
    <x v="96"/>
    <n v="4"/>
    <s v="Empresa D"/>
    <s v="Querétaro"/>
    <x v="1"/>
    <x v="1"/>
    <x v="1"/>
    <d v="2018-08-06T00:00:00"/>
    <s v="Empresa de embarque A"/>
    <s v="Tarjeta de crédito"/>
    <s v="Mermelada de zarzamora"/>
    <x v="6"/>
    <n v="1134"/>
    <n v="32"/>
    <x v="198"/>
    <n v="3519.9359999999997"/>
  </r>
  <r>
    <n v="1249"/>
    <x v="96"/>
    <n v="4"/>
    <s v="Empresa D"/>
    <s v="Querétaro"/>
    <x v="1"/>
    <x v="1"/>
    <x v="1"/>
    <d v="2018-08-06T00:00:00"/>
    <s v="Empresa de embarque A"/>
    <s v="Tarjeta de crédito"/>
    <s v="Arroz de grano largo"/>
    <x v="14"/>
    <n v="98"/>
    <n v="76"/>
    <x v="199"/>
    <n v="752.24800000000005"/>
  </r>
  <r>
    <n v="1250"/>
    <x v="97"/>
    <n v="10"/>
    <s v="Empresa J"/>
    <s v="León"/>
    <x v="7"/>
    <x v="6"/>
    <x v="1"/>
    <d v="2018-09-12T00:00:00"/>
    <s v="Empresa de embarque A"/>
    <m/>
    <s v="Galletas de chocolate"/>
    <x v="2"/>
    <n v="128.79999999999998"/>
    <n v="83"/>
    <x v="200"/>
    <n v="1047.6591999999998"/>
  </r>
  <r>
    <n v="1251"/>
    <x v="98"/>
    <n v="11"/>
    <s v="Empresa K"/>
    <s v="Ciudad de México"/>
    <x v="9"/>
    <x v="5"/>
    <x v="3"/>
    <m/>
    <s v="Empresa de embarque C"/>
    <m/>
    <s v="Ciruelas secas"/>
    <x v="1"/>
    <n v="49"/>
    <n v="91"/>
    <x v="201"/>
    <n v="436.98200000000003"/>
  </r>
  <r>
    <n v="1252"/>
    <x v="98"/>
    <n v="11"/>
    <s v="Empresa K"/>
    <s v="Ciudad de México"/>
    <x v="9"/>
    <x v="5"/>
    <x v="3"/>
    <m/>
    <s v="Empresa de embarque C"/>
    <m/>
    <s v="Té verde"/>
    <x v="0"/>
    <n v="41.86"/>
    <n v="64"/>
    <x v="202"/>
    <n v="273.26208000000003"/>
  </r>
  <r>
    <n v="1253"/>
    <x v="99"/>
    <n v="1"/>
    <s v="Empresa A"/>
    <s v="Torreón"/>
    <x v="10"/>
    <x v="2"/>
    <x v="2"/>
    <m/>
    <m/>
    <m/>
    <s v="Té chai"/>
    <x v="0"/>
    <n v="252"/>
    <n v="58"/>
    <x v="203"/>
    <n v="1446.9840000000002"/>
  </r>
  <r>
    <n v="1254"/>
    <x v="99"/>
    <n v="1"/>
    <s v="Empresa A"/>
    <s v="Torreón"/>
    <x v="10"/>
    <x v="2"/>
    <x v="2"/>
    <m/>
    <m/>
    <m/>
    <s v="Café"/>
    <x v="0"/>
    <n v="644"/>
    <n v="97"/>
    <x v="204"/>
    <n v="6496.6720000000005"/>
  </r>
  <r>
    <n v="1255"/>
    <x v="99"/>
    <n v="1"/>
    <s v="Empresa A"/>
    <s v="Torreón"/>
    <x v="10"/>
    <x v="2"/>
    <x v="2"/>
    <m/>
    <m/>
    <m/>
    <s v="Té verde"/>
    <x v="0"/>
    <n v="41.86"/>
    <n v="14"/>
    <x v="205"/>
    <n v="60.948160000000001"/>
  </r>
  <r>
    <n v="1256"/>
    <x v="100"/>
    <n v="28"/>
    <s v="Empresa BB"/>
    <s v="Toluca"/>
    <x v="6"/>
    <x v="5"/>
    <x v="3"/>
    <d v="2018-09-30T00:00:00"/>
    <s v="Empresa de embarque C"/>
    <s v="Tarjeta de crédito"/>
    <s v="Almejas"/>
    <x v="4"/>
    <n v="135.1"/>
    <n v="68"/>
    <x v="206"/>
    <n v="900.30640000000017"/>
  </r>
  <r>
    <n v="1257"/>
    <x v="100"/>
    <n v="28"/>
    <s v="Empresa BB"/>
    <s v="Toluca"/>
    <x v="6"/>
    <x v="5"/>
    <x v="3"/>
    <d v="2018-09-30T00:00:00"/>
    <s v="Empresa de embarque C"/>
    <s v="Tarjeta de crédito"/>
    <s v="Carne de cangrejo"/>
    <x v="8"/>
    <n v="257.59999999999997"/>
    <n v="32"/>
    <x v="207"/>
    <n v="824.31999999999994"/>
  </r>
  <r>
    <n v="1258"/>
    <x v="101"/>
    <n v="9"/>
    <s v="Empresa I"/>
    <s v="Guadalajara"/>
    <x v="3"/>
    <x v="7"/>
    <x v="0"/>
    <d v="2018-09-11T00:00:00"/>
    <s v="Empresa de embarque A"/>
    <s v="Cheque"/>
    <s v="Ravioli"/>
    <x v="9"/>
    <n v="273"/>
    <n v="48"/>
    <x v="208"/>
    <n v="1323.5040000000001"/>
  </r>
  <r>
    <n v="1259"/>
    <x v="101"/>
    <n v="9"/>
    <s v="Empresa I"/>
    <s v="Guadalajara"/>
    <x v="3"/>
    <x v="7"/>
    <x v="0"/>
    <d v="2018-09-11T00:00:00"/>
    <s v="Empresa de embarque A"/>
    <s v="Cheque"/>
    <s v="Mozzarella"/>
    <x v="10"/>
    <n v="487.19999999999993"/>
    <n v="57"/>
    <x v="209"/>
    <n v="2721.4992000000002"/>
  </r>
  <r>
    <n v="1260"/>
    <x v="102"/>
    <n v="6"/>
    <s v="Empresa F"/>
    <s v="Tijuana"/>
    <x v="5"/>
    <x v="4"/>
    <x v="2"/>
    <d v="2018-09-08T00:00:00"/>
    <s v="Empresa de embarque B"/>
    <s v="Tarjeta de crédito"/>
    <s v="Cerveza"/>
    <x v="0"/>
    <n v="196"/>
    <n v="67"/>
    <x v="210"/>
    <n v="1378.8600000000001"/>
  </r>
  <r>
    <n v="1261"/>
    <x v="103"/>
    <n v="8"/>
    <s v="Empresa H"/>
    <s v="Monterrey"/>
    <x v="2"/>
    <x v="2"/>
    <x v="2"/>
    <d v="2018-09-10T00:00:00"/>
    <s v="Empresa de embarque B"/>
    <s v="Cheque"/>
    <s v="Salsa curry"/>
    <x v="5"/>
    <n v="560"/>
    <n v="48"/>
    <x v="211"/>
    <n v="2634.24"/>
  </r>
  <r>
    <n v="1262"/>
    <x v="103"/>
    <n v="8"/>
    <s v="Empresa H"/>
    <s v="Monterrey"/>
    <x v="2"/>
    <x v="2"/>
    <x v="2"/>
    <d v="2018-09-10T00:00:00"/>
    <s v="Empresa de embarque B"/>
    <s v="Cheque"/>
    <s v="Galletas de chocolate"/>
    <x v="2"/>
    <n v="128.79999999999998"/>
    <n v="77"/>
    <x v="212"/>
    <n v="1011.5952"/>
  </r>
  <r>
    <n v="1263"/>
    <x v="104"/>
    <n v="25"/>
    <s v="Empresa Y"/>
    <s v="León"/>
    <x v="7"/>
    <x v="6"/>
    <x v="1"/>
    <d v="2018-09-27T00:00:00"/>
    <s v="Empresa de embarque A"/>
    <s v="Efectivo"/>
    <s v="Bolillos"/>
    <x v="2"/>
    <n v="140"/>
    <n v="94"/>
    <x v="213"/>
    <n v="1368.64"/>
  </r>
  <r>
    <n v="1264"/>
    <x v="105"/>
    <n v="26"/>
    <s v="Empresa Z"/>
    <s v="Ciudad de México"/>
    <x v="9"/>
    <x v="5"/>
    <x v="3"/>
    <d v="2018-09-28T00:00:00"/>
    <s v="Empresa de embarque C"/>
    <s v="Tarjeta de crédito"/>
    <s v="Aceite de oliva"/>
    <x v="13"/>
    <n v="298.90000000000003"/>
    <n v="54"/>
    <x v="214"/>
    <n v="1694.7630000000004"/>
  </r>
  <r>
    <n v="1265"/>
    <x v="105"/>
    <n v="26"/>
    <s v="Empresa Z"/>
    <s v="Ciudad de México"/>
    <x v="9"/>
    <x v="5"/>
    <x v="3"/>
    <d v="2018-09-28T00:00:00"/>
    <s v="Empresa de embarque C"/>
    <s v="Tarjeta de crédito"/>
    <s v="Almejas"/>
    <x v="4"/>
    <n v="135.1"/>
    <n v="43"/>
    <x v="84"/>
    <n v="563.50210000000004"/>
  </r>
  <r>
    <n v="1266"/>
    <x v="105"/>
    <n v="26"/>
    <s v="Empresa Z"/>
    <s v="Ciudad de México"/>
    <x v="9"/>
    <x v="5"/>
    <x v="3"/>
    <d v="2018-09-28T00:00:00"/>
    <s v="Empresa de embarque C"/>
    <s v="Tarjeta de crédito"/>
    <s v="Carne de cangrejo"/>
    <x v="8"/>
    <n v="257.59999999999997"/>
    <n v="71"/>
    <x v="143"/>
    <n v="1883.8287999999998"/>
  </r>
  <r>
    <n v="1267"/>
    <x v="106"/>
    <n v="29"/>
    <s v="Empresa CC"/>
    <s v="Puerto Vallarta"/>
    <x v="3"/>
    <x v="3"/>
    <x v="0"/>
    <d v="2018-10-01T00:00:00"/>
    <s v="Empresa de embarque B"/>
    <s v="Cheque"/>
    <s v="Cerveza"/>
    <x v="0"/>
    <n v="196"/>
    <n v="50"/>
    <x v="215"/>
    <n v="940.80000000000007"/>
  </r>
  <r>
    <n v="1268"/>
    <x v="102"/>
    <n v="6"/>
    <s v="Empresa F"/>
    <s v="Tijuana"/>
    <x v="5"/>
    <x v="4"/>
    <x v="2"/>
    <d v="2018-09-08T00:00:00"/>
    <s v="Empresa de embarque C"/>
    <s v="Cheque"/>
    <s v="Chocolate"/>
    <x v="3"/>
    <n v="178.5"/>
    <n v="96"/>
    <x v="146"/>
    <n v="1679.328"/>
  </r>
  <r>
    <n v="1270"/>
    <x v="107"/>
    <n v="4"/>
    <s v="Empresa D"/>
    <s v="Querétaro"/>
    <x v="1"/>
    <x v="1"/>
    <x v="1"/>
    <d v="2018-09-06T00:00:00"/>
    <s v="Empresa de embarque A"/>
    <s v="Tarjeta de crédito"/>
    <s v="Mermelada de zarzamora"/>
    <x v="6"/>
    <n v="1134"/>
    <n v="54"/>
    <x v="216"/>
    <n v="6123.6"/>
  </r>
  <r>
    <n v="1271"/>
    <x v="107"/>
    <n v="4"/>
    <s v="Empresa D"/>
    <s v="Querétaro"/>
    <x v="1"/>
    <x v="1"/>
    <x v="1"/>
    <d v="2018-09-06T00:00:00"/>
    <s v="Empresa de embarque A"/>
    <s v="Tarjeta de crédito"/>
    <s v="Arroz de grano largo"/>
    <x v="14"/>
    <n v="98"/>
    <n v="39"/>
    <x v="217"/>
    <n v="382.2"/>
  </r>
  <r>
    <n v="1273"/>
    <x v="103"/>
    <n v="8"/>
    <s v="Empresa H"/>
    <s v="Monterrey"/>
    <x v="2"/>
    <x v="2"/>
    <x v="2"/>
    <d v="2018-09-10T00:00:00"/>
    <s v="Empresa de embarque C"/>
    <s v="Tarjeta de crédito"/>
    <s v="Mozzarella"/>
    <x v="10"/>
    <n v="487.19999999999993"/>
    <n v="63"/>
    <x v="59"/>
    <n v="3222.828"/>
  </r>
  <r>
    <n v="1276"/>
    <x v="108"/>
    <n v="3"/>
    <s v="Empresa C"/>
    <s v="Acapulco"/>
    <x v="4"/>
    <x v="0"/>
    <x v="0"/>
    <d v="2018-09-05T00:00:00"/>
    <s v="Empresa de embarque B"/>
    <s v="Efectivo"/>
    <s v="Jarabe"/>
    <x v="7"/>
    <n v="140"/>
    <n v="71"/>
    <x v="218"/>
    <n v="1023.8199999999999"/>
  </r>
  <r>
    <n v="1277"/>
    <x v="108"/>
    <n v="3"/>
    <s v="Empresa C"/>
    <s v="Acapulco"/>
    <x v="4"/>
    <x v="0"/>
    <x v="0"/>
    <d v="2018-09-05T00:00:00"/>
    <s v="Empresa de embarque B"/>
    <s v="Efectivo"/>
    <s v="Salsa curry"/>
    <x v="5"/>
    <n v="560"/>
    <n v="88"/>
    <x v="219"/>
    <n v="5125.1200000000008"/>
  </r>
  <r>
    <n v="1281"/>
    <x v="97"/>
    <n v="10"/>
    <s v="Empresa J"/>
    <s v="León"/>
    <x v="7"/>
    <x v="6"/>
    <x v="1"/>
    <d v="2018-09-12T00:00:00"/>
    <s v="Empresa de embarque B"/>
    <s v="Tarjeta de crédito"/>
    <s v="Almendras"/>
    <x v="1"/>
    <n v="140"/>
    <n v="59"/>
    <x v="220"/>
    <n v="834.26"/>
  </r>
  <r>
    <n v="1282"/>
    <x v="109"/>
    <n v="6"/>
    <s v="Empresa F"/>
    <s v="Tijuana"/>
    <x v="5"/>
    <x v="4"/>
    <x v="2"/>
    <d v="2018-10-08T00:00:00"/>
    <s v="Empresa de embarque B"/>
    <s v="Tarjeta de crédito"/>
    <s v="Salsa curry"/>
    <x v="5"/>
    <n v="560"/>
    <n v="94"/>
    <x v="221"/>
    <n v="5264"/>
  </r>
  <r>
    <n v="1283"/>
    <x v="110"/>
    <n v="28"/>
    <s v="Empresa BB"/>
    <s v="Toluca"/>
    <x v="6"/>
    <x v="5"/>
    <x v="3"/>
    <d v="2018-10-30T00:00:00"/>
    <s v="Empresa de embarque C"/>
    <s v="Cheque"/>
    <s v="Café"/>
    <x v="0"/>
    <n v="644"/>
    <n v="86"/>
    <x v="178"/>
    <n v="5316.8640000000005"/>
  </r>
  <r>
    <n v="1284"/>
    <x v="111"/>
    <n v="8"/>
    <s v="Empresa H"/>
    <s v="Monterrey"/>
    <x v="2"/>
    <x v="2"/>
    <x v="2"/>
    <d v="2018-10-10T00:00:00"/>
    <s v="Empresa de embarque C"/>
    <s v="Cheque"/>
    <s v="Chocolate"/>
    <x v="3"/>
    <n v="178.5"/>
    <n v="61"/>
    <x v="222"/>
    <n v="1099.7384999999999"/>
  </r>
  <r>
    <n v="1285"/>
    <x v="112"/>
    <n v="10"/>
    <s v="Empresa J"/>
    <s v="León"/>
    <x v="7"/>
    <x v="6"/>
    <x v="1"/>
    <d v="2018-10-12T00:00:00"/>
    <s v="Empresa de embarque B"/>
    <s v="Tarjeta de crédito"/>
    <s v="Té verde"/>
    <x v="0"/>
    <n v="41.86"/>
    <n v="32"/>
    <x v="223"/>
    <n v="136.63104000000001"/>
  </r>
  <r>
    <n v="1286"/>
    <x v="113"/>
    <n v="7"/>
    <s v="Empresa G"/>
    <s v="Chihuahua"/>
    <x v="8"/>
    <x v="2"/>
    <x v="2"/>
    <m/>
    <m/>
    <m/>
    <s v="Café"/>
    <x v="0"/>
    <n v="644"/>
    <n v="62"/>
    <x v="224"/>
    <n v="4072.6559999999999"/>
  </r>
  <r>
    <n v="1287"/>
    <x v="112"/>
    <n v="10"/>
    <s v="Empresa J"/>
    <s v="León"/>
    <x v="7"/>
    <x v="6"/>
    <x v="1"/>
    <d v="2018-10-12T00:00:00"/>
    <s v="Empresa de embarque A"/>
    <m/>
    <s v="Jalea de fresa"/>
    <x v="6"/>
    <n v="350"/>
    <n v="60"/>
    <x v="225"/>
    <n v="2163"/>
  </r>
  <r>
    <n v="1288"/>
    <x v="112"/>
    <n v="10"/>
    <s v="Empresa J"/>
    <s v="León"/>
    <x v="7"/>
    <x v="6"/>
    <x v="1"/>
    <d v="2018-10-12T00:00:00"/>
    <s v="Empresa de embarque A"/>
    <m/>
    <s v="Condimento cajún"/>
    <x v="7"/>
    <n v="308"/>
    <n v="51"/>
    <x v="226"/>
    <n v="1539.384"/>
  </r>
  <r>
    <n v="1289"/>
    <x v="112"/>
    <n v="10"/>
    <s v="Empresa J"/>
    <s v="León"/>
    <x v="7"/>
    <x v="6"/>
    <x v="1"/>
    <d v="2018-10-12T00:00:00"/>
    <s v="Empresa de embarque A"/>
    <m/>
    <s v="Galletas de chocolate"/>
    <x v="2"/>
    <n v="128.79999999999998"/>
    <n v="49"/>
    <x v="227"/>
    <n v="624.80880000000002"/>
  </r>
  <r>
    <n v="1290"/>
    <x v="114"/>
    <n v="11"/>
    <s v="Empresa K"/>
    <s v="Ciudad de México"/>
    <x v="9"/>
    <x v="5"/>
    <x v="3"/>
    <m/>
    <s v="Empresa de embarque C"/>
    <m/>
    <s v="Ciruelas secas"/>
    <x v="1"/>
    <n v="49"/>
    <n v="20"/>
    <x v="228"/>
    <n v="97.02"/>
  </r>
  <r>
    <n v="1291"/>
    <x v="114"/>
    <n v="11"/>
    <s v="Empresa K"/>
    <s v="Ciudad de México"/>
    <x v="9"/>
    <x v="5"/>
    <x v="3"/>
    <m/>
    <s v="Empresa de embarque C"/>
    <m/>
    <s v="Té verde"/>
    <x v="0"/>
    <n v="41.86"/>
    <n v="49"/>
    <x v="20"/>
    <n v="205.11400000000003"/>
  </r>
  <r>
    <n v="1292"/>
    <x v="115"/>
    <n v="1"/>
    <s v="Empresa A"/>
    <s v="Torreón"/>
    <x v="10"/>
    <x v="2"/>
    <x v="2"/>
    <m/>
    <m/>
    <m/>
    <s v="Té chai"/>
    <x v="0"/>
    <n v="252"/>
    <n v="22"/>
    <x v="229"/>
    <n v="532.22399999999993"/>
  </r>
  <r>
    <n v="1293"/>
    <x v="115"/>
    <n v="1"/>
    <s v="Empresa A"/>
    <s v="Torreón"/>
    <x v="10"/>
    <x v="2"/>
    <x v="2"/>
    <m/>
    <m/>
    <m/>
    <s v="Café"/>
    <x v="0"/>
    <n v="644"/>
    <n v="73"/>
    <x v="230"/>
    <n v="4748.2120000000004"/>
  </r>
  <r>
    <n v="1294"/>
    <x v="115"/>
    <n v="1"/>
    <s v="Empresa A"/>
    <s v="Torreón"/>
    <x v="10"/>
    <x v="2"/>
    <x v="2"/>
    <m/>
    <m/>
    <m/>
    <s v="Té verde"/>
    <x v="0"/>
    <n v="41.86"/>
    <n v="85"/>
    <x v="231"/>
    <n v="345.13570000000004"/>
  </r>
  <r>
    <n v="1295"/>
    <x v="110"/>
    <n v="28"/>
    <s v="Empresa BB"/>
    <s v="Toluca"/>
    <x v="6"/>
    <x v="5"/>
    <x v="3"/>
    <d v="2018-10-30T00:00:00"/>
    <s v="Empresa de embarque C"/>
    <s v="Tarjeta de crédito"/>
    <s v="Almejas"/>
    <x v="4"/>
    <n v="135.1"/>
    <n v="44"/>
    <x v="232"/>
    <n v="618.21760000000006"/>
  </r>
  <r>
    <n v="1296"/>
    <x v="110"/>
    <n v="28"/>
    <s v="Empresa BB"/>
    <s v="Toluca"/>
    <x v="6"/>
    <x v="5"/>
    <x v="3"/>
    <d v="2018-10-30T00:00:00"/>
    <s v="Empresa de embarque C"/>
    <s v="Tarjeta de crédito"/>
    <s v="Carne de cangrejo"/>
    <x v="8"/>
    <n v="257.59999999999997"/>
    <n v="24"/>
    <x v="233"/>
    <n v="599.69279999999992"/>
  </r>
  <r>
    <n v="1297"/>
    <x v="116"/>
    <n v="9"/>
    <s v="Empresa I"/>
    <s v="Guadalajara"/>
    <x v="3"/>
    <x v="7"/>
    <x v="0"/>
    <d v="2018-10-11T00:00:00"/>
    <s v="Empresa de embarque A"/>
    <s v="Cheque"/>
    <s v="Ravioli"/>
    <x v="9"/>
    <n v="273"/>
    <n v="64"/>
    <x v="234"/>
    <n v="1677.3120000000001"/>
  </r>
  <r>
    <n v="1298"/>
    <x v="116"/>
    <n v="9"/>
    <s v="Empresa I"/>
    <s v="Guadalajara"/>
    <x v="3"/>
    <x v="7"/>
    <x v="0"/>
    <d v="2018-10-11T00:00:00"/>
    <s v="Empresa de embarque A"/>
    <s v="Cheque"/>
    <s v="Mozzarella"/>
    <x v="10"/>
    <n v="487.19999999999993"/>
    <n v="70"/>
    <x v="235"/>
    <n v="3444.5040000000004"/>
  </r>
  <r>
    <n v="1299"/>
    <x v="109"/>
    <n v="6"/>
    <s v="Empresa F"/>
    <s v="Tijuana"/>
    <x v="5"/>
    <x v="4"/>
    <x v="2"/>
    <d v="2018-10-08T00:00:00"/>
    <s v="Empresa de embarque B"/>
    <s v="Tarjeta de crédito"/>
    <s v="Cerveza"/>
    <x v="0"/>
    <n v="196"/>
    <n v="98"/>
    <x v="236"/>
    <n v="1940.0080000000005"/>
  </r>
  <r>
    <n v="1300"/>
    <x v="111"/>
    <n v="8"/>
    <s v="Empresa H"/>
    <s v="Monterrey"/>
    <x v="2"/>
    <x v="2"/>
    <x v="2"/>
    <d v="2018-10-10T00:00:00"/>
    <s v="Empresa de embarque B"/>
    <s v="Cheque"/>
    <s v="Salsa curry"/>
    <x v="5"/>
    <n v="560"/>
    <n v="48"/>
    <x v="211"/>
    <n v="2634.24"/>
  </r>
  <r>
    <n v="1301"/>
    <x v="111"/>
    <n v="8"/>
    <s v="Empresa H"/>
    <s v="Monterrey"/>
    <x v="2"/>
    <x v="2"/>
    <x v="2"/>
    <d v="2018-10-10T00:00:00"/>
    <s v="Empresa de embarque B"/>
    <s v="Cheque"/>
    <s v="Galletas de chocolate"/>
    <x v="2"/>
    <n v="128.79999999999998"/>
    <n v="100"/>
    <x v="237"/>
    <n v="1275.1199999999999"/>
  </r>
  <r>
    <n v="1302"/>
    <x v="117"/>
    <n v="25"/>
    <s v="Empresa Y"/>
    <s v="León"/>
    <x v="7"/>
    <x v="6"/>
    <x v="1"/>
    <d v="2018-10-27T00:00:00"/>
    <s v="Empresa de embarque A"/>
    <s v="Efectivo"/>
    <s v="Bolillos"/>
    <x v="2"/>
    <n v="140"/>
    <n v="90"/>
    <x v="238"/>
    <n v="1222.2"/>
  </r>
  <r>
    <n v="1303"/>
    <x v="118"/>
    <n v="26"/>
    <s v="Empresa Z"/>
    <s v="Ciudad de México"/>
    <x v="9"/>
    <x v="5"/>
    <x v="3"/>
    <d v="2018-10-28T00:00:00"/>
    <s v="Empresa de embarque C"/>
    <s v="Tarjeta de crédito"/>
    <s v="Aceite de oliva"/>
    <x v="13"/>
    <n v="298.90000000000003"/>
    <n v="49"/>
    <x v="239"/>
    <n v="1435.3178"/>
  </r>
  <r>
    <n v="1304"/>
    <x v="118"/>
    <n v="26"/>
    <s v="Empresa Z"/>
    <s v="Ciudad de México"/>
    <x v="9"/>
    <x v="5"/>
    <x v="3"/>
    <d v="2018-10-28T00:00:00"/>
    <s v="Empresa de embarque C"/>
    <s v="Tarjeta de crédito"/>
    <s v="Almejas"/>
    <x v="4"/>
    <n v="135.1"/>
    <n v="71"/>
    <x v="240"/>
    <n v="920.84159999999997"/>
  </r>
  <r>
    <n v="1305"/>
    <x v="118"/>
    <n v="26"/>
    <s v="Empresa Z"/>
    <s v="Ciudad de México"/>
    <x v="9"/>
    <x v="5"/>
    <x v="3"/>
    <d v="2018-10-28T00:00:00"/>
    <s v="Empresa de embarque C"/>
    <s v="Tarjeta de crédito"/>
    <s v="Carne de cangrejo"/>
    <x v="8"/>
    <n v="257.59999999999997"/>
    <n v="10"/>
    <x v="241"/>
    <n v="267.90400000000005"/>
  </r>
  <r>
    <n v="1306"/>
    <x v="119"/>
    <n v="29"/>
    <s v="Empresa CC"/>
    <s v="Puerto Vallarta"/>
    <x v="3"/>
    <x v="3"/>
    <x v="0"/>
    <d v="2018-10-31T00:00:00"/>
    <s v="Empresa de embarque B"/>
    <s v="Cheque"/>
    <s v="Cerveza"/>
    <x v="0"/>
    <n v="196"/>
    <n v="78"/>
    <x v="242"/>
    <n v="1574.664"/>
  </r>
  <r>
    <n v="1307"/>
    <x v="109"/>
    <n v="6"/>
    <s v="Empresa F"/>
    <s v="Tijuana"/>
    <x v="5"/>
    <x v="4"/>
    <x v="2"/>
    <d v="2018-10-08T00:00:00"/>
    <s v="Empresa de embarque C"/>
    <s v="Cheque"/>
    <s v="Chocolate"/>
    <x v="3"/>
    <n v="178.5"/>
    <n v="44"/>
    <x v="134"/>
    <n v="753.98400000000004"/>
  </r>
  <r>
    <n v="1309"/>
    <x v="120"/>
    <n v="4"/>
    <s v="Empresa D"/>
    <s v="Querétaro"/>
    <x v="1"/>
    <x v="1"/>
    <x v="1"/>
    <d v="2018-10-06T00:00:00"/>
    <s v="Empresa de embarque A"/>
    <s v="Tarjeta de crédito"/>
    <s v="Mermelada de zarzamora"/>
    <x v="6"/>
    <n v="1134"/>
    <n v="82"/>
    <x v="243"/>
    <n v="9763.7400000000016"/>
  </r>
  <r>
    <n v="1310"/>
    <x v="120"/>
    <n v="4"/>
    <s v="Empresa D"/>
    <s v="Querétaro"/>
    <x v="1"/>
    <x v="1"/>
    <x v="1"/>
    <d v="2018-10-06T00:00:00"/>
    <s v="Empresa de embarque A"/>
    <s v="Tarjeta de crédito"/>
    <s v="Arroz de grano largo"/>
    <x v="14"/>
    <n v="98"/>
    <n v="29"/>
    <x v="244"/>
    <n v="284.2"/>
  </r>
  <r>
    <n v="1312"/>
    <x v="111"/>
    <n v="8"/>
    <s v="Empresa H"/>
    <s v="Monterrey"/>
    <x v="2"/>
    <x v="2"/>
    <x v="2"/>
    <d v="2018-10-10T00:00:00"/>
    <s v="Empresa de embarque C"/>
    <s v="Tarjeta de crédito"/>
    <s v="Mozzarella"/>
    <x v="10"/>
    <n v="487.19999999999993"/>
    <n v="93"/>
    <x v="245"/>
    <n v="4395.0311999999994"/>
  </r>
  <r>
    <n v="1315"/>
    <x v="121"/>
    <n v="3"/>
    <s v="Empresa C"/>
    <s v="Acapulco"/>
    <x v="4"/>
    <x v="0"/>
    <x v="0"/>
    <d v="2018-10-05T00:00:00"/>
    <s v="Empresa de embarque B"/>
    <s v="Efectivo"/>
    <s v="Jarabe"/>
    <x v="7"/>
    <n v="140"/>
    <n v="11"/>
    <x v="246"/>
    <n v="160.16000000000003"/>
  </r>
  <r>
    <n v="1316"/>
    <x v="121"/>
    <n v="3"/>
    <s v="Empresa C"/>
    <s v="Acapulco"/>
    <x v="4"/>
    <x v="0"/>
    <x v="0"/>
    <d v="2018-10-05T00:00:00"/>
    <s v="Empresa de embarque B"/>
    <s v="Efectivo"/>
    <s v="Salsa curry"/>
    <x v="5"/>
    <n v="560"/>
    <n v="91"/>
    <x v="158"/>
    <n v="5096"/>
  </r>
  <r>
    <n v="1320"/>
    <x v="112"/>
    <n v="10"/>
    <s v="Empresa J"/>
    <s v="León"/>
    <x v="7"/>
    <x v="6"/>
    <x v="1"/>
    <d v="2018-10-12T00:00:00"/>
    <s v="Empresa de embarque B"/>
    <s v="Tarjeta de crédito"/>
    <s v="Almendras"/>
    <x v="1"/>
    <n v="140"/>
    <n v="12"/>
    <x v="247"/>
    <n v="173.04"/>
  </r>
  <r>
    <n v="1322"/>
    <x v="112"/>
    <n v="10"/>
    <s v="Empresa J"/>
    <s v="León"/>
    <x v="7"/>
    <x v="6"/>
    <x v="1"/>
    <m/>
    <s v="Empresa de embarque A"/>
    <m/>
    <s v="Ciruelas secas"/>
    <x v="1"/>
    <n v="49"/>
    <n v="78"/>
    <x v="217"/>
    <n v="382.2"/>
  </r>
  <r>
    <n v="1323"/>
    <x v="114"/>
    <n v="11"/>
    <s v="Empresa K"/>
    <s v="Ciudad de México"/>
    <x v="9"/>
    <x v="5"/>
    <x v="3"/>
    <m/>
    <s v="Empresa de embarque C"/>
    <m/>
    <s v="Salsa curry"/>
    <x v="5"/>
    <n v="560"/>
    <n v="60"/>
    <x v="248"/>
    <n v="3192"/>
  </r>
  <r>
    <n v="1324"/>
    <x v="115"/>
    <n v="1"/>
    <s v="Empresa A"/>
    <s v="Torreón"/>
    <x v="10"/>
    <x v="2"/>
    <x v="2"/>
    <m/>
    <s v="Empresa de embarque C"/>
    <m/>
    <s v="Carne de cangrejo"/>
    <x v="8"/>
    <n v="257.59999999999997"/>
    <n v="23"/>
    <x v="249"/>
    <n v="610.25440000000003"/>
  </r>
  <r>
    <n v="1325"/>
    <x v="110"/>
    <n v="28"/>
    <s v="Empresa BB"/>
    <s v="Toluca"/>
    <x v="6"/>
    <x v="5"/>
    <x v="3"/>
    <d v="2018-10-30T00:00:00"/>
    <s v="Empresa de embarque C"/>
    <s v="Tarjeta de crédito"/>
    <s v="Café"/>
    <x v="0"/>
    <n v="644"/>
    <n v="34"/>
    <x v="250"/>
    <n v="2211.4960000000001"/>
  </r>
  <r>
    <n v="1326"/>
    <x v="116"/>
    <n v="9"/>
    <s v="Empresa I"/>
    <s v="Guadalajara"/>
    <x v="3"/>
    <x v="7"/>
    <x v="0"/>
    <d v="2018-10-11T00:00:00"/>
    <s v="Empresa de embarque A"/>
    <s v="Cheque"/>
    <s v="Almejas"/>
    <x v="4"/>
    <n v="135.1"/>
    <n v="89"/>
    <x v="251"/>
    <n v="1214.4139"/>
  </r>
  <r>
    <n v="1327"/>
    <x v="109"/>
    <n v="6"/>
    <s v="Empresa F"/>
    <s v="Tijuana"/>
    <x v="5"/>
    <x v="4"/>
    <x v="2"/>
    <d v="2018-10-08T00:00:00"/>
    <s v="Empresa de embarque B"/>
    <s v="Tarjeta de crédito"/>
    <s v="Chocolate"/>
    <x v="3"/>
    <n v="178.5"/>
    <n v="82"/>
    <x v="252"/>
    <n v="1449.0630000000001"/>
  </r>
  <r>
    <n v="1328"/>
    <x v="111"/>
    <n v="8"/>
    <s v="Empresa H"/>
    <s v="Monterrey"/>
    <x v="2"/>
    <x v="2"/>
    <x v="2"/>
    <d v="2018-10-10T00:00:00"/>
    <s v="Empresa de embarque B"/>
    <s v="Cheque"/>
    <s v="Chocolate"/>
    <x v="3"/>
    <n v="178.5"/>
    <n v="43"/>
    <x v="253"/>
    <n v="736.84799999999996"/>
  </r>
  <r>
    <n v="1329"/>
    <x v="122"/>
    <n v="10"/>
    <s v="Empresa J"/>
    <s v="León"/>
    <x v="7"/>
    <x v="6"/>
    <x v="1"/>
    <d v="2018-11-12T00:00:00"/>
    <s v="Empresa de embarque A"/>
    <m/>
    <s v="Condimento cajún"/>
    <x v="7"/>
    <n v="308"/>
    <n v="96"/>
    <x v="254"/>
    <n v="3104.6400000000003"/>
  </r>
  <r>
    <n v="1330"/>
    <x v="122"/>
    <n v="10"/>
    <s v="Empresa J"/>
    <s v="León"/>
    <x v="7"/>
    <x v="6"/>
    <x v="1"/>
    <d v="2018-11-12T00:00:00"/>
    <s v="Empresa de embarque A"/>
    <m/>
    <s v="Galletas de chocolate"/>
    <x v="2"/>
    <n v="128.79999999999998"/>
    <n v="34"/>
    <x v="255"/>
    <n v="437.91999999999996"/>
  </r>
  <r>
    <n v="1331"/>
    <x v="123"/>
    <n v="11"/>
    <s v="Empresa K"/>
    <s v="Ciudad de México"/>
    <x v="9"/>
    <x v="5"/>
    <x v="3"/>
    <m/>
    <s v="Empresa de embarque C"/>
    <m/>
    <s v="Ciruelas secas"/>
    <x v="1"/>
    <n v="49"/>
    <n v="42"/>
    <x v="256"/>
    <n v="211.97400000000002"/>
  </r>
  <r>
    <n v="1332"/>
    <x v="123"/>
    <n v="11"/>
    <s v="Empresa K"/>
    <s v="Ciudad de México"/>
    <x v="9"/>
    <x v="5"/>
    <x v="3"/>
    <m/>
    <s v="Empresa de embarque C"/>
    <m/>
    <s v="Té verde"/>
    <x v="0"/>
    <n v="41.86"/>
    <n v="100"/>
    <x v="257"/>
    <n v="426.97200000000004"/>
  </r>
  <r>
    <n v="1333"/>
    <x v="124"/>
    <n v="1"/>
    <s v="Empresa A"/>
    <s v="Torreón"/>
    <x v="10"/>
    <x v="2"/>
    <x v="2"/>
    <m/>
    <m/>
    <m/>
    <s v="Té chai"/>
    <x v="0"/>
    <n v="252"/>
    <n v="42"/>
    <x v="21"/>
    <n v="1068.9840000000002"/>
  </r>
  <r>
    <n v="1334"/>
    <x v="124"/>
    <n v="1"/>
    <s v="Empresa A"/>
    <s v="Torreón"/>
    <x v="10"/>
    <x v="2"/>
    <x v="2"/>
    <m/>
    <m/>
    <m/>
    <s v="Café"/>
    <x v="0"/>
    <n v="644"/>
    <n v="16"/>
    <x v="258"/>
    <n v="989.18400000000008"/>
  </r>
  <r>
    <n v="1335"/>
    <x v="124"/>
    <n v="1"/>
    <s v="Empresa A"/>
    <s v="Torreón"/>
    <x v="10"/>
    <x v="2"/>
    <x v="2"/>
    <m/>
    <m/>
    <m/>
    <s v="Té verde"/>
    <x v="0"/>
    <n v="41.86"/>
    <n v="22"/>
    <x v="259"/>
    <n v="89.329239999999999"/>
  </r>
  <r>
    <n v="1336"/>
    <x v="125"/>
    <n v="28"/>
    <s v="Empresa BB"/>
    <s v="Toluca"/>
    <x v="6"/>
    <x v="5"/>
    <x v="3"/>
    <d v="2018-11-30T00:00:00"/>
    <s v="Empresa de embarque C"/>
    <s v="Tarjeta de crédito"/>
    <s v="Almejas"/>
    <x v="4"/>
    <n v="135.1"/>
    <n v="46"/>
    <x v="260"/>
    <n v="640.10380000000009"/>
  </r>
  <r>
    <n v="1337"/>
    <x v="125"/>
    <n v="28"/>
    <s v="Empresa BB"/>
    <s v="Toluca"/>
    <x v="6"/>
    <x v="5"/>
    <x v="3"/>
    <d v="2018-11-30T00:00:00"/>
    <s v="Empresa de embarque C"/>
    <s v="Tarjeta de crédito"/>
    <s v="Carne de cangrejo"/>
    <x v="8"/>
    <n v="257.59999999999997"/>
    <n v="100"/>
    <x v="261"/>
    <n v="2576"/>
  </r>
  <r>
    <n v="1338"/>
    <x v="126"/>
    <n v="9"/>
    <s v="Empresa I"/>
    <s v="Guadalajara"/>
    <x v="3"/>
    <x v="7"/>
    <x v="0"/>
    <d v="2018-11-11T00:00:00"/>
    <s v="Empresa de embarque A"/>
    <s v="Cheque"/>
    <s v="Ravioli"/>
    <x v="9"/>
    <n v="273"/>
    <n v="87"/>
    <x v="262"/>
    <n v="2446.3530000000001"/>
  </r>
  <r>
    <n v="1339"/>
    <x v="126"/>
    <n v="9"/>
    <s v="Empresa I"/>
    <s v="Guadalajara"/>
    <x v="3"/>
    <x v="7"/>
    <x v="0"/>
    <d v="2018-11-11T00:00:00"/>
    <s v="Empresa de embarque A"/>
    <s v="Cheque"/>
    <s v="Mozzarella"/>
    <x v="10"/>
    <n v="487.19999999999993"/>
    <n v="58"/>
    <x v="263"/>
    <n v="2882.2752"/>
  </r>
  <r>
    <n v="1340"/>
    <x v="127"/>
    <n v="6"/>
    <s v="Empresa F"/>
    <s v="Tijuana"/>
    <x v="5"/>
    <x v="4"/>
    <x v="2"/>
    <d v="2018-11-08T00:00:00"/>
    <s v="Empresa de embarque B"/>
    <s v="Tarjeta de crédito"/>
    <s v="Cerveza"/>
    <x v="0"/>
    <n v="196"/>
    <n v="85"/>
    <x v="264"/>
    <n v="1682.6599999999999"/>
  </r>
  <r>
    <n v="1341"/>
    <x v="128"/>
    <n v="8"/>
    <s v="Empresa H"/>
    <s v="Monterrey"/>
    <x v="2"/>
    <x v="2"/>
    <x v="2"/>
    <d v="2018-11-10T00:00:00"/>
    <s v="Empresa de embarque B"/>
    <s v="Cheque"/>
    <s v="Salsa curry"/>
    <x v="5"/>
    <n v="560"/>
    <n v="28"/>
    <x v="139"/>
    <n v="1552.32"/>
  </r>
  <r>
    <n v="1342"/>
    <x v="128"/>
    <n v="8"/>
    <s v="Empresa H"/>
    <s v="Monterrey"/>
    <x v="2"/>
    <x v="2"/>
    <x v="2"/>
    <d v="2018-11-10T00:00:00"/>
    <s v="Empresa de embarque B"/>
    <s v="Cheque"/>
    <s v="Galletas de chocolate"/>
    <x v="2"/>
    <n v="128.79999999999998"/>
    <n v="19"/>
    <x v="265"/>
    <n v="239.82560000000001"/>
  </r>
  <r>
    <n v="1343"/>
    <x v="129"/>
    <n v="25"/>
    <s v="Empresa Y"/>
    <s v="León"/>
    <x v="7"/>
    <x v="6"/>
    <x v="1"/>
    <d v="2018-11-27T00:00:00"/>
    <s v="Empresa de embarque A"/>
    <s v="Efectivo"/>
    <s v="Bolillos"/>
    <x v="2"/>
    <n v="140"/>
    <n v="99"/>
    <x v="82"/>
    <n v="1441.44"/>
  </r>
  <r>
    <n v="1344"/>
    <x v="130"/>
    <n v="26"/>
    <s v="Empresa Z"/>
    <s v="Ciudad de México"/>
    <x v="9"/>
    <x v="5"/>
    <x v="3"/>
    <d v="2018-11-28T00:00:00"/>
    <s v="Empresa de embarque C"/>
    <s v="Tarjeta de crédito"/>
    <s v="Aceite de oliva"/>
    <x v="13"/>
    <n v="298.90000000000003"/>
    <n v="69"/>
    <x v="266"/>
    <n v="2144.9064000000008"/>
  </r>
  <r>
    <n v="1345"/>
    <x v="130"/>
    <n v="26"/>
    <s v="Empresa Z"/>
    <s v="Ciudad de México"/>
    <x v="9"/>
    <x v="5"/>
    <x v="3"/>
    <d v="2018-11-28T00:00:00"/>
    <s v="Empresa de embarque C"/>
    <s v="Tarjeta de crédito"/>
    <s v="Almejas"/>
    <x v="4"/>
    <n v="135.1"/>
    <n v="37"/>
    <x v="267"/>
    <n v="474.87650000000002"/>
  </r>
  <r>
    <n v="1346"/>
    <x v="130"/>
    <n v="26"/>
    <s v="Empresa Z"/>
    <s v="Ciudad de México"/>
    <x v="9"/>
    <x v="5"/>
    <x v="3"/>
    <d v="2018-11-28T00:00:00"/>
    <s v="Empresa de embarque C"/>
    <s v="Tarjeta de crédito"/>
    <s v="Carne de cangrejo"/>
    <x v="8"/>
    <n v="257.59999999999997"/>
    <n v="64"/>
    <x v="107"/>
    <n v="1665.1263999999999"/>
  </r>
  <r>
    <n v="1347"/>
    <x v="131"/>
    <n v="29"/>
    <s v="Empresa CC"/>
    <s v="Puerto Vallarta"/>
    <x v="3"/>
    <x v="3"/>
    <x v="0"/>
    <d v="2018-12-01T00:00:00"/>
    <s v="Empresa de embarque B"/>
    <s v="Cheque"/>
    <s v="Cerveza"/>
    <x v="0"/>
    <n v="196"/>
    <n v="38"/>
    <x v="199"/>
    <n v="774.5920000000001"/>
  </r>
  <r>
    <n v="1348"/>
    <x v="127"/>
    <n v="6"/>
    <s v="Empresa F"/>
    <s v="Tijuana"/>
    <x v="5"/>
    <x v="4"/>
    <x v="2"/>
    <d v="2018-11-08T00:00:00"/>
    <s v="Empresa de embarque C"/>
    <s v="Cheque"/>
    <s v="Chocolate"/>
    <x v="3"/>
    <n v="178.5"/>
    <n v="15"/>
    <x v="268"/>
    <n v="259.71749999999997"/>
  </r>
  <r>
    <n v="1350"/>
    <x v="132"/>
    <n v="4"/>
    <s v="Empresa D"/>
    <s v="Querétaro"/>
    <x v="1"/>
    <x v="1"/>
    <x v="1"/>
    <d v="2018-11-06T00:00:00"/>
    <s v="Empresa de embarque A"/>
    <s v="Tarjeta de crédito"/>
    <s v="Mermelada de zarzamora"/>
    <x v="6"/>
    <n v="1134"/>
    <n v="52"/>
    <x v="269"/>
    <n v="5778.8640000000005"/>
  </r>
  <r>
    <n v="1351"/>
    <x v="132"/>
    <n v="4"/>
    <s v="Empresa D"/>
    <s v="Querétaro"/>
    <x v="1"/>
    <x v="1"/>
    <x v="1"/>
    <d v="2018-11-06T00:00:00"/>
    <s v="Empresa de embarque A"/>
    <s v="Tarjeta de crédito"/>
    <s v="Arroz de grano largo"/>
    <x v="14"/>
    <n v="98"/>
    <n v="37"/>
    <x v="58"/>
    <n v="355.34800000000001"/>
  </r>
  <r>
    <n v="1353"/>
    <x v="128"/>
    <n v="8"/>
    <s v="Empresa H"/>
    <s v="Monterrey"/>
    <x v="2"/>
    <x v="2"/>
    <x v="2"/>
    <d v="2018-11-10T00:00:00"/>
    <s v="Empresa de embarque C"/>
    <s v="Tarjeta de crédito"/>
    <s v="Mozzarella"/>
    <x v="10"/>
    <n v="487.19999999999993"/>
    <n v="24"/>
    <x v="270"/>
    <n v="1122.5087999999998"/>
  </r>
  <r>
    <n v="1356"/>
    <x v="133"/>
    <n v="3"/>
    <s v="Empresa C"/>
    <s v="Acapulco"/>
    <x v="4"/>
    <x v="0"/>
    <x v="0"/>
    <d v="2018-11-05T00:00:00"/>
    <s v="Empresa de embarque B"/>
    <s v="Efectivo"/>
    <s v="Jarabe"/>
    <x v="7"/>
    <n v="140"/>
    <n v="36"/>
    <x v="271"/>
    <n v="519.12"/>
  </r>
  <r>
    <n v="1357"/>
    <x v="133"/>
    <n v="3"/>
    <s v="Empresa C"/>
    <s v="Acapulco"/>
    <x v="4"/>
    <x v="0"/>
    <x v="0"/>
    <d v="2018-11-05T00:00:00"/>
    <s v="Empresa de embarque B"/>
    <s v="Efectivo"/>
    <s v="Salsa curry"/>
    <x v="5"/>
    <n v="560"/>
    <n v="24"/>
    <x v="272"/>
    <n v="1344"/>
  </r>
  <r>
    <n v="1361"/>
    <x v="122"/>
    <n v="10"/>
    <s v="Empresa J"/>
    <s v="León"/>
    <x v="7"/>
    <x v="6"/>
    <x v="1"/>
    <d v="2018-11-12T00:00:00"/>
    <s v="Empresa de embarque B"/>
    <s v="Tarjeta de crédito"/>
    <s v="Almendras"/>
    <x v="1"/>
    <n v="140"/>
    <n v="20"/>
    <x v="273"/>
    <n v="280"/>
  </r>
  <r>
    <n v="1363"/>
    <x v="122"/>
    <n v="10"/>
    <s v="Empresa J"/>
    <s v="León"/>
    <x v="7"/>
    <x v="6"/>
    <x v="1"/>
    <m/>
    <s v="Empresa de embarque A"/>
    <m/>
    <s v="Ciruelas secas"/>
    <x v="1"/>
    <n v="49"/>
    <n v="11"/>
    <x v="4"/>
    <n v="52.283000000000001"/>
  </r>
  <r>
    <n v="1364"/>
    <x v="123"/>
    <n v="11"/>
    <s v="Empresa K"/>
    <s v="Ciudad de México"/>
    <x v="9"/>
    <x v="5"/>
    <x v="3"/>
    <m/>
    <s v="Empresa de embarque C"/>
    <m/>
    <s v="Salsa curry"/>
    <x v="5"/>
    <n v="560"/>
    <n v="78"/>
    <x v="191"/>
    <n v="4193.28"/>
  </r>
  <r>
    <n v="1365"/>
    <x v="124"/>
    <n v="1"/>
    <s v="Empresa A"/>
    <s v="Torreón"/>
    <x v="10"/>
    <x v="2"/>
    <x v="2"/>
    <m/>
    <s v="Empresa de embarque C"/>
    <m/>
    <s v="Carne de cangrejo"/>
    <x v="8"/>
    <n v="257.59999999999997"/>
    <n v="76"/>
    <x v="274"/>
    <n v="2016.4928"/>
  </r>
  <r>
    <n v="1366"/>
    <x v="125"/>
    <n v="28"/>
    <s v="Empresa BB"/>
    <s v="Toluca"/>
    <x v="6"/>
    <x v="5"/>
    <x v="3"/>
    <d v="2018-11-30T00:00:00"/>
    <s v="Empresa de embarque C"/>
    <s v="Tarjeta de crédito"/>
    <s v="Café"/>
    <x v="0"/>
    <n v="644"/>
    <n v="57"/>
    <x v="275"/>
    <n v="3817.6319999999996"/>
  </r>
  <r>
    <n v="1367"/>
    <x v="126"/>
    <n v="9"/>
    <s v="Empresa I"/>
    <s v="Guadalajara"/>
    <x v="3"/>
    <x v="7"/>
    <x v="0"/>
    <d v="2018-11-11T00:00:00"/>
    <s v="Empresa de embarque A"/>
    <s v="Cheque"/>
    <s v="Almejas"/>
    <x v="4"/>
    <n v="135.1"/>
    <n v="14"/>
    <x v="276"/>
    <n v="181.5744"/>
  </r>
  <r>
    <n v="1368"/>
    <x v="134"/>
    <n v="27"/>
    <s v="Empresa AA"/>
    <s v="Mazatlán"/>
    <x v="0"/>
    <x v="0"/>
    <x v="0"/>
    <d v="2018-12-29T00:00:00"/>
    <s v="Empresa de embarque B"/>
    <s v="Cheque"/>
    <s v="Cerveza"/>
    <x v="0"/>
    <n v="196"/>
    <n v="14"/>
    <x v="277"/>
    <n v="277.14400000000006"/>
  </r>
  <r>
    <n v="1369"/>
    <x v="134"/>
    <n v="27"/>
    <s v="Empresa AA"/>
    <s v="Mazatlán"/>
    <x v="0"/>
    <x v="0"/>
    <x v="0"/>
    <d v="2018-12-29T00:00:00"/>
    <s v="Empresa de embarque B"/>
    <s v="Cheque"/>
    <s v="Ciruelas secas"/>
    <x v="1"/>
    <n v="49"/>
    <n v="70"/>
    <x v="278"/>
    <n v="353.28999999999996"/>
  </r>
  <r>
    <n v="1370"/>
    <x v="135"/>
    <n v="4"/>
    <s v="Empresa D"/>
    <s v="Querétaro"/>
    <x v="1"/>
    <x v="1"/>
    <x v="1"/>
    <d v="2018-12-06T00:00:00"/>
    <s v="Empresa de embarque A"/>
    <s v="Tarjeta de crédito"/>
    <s v="Peras secas"/>
    <x v="1"/>
    <n v="420"/>
    <n v="100"/>
    <x v="279"/>
    <n v="4074"/>
  </r>
  <r>
    <n v="1371"/>
    <x v="135"/>
    <n v="4"/>
    <s v="Empresa D"/>
    <s v="Querétaro"/>
    <x v="1"/>
    <x v="1"/>
    <x v="1"/>
    <d v="2018-12-06T00:00:00"/>
    <s v="Empresa de embarque A"/>
    <s v="Tarjeta de crédito"/>
    <s v="Manzanas secas"/>
    <x v="1"/>
    <n v="742"/>
    <n v="27"/>
    <x v="280"/>
    <n v="2003.3999999999999"/>
  </r>
  <r>
    <n v="1372"/>
    <x v="135"/>
    <n v="4"/>
    <s v="Empresa D"/>
    <s v="Querétaro"/>
    <x v="1"/>
    <x v="1"/>
    <x v="1"/>
    <d v="2018-12-06T00:00:00"/>
    <s v="Empresa de embarque A"/>
    <s v="Tarjeta de crédito"/>
    <s v="Ciruelas secas"/>
    <x v="1"/>
    <n v="49"/>
    <n v="70"/>
    <x v="278"/>
    <n v="336.14"/>
  </r>
  <r>
    <n v="1373"/>
    <x v="136"/>
    <n v="12"/>
    <s v="Empresa L"/>
    <s v="Mazatlán"/>
    <x v="0"/>
    <x v="0"/>
    <x v="0"/>
    <d v="2018-12-14T00:00:00"/>
    <s v="Empresa de embarque B"/>
    <s v="Tarjeta de crédito"/>
    <s v="Té chai"/>
    <x v="0"/>
    <n v="252"/>
    <n v="57"/>
    <x v="281"/>
    <n v="1436.4"/>
  </r>
  <r>
    <n v="1374"/>
    <x v="136"/>
    <n v="12"/>
    <s v="Empresa L"/>
    <s v="Mazatlán"/>
    <x v="0"/>
    <x v="0"/>
    <x v="0"/>
    <d v="2018-12-14T00:00:00"/>
    <s v="Empresa de embarque B"/>
    <s v="Tarjeta de crédito"/>
    <s v="Café"/>
    <x v="0"/>
    <n v="644"/>
    <n v="83"/>
    <x v="282"/>
    <n v="5238.2960000000003"/>
  </r>
  <r>
    <n v="1375"/>
    <x v="137"/>
    <n v="8"/>
    <s v="Empresa H"/>
    <s v="Monterrey"/>
    <x v="2"/>
    <x v="2"/>
    <x v="2"/>
    <d v="2018-12-10T00:00:00"/>
    <s v="Empresa de embarque C"/>
    <s v="Tarjeta de crédito"/>
    <s v="Galletas de chocolate"/>
    <x v="2"/>
    <n v="128.79999999999998"/>
    <n v="76"/>
    <x v="283"/>
    <n v="939.72479999999996"/>
  </r>
  <r>
    <n v="1376"/>
    <x v="135"/>
    <n v="4"/>
    <s v="Empresa D"/>
    <s v="Querétaro"/>
    <x v="1"/>
    <x v="1"/>
    <x v="1"/>
    <d v="2018-12-06T00:00:00"/>
    <s v="Empresa de embarque C"/>
    <s v="Cheque"/>
    <s v="Galletas de chocolate"/>
    <x v="2"/>
    <n v="128.79999999999998"/>
    <n v="80"/>
    <x v="129"/>
    <n v="1020.096"/>
  </r>
  <r>
    <n v="1377"/>
    <x v="138"/>
    <n v="29"/>
    <s v="Empresa CC"/>
    <s v="Puerto Vallarta"/>
    <x v="3"/>
    <x v="3"/>
    <x v="0"/>
    <d v="2018-12-31T00:00:00"/>
    <s v="Empresa de embarque B"/>
    <s v="Cheque"/>
    <s v="Chocolate"/>
    <x v="3"/>
    <n v="178.5"/>
    <n v="47"/>
    <x v="13"/>
    <n v="830.56050000000005"/>
  </r>
  <r>
    <n v="1378"/>
    <x v="139"/>
    <n v="3"/>
    <s v="Empresa C"/>
    <s v="Acapulco"/>
    <x v="4"/>
    <x v="0"/>
    <x v="0"/>
    <d v="2018-12-05T00:00:00"/>
    <s v="Empresa de embarque B"/>
    <s v="Efectivo"/>
    <s v="Almejas"/>
    <x v="4"/>
    <n v="135.1"/>
    <n v="96"/>
    <x v="284"/>
    <n v="1322.8992000000003"/>
  </r>
  <r>
    <n v="1379"/>
    <x v="140"/>
    <n v="6"/>
    <s v="Empresa F"/>
    <s v="Tijuana"/>
    <x v="5"/>
    <x v="4"/>
    <x v="2"/>
    <d v="2018-12-08T00:00:00"/>
    <s v="Empresa de embarque B"/>
    <s v="Tarjeta de crédito"/>
    <s v="Salsa curry"/>
    <x v="5"/>
    <n v="560"/>
    <n v="32"/>
    <x v="11"/>
    <n v="1881.6000000000001"/>
  </r>
  <r>
    <n v="1380"/>
    <x v="141"/>
    <n v="28"/>
    <s v="Empresa BB"/>
    <s v="Toluca"/>
    <x v="6"/>
    <x v="5"/>
    <x v="3"/>
    <d v="2018-12-30T00:00:00"/>
    <s v="Empresa de embarque C"/>
    <s v="Cheque"/>
    <s v="Café"/>
    <x v="0"/>
    <n v="644"/>
    <n v="16"/>
    <x v="258"/>
    <n v="1030.4000000000001"/>
  </r>
  <r>
    <n v="1381"/>
    <x v="137"/>
    <n v="8"/>
    <s v="Empresa H"/>
    <s v="Monterrey"/>
    <x v="2"/>
    <x v="2"/>
    <x v="2"/>
    <d v="2018-12-10T00:00:00"/>
    <s v="Empresa de embarque C"/>
    <s v="Cheque"/>
    <s v="Chocolate"/>
    <x v="3"/>
    <n v="178.5"/>
    <n v="41"/>
    <x v="87"/>
    <n v="717.21299999999997"/>
  </r>
  <r>
    <n v="1382"/>
    <x v="142"/>
    <n v="10"/>
    <s v="Empresa J"/>
    <s v="León"/>
    <x v="7"/>
    <x v="6"/>
    <x v="1"/>
    <d v="2018-12-12T00:00:00"/>
    <s v="Empresa de embarque B"/>
    <s v="Tarjeta de crédito"/>
    <s v="Té verde"/>
    <x v="0"/>
    <n v="41.86"/>
    <n v="41"/>
    <x v="285"/>
    <n v="180.20730000000003"/>
  </r>
  <r>
    <n v="1383"/>
    <x v="143"/>
    <n v="7"/>
    <s v="Empresa G"/>
    <s v="Chihuahua"/>
    <x v="8"/>
    <x v="2"/>
    <x v="2"/>
    <m/>
    <m/>
    <m/>
    <s v="Café"/>
    <x v="0"/>
    <n v="644"/>
    <n v="41"/>
    <x v="286"/>
    <n v="2719.6120000000005"/>
  </r>
  <r>
    <n v="1384"/>
    <x v="142"/>
    <n v="10"/>
    <s v="Empresa J"/>
    <s v="León"/>
    <x v="7"/>
    <x v="6"/>
    <x v="1"/>
    <d v="2018-12-12T00:00:00"/>
    <s v="Empresa de embarque A"/>
    <m/>
    <s v="Jalea de fresa"/>
    <x v="6"/>
    <n v="350"/>
    <n v="94"/>
    <x v="287"/>
    <n v="3290"/>
  </r>
  <r>
    <n v="1385"/>
    <x v="142"/>
    <n v="10"/>
    <s v="Empresa J"/>
    <s v="León"/>
    <x v="7"/>
    <x v="6"/>
    <x v="1"/>
    <d v="2018-12-12T00:00:00"/>
    <s v="Empresa de embarque A"/>
    <m/>
    <s v="Condimento cajún"/>
    <x v="7"/>
    <n v="308"/>
    <n v="20"/>
    <x v="288"/>
    <n v="646.80000000000007"/>
  </r>
  <r>
    <n v="1386"/>
    <x v="142"/>
    <n v="10"/>
    <s v="Empresa J"/>
    <s v="León"/>
    <x v="7"/>
    <x v="6"/>
    <x v="1"/>
    <d v="2018-12-12T00:00:00"/>
    <s v="Empresa de embarque A"/>
    <m/>
    <s v="Galletas de chocolate"/>
    <x v="2"/>
    <n v="128.79999999999998"/>
    <n v="13"/>
    <x v="289"/>
    <n v="174.13760000000002"/>
  </r>
  <r>
    <n v="1387"/>
    <x v="144"/>
    <n v="11"/>
    <s v="Empresa K"/>
    <s v="Ciudad de México"/>
    <x v="9"/>
    <x v="5"/>
    <x v="3"/>
    <m/>
    <s v="Empresa de embarque C"/>
    <m/>
    <s v="Ciruelas secas"/>
    <x v="1"/>
    <n v="49"/>
    <n v="74"/>
    <x v="58"/>
    <n v="377.10400000000004"/>
  </r>
  <r>
    <n v="1388"/>
    <x v="144"/>
    <n v="11"/>
    <s v="Empresa K"/>
    <s v="Ciudad de México"/>
    <x v="9"/>
    <x v="5"/>
    <x v="3"/>
    <m/>
    <s v="Empresa de embarque C"/>
    <m/>
    <s v="Té verde"/>
    <x v="0"/>
    <n v="41.86"/>
    <n v="53"/>
    <x v="290"/>
    <n v="224.07658000000004"/>
  </r>
  <r>
    <n v="1389"/>
    <x v="145"/>
    <n v="1"/>
    <s v="Empresa A"/>
    <s v="Torreón"/>
    <x v="10"/>
    <x v="2"/>
    <x v="2"/>
    <m/>
    <m/>
    <m/>
    <s v="Té chai"/>
    <x v="0"/>
    <n v="252"/>
    <n v="99"/>
    <x v="291"/>
    <n v="2444.9040000000005"/>
  </r>
  <r>
    <n v="1390"/>
    <x v="145"/>
    <n v="1"/>
    <s v="Empresa A"/>
    <s v="Torreón"/>
    <x v="10"/>
    <x v="2"/>
    <x v="2"/>
    <m/>
    <m/>
    <m/>
    <s v="Café"/>
    <x v="0"/>
    <n v="644"/>
    <n v="89"/>
    <x v="292"/>
    <n v="5445.02"/>
  </r>
  <r>
    <n v="1391"/>
    <x v="145"/>
    <n v="1"/>
    <s v="Empresa A"/>
    <s v="Torreón"/>
    <x v="10"/>
    <x v="2"/>
    <x v="2"/>
    <m/>
    <m/>
    <m/>
    <s v="Té verde"/>
    <x v="0"/>
    <n v="41.86"/>
    <n v="64"/>
    <x v="202"/>
    <n v="273.26208000000003"/>
  </r>
  <r>
    <n v="1392"/>
    <x v="141"/>
    <n v="28"/>
    <s v="Empresa BB"/>
    <s v="Toluca"/>
    <x v="6"/>
    <x v="5"/>
    <x v="3"/>
    <d v="2018-12-30T00:00:00"/>
    <s v="Empresa de embarque C"/>
    <s v="Tarjeta de crédito"/>
    <s v="Almejas"/>
    <x v="4"/>
    <n v="135.1"/>
    <n v="98"/>
    <x v="293"/>
    <n v="1350.4596000000001"/>
  </r>
  <r>
    <n v="1393"/>
    <x v="141"/>
    <n v="28"/>
    <s v="Empresa BB"/>
    <s v="Toluca"/>
    <x v="6"/>
    <x v="5"/>
    <x v="3"/>
    <d v="2018-12-30T00:00:00"/>
    <s v="Empresa de embarque C"/>
    <s v="Tarjeta de crédito"/>
    <s v="Carne de cangrejo"/>
    <x v="8"/>
    <n v="257.59999999999997"/>
    <n v="86"/>
    <x v="294"/>
    <n v="2171.0527999999999"/>
  </r>
  <r>
    <n v="1394"/>
    <x v="146"/>
    <n v="9"/>
    <s v="Empresa I"/>
    <s v="Guadalajara"/>
    <x v="3"/>
    <x v="7"/>
    <x v="0"/>
    <d v="2018-12-11T00:00:00"/>
    <s v="Empresa de embarque A"/>
    <s v="Cheque"/>
    <s v="Ravioli"/>
    <x v="9"/>
    <n v="273"/>
    <n v="20"/>
    <x v="295"/>
    <n v="573.30000000000007"/>
  </r>
  <r>
    <n v="1395"/>
    <x v="146"/>
    <n v="9"/>
    <s v="Empresa I"/>
    <s v="Guadalajara"/>
    <x v="3"/>
    <x v="7"/>
    <x v="0"/>
    <d v="2018-12-11T00:00:00"/>
    <s v="Empresa de embarque A"/>
    <s v="Cheque"/>
    <s v="Mozzarella"/>
    <x v="10"/>
    <n v="487.19999999999993"/>
    <n v="69"/>
    <x v="296"/>
    <n v="3361.6800000000003"/>
  </r>
  <r>
    <n v="1396"/>
    <x v="140"/>
    <n v="6"/>
    <s v="Empresa F"/>
    <s v="Tijuana"/>
    <x v="5"/>
    <x v="4"/>
    <x v="2"/>
    <d v="2018-12-08T00:00:00"/>
    <s v="Empresa de embarque B"/>
    <s v="Tarjeta de crédito"/>
    <s v="Cerveza"/>
    <x v="0"/>
    <n v="196"/>
    <n v="68"/>
    <x v="297"/>
    <n v="1279.4879999999998"/>
  </r>
  <r>
    <n v="1397"/>
    <x v="137"/>
    <n v="8"/>
    <s v="Empresa H"/>
    <s v="Monterrey"/>
    <x v="2"/>
    <x v="2"/>
    <x v="2"/>
    <d v="2018-12-10T00:00:00"/>
    <s v="Empresa de embarque B"/>
    <s v="Cheque"/>
    <s v="Salsa curry"/>
    <x v="5"/>
    <n v="560"/>
    <n v="52"/>
    <x v="298"/>
    <n v="2853.76"/>
  </r>
  <r>
    <n v="1398"/>
    <x v="137"/>
    <n v="8"/>
    <s v="Empresa H"/>
    <s v="Monterrey"/>
    <x v="2"/>
    <x v="2"/>
    <x v="2"/>
    <d v="2018-12-10T00:00:00"/>
    <s v="Empresa de embarque B"/>
    <s v="Cheque"/>
    <s v="Galletas de chocolate"/>
    <x v="2"/>
    <n v="128.79999999999998"/>
    <n v="40"/>
    <x v="299"/>
    <n v="540.96000000000015"/>
  </r>
  <r>
    <n v="1399"/>
    <x v="147"/>
    <n v="25"/>
    <s v="Empresa Y"/>
    <s v="León"/>
    <x v="7"/>
    <x v="6"/>
    <x v="1"/>
    <d v="2018-12-27T00:00:00"/>
    <s v="Empresa de embarque A"/>
    <s v="Efectivo"/>
    <s v="Bolillos"/>
    <x v="2"/>
    <n v="140"/>
    <n v="100"/>
    <x v="116"/>
    <n v="1372"/>
  </r>
  <r>
    <n v="1400"/>
    <x v="148"/>
    <n v="26"/>
    <s v="Empresa Z"/>
    <s v="Ciudad de México"/>
    <x v="9"/>
    <x v="5"/>
    <x v="3"/>
    <d v="2018-12-28T00:00:00"/>
    <s v="Empresa de embarque C"/>
    <s v="Tarjeta de crédito"/>
    <s v="Aceite de oliva"/>
    <x v="13"/>
    <n v="298.90000000000003"/>
    <n v="88"/>
    <x v="300"/>
    <n v="2577.7136000000005"/>
  </r>
  <r>
    <n v="1401"/>
    <x v="148"/>
    <n v="26"/>
    <s v="Empresa Z"/>
    <s v="Ciudad de México"/>
    <x v="9"/>
    <x v="5"/>
    <x v="3"/>
    <d v="2018-12-28T00:00:00"/>
    <s v="Empresa de embarque C"/>
    <s v="Tarjeta de crédito"/>
    <s v="Almejas"/>
    <x v="4"/>
    <n v="135.1"/>
    <n v="46"/>
    <x v="260"/>
    <n v="596.60160000000008"/>
  </r>
  <r>
    <n v="1402"/>
    <x v="148"/>
    <n v="26"/>
    <s v="Empresa Z"/>
    <s v="Ciudad de México"/>
    <x v="9"/>
    <x v="5"/>
    <x v="3"/>
    <d v="2018-12-28T00:00:00"/>
    <s v="Empresa de embarque C"/>
    <s v="Tarjeta de crédito"/>
    <s v="Carne de cangrejo"/>
    <x v="8"/>
    <n v="257.59999999999997"/>
    <n v="93"/>
    <x v="301"/>
    <n v="2347.7664"/>
  </r>
  <r>
    <n v="1403"/>
    <x v="138"/>
    <n v="29"/>
    <s v="Empresa CC"/>
    <s v="Puerto Vallarta"/>
    <x v="3"/>
    <x v="3"/>
    <x v="0"/>
    <d v="2018-12-31T00:00:00"/>
    <s v="Empresa de embarque B"/>
    <s v="Cheque"/>
    <s v="Cerveza"/>
    <x v="0"/>
    <n v="196"/>
    <n v="96"/>
    <x v="302"/>
    <n v="1975.68"/>
  </r>
  <r>
    <n v="1404"/>
    <x v="140"/>
    <n v="6"/>
    <s v="Empresa F"/>
    <s v="Tijuana"/>
    <x v="5"/>
    <x v="4"/>
    <x v="2"/>
    <d v="2018-12-08T00:00:00"/>
    <s v="Empresa de embarque C"/>
    <s v="Cheque"/>
    <s v="Chocolate"/>
    <x v="3"/>
    <n v="178.5"/>
    <n v="12"/>
    <x v="303"/>
    <n v="224.91000000000003"/>
  </r>
  <r>
    <n v="1406"/>
    <x v="135"/>
    <n v="4"/>
    <s v="Empresa D"/>
    <s v="Querétaro"/>
    <x v="1"/>
    <x v="1"/>
    <x v="1"/>
    <d v="2018-12-06T00:00:00"/>
    <s v="Empresa de embarque A"/>
    <s v="Tarjeta de crédito"/>
    <s v="Mermelada de zarzamora"/>
    <x v="6"/>
    <n v="1134"/>
    <n v="38"/>
    <x v="304"/>
    <n v="4093.7400000000002"/>
  </r>
  <r>
    <n v="1407"/>
    <x v="135"/>
    <n v="4"/>
    <s v="Empresa D"/>
    <s v="Querétaro"/>
    <x v="1"/>
    <x v="1"/>
    <x v="1"/>
    <d v="2018-12-06T00:00:00"/>
    <s v="Empresa de embarque A"/>
    <s v="Tarjeta de crédito"/>
    <s v="Arroz de grano largo"/>
    <x v="14"/>
    <n v="98"/>
    <n v="42"/>
    <x v="108"/>
    <n v="407.48400000000004"/>
  </r>
  <r>
    <n v="1409"/>
    <x v="137"/>
    <n v="8"/>
    <s v="Empresa H"/>
    <s v="Monterrey"/>
    <x v="2"/>
    <x v="2"/>
    <x v="2"/>
    <d v="2018-12-10T00:00:00"/>
    <s v="Empresa de embarque C"/>
    <s v="Tarjeta de crédito"/>
    <s v="Mozzarella"/>
    <x v="10"/>
    <n v="487.19999999999993"/>
    <n v="100"/>
    <x v="305"/>
    <n v="4823.28"/>
  </r>
  <r>
    <n v="1412"/>
    <x v="139"/>
    <n v="3"/>
    <s v="Empresa C"/>
    <s v="Acapulco"/>
    <x v="4"/>
    <x v="0"/>
    <x v="0"/>
    <d v="2018-12-05T00:00:00"/>
    <s v="Empresa de embarque B"/>
    <s v="Efectivo"/>
    <s v="Jarabe"/>
    <x v="7"/>
    <n v="140"/>
    <n v="89"/>
    <x v="306"/>
    <n v="1221.08"/>
  </r>
  <r>
    <n v="1413"/>
    <x v="139"/>
    <n v="3"/>
    <s v="Empresa C"/>
    <s v="Acapulco"/>
    <x v="4"/>
    <x v="0"/>
    <x v="0"/>
    <d v="2018-12-05T00:00:00"/>
    <s v="Empresa de embarque B"/>
    <s v="Efectivo"/>
    <s v="Salsa curry"/>
    <x v="5"/>
    <n v="560"/>
    <n v="12"/>
    <x v="60"/>
    <n v="651.84"/>
  </r>
  <r>
    <n v="1417"/>
    <x v="142"/>
    <n v="10"/>
    <s v="Empresa J"/>
    <s v="León"/>
    <x v="7"/>
    <x v="6"/>
    <x v="1"/>
    <d v="2018-12-12T00:00:00"/>
    <s v="Empresa de embarque B"/>
    <s v="Tarjeta de crédito"/>
    <s v="Almendras"/>
    <x v="1"/>
    <n v="140"/>
    <n v="97"/>
    <x v="307"/>
    <n v="1412.3200000000002"/>
  </r>
  <r>
    <n v="1419"/>
    <x v="142"/>
    <n v="10"/>
    <s v="Empresa J"/>
    <s v="León"/>
    <x v="7"/>
    <x v="6"/>
    <x v="1"/>
    <m/>
    <s v="Empresa de embarque A"/>
    <m/>
    <s v="Ciruelas secas"/>
    <x v="1"/>
    <n v="49"/>
    <n v="53"/>
    <x v="308"/>
    <n v="246.71499999999997"/>
  </r>
  <r>
    <n v="1420"/>
    <x v="144"/>
    <n v="11"/>
    <s v="Empresa K"/>
    <s v="Ciudad de México"/>
    <x v="9"/>
    <x v="5"/>
    <x v="3"/>
    <m/>
    <s v="Empresa de embarque C"/>
    <m/>
    <s v="Salsa curry"/>
    <x v="5"/>
    <n v="560"/>
    <n v="61"/>
    <x v="309"/>
    <n v="3484.3199999999997"/>
  </r>
  <r>
    <n v="1421"/>
    <x v="145"/>
    <n v="1"/>
    <s v="Empresa A"/>
    <s v="Torreón"/>
    <x v="10"/>
    <x v="2"/>
    <x v="2"/>
    <m/>
    <s v="Empresa de embarque C"/>
    <m/>
    <s v="Carne de cangrejo"/>
    <x v="8"/>
    <n v="257.59999999999997"/>
    <n v="45"/>
    <x v="310"/>
    <n v="1136.0159999999998"/>
  </r>
  <r>
    <n v="1422"/>
    <x v="141"/>
    <n v="28"/>
    <s v="Empresa BB"/>
    <s v="Toluca"/>
    <x v="6"/>
    <x v="5"/>
    <x v="3"/>
    <d v="2018-12-30T00:00:00"/>
    <s v="Empresa de embarque C"/>
    <s v="Tarjeta de crédito"/>
    <s v="Café"/>
    <x v="0"/>
    <n v="644"/>
    <n v="43"/>
    <x v="311"/>
    <n v="2769.2000000000003"/>
  </r>
  <r>
    <n v="1423"/>
    <x v="146"/>
    <n v="9"/>
    <s v="Empresa I"/>
    <s v="Guadalajara"/>
    <x v="3"/>
    <x v="7"/>
    <x v="0"/>
    <d v="2018-12-11T00:00:00"/>
    <s v="Empresa de embarque A"/>
    <s v="Cheque"/>
    <s v="Almejas"/>
    <x v="4"/>
    <n v="135.1"/>
    <n v="18"/>
    <x v="312"/>
    <n v="231.02100000000002"/>
  </r>
  <r>
    <n v="1424"/>
    <x v="140"/>
    <n v="6"/>
    <s v="Empresa F"/>
    <s v="Tijuana"/>
    <x v="5"/>
    <x v="4"/>
    <x v="2"/>
    <d v="2018-12-08T00:00:00"/>
    <s v="Empresa de embarque B"/>
    <s v="Tarjeta de crédito"/>
    <s v="Chocolate"/>
    <x v="3"/>
    <n v="178.5"/>
    <n v="41"/>
    <x v="87"/>
    <n v="709.89450000000011"/>
  </r>
  <r>
    <n v="1425"/>
    <x v="137"/>
    <n v="8"/>
    <s v="Empresa H"/>
    <s v="Monterrey"/>
    <x v="2"/>
    <x v="2"/>
    <x v="2"/>
    <d v="2018-12-10T00:00:00"/>
    <s v="Empresa de embarque B"/>
    <s v="Cheque"/>
    <s v="Chocolate"/>
    <x v="3"/>
    <n v="178.5"/>
    <n v="19"/>
    <x v="109"/>
    <n v="335.75850000000003"/>
  </r>
  <r>
    <n v="1426"/>
    <x v="147"/>
    <n v="25"/>
    <s v="Empresa Y"/>
    <s v="León"/>
    <x v="7"/>
    <x v="6"/>
    <x v="1"/>
    <d v="2018-12-27T00:00:00"/>
    <s v="Empresa de embarque A"/>
    <s v="Efectivo"/>
    <s v="Condimento cajún"/>
    <x v="7"/>
    <n v="308"/>
    <n v="65"/>
    <x v="313"/>
    <n v="1941.94"/>
  </r>
  <r>
    <n v="1427"/>
    <x v="148"/>
    <n v="26"/>
    <s v="Empresa Z"/>
    <s v="Ciudad de México"/>
    <x v="9"/>
    <x v="5"/>
    <x v="3"/>
    <d v="2018-12-28T00:00:00"/>
    <s v="Empresa de embarque C"/>
    <s v="Tarjeta de crédito"/>
    <s v="Jalea de fresa"/>
    <x v="6"/>
    <n v="350"/>
    <n v="13"/>
    <x v="314"/>
    <n v="450.44999999999993"/>
  </r>
  <r>
    <n v="1428"/>
    <x v="138"/>
    <n v="29"/>
    <s v="Empresa CC"/>
    <s v="Puerto Vallarta"/>
    <x v="3"/>
    <x v="3"/>
    <x v="0"/>
    <d v="2018-12-31T00:00:00"/>
    <s v="Empresa de embarque B"/>
    <s v="Cheque"/>
    <s v="Cóctel de frutas"/>
    <x v="12"/>
    <n v="546"/>
    <n v="54"/>
    <x v="315"/>
    <n v="3007.3680000000004"/>
  </r>
  <r>
    <n v="1429"/>
    <x v="140"/>
    <n v="6"/>
    <s v="Empresa F"/>
    <s v="Tijuana"/>
    <x v="5"/>
    <x v="4"/>
    <x v="2"/>
    <d v="2018-12-08T00:00:00"/>
    <s v="Empresa de embarque C"/>
    <s v="Cheque"/>
    <s v="Peras secas"/>
    <x v="1"/>
    <n v="420"/>
    <n v="33"/>
    <x v="82"/>
    <n v="1330.56"/>
  </r>
  <r>
    <n v="1430"/>
    <x v="140"/>
    <n v="6"/>
    <s v="Empresa F"/>
    <s v="Tijuana"/>
    <x v="5"/>
    <x v="4"/>
    <x v="2"/>
    <d v="2018-12-08T00:00:00"/>
    <s v="Empresa de embarque C"/>
    <s v="Cheque"/>
    <s v="Manzanas secas"/>
    <x v="1"/>
    <n v="742"/>
    <n v="34"/>
    <x v="316"/>
    <n v="2598.4840000000004"/>
  </r>
  <r>
    <n v="1431"/>
    <x v="135"/>
    <n v="4"/>
    <s v="Empresa D"/>
    <s v="Querétaro"/>
    <x v="1"/>
    <x v="1"/>
    <x v="1"/>
    <m/>
    <m/>
    <m/>
    <s v="Pasta penne"/>
    <x v="9"/>
    <n v="532"/>
    <n v="59"/>
    <x v="317"/>
    <n v="3170.1880000000001"/>
  </r>
  <r>
    <n v="1432"/>
    <x v="139"/>
    <n v="3"/>
    <s v="Empresa C"/>
    <s v="Acapulco"/>
    <x v="4"/>
    <x v="0"/>
    <x v="0"/>
    <m/>
    <m/>
    <m/>
    <s v="Té verde"/>
    <x v="0"/>
    <n v="41.86"/>
    <n v="24"/>
    <x v="318"/>
    <n v="99.45936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3158EC-4249-4FEA-82EA-B909E12E976E}" name="TablaDinámica5" cacheId="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6">
  <location ref="A70:B76" firstHeaderRow="1" firstDataRow="1" firstDataCol="1"/>
  <pivotFields count="19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axis="axisRow" dataField="1" showAll="0">
      <items count="8">
        <item h="1" x="0"/>
        <item n="0-25" x="1"/>
        <item n="25-50" x="2"/>
        <item n="50-75" x="3"/>
        <item n="75-100" x="4"/>
        <item n="100-125" x="5"/>
        <item x="6"/>
        <item t="default"/>
      </items>
    </pivotField>
    <pivotField numFmtId="166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15" baseField="0" baseItem="0"/>
  </dataFields>
  <chartFormats count="1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B92DAF-DE2D-4835-A66F-7A08D4827464}" name="TablaDinámica4" cacheId="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A55:B67" firstHeaderRow="1" firstDataRow="1" firstDataCol="1"/>
  <pivotFields count="19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axis="axisRow" showAll="0">
      <items count="12">
        <item x="5"/>
        <item x="8"/>
        <item x="9"/>
        <item x="10"/>
        <item x="6"/>
        <item x="7"/>
        <item x="4"/>
        <item x="3"/>
        <item x="2"/>
        <item x="1"/>
        <item x="0"/>
        <item t="default"/>
      </items>
    </pivotField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6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Ingreso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C0DE10-4257-4E92-96C9-0F0279E0F403}" name="TablaDinámica3" cacheId="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A36:B52" firstHeaderRow="1" firstDataRow="1" firstDataCol="1"/>
  <pivotFields count="19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6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Ingresos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5EB1F0-F400-4DD6-9D5D-3051B1223AA3}" name="TablaDinámica2" cacheId="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3">
  <location ref="A19:B28" firstHeaderRow="1" firstDataRow="1" firstDataCol="1"/>
  <pivotFields count="19">
    <pivotField showAll="0"/>
    <pivotField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axis="axisRow"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6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Ingresos" fld="1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62376A-BCB5-4EA4-A1C1-2A8D920CF8B6}" name="TablaDinámica1" cacheId="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A3:B16" firstHeaderRow="1" firstDataRow="1" firstDataCol="1"/>
  <pivotFields count="19">
    <pivotField showAll="0"/>
    <pivotField axis="axisRow" numFmtId="16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6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8"/>
    <field x="17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Ingresos" fld="1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D7106BA1-F588-4957-86F2-1DEF6D28BBD5}" sourceName="Vendedor">
  <pivotTables>
    <pivotTable tabId="2" name="TablaDinámica1"/>
    <pivotTable tabId="2" name="TablaDinámica2"/>
    <pivotTable tabId="2" name="TablaDinámica5"/>
    <pivotTable tabId="2" name="TablaDinámica3"/>
    <pivotTable tabId="2" name="TablaDinámica4"/>
  </pivotTables>
  <data>
    <tabular pivotCacheId="1671669797">
      <items count="8">
        <i x="5" s="1"/>
        <i x="1" s="1"/>
        <i x="3" s="1"/>
        <i x="6" s="1"/>
        <i x="4" s="1"/>
        <i x="0" s="1"/>
        <i x="2" s="1"/>
        <i x="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CDEF258B-62BF-472D-8FE4-5621C85DD0C6}" sourceName="Region">
  <pivotTables>
    <pivotTable tabId="2" name="TablaDinámica1"/>
    <pivotTable tabId="2" name="TablaDinámica2"/>
    <pivotTable tabId="2" name="TablaDinámica5"/>
    <pivotTable tabId="2" name="TablaDinámica3"/>
    <pivotTable tabId="2" name="TablaDinámica4"/>
  </pivotTables>
  <data>
    <tabular pivotCacheId="1671669797">
      <items count="4">
        <i x="1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2D86E49E-7AA4-4347-8A66-0813EF54A85F}" sourceName="Categoría">
  <pivotTables>
    <pivotTable tabId="2" name="TablaDinámica1"/>
    <pivotTable tabId="2" name="TablaDinámica2"/>
    <pivotTable tabId="2" name="TablaDinámica5"/>
    <pivotTable tabId="2" name="TablaDinámica3"/>
    <pivotTable tabId="2" name="TablaDinámica4"/>
  </pivotTables>
  <data>
    <tabular pivotCacheId="1671669797">
      <items count="15">
        <i x="13" s="1"/>
        <i x="0" s="1"/>
        <i x="8" s="1"/>
        <i x="7" s="1"/>
        <i x="3" s="1"/>
        <i x="1" s="1"/>
        <i x="12" s="1"/>
        <i x="14" s="1"/>
        <i x="6" s="1"/>
        <i x="9" s="1"/>
        <i x="2" s="1"/>
        <i x="10" s="1"/>
        <i x="5" s="1"/>
        <i x="4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5FB9C98B-E067-46F8-BC47-1868B705AAAD}" cache="SegmentaciónDeDatos_Vendedor" caption="Vendedor" style="SlicerStyleDark1" rowHeight="234950"/>
  <slicer name="Region" xr10:uid="{CED7720E-1B6A-46F6-969E-7245393E91FF}" cache="SegmentaciónDeDatos_Region" caption="Region" style="SlicerStyleDark1" rowHeight="234950"/>
  <slicer name="Categoría" xr10:uid="{1EBE5EDA-FEA0-40AF-9583-D526DB9BDA67}" cache="SegmentaciónDeDatos_Categoría" caption="Categoría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C977B2-91E6-493E-AC26-6AA2D0A5F8C9}" name="Tabla1" displayName="Tabla1" ref="B5:R374" totalsRowShown="0" headerRowDxfId="9">
  <autoFilter ref="B5:R374" xr:uid="{035F763A-E342-471D-AA1D-32EFBE53ADD3}"/>
  <tableColumns count="17">
    <tableColumn id="1" xr3:uid="{E46D4D2B-5055-4711-B7E0-C566F5080E10}" name="Folio" dataDxfId="8"/>
    <tableColumn id="15" xr3:uid="{58C15091-A8DF-46AA-9C7D-437D576A7294}" name="Fecha de orden" dataDxfId="7"/>
    <tableColumn id="3" xr3:uid="{DD1C7E2C-D781-4F35-AB41-6FE639FA2602}" name="Num. cliente" dataDxfId="6"/>
    <tableColumn id="4" xr3:uid="{58EE5082-C032-42FE-B2D6-C3E351D772BB}" name="Nombre cliente"/>
    <tableColumn id="6" xr3:uid="{FCE4CAC1-4AC6-49B4-81C7-524AE6BEDB32}" name="Ciudad"/>
    <tableColumn id="7" xr3:uid="{D06971FE-2E95-4DF0-B1A1-28578DDFFAD0}" name="Estado"/>
    <tableColumn id="10" xr3:uid="{3F98EDCC-FC2E-4791-A1F1-BAA32A04E36A}" name="Vendedor"/>
    <tableColumn id="11" xr3:uid="{20236B71-DF9E-439D-9AA5-21ADC787CFD6}" name="Region"/>
    <tableColumn id="14" xr3:uid="{D1AAE1C3-AF1A-445C-B18D-69DD97E269EE}" name="Fecha de embarque" dataDxfId="5"/>
    <tableColumn id="13" xr3:uid="{D7C5667B-5F08-4367-A888-94869DC41B58}" name="Empresa fletera"/>
    <tableColumn id="20" xr3:uid="{0E8318B7-9A18-42BB-AAC5-AA67056AA5C8}" name="Forma de pago"/>
    <tableColumn id="5" xr3:uid="{BED2FFA9-BC04-4F49-B255-8ED8F88196A0}" name="Nombre del producto" dataDxfId="4"/>
    <tableColumn id="8" xr3:uid="{E90A12D6-7D3B-4800-9015-6BBBDD027EAF}" name="Categoría" dataDxfId="3"/>
    <tableColumn id="23" xr3:uid="{0F9BE925-6F65-4E9A-A831-97BAC125C62E}" name="Precio unitario" dataDxfId="2"/>
    <tableColumn id="24" xr3:uid="{477DC6D7-38BA-49B8-B647-4F5A11DC469C}" name="Cantidad"/>
    <tableColumn id="25" xr3:uid="{D5EC698F-2529-430A-9429-C0C0315916DF}" name="Ingresos" dataDxfId="1" dataCellStyle="Currency 2">
      <calculatedColumnFormula>Tabla1[[#This Row],[Precio unitario]]*Tabla1[[#This Row],[Cantidad]]</calculatedColumnFormula>
    </tableColumn>
    <tableColumn id="26" xr3:uid="{F12551A9-D8FF-475A-A65E-376FB51BAFA4}" name="Tarifa de enví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de_orden" xr10:uid="{6D9A348A-12F1-409C-BA34-350F834A8D6C}" sourceName="Fecha de orden">
  <pivotTables>
    <pivotTable tabId="2" name="TablaDinámica1"/>
    <pivotTable tabId="2" name="TablaDinámica2"/>
    <pivotTable tabId="2" name="TablaDinámica5"/>
    <pivotTable tabId="2" name="TablaDinámica3"/>
    <pivotTable tabId="2" name="TablaDinámica4"/>
  </pivotTables>
  <state minimalRefreshVersion="6" lastRefreshVersion="6" pivotCacheId="1671669797" filterType="unknown"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de orden" xr10:uid="{F0B64251-7C79-4BFA-AA02-D4DB4B097476}" cache="NativeTimeline_Fecha_de_orden" caption="Fecha de orden" level="2" selectionLevel="2" scrollPosition="2018-05-27T00:00:00" style="TimeSlicerStyleDark1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AFFED-F200-41E9-B77E-80CF7D21BBC5}">
  <dimension ref="A3:E76"/>
  <sheetViews>
    <sheetView topLeftCell="A42" zoomScale="58" zoomScaleNormal="40" workbookViewId="0">
      <selection activeCell="A56" sqref="A56"/>
    </sheetView>
  </sheetViews>
  <sheetFormatPr baseColWidth="10" defaultRowHeight="14.4" x14ac:dyDescent="0.3"/>
  <cols>
    <col min="1" max="1" width="25" bestFit="1" customWidth="1"/>
    <col min="2" max="2" width="23.109375" bestFit="1" customWidth="1"/>
  </cols>
  <sheetData>
    <row r="3" spans="1:2" x14ac:dyDescent="0.3">
      <c r="A3" s="12" t="s">
        <v>110</v>
      </c>
      <c r="B3" t="s">
        <v>124</v>
      </c>
    </row>
    <row r="4" spans="1:2" x14ac:dyDescent="0.3">
      <c r="A4" s="13" t="s">
        <v>112</v>
      </c>
      <c r="B4">
        <v>460709.76000000007</v>
      </c>
    </row>
    <row r="5" spans="1:2" x14ac:dyDescent="0.3">
      <c r="A5" s="13" t="s">
        <v>113</v>
      </c>
      <c r="B5">
        <v>279377</v>
      </c>
    </row>
    <row r="6" spans="1:2" x14ac:dyDescent="0.3">
      <c r="A6" s="13" t="s">
        <v>114</v>
      </c>
      <c r="B6">
        <v>431936.39999999997</v>
      </c>
    </row>
    <row r="7" spans="1:2" x14ac:dyDescent="0.3">
      <c r="A7" s="13" t="s">
        <v>115</v>
      </c>
      <c r="B7">
        <v>290805.06</v>
      </c>
    </row>
    <row r="8" spans="1:2" x14ac:dyDescent="0.3">
      <c r="A8" s="13" t="s">
        <v>116</v>
      </c>
      <c r="B8">
        <v>480298.70000000007</v>
      </c>
    </row>
    <row r="9" spans="1:2" x14ac:dyDescent="0.3">
      <c r="A9" s="13" t="s">
        <v>117</v>
      </c>
      <c r="B9">
        <v>778422.54</v>
      </c>
    </row>
    <row r="10" spans="1:2" x14ac:dyDescent="0.3">
      <c r="A10" s="13" t="s">
        <v>118</v>
      </c>
      <c r="B10">
        <v>382459.56</v>
      </c>
    </row>
    <row r="11" spans="1:2" x14ac:dyDescent="0.3">
      <c r="A11" s="13" t="s">
        <v>119</v>
      </c>
      <c r="B11">
        <v>418900.44</v>
      </c>
    </row>
    <row r="12" spans="1:2" x14ac:dyDescent="0.3">
      <c r="A12" s="13" t="s">
        <v>120</v>
      </c>
      <c r="B12">
        <v>447299.57999999996</v>
      </c>
    </row>
    <row r="13" spans="1:2" x14ac:dyDescent="0.3">
      <c r="A13" s="13" t="s">
        <v>121</v>
      </c>
      <c r="B13">
        <v>742470.26</v>
      </c>
    </row>
    <row r="14" spans="1:2" x14ac:dyDescent="0.3">
      <c r="A14" s="13" t="s">
        <v>122</v>
      </c>
      <c r="B14">
        <v>444828.02</v>
      </c>
    </row>
    <row r="15" spans="1:2" x14ac:dyDescent="0.3">
      <c r="A15" s="13" t="s">
        <v>123</v>
      </c>
      <c r="B15">
        <v>932998.92</v>
      </c>
    </row>
    <row r="16" spans="1:2" x14ac:dyDescent="0.3">
      <c r="A16" s="13" t="s">
        <v>111</v>
      </c>
      <c r="B16">
        <v>6090506.2400000002</v>
      </c>
    </row>
    <row r="19" spans="1:2" x14ac:dyDescent="0.3">
      <c r="A19" s="12" t="s">
        <v>110</v>
      </c>
      <c r="B19" t="s">
        <v>124</v>
      </c>
    </row>
    <row r="20" spans="1:2" x14ac:dyDescent="0.3">
      <c r="A20" s="13" t="s">
        <v>70</v>
      </c>
      <c r="B20">
        <v>1313876.6200000001</v>
      </c>
    </row>
    <row r="21" spans="1:2" x14ac:dyDescent="0.3">
      <c r="A21" s="13" t="s">
        <v>32</v>
      </c>
      <c r="B21">
        <v>940527</v>
      </c>
    </row>
    <row r="22" spans="1:2" x14ac:dyDescent="0.3">
      <c r="A22" s="13" t="s">
        <v>52</v>
      </c>
      <c r="B22">
        <v>228907</v>
      </c>
    </row>
    <row r="23" spans="1:2" x14ac:dyDescent="0.3">
      <c r="A23" s="13" t="s">
        <v>75</v>
      </c>
      <c r="B23">
        <v>575330.14</v>
      </c>
    </row>
    <row r="24" spans="1:2" x14ac:dyDescent="0.3">
      <c r="A24" s="13" t="s">
        <v>64</v>
      </c>
      <c r="B24">
        <v>523852</v>
      </c>
    </row>
    <row r="25" spans="1:2" x14ac:dyDescent="0.3">
      <c r="A25" s="13" t="s">
        <v>22</v>
      </c>
      <c r="B25">
        <v>593192.32000000007</v>
      </c>
    </row>
    <row r="26" spans="1:2" x14ac:dyDescent="0.3">
      <c r="A26" s="13" t="s">
        <v>44</v>
      </c>
      <c r="B26">
        <v>1459392.7600000002</v>
      </c>
    </row>
    <row r="27" spans="1:2" x14ac:dyDescent="0.3">
      <c r="A27" s="13" t="s">
        <v>92</v>
      </c>
      <c r="B27">
        <v>455428.4</v>
      </c>
    </row>
    <row r="28" spans="1:2" x14ac:dyDescent="0.3">
      <c r="A28" s="13" t="s">
        <v>111</v>
      </c>
      <c r="B28">
        <v>6090506.2400000002</v>
      </c>
    </row>
    <row r="36" spans="1:2" x14ac:dyDescent="0.3">
      <c r="A36" s="12" t="s">
        <v>110</v>
      </c>
      <c r="B36" t="s">
        <v>124</v>
      </c>
    </row>
    <row r="37" spans="1:2" x14ac:dyDescent="0.3">
      <c r="A37" s="13" t="s">
        <v>106</v>
      </c>
      <c r="B37">
        <v>186513.60000000003</v>
      </c>
    </row>
    <row r="38" spans="1:2" x14ac:dyDescent="0.3">
      <c r="A38" s="13" t="s">
        <v>27</v>
      </c>
      <c r="B38">
        <v>1548079.5399999998</v>
      </c>
    </row>
    <row r="39" spans="1:2" x14ac:dyDescent="0.3">
      <c r="A39" s="13" t="s">
        <v>89</v>
      </c>
      <c r="B39">
        <v>356518.39999999997</v>
      </c>
    </row>
    <row r="40" spans="1:2" x14ac:dyDescent="0.3">
      <c r="A40" s="13" t="s">
        <v>82</v>
      </c>
      <c r="B40">
        <v>283892</v>
      </c>
    </row>
    <row r="41" spans="1:2" x14ac:dyDescent="0.3">
      <c r="A41" s="13" t="s">
        <v>54</v>
      </c>
      <c r="B41">
        <v>249721.5</v>
      </c>
    </row>
    <row r="42" spans="1:2" x14ac:dyDescent="0.3">
      <c r="A42" s="13" t="s">
        <v>29</v>
      </c>
      <c r="B42">
        <v>391993</v>
      </c>
    </row>
    <row r="43" spans="1:2" x14ac:dyDescent="0.3">
      <c r="A43" s="13" t="s">
        <v>102</v>
      </c>
      <c r="B43">
        <v>97188</v>
      </c>
    </row>
    <row r="44" spans="1:2" x14ac:dyDescent="0.3">
      <c r="A44" s="13" t="s">
        <v>109</v>
      </c>
      <c r="B44">
        <v>40376</v>
      </c>
    </row>
    <row r="45" spans="1:2" x14ac:dyDescent="0.3">
      <c r="A45" s="13" t="s">
        <v>80</v>
      </c>
      <c r="B45">
        <v>721574</v>
      </c>
    </row>
    <row r="46" spans="1:2" x14ac:dyDescent="0.3">
      <c r="A46" s="13" t="s">
        <v>94</v>
      </c>
      <c r="B46">
        <v>282471</v>
      </c>
    </row>
    <row r="47" spans="1:2" x14ac:dyDescent="0.3">
      <c r="A47" s="13" t="s">
        <v>48</v>
      </c>
      <c r="B47">
        <v>266750.40000000002</v>
      </c>
    </row>
    <row r="48" spans="1:2" x14ac:dyDescent="0.3">
      <c r="A48" s="13" t="s">
        <v>96</v>
      </c>
      <c r="B48">
        <v>463814.39999999985</v>
      </c>
    </row>
    <row r="49" spans="1:5" x14ac:dyDescent="0.3">
      <c r="A49" s="13" t="s">
        <v>66</v>
      </c>
      <c r="B49">
        <v>966000</v>
      </c>
    </row>
    <row r="50" spans="1:5" x14ac:dyDescent="0.3">
      <c r="A50" s="13" t="s">
        <v>60</v>
      </c>
      <c r="B50">
        <v>235614.39999999997</v>
      </c>
    </row>
    <row r="51" spans="1:5" x14ac:dyDescent="0.3">
      <c r="A51" s="13" t="s">
        <v>18</v>
      </c>
    </row>
    <row r="52" spans="1:5" x14ac:dyDescent="0.3">
      <c r="A52" s="13" t="s">
        <v>111</v>
      </c>
      <c r="B52">
        <v>6090506.2400000002</v>
      </c>
    </row>
    <row r="55" spans="1:5" x14ac:dyDescent="0.3">
      <c r="A55" s="12" t="s">
        <v>110</v>
      </c>
      <c r="B55" t="s">
        <v>124</v>
      </c>
      <c r="D55" t="s">
        <v>125</v>
      </c>
      <c r="E55" t="s">
        <v>126</v>
      </c>
    </row>
    <row r="56" spans="1:5" x14ac:dyDescent="0.3">
      <c r="A56" s="13" t="s">
        <v>63</v>
      </c>
      <c r="B56">
        <v>523852</v>
      </c>
      <c r="D56" s="13" t="s">
        <v>63</v>
      </c>
      <c r="E56" s="15">
        <f>GETPIVOTDATA("Ingresos",$A$55,"Estado","Baja California")</f>
        <v>523852</v>
      </c>
    </row>
    <row r="57" spans="1:5" x14ac:dyDescent="0.3">
      <c r="A57" s="13" t="s">
        <v>78</v>
      </c>
      <c r="B57">
        <v>240856</v>
      </c>
      <c r="D57" s="13" t="s">
        <v>78</v>
      </c>
      <c r="E57" s="15">
        <f>GETPIVOTDATA("Ingresos",$A$55,"Estado","Chihuahua")</f>
        <v>240856</v>
      </c>
    </row>
    <row r="58" spans="1:5" x14ac:dyDescent="0.3">
      <c r="A58" s="13" t="s">
        <v>84</v>
      </c>
      <c r="B58">
        <v>702034.61999999988</v>
      </c>
      <c r="D58" s="13" t="s">
        <v>84</v>
      </c>
      <c r="E58" s="15">
        <f>GETPIVOTDATA("Ingresos",$A$55,"Estado","Ciudad de México")</f>
        <v>702034.61999999988</v>
      </c>
    </row>
    <row r="59" spans="1:5" x14ac:dyDescent="0.3">
      <c r="A59" s="13" t="s">
        <v>87</v>
      </c>
      <c r="B59">
        <v>515759.85999999987</v>
      </c>
      <c r="D59" s="13" t="s">
        <v>87</v>
      </c>
      <c r="E59" s="15">
        <f>GETPIVOTDATA("Ingresos",$A$55,"Estado","Coahuila")</f>
        <v>515759.85999999987</v>
      </c>
    </row>
    <row r="60" spans="1:5" x14ac:dyDescent="0.3">
      <c r="A60" s="13" t="s">
        <v>69</v>
      </c>
      <c r="B60">
        <v>611842.00000000012</v>
      </c>
      <c r="D60" s="13" t="s">
        <v>69</v>
      </c>
      <c r="E60" s="15">
        <f>GETPIVOTDATA("Ingresos",$A$55,"Estado","Estado de México")</f>
        <v>611842.00000000012</v>
      </c>
    </row>
    <row r="61" spans="1:5" x14ac:dyDescent="0.3">
      <c r="A61" s="13" t="s">
        <v>74</v>
      </c>
      <c r="B61">
        <v>575330.14</v>
      </c>
      <c r="D61" s="13" t="s">
        <v>74</v>
      </c>
      <c r="E61" s="15">
        <f>GETPIVOTDATA("Ingresos",$A$55,"Estado","Guanajuato")</f>
        <v>575330.14</v>
      </c>
    </row>
    <row r="62" spans="1:5" x14ac:dyDescent="0.3">
      <c r="A62" s="13" t="s">
        <v>57</v>
      </c>
      <c r="B62">
        <v>378075.32</v>
      </c>
      <c r="D62" s="13" t="s">
        <v>57</v>
      </c>
      <c r="E62" s="15">
        <f>GETPIVOTDATA("Ingresos",$A$55,"Estado","Guerrero")</f>
        <v>378075.32</v>
      </c>
    </row>
    <row r="63" spans="1:5" x14ac:dyDescent="0.3">
      <c r="A63" s="13" t="s">
        <v>51</v>
      </c>
      <c r="B63">
        <v>684335.40000000014</v>
      </c>
      <c r="D63" s="13" t="s">
        <v>51</v>
      </c>
      <c r="E63" s="15">
        <f>GETPIVOTDATA("Ingresos",$A$55,"Estado","Jalisco")</f>
        <v>684335.40000000014</v>
      </c>
    </row>
    <row r="64" spans="1:5" x14ac:dyDescent="0.3">
      <c r="A64" s="13" t="s">
        <v>43</v>
      </c>
      <c r="B64">
        <v>702776.9</v>
      </c>
      <c r="D64" s="13" t="s">
        <v>43</v>
      </c>
      <c r="E64" s="15">
        <f>GETPIVOTDATA("Ingresos",$A$55,"Estado","Nuevo León")</f>
        <v>702776.9</v>
      </c>
    </row>
    <row r="65" spans="1:5" x14ac:dyDescent="0.3">
      <c r="A65" s="13" t="s">
        <v>31</v>
      </c>
      <c r="B65">
        <v>940527</v>
      </c>
      <c r="D65" s="13" t="s">
        <v>31</v>
      </c>
      <c r="E65" s="15">
        <f>GETPIVOTDATA("Ingresos",$A$55,"Estado","Querétaro")</f>
        <v>940527</v>
      </c>
    </row>
    <row r="66" spans="1:5" x14ac:dyDescent="0.3">
      <c r="A66" s="13" t="s">
        <v>21</v>
      </c>
      <c r="B66">
        <v>215117</v>
      </c>
      <c r="D66" s="13" t="s">
        <v>21</v>
      </c>
      <c r="E66" s="15">
        <f>GETPIVOTDATA("Ingresos",$A$55,"Estado","Sinaloa")</f>
        <v>215117</v>
      </c>
    </row>
    <row r="67" spans="1:5" x14ac:dyDescent="0.3">
      <c r="A67" s="13" t="s">
        <v>111</v>
      </c>
      <c r="B67">
        <v>6090506.2400000002</v>
      </c>
    </row>
    <row r="70" spans="1:5" x14ac:dyDescent="0.3">
      <c r="A70" s="12" t="s">
        <v>110</v>
      </c>
      <c r="B70" t="s">
        <v>124</v>
      </c>
    </row>
    <row r="71" spans="1:5" x14ac:dyDescent="0.3">
      <c r="A71" s="13" t="s">
        <v>127</v>
      </c>
      <c r="B71">
        <v>2792049.5399999996</v>
      </c>
    </row>
    <row r="72" spans="1:5" x14ac:dyDescent="0.3">
      <c r="A72" s="13" t="s">
        <v>128</v>
      </c>
      <c r="B72">
        <v>1982414.7000000002</v>
      </c>
    </row>
    <row r="73" spans="1:5" x14ac:dyDescent="0.3">
      <c r="A73" s="13" t="s">
        <v>129</v>
      </c>
      <c r="B73">
        <v>1024604</v>
      </c>
    </row>
    <row r="74" spans="1:5" x14ac:dyDescent="0.3">
      <c r="A74" s="13" t="s">
        <v>130</v>
      </c>
      <c r="B74">
        <v>180306</v>
      </c>
    </row>
    <row r="75" spans="1:5" x14ac:dyDescent="0.3">
      <c r="A75" s="13" t="s">
        <v>131</v>
      </c>
      <c r="B75">
        <v>111132</v>
      </c>
    </row>
    <row r="76" spans="1:5" x14ac:dyDescent="0.3">
      <c r="A76" s="13" t="s">
        <v>111</v>
      </c>
      <c r="B76">
        <v>6090506.2400000002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B1E45-3BFF-4F8E-9B76-3D405E24A3EF}">
  <dimension ref="A1"/>
  <sheetViews>
    <sheetView tabSelected="1" zoomScale="59" zoomScaleNormal="55" workbookViewId="0">
      <selection activeCell="O45" sqref="O45"/>
    </sheetView>
  </sheetViews>
  <sheetFormatPr baseColWidth="10" defaultRowHeight="14.4" x14ac:dyDescent="0.3"/>
  <cols>
    <col min="1" max="16384" width="11.5546875" style="14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6DF61-AE00-4D1A-BC08-D2E6091CADA8}">
  <dimension ref="B2:R374"/>
  <sheetViews>
    <sheetView topLeftCell="B6" workbookViewId="0">
      <selection activeCell="C9" sqref="B6:R374"/>
    </sheetView>
  </sheetViews>
  <sheetFormatPr baseColWidth="10" defaultColWidth="10.88671875" defaultRowHeight="14.4" x14ac:dyDescent="0.3"/>
  <cols>
    <col min="1" max="1" width="4.44140625" customWidth="1"/>
    <col min="3" max="3" width="14.44140625" customWidth="1"/>
    <col min="4" max="4" width="14.33203125" customWidth="1"/>
    <col min="5" max="5" width="16.5546875" bestFit="1" customWidth="1"/>
    <col min="6" max="7" width="16.88671875" bestFit="1" customWidth="1"/>
    <col min="8" max="8" width="23.109375" bestFit="1" customWidth="1"/>
    <col min="9" max="9" width="16" customWidth="1"/>
    <col min="11" max="11" width="22.88671875" bestFit="1" customWidth="1"/>
    <col min="12" max="12" width="21.88671875" style="2" bestFit="1" customWidth="1"/>
    <col min="13" max="13" width="16.109375" bestFit="1" customWidth="1"/>
    <col min="14" max="14" width="21.109375" bestFit="1" customWidth="1"/>
    <col min="15" max="15" width="19.109375" bestFit="1" customWidth="1"/>
    <col min="16" max="16" width="15.88671875" bestFit="1" customWidth="1"/>
    <col min="19" max="19" width="15.88671875" bestFit="1" customWidth="1"/>
    <col min="22" max="22" width="22.5546875" bestFit="1" customWidth="1"/>
  </cols>
  <sheetData>
    <row r="2" spans="2:18" ht="18" x14ac:dyDescent="0.35">
      <c r="B2" s="1" t="s">
        <v>0</v>
      </c>
    </row>
    <row r="3" spans="2:18" x14ac:dyDescent="0.3">
      <c r="B3" s="3" t="s">
        <v>1</v>
      </c>
    </row>
    <row r="5" spans="2:18" x14ac:dyDescent="0.3">
      <c r="B5" s="11" t="s">
        <v>2</v>
      </c>
      <c r="C5" s="4" t="s">
        <v>3</v>
      </c>
      <c r="D5" s="4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6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</row>
    <row r="6" spans="2:18" x14ac:dyDescent="0.3">
      <c r="B6" s="7">
        <v>1001</v>
      </c>
      <c r="C6" s="8">
        <v>43127</v>
      </c>
      <c r="D6" s="7">
        <v>27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s="8">
        <v>43129</v>
      </c>
      <c r="K6" t="s">
        <v>24</v>
      </c>
      <c r="L6" t="s">
        <v>25</v>
      </c>
      <c r="M6" t="s">
        <v>26</v>
      </c>
      <c r="N6" t="s">
        <v>27</v>
      </c>
      <c r="O6" s="9">
        <v>196</v>
      </c>
      <c r="P6">
        <v>49</v>
      </c>
      <c r="Q6" s="9">
        <f>Tabla1[[#This Row],[Precio unitario]]*Tabla1[[#This Row],[Cantidad]]</f>
        <v>9604</v>
      </c>
      <c r="R6" s="9">
        <v>931.58799999999997</v>
      </c>
    </row>
    <row r="7" spans="2:18" x14ac:dyDescent="0.3">
      <c r="B7" s="7">
        <v>1002</v>
      </c>
      <c r="C7" s="8">
        <v>43127</v>
      </c>
      <c r="D7" s="7">
        <v>27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s="8">
        <v>43129</v>
      </c>
      <c r="K7" t="s">
        <v>24</v>
      </c>
      <c r="L7" t="s">
        <v>25</v>
      </c>
      <c r="M7" t="s">
        <v>28</v>
      </c>
      <c r="N7" t="s">
        <v>29</v>
      </c>
      <c r="O7" s="9">
        <v>49</v>
      </c>
      <c r="P7">
        <v>47</v>
      </c>
      <c r="Q7" s="10">
        <f>Tabla1[[#This Row],[Precio unitario]]*Tabla1[[#This Row],[Cantidad]]</f>
        <v>2303</v>
      </c>
      <c r="R7" s="9">
        <v>232.60300000000001</v>
      </c>
    </row>
    <row r="8" spans="2:18" x14ac:dyDescent="0.3">
      <c r="B8" s="7">
        <v>1003</v>
      </c>
      <c r="C8" s="8">
        <v>43104</v>
      </c>
      <c r="D8" s="7">
        <v>4</v>
      </c>
      <c r="E8" t="s">
        <v>30</v>
      </c>
      <c r="F8" t="s">
        <v>31</v>
      </c>
      <c r="G8" t="s">
        <v>31</v>
      </c>
      <c r="H8" t="s">
        <v>32</v>
      </c>
      <c r="I8" t="s">
        <v>33</v>
      </c>
      <c r="J8" s="8">
        <v>43106</v>
      </c>
      <c r="K8" t="s">
        <v>34</v>
      </c>
      <c r="L8" t="s">
        <v>35</v>
      </c>
      <c r="M8" t="s">
        <v>36</v>
      </c>
      <c r="N8" t="s">
        <v>29</v>
      </c>
      <c r="O8" s="9">
        <v>420</v>
      </c>
      <c r="P8">
        <v>69</v>
      </c>
      <c r="Q8" s="10">
        <f>Tabla1[[#This Row],[Precio unitario]]*Tabla1[[#This Row],[Cantidad]]</f>
        <v>28980</v>
      </c>
      <c r="R8" s="9">
        <v>2782.08</v>
      </c>
    </row>
    <row r="9" spans="2:18" x14ac:dyDescent="0.3">
      <c r="B9" s="7">
        <v>1004</v>
      </c>
      <c r="C9" s="8">
        <v>43104</v>
      </c>
      <c r="D9" s="7">
        <v>4</v>
      </c>
      <c r="E9" t="s">
        <v>30</v>
      </c>
      <c r="F9" t="s">
        <v>31</v>
      </c>
      <c r="G9" t="s">
        <v>31</v>
      </c>
      <c r="H9" t="s">
        <v>32</v>
      </c>
      <c r="I9" t="s">
        <v>33</v>
      </c>
      <c r="J9" s="8">
        <v>43106</v>
      </c>
      <c r="K9" t="s">
        <v>34</v>
      </c>
      <c r="L9" t="s">
        <v>35</v>
      </c>
      <c r="M9" t="s">
        <v>37</v>
      </c>
      <c r="N9" t="s">
        <v>29</v>
      </c>
      <c r="O9" s="9">
        <v>742</v>
      </c>
      <c r="P9">
        <v>89</v>
      </c>
      <c r="Q9" s="10">
        <f>Tabla1[[#This Row],[Precio unitario]]*Tabla1[[#This Row],[Cantidad]]</f>
        <v>66038</v>
      </c>
      <c r="R9" s="9">
        <v>6273.6100000000006</v>
      </c>
    </row>
    <row r="10" spans="2:18" x14ac:dyDescent="0.3">
      <c r="B10" s="7">
        <v>1005</v>
      </c>
      <c r="C10" s="8">
        <v>43104</v>
      </c>
      <c r="D10" s="7">
        <v>4</v>
      </c>
      <c r="E10" t="s">
        <v>30</v>
      </c>
      <c r="F10" t="s">
        <v>31</v>
      </c>
      <c r="G10" t="s">
        <v>31</v>
      </c>
      <c r="H10" t="s">
        <v>32</v>
      </c>
      <c r="I10" t="s">
        <v>33</v>
      </c>
      <c r="J10" s="8">
        <v>43106</v>
      </c>
      <c r="K10" t="s">
        <v>34</v>
      </c>
      <c r="L10" t="s">
        <v>35</v>
      </c>
      <c r="M10" t="s">
        <v>28</v>
      </c>
      <c r="N10" t="s">
        <v>29</v>
      </c>
      <c r="O10" s="9">
        <v>49</v>
      </c>
      <c r="P10">
        <v>11</v>
      </c>
      <c r="Q10" s="10">
        <f>Tabla1[[#This Row],[Precio unitario]]*Tabla1[[#This Row],[Cantidad]]</f>
        <v>539</v>
      </c>
      <c r="R10" s="9">
        <v>52.283000000000001</v>
      </c>
    </row>
    <row r="11" spans="2:18" x14ac:dyDescent="0.3">
      <c r="B11" s="7">
        <v>1006</v>
      </c>
      <c r="C11" s="8">
        <v>43112</v>
      </c>
      <c r="D11" s="7">
        <v>12</v>
      </c>
      <c r="E11" t="s">
        <v>38</v>
      </c>
      <c r="F11" t="s">
        <v>20</v>
      </c>
      <c r="G11" t="s">
        <v>21</v>
      </c>
      <c r="H11" t="s">
        <v>22</v>
      </c>
      <c r="I11" t="s">
        <v>23</v>
      </c>
      <c r="J11" s="8">
        <v>43114</v>
      </c>
      <c r="K11" t="s">
        <v>24</v>
      </c>
      <c r="L11" t="s">
        <v>35</v>
      </c>
      <c r="M11" t="s">
        <v>39</v>
      </c>
      <c r="N11" t="s">
        <v>27</v>
      </c>
      <c r="O11" s="9">
        <v>252</v>
      </c>
      <c r="P11">
        <v>81</v>
      </c>
      <c r="Q11" s="10">
        <f>Tabla1[[#This Row],[Precio unitario]]*Tabla1[[#This Row],[Cantidad]]</f>
        <v>20412</v>
      </c>
      <c r="R11" s="9">
        <v>1979.9640000000002</v>
      </c>
    </row>
    <row r="12" spans="2:18" x14ac:dyDescent="0.3">
      <c r="B12" s="7">
        <v>1007</v>
      </c>
      <c r="C12" s="8">
        <v>43112</v>
      </c>
      <c r="D12" s="7">
        <v>12</v>
      </c>
      <c r="E12" t="s">
        <v>38</v>
      </c>
      <c r="F12" t="s">
        <v>20</v>
      </c>
      <c r="G12" t="s">
        <v>21</v>
      </c>
      <c r="H12" t="s">
        <v>22</v>
      </c>
      <c r="I12" t="s">
        <v>23</v>
      </c>
      <c r="J12" s="8">
        <v>43114</v>
      </c>
      <c r="K12" t="s">
        <v>24</v>
      </c>
      <c r="L12" t="s">
        <v>35</v>
      </c>
      <c r="M12" t="s">
        <v>40</v>
      </c>
      <c r="N12" t="s">
        <v>27</v>
      </c>
      <c r="O12" s="9">
        <v>644</v>
      </c>
      <c r="P12">
        <v>44</v>
      </c>
      <c r="Q12" s="10">
        <f>Tabla1[[#This Row],[Precio unitario]]*Tabla1[[#This Row],[Cantidad]]</f>
        <v>28336</v>
      </c>
      <c r="R12" s="9">
        <v>2776.9279999999999</v>
      </c>
    </row>
    <row r="13" spans="2:18" x14ac:dyDescent="0.3">
      <c r="B13" s="7">
        <v>1008</v>
      </c>
      <c r="C13" s="8">
        <v>43108</v>
      </c>
      <c r="D13" s="7">
        <v>8</v>
      </c>
      <c r="E13" t="s">
        <v>41</v>
      </c>
      <c r="F13" t="s">
        <v>42</v>
      </c>
      <c r="G13" t="s">
        <v>43</v>
      </c>
      <c r="H13" t="s">
        <v>44</v>
      </c>
      <c r="I13" t="s">
        <v>45</v>
      </c>
      <c r="J13" s="8">
        <v>43110</v>
      </c>
      <c r="K13" t="s">
        <v>46</v>
      </c>
      <c r="L13" t="s">
        <v>35</v>
      </c>
      <c r="M13" t="s">
        <v>47</v>
      </c>
      <c r="N13" t="s">
        <v>48</v>
      </c>
      <c r="O13" s="9">
        <v>128.79999999999998</v>
      </c>
      <c r="P13">
        <v>38</v>
      </c>
      <c r="Q13" s="10">
        <f>Tabla1[[#This Row],[Precio unitario]]*Tabla1[[#This Row],[Cantidad]]</f>
        <v>4894.3999999999996</v>
      </c>
      <c r="R13" s="9">
        <v>504.1232</v>
      </c>
    </row>
    <row r="14" spans="2:18" x14ac:dyDescent="0.3">
      <c r="B14" s="7">
        <v>1009</v>
      </c>
      <c r="C14" s="8">
        <v>43104</v>
      </c>
      <c r="D14" s="7">
        <v>4</v>
      </c>
      <c r="E14" t="s">
        <v>30</v>
      </c>
      <c r="F14" t="s">
        <v>31</v>
      </c>
      <c r="G14" t="s">
        <v>31</v>
      </c>
      <c r="H14" t="s">
        <v>32</v>
      </c>
      <c r="I14" t="s">
        <v>33</v>
      </c>
      <c r="J14" s="8">
        <v>43106</v>
      </c>
      <c r="K14" t="s">
        <v>46</v>
      </c>
      <c r="L14" t="s">
        <v>25</v>
      </c>
      <c r="M14" t="s">
        <v>47</v>
      </c>
      <c r="N14" t="s">
        <v>48</v>
      </c>
      <c r="O14" s="9">
        <v>128.79999999999998</v>
      </c>
      <c r="P14">
        <v>88</v>
      </c>
      <c r="Q14" s="10">
        <f>Tabla1[[#This Row],[Precio unitario]]*Tabla1[[#This Row],[Cantidad]]</f>
        <v>11334.399999999998</v>
      </c>
      <c r="R14" s="9">
        <v>1110.7711999999999</v>
      </c>
    </row>
    <row r="15" spans="2:18" x14ac:dyDescent="0.3">
      <c r="B15" s="7">
        <v>1010</v>
      </c>
      <c r="C15" s="8">
        <v>43129</v>
      </c>
      <c r="D15" s="7">
        <v>29</v>
      </c>
      <c r="E15" t="s">
        <v>49</v>
      </c>
      <c r="F15" t="s">
        <v>50</v>
      </c>
      <c r="G15" t="s">
        <v>51</v>
      </c>
      <c r="H15" t="s">
        <v>52</v>
      </c>
      <c r="I15" t="s">
        <v>23</v>
      </c>
      <c r="J15" s="8">
        <v>43131</v>
      </c>
      <c r="K15" t="s">
        <v>24</v>
      </c>
      <c r="L15" t="s">
        <v>25</v>
      </c>
      <c r="M15" t="s">
        <v>53</v>
      </c>
      <c r="N15" t="s">
        <v>54</v>
      </c>
      <c r="O15" s="9">
        <v>178.5</v>
      </c>
      <c r="P15">
        <v>94</v>
      </c>
      <c r="Q15" s="10">
        <f>Tabla1[[#This Row],[Precio unitario]]*Tabla1[[#This Row],[Cantidad]]</f>
        <v>16779</v>
      </c>
      <c r="R15" s="9">
        <v>1711.4580000000001</v>
      </c>
    </row>
    <row r="16" spans="2:18" x14ac:dyDescent="0.3">
      <c r="B16" s="7">
        <v>1011</v>
      </c>
      <c r="C16" s="8">
        <v>43103</v>
      </c>
      <c r="D16" s="7">
        <v>3</v>
      </c>
      <c r="E16" t="s">
        <v>55</v>
      </c>
      <c r="F16" t="s">
        <v>56</v>
      </c>
      <c r="G16" t="s">
        <v>57</v>
      </c>
      <c r="H16" t="s">
        <v>22</v>
      </c>
      <c r="I16" t="s">
        <v>23</v>
      </c>
      <c r="J16" s="8">
        <v>43105</v>
      </c>
      <c r="K16" t="s">
        <v>24</v>
      </c>
      <c r="L16" t="s">
        <v>58</v>
      </c>
      <c r="M16" t="s">
        <v>59</v>
      </c>
      <c r="N16" t="s">
        <v>60</v>
      </c>
      <c r="O16" s="9">
        <v>135.1</v>
      </c>
      <c r="P16">
        <v>91</v>
      </c>
      <c r="Q16" s="10">
        <f>Tabla1[[#This Row],[Precio unitario]]*Tabla1[[#This Row],[Cantidad]]</f>
        <v>12294.1</v>
      </c>
      <c r="R16" s="9">
        <v>1290.8805</v>
      </c>
    </row>
    <row r="17" spans="2:18" x14ac:dyDescent="0.3">
      <c r="B17" s="7">
        <v>1012</v>
      </c>
      <c r="C17" s="8">
        <v>43106</v>
      </c>
      <c r="D17" s="7">
        <v>6</v>
      </c>
      <c r="E17" t="s">
        <v>61</v>
      </c>
      <c r="F17" t="s">
        <v>62</v>
      </c>
      <c r="G17" t="s">
        <v>63</v>
      </c>
      <c r="H17" t="s">
        <v>64</v>
      </c>
      <c r="I17" t="s">
        <v>45</v>
      </c>
      <c r="J17" s="8">
        <v>43108</v>
      </c>
      <c r="K17" t="s">
        <v>24</v>
      </c>
      <c r="L17" t="s">
        <v>35</v>
      </c>
      <c r="M17" t="s">
        <v>65</v>
      </c>
      <c r="N17" t="s">
        <v>66</v>
      </c>
      <c r="O17" s="9">
        <v>560</v>
      </c>
      <c r="P17">
        <v>32</v>
      </c>
      <c r="Q17" s="10">
        <f>Tabla1[[#This Row],[Precio unitario]]*Tabla1[[#This Row],[Cantidad]]</f>
        <v>17920</v>
      </c>
      <c r="R17" s="9">
        <v>1863.68</v>
      </c>
    </row>
    <row r="18" spans="2:18" x14ac:dyDescent="0.3">
      <c r="B18" s="7">
        <v>1013</v>
      </c>
      <c r="C18" s="8">
        <v>43128</v>
      </c>
      <c r="D18" s="7">
        <v>28</v>
      </c>
      <c r="E18" t="s">
        <v>67</v>
      </c>
      <c r="F18" t="s">
        <v>68</v>
      </c>
      <c r="G18" t="s">
        <v>69</v>
      </c>
      <c r="H18" t="s">
        <v>70</v>
      </c>
      <c r="I18" t="s">
        <v>71</v>
      </c>
      <c r="J18" s="8">
        <v>43130</v>
      </c>
      <c r="K18" t="s">
        <v>46</v>
      </c>
      <c r="L18" t="s">
        <v>25</v>
      </c>
      <c r="M18" t="s">
        <v>40</v>
      </c>
      <c r="N18" t="s">
        <v>27</v>
      </c>
      <c r="O18" s="9">
        <v>644</v>
      </c>
      <c r="P18">
        <v>55</v>
      </c>
      <c r="Q18" s="10">
        <f>Tabla1[[#This Row],[Precio unitario]]*Tabla1[[#This Row],[Cantidad]]</f>
        <v>35420</v>
      </c>
      <c r="R18" s="9">
        <v>3542</v>
      </c>
    </row>
    <row r="19" spans="2:18" x14ac:dyDescent="0.3">
      <c r="B19" s="7">
        <v>1014</v>
      </c>
      <c r="C19" s="8">
        <v>43108</v>
      </c>
      <c r="D19" s="7">
        <v>8</v>
      </c>
      <c r="E19" t="s">
        <v>41</v>
      </c>
      <c r="F19" t="s">
        <v>42</v>
      </c>
      <c r="G19" t="s">
        <v>43</v>
      </c>
      <c r="H19" t="s">
        <v>44</v>
      </c>
      <c r="I19" t="s">
        <v>45</v>
      </c>
      <c r="J19" s="8">
        <v>43110</v>
      </c>
      <c r="K19" t="s">
        <v>46</v>
      </c>
      <c r="L19" t="s">
        <v>25</v>
      </c>
      <c r="M19" t="s">
        <v>53</v>
      </c>
      <c r="N19" t="s">
        <v>54</v>
      </c>
      <c r="O19" s="9">
        <v>178.5</v>
      </c>
      <c r="P19">
        <v>47</v>
      </c>
      <c r="Q19" s="10">
        <f>Tabla1[[#This Row],[Precio unitario]]*Tabla1[[#This Row],[Cantidad]]</f>
        <v>8389.5</v>
      </c>
      <c r="R19" s="9">
        <v>864.11850000000004</v>
      </c>
    </row>
    <row r="20" spans="2:18" x14ac:dyDescent="0.3">
      <c r="B20" s="7">
        <v>1015</v>
      </c>
      <c r="C20" s="8">
        <v>43110</v>
      </c>
      <c r="D20" s="7">
        <v>10</v>
      </c>
      <c r="E20" t="s">
        <v>72</v>
      </c>
      <c r="F20" t="s">
        <v>73</v>
      </c>
      <c r="G20" t="s">
        <v>74</v>
      </c>
      <c r="H20" t="s">
        <v>75</v>
      </c>
      <c r="I20" t="s">
        <v>33</v>
      </c>
      <c r="J20" s="8">
        <v>43112</v>
      </c>
      <c r="K20" t="s">
        <v>24</v>
      </c>
      <c r="L20" t="s">
        <v>35</v>
      </c>
      <c r="M20" t="s">
        <v>76</v>
      </c>
      <c r="N20" t="s">
        <v>27</v>
      </c>
      <c r="O20" s="9">
        <v>41.86</v>
      </c>
      <c r="P20">
        <v>90</v>
      </c>
      <c r="Q20" s="10">
        <f>Tabla1[[#This Row],[Precio unitario]]*Tabla1[[#This Row],[Cantidad]]</f>
        <v>3767.4</v>
      </c>
      <c r="R20" s="9">
        <v>388.04220000000009</v>
      </c>
    </row>
    <row r="21" spans="2:18" x14ac:dyDescent="0.3">
      <c r="B21" s="7">
        <v>1016</v>
      </c>
      <c r="C21" s="8">
        <v>43107</v>
      </c>
      <c r="D21" s="7">
        <v>7</v>
      </c>
      <c r="E21" t="s">
        <v>77</v>
      </c>
      <c r="F21" t="s">
        <v>78</v>
      </c>
      <c r="G21" t="s">
        <v>78</v>
      </c>
      <c r="H21" t="s">
        <v>44</v>
      </c>
      <c r="I21" t="s">
        <v>45</v>
      </c>
      <c r="J21" s="8"/>
      <c r="L21"/>
      <c r="M21" t="s">
        <v>40</v>
      </c>
      <c r="N21" t="s">
        <v>27</v>
      </c>
      <c r="O21" s="9">
        <v>644</v>
      </c>
      <c r="P21">
        <v>24</v>
      </c>
      <c r="Q21" s="10">
        <f>Tabla1[[#This Row],[Precio unitario]]*Tabla1[[#This Row],[Cantidad]]</f>
        <v>15456</v>
      </c>
      <c r="R21" s="9">
        <v>1545.6000000000001</v>
      </c>
    </row>
    <row r="22" spans="2:18" x14ac:dyDescent="0.3">
      <c r="B22" s="7">
        <v>1017</v>
      </c>
      <c r="C22" s="8">
        <v>43110</v>
      </c>
      <c r="D22" s="7">
        <v>10</v>
      </c>
      <c r="E22" t="s">
        <v>72</v>
      </c>
      <c r="F22" t="s">
        <v>73</v>
      </c>
      <c r="G22" t="s">
        <v>74</v>
      </c>
      <c r="H22" t="s">
        <v>75</v>
      </c>
      <c r="I22" t="s">
        <v>33</v>
      </c>
      <c r="J22" s="8">
        <v>43112</v>
      </c>
      <c r="K22" t="s">
        <v>34</v>
      </c>
      <c r="L22"/>
      <c r="M22" t="s">
        <v>79</v>
      </c>
      <c r="N22" t="s">
        <v>80</v>
      </c>
      <c r="O22" s="9">
        <v>350</v>
      </c>
      <c r="P22">
        <v>34</v>
      </c>
      <c r="Q22" s="10">
        <f>Tabla1[[#This Row],[Precio unitario]]*Tabla1[[#This Row],[Cantidad]]</f>
        <v>11900</v>
      </c>
      <c r="R22" s="9">
        <v>1130.5</v>
      </c>
    </row>
    <row r="23" spans="2:18" x14ac:dyDescent="0.3">
      <c r="B23" s="7">
        <v>1018</v>
      </c>
      <c r="C23" s="8">
        <v>43110</v>
      </c>
      <c r="D23" s="7">
        <v>10</v>
      </c>
      <c r="E23" t="s">
        <v>72</v>
      </c>
      <c r="F23" t="s">
        <v>73</v>
      </c>
      <c r="G23" t="s">
        <v>74</v>
      </c>
      <c r="H23" t="s">
        <v>75</v>
      </c>
      <c r="I23" t="s">
        <v>33</v>
      </c>
      <c r="J23" s="8">
        <v>43112</v>
      </c>
      <c r="K23" t="s">
        <v>34</v>
      </c>
      <c r="L23"/>
      <c r="M23" t="s">
        <v>81</v>
      </c>
      <c r="N23" t="s">
        <v>82</v>
      </c>
      <c r="O23" s="9">
        <v>308</v>
      </c>
      <c r="P23">
        <v>17</v>
      </c>
      <c r="Q23" s="10">
        <f>Tabla1[[#This Row],[Precio unitario]]*Tabla1[[#This Row],[Cantidad]]</f>
        <v>5236</v>
      </c>
      <c r="R23" s="9">
        <v>502.65599999999995</v>
      </c>
    </row>
    <row r="24" spans="2:18" x14ac:dyDescent="0.3">
      <c r="B24" s="7">
        <v>1019</v>
      </c>
      <c r="C24" s="8">
        <v>43110</v>
      </c>
      <c r="D24" s="7">
        <v>10</v>
      </c>
      <c r="E24" t="s">
        <v>72</v>
      </c>
      <c r="F24" t="s">
        <v>73</v>
      </c>
      <c r="G24" t="s">
        <v>74</v>
      </c>
      <c r="H24" t="s">
        <v>75</v>
      </c>
      <c r="I24" t="s">
        <v>33</v>
      </c>
      <c r="J24" s="8">
        <v>43112</v>
      </c>
      <c r="K24" t="s">
        <v>34</v>
      </c>
      <c r="L24"/>
      <c r="M24" t="s">
        <v>47</v>
      </c>
      <c r="N24" t="s">
        <v>48</v>
      </c>
      <c r="O24" s="9">
        <v>128.79999999999998</v>
      </c>
      <c r="P24">
        <v>44</v>
      </c>
      <c r="Q24" s="10">
        <f>Tabla1[[#This Row],[Precio unitario]]*Tabla1[[#This Row],[Cantidad]]</f>
        <v>5667.1999999999989</v>
      </c>
      <c r="R24" s="9">
        <v>589.38879999999995</v>
      </c>
    </row>
    <row r="25" spans="2:18" x14ac:dyDescent="0.3">
      <c r="B25" s="7">
        <v>1020</v>
      </c>
      <c r="C25" s="8">
        <v>43111</v>
      </c>
      <c r="D25" s="7">
        <v>11</v>
      </c>
      <c r="E25" t="s">
        <v>83</v>
      </c>
      <c r="F25" t="s">
        <v>84</v>
      </c>
      <c r="G25" t="s">
        <v>84</v>
      </c>
      <c r="H25" t="s">
        <v>70</v>
      </c>
      <c r="I25" t="s">
        <v>71</v>
      </c>
      <c r="J25" s="8"/>
      <c r="K25" t="s">
        <v>46</v>
      </c>
      <c r="L25"/>
      <c r="M25" t="s">
        <v>28</v>
      </c>
      <c r="N25" t="s">
        <v>29</v>
      </c>
      <c r="O25" s="9">
        <v>49</v>
      </c>
      <c r="P25">
        <v>81</v>
      </c>
      <c r="Q25" s="10">
        <f>Tabla1[[#This Row],[Precio unitario]]*Tabla1[[#This Row],[Cantidad]]</f>
        <v>3969</v>
      </c>
      <c r="R25" s="9">
        <v>384.99299999999999</v>
      </c>
    </row>
    <row r="26" spans="2:18" x14ac:dyDescent="0.3">
      <c r="B26" s="7">
        <v>1021</v>
      </c>
      <c r="C26" s="8">
        <v>43111</v>
      </c>
      <c r="D26" s="7">
        <v>11</v>
      </c>
      <c r="E26" t="s">
        <v>83</v>
      </c>
      <c r="F26" t="s">
        <v>84</v>
      </c>
      <c r="G26" t="s">
        <v>84</v>
      </c>
      <c r="H26" t="s">
        <v>70</v>
      </c>
      <c r="I26" t="s">
        <v>71</v>
      </c>
      <c r="J26" s="8"/>
      <c r="K26" t="s">
        <v>46</v>
      </c>
      <c r="L26"/>
      <c r="M26" t="s">
        <v>76</v>
      </c>
      <c r="N26" t="s">
        <v>27</v>
      </c>
      <c r="O26" s="9">
        <v>41.86</v>
      </c>
      <c r="P26">
        <v>49</v>
      </c>
      <c r="Q26" s="10">
        <f>Tabla1[[#This Row],[Precio unitario]]*Tabla1[[#This Row],[Cantidad]]</f>
        <v>2051.14</v>
      </c>
      <c r="R26" s="9">
        <v>211.26742000000007</v>
      </c>
    </row>
    <row r="27" spans="2:18" x14ac:dyDescent="0.3">
      <c r="B27" s="7">
        <v>1022</v>
      </c>
      <c r="C27" s="8">
        <v>43101</v>
      </c>
      <c r="D27" s="7">
        <v>1</v>
      </c>
      <c r="E27" t="s">
        <v>85</v>
      </c>
      <c r="F27" t="s">
        <v>86</v>
      </c>
      <c r="G27" t="s">
        <v>87</v>
      </c>
      <c r="H27" t="s">
        <v>44</v>
      </c>
      <c r="I27" t="s">
        <v>45</v>
      </c>
      <c r="J27" s="8"/>
      <c r="L27"/>
      <c r="M27" t="s">
        <v>39</v>
      </c>
      <c r="N27" t="s">
        <v>27</v>
      </c>
      <c r="O27" s="9">
        <v>252</v>
      </c>
      <c r="P27">
        <v>42</v>
      </c>
      <c r="Q27" s="10">
        <f>Tabla1[[#This Row],[Precio unitario]]*Tabla1[[#This Row],[Cantidad]]</f>
        <v>10584</v>
      </c>
      <c r="R27" s="9">
        <v>1058.4000000000001</v>
      </c>
    </row>
    <row r="28" spans="2:18" x14ac:dyDescent="0.3">
      <c r="B28" s="7">
        <v>1023</v>
      </c>
      <c r="C28" s="8">
        <v>43101</v>
      </c>
      <c r="D28" s="7">
        <v>1</v>
      </c>
      <c r="E28" t="s">
        <v>85</v>
      </c>
      <c r="F28" t="s">
        <v>86</v>
      </c>
      <c r="G28" t="s">
        <v>87</v>
      </c>
      <c r="H28" t="s">
        <v>44</v>
      </c>
      <c r="I28" t="s">
        <v>45</v>
      </c>
      <c r="J28" s="8"/>
      <c r="L28"/>
      <c r="M28" t="s">
        <v>40</v>
      </c>
      <c r="N28" t="s">
        <v>27</v>
      </c>
      <c r="O28" s="9">
        <v>644</v>
      </c>
      <c r="P28">
        <v>58</v>
      </c>
      <c r="Q28" s="10">
        <f>Tabla1[[#This Row],[Precio unitario]]*Tabla1[[#This Row],[Cantidad]]</f>
        <v>37352</v>
      </c>
      <c r="R28" s="9">
        <v>3772.5520000000001</v>
      </c>
    </row>
    <row r="29" spans="2:18" x14ac:dyDescent="0.3">
      <c r="B29" s="7">
        <v>1024</v>
      </c>
      <c r="C29" s="8">
        <v>43101</v>
      </c>
      <c r="D29" s="7">
        <v>1</v>
      </c>
      <c r="E29" t="s">
        <v>85</v>
      </c>
      <c r="F29" t="s">
        <v>86</v>
      </c>
      <c r="G29" t="s">
        <v>87</v>
      </c>
      <c r="H29" t="s">
        <v>44</v>
      </c>
      <c r="I29" t="s">
        <v>45</v>
      </c>
      <c r="J29" s="8"/>
      <c r="L29"/>
      <c r="M29" t="s">
        <v>76</v>
      </c>
      <c r="N29" t="s">
        <v>27</v>
      </c>
      <c r="O29" s="9">
        <v>41.86</v>
      </c>
      <c r="P29">
        <v>67</v>
      </c>
      <c r="Q29" s="10">
        <f>Tabla1[[#This Row],[Precio unitario]]*Tabla1[[#This Row],[Cantidad]]</f>
        <v>2804.62</v>
      </c>
      <c r="R29" s="9">
        <v>280.46199999999999</v>
      </c>
    </row>
    <row r="30" spans="2:18" x14ac:dyDescent="0.3">
      <c r="B30" s="7">
        <v>1025</v>
      </c>
      <c r="C30" s="8">
        <v>43128</v>
      </c>
      <c r="D30" s="7">
        <v>28</v>
      </c>
      <c r="E30" t="s">
        <v>67</v>
      </c>
      <c r="F30" t="s">
        <v>68</v>
      </c>
      <c r="G30" t="s">
        <v>69</v>
      </c>
      <c r="H30" t="s">
        <v>70</v>
      </c>
      <c r="I30" t="s">
        <v>71</v>
      </c>
      <c r="J30" s="8">
        <v>43130</v>
      </c>
      <c r="K30" t="s">
        <v>46</v>
      </c>
      <c r="L30" t="s">
        <v>35</v>
      </c>
      <c r="M30" t="s">
        <v>59</v>
      </c>
      <c r="N30" t="s">
        <v>60</v>
      </c>
      <c r="O30" s="9">
        <v>135.1</v>
      </c>
      <c r="P30">
        <v>100</v>
      </c>
      <c r="Q30" s="10">
        <f>Tabla1[[#This Row],[Precio unitario]]*Tabla1[[#This Row],[Cantidad]]</f>
        <v>13510</v>
      </c>
      <c r="R30" s="9">
        <v>1310.47</v>
      </c>
    </row>
    <row r="31" spans="2:18" x14ac:dyDescent="0.3">
      <c r="B31" s="7">
        <v>1026</v>
      </c>
      <c r="C31" s="8">
        <v>43128</v>
      </c>
      <c r="D31" s="7">
        <v>28</v>
      </c>
      <c r="E31" t="s">
        <v>67</v>
      </c>
      <c r="F31" t="s">
        <v>68</v>
      </c>
      <c r="G31" t="s">
        <v>69</v>
      </c>
      <c r="H31" t="s">
        <v>70</v>
      </c>
      <c r="I31" t="s">
        <v>71</v>
      </c>
      <c r="J31" s="8">
        <v>43130</v>
      </c>
      <c r="K31" t="s">
        <v>46</v>
      </c>
      <c r="L31" t="s">
        <v>35</v>
      </c>
      <c r="M31" t="s">
        <v>88</v>
      </c>
      <c r="N31" t="s">
        <v>89</v>
      </c>
      <c r="O31" s="9">
        <v>257.59999999999997</v>
      </c>
      <c r="P31">
        <v>63</v>
      </c>
      <c r="Q31" s="10">
        <f>Tabla1[[#This Row],[Precio unitario]]*Tabla1[[#This Row],[Cantidad]]</f>
        <v>16228.799999999997</v>
      </c>
      <c r="R31" s="9">
        <v>1606.6511999999998</v>
      </c>
    </row>
    <row r="32" spans="2:18" x14ac:dyDescent="0.3">
      <c r="B32" s="7">
        <v>1027</v>
      </c>
      <c r="C32" s="8">
        <v>43109</v>
      </c>
      <c r="D32" s="7">
        <v>9</v>
      </c>
      <c r="E32" t="s">
        <v>90</v>
      </c>
      <c r="F32" t="s">
        <v>91</v>
      </c>
      <c r="G32" t="s">
        <v>51</v>
      </c>
      <c r="H32" t="s">
        <v>92</v>
      </c>
      <c r="I32" t="s">
        <v>23</v>
      </c>
      <c r="J32" s="8">
        <v>43111</v>
      </c>
      <c r="K32" t="s">
        <v>34</v>
      </c>
      <c r="L32" t="s">
        <v>25</v>
      </c>
      <c r="M32" t="s">
        <v>93</v>
      </c>
      <c r="N32" t="s">
        <v>94</v>
      </c>
      <c r="O32" s="9">
        <v>273</v>
      </c>
      <c r="P32">
        <v>57</v>
      </c>
      <c r="Q32" s="10">
        <f>Tabla1[[#This Row],[Precio unitario]]*Tabla1[[#This Row],[Cantidad]]</f>
        <v>15561</v>
      </c>
      <c r="R32" s="9">
        <v>1540.539</v>
      </c>
    </row>
    <row r="33" spans="2:18" x14ac:dyDescent="0.3">
      <c r="B33" s="7">
        <v>1028</v>
      </c>
      <c r="C33" s="8">
        <v>43109</v>
      </c>
      <c r="D33" s="7">
        <v>9</v>
      </c>
      <c r="E33" t="s">
        <v>90</v>
      </c>
      <c r="F33" t="s">
        <v>91</v>
      </c>
      <c r="G33" t="s">
        <v>51</v>
      </c>
      <c r="H33" t="s">
        <v>92</v>
      </c>
      <c r="I33" t="s">
        <v>23</v>
      </c>
      <c r="J33" s="8">
        <v>43111</v>
      </c>
      <c r="K33" t="s">
        <v>34</v>
      </c>
      <c r="L33" t="s">
        <v>25</v>
      </c>
      <c r="M33" t="s">
        <v>95</v>
      </c>
      <c r="N33" t="s">
        <v>96</v>
      </c>
      <c r="O33" s="9">
        <v>487.19999999999993</v>
      </c>
      <c r="P33">
        <v>81</v>
      </c>
      <c r="Q33" s="10">
        <f>Tabla1[[#This Row],[Precio unitario]]*Tabla1[[#This Row],[Cantidad]]</f>
        <v>39463.199999999997</v>
      </c>
      <c r="R33" s="9">
        <v>4143.6359999999995</v>
      </c>
    </row>
    <row r="34" spans="2:18" x14ac:dyDescent="0.3">
      <c r="B34" s="7">
        <v>1029</v>
      </c>
      <c r="C34" s="8">
        <v>43106</v>
      </c>
      <c r="D34" s="7">
        <v>6</v>
      </c>
      <c r="E34" t="s">
        <v>61</v>
      </c>
      <c r="F34" t="s">
        <v>62</v>
      </c>
      <c r="G34" t="s">
        <v>63</v>
      </c>
      <c r="H34" t="s">
        <v>64</v>
      </c>
      <c r="I34" t="s">
        <v>45</v>
      </c>
      <c r="J34" s="8">
        <v>43108</v>
      </c>
      <c r="K34" t="s">
        <v>24</v>
      </c>
      <c r="L34" t="s">
        <v>35</v>
      </c>
      <c r="M34" t="s">
        <v>26</v>
      </c>
      <c r="N34" t="s">
        <v>27</v>
      </c>
      <c r="O34" s="9">
        <v>196</v>
      </c>
      <c r="P34">
        <v>71</v>
      </c>
      <c r="Q34" s="10">
        <f>Tabla1[[#This Row],[Precio unitario]]*Tabla1[[#This Row],[Cantidad]]</f>
        <v>13916</v>
      </c>
      <c r="R34" s="9">
        <v>1335.9360000000001</v>
      </c>
    </row>
    <row r="35" spans="2:18" x14ac:dyDescent="0.3">
      <c r="B35" s="7">
        <v>1030</v>
      </c>
      <c r="C35" s="8">
        <v>43139</v>
      </c>
      <c r="D35" s="7">
        <v>8</v>
      </c>
      <c r="E35" t="s">
        <v>41</v>
      </c>
      <c r="F35" t="s">
        <v>42</v>
      </c>
      <c r="G35" t="s">
        <v>43</v>
      </c>
      <c r="H35" t="s">
        <v>44</v>
      </c>
      <c r="I35" t="s">
        <v>45</v>
      </c>
      <c r="J35" s="8">
        <v>43141</v>
      </c>
      <c r="K35" t="s">
        <v>24</v>
      </c>
      <c r="L35" t="s">
        <v>25</v>
      </c>
      <c r="M35" t="s">
        <v>65</v>
      </c>
      <c r="N35" t="s">
        <v>66</v>
      </c>
      <c r="O35" s="9">
        <v>560</v>
      </c>
      <c r="P35">
        <v>32</v>
      </c>
      <c r="Q35" s="10">
        <f>Tabla1[[#This Row],[Precio unitario]]*Tabla1[[#This Row],[Cantidad]]</f>
        <v>17920</v>
      </c>
      <c r="R35" s="9">
        <v>1809.92</v>
      </c>
    </row>
    <row r="36" spans="2:18" x14ac:dyDescent="0.3">
      <c r="B36" s="7">
        <v>1031</v>
      </c>
      <c r="C36" s="8">
        <v>43134</v>
      </c>
      <c r="D36" s="7">
        <v>3</v>
      </c>
      <c r="E36" t="s">
        <v>55</v>
      </c>
      <c r="F36" t="s">
        <v>56</v>
      </c>
      <c r="G36" t="s">
        <v>57</v>
      </c>
      <c r="H36" t="s">
        <v>22</v>
      </c>
      <c r="I36" t="s">
        <v>23</v>
      </c>
      <c r="J36" s="8">
        <v>43136</v>
      </c>
      <c r="K36" t="s">
        <v>24</v>
      </c>
      <c r="L36" t="s">
        <v>58</v>
      </c>
      <c r="M36" t="s">
        <v>97</v>
      </c>
      <c r="N36" t="s">
        <v>82</v>
      </c>
      <c r="O36" s="9">
        <v>140</v>
      </c>
      <c r="P36">
        <v>63</v>
      </c>
      <c r="Q36" s="10">
        <f>Tabla1[[#This Row],[Precio unitario]]*Tabla1[[#This Row],[Cantidad]]</f>
        <v>8820</v>
      </c>
      <c r="R36" s="9">
        <v>917.28</v>
      </c>
    </row>
    <row r="37" spans="2:18" x14ac:dyDescent="0.3">
      <c r="B37" s="7">
        <v>1032</v>
      </c>
      <c r="C37" s="8">
        <v>43134</v>
      </c>
      <c r="D37" s="7">
        <v>3</v>
      </c>
      <c r="E37" t="s">
        <v>55</v>
      </c>
      <c r="F37" t="s">
        <v>56</v>
      </c>
      <c r="G37" t="s">
        <v>57</v>
      </c>
      <c r="H37" t="s">
        <v>22</v>
      </c>
      <c r="I37" t="s">
        <v>23</v>
      </c>
      <c r="J37" s="8">
        <v>43136</v>
      </c>
      <c r="K37" t="s">
        <v>24</v>
      </c>
      <c r="L37" t="s">
        <v>58</v>
      </c>
      <c r="M37" t="s">
        <v>65</v>
      </c>
      <c r="N37" t="s">
        <v>66</v>
      </c>
      <c r="O37" s="9">
        <v>560</v>
      </c>
      <c r="P37">
        <v>30</v>
      </c>
      <c r="Q37" s="10">
        <f>Tabla1[[#This Row],[Precio unitario]]*Tabla1[[#This Row],[Cantidad]]</f>
        <v>16800</v>
      </c>
      <c r="R37" s="9">
        <v>1680</v>
      </c>
    </row>
    <row r="38" spans="2:18" x14ac:dyDescent="0.3">
      <c r="B38" s="7">
        <v>1033</v>
      </c>
      <c r="C38" s="8">
        <v>43137</v>
      </c>
      <c r="D38" s="7">
        <v>6</v>
      </c>
      <c r="E38" t="s">
        <v>61</v>
      </c>
      <c r="F38" t="s">
        <v>62</v>
      </c>
      <c r="G38" t="s">
        <v>63</v>
      </c>
      <c r="H38" t="s">
        <v>64</v>
      </c>
      <c r="I38" t="s">
        <v>45</v>
      </c>
      <c r="J38" s="8">
        <v>43139</v>
      </c>
      <c r="K38" t="s">
        <v>24</v>
      </c>
      <c r="L38" t="s">
        <v>35</v>
      </c>
      <c r="N38" t="s">
        <v>18</v>
      </c>
      <c r="O38" s="9"/>
      <c r="Q38" s="10"/>
      <c r="R38" s="9">
        <v>602</v>
      </c>
    </row>
    <row r="39" spans="2:18" x14ac:dyDescent="0.3">
      <c r="B39" s="7">
        <v>1034</v>
      </c>
      <c r="C39" s="8">
        <v>43159</v>
      </c>
      <c r="D39" s="7">
        <v>28</v>
      </c>
      <c r="E39" t="s">
        <v>67</v>
      </c>
      <c r="F39" t="s">
        <v>68</v>
      </c>
      <c r="G39" t="s">
        <v>69</v>
      </c>
      <c r="H39" t="s">
        <v>70</v>
      </c>
      <c r="I39" t="s">
        <v>71</v>
      </c>
      <c r="J39" s="8">
        <v>43161</v>
      </c>
      <c r="K39" t="s">
        <v>46</v>
      </c>
      <c r="L39" t="s">
        <v>25</v>
      </c>
      <c r="N39" t="s">
        <v>18</v>
      </c>
      <c r="O39" s="9"/>
      <c r="Q39" s="10"/>
      <c r="R39" s="9">
        <v>434</v>
      </c>
    </row>
    <row r="40" spans="2:18" x14ac:dyDescent="0.3">
      <c r="B40" s="7">
        <v>1035</v>
      </c>
      <c r="C40" s="8">
        <v>43139</v>
      </c>
      <c r="D40" s="7">
        <v>8</v>
      </c>
      <c r="E40" t="s">
        <v>41</v>
      </c>
      <c r="F40" t="s">
        <v>42</v>
      </c>
      <c r="G40" t="s">
        <v>43</v>
      </c>
      <c r="H40" t="s">
        <v>44</v>
      </c>
      <c r="I40" t="s">
        <v>45</v>
      </c>
      <c r="J40" s="8">
        <v>43141</v>
      </c>
      <c r="K40" t="s">
        <v>46</v>
      </c>
      <c r="L40" t="s">
        <v>25</v>
      </c>
      <c r="N40" t="s">
        <v>18</v>
      </c>
      <c r="O40" s="9"/>
      <c r="Q40" s="10"/>
      <c r="R40" s="9">
        <v>644</v>
      </c>
    </row>
    <row r="41" spans="2:18" x14ac:dyDescent="0.3">
      <c r="B41" s="7">
        <v>1036</v>
      </c>
      <c r="C41" s="8">
        <v>43141</v>
      </c>
      <c r="D41" s="7">
        <v>10</v>
      </c>
      <c r="E41" t="s">
        <v>72</v>
      </c>
      <c r="F41" t="s">
        <v>73</v>
      </c>
      <c r="G41" t="s">
        <v>74</v>
      </c>
      <c r="H41" t="s">
        <v>75</v>
      </c>
      <c r="I41" t="s">
        <v>33</v>
      </c>
      <c r="J41" s="8">
        <v>43143</v>
      </c>
      <c r="K41" t="s">
        <v>24</v>
      </c>
      <c r="L41" t="s">
        <v>35</v>
      </c>
      <c r="M41" t="s">
        <v>98</v>
      </c>
      <c r="N41" t="s">
        <v>29</v>
      </c>
      <c r="O41" s="9">
        <v>140</v>
      </c>
      <c r="P41">
        <v>47</v>
      </c>
      <c r="Q41" s="10">
        <f>Tabla1[[#This Row],[Precio unitario]]*Tabla1[[#This Row],[Cantidad]]</f>
        <v>6580</v>
      </c>
      <c r="R41" s="9">
        <v>684.32</v>
      </c>
    </row>
    <row r="42" spans="2:18" x14ac:dyDescent="0.3">
      <c r="B42" s="7">
        <v>1038</v>
      </c>
      <c r="C42" s="8">
        <v>43141</v>
      </c>
      <c r="D42" s="7">
        <v>10</v>
      </c>
      <c r="E42" t="s">
        <v>72</v>
      </c>
      <c r="F42" t="s">
        <v>73</v>
      </c>
      <c r="G42" t="s">
        <v>74</v>
      </c>
      <c r="H42" t="s">
        <v>75</v>
      </c>
      <c r="I42" t="s">
        <v>33</v>
      </c>
      <c r="J42" s="8"/>
      <c r="K42" t="s">
        <v>34</v>
      </c>
      <c r="L42"/>
      <c r="M42" t="s">
        <v>28</v>
      </c>
      <c r="N42" t="s">
        <v>29</v>
      </c>
      <c r="O42" s="9">
        <v>49</v>
      </c>
      <c r="P42">
        <v>49</v>
      </c>
      <c r="Q42" s="10">
        <f>Tabla1[[#This Row],[Precio unitario]]*Tabla1[[#This Row],[Cantidad]]</f>
        <v>2401</v>
      </c>
      <c r="R42" s="9">
        <v>230.49600000000004</v>
      </c>
    </row>
    <row r="43" spans="2:18" x14ac:dyDescent="0.3">
      <c r="B43" s="7">
        <v>1039</v>
      </c>
      <c r="C43" s="8">
        <v>43142</v>
      </c>
      <c r="D43" s="7">
        <v>11</v>
      </c>
      <c r="E43" t="s">
        <v>83</v>
      </c>
      <c r="F43" t="s">
        <v>84</v>
      </c>
      <c r="G43" t="s">
        <v>84</v>
      </c>
      <c r="H43" t="s">
        <v>70</v>
      </c>
      <c r="I43" t="s">
        <v>71</v>
      </c>
      <c r="J43" s="8"/>
      <c r="K43" t="s">
        <v>46</v>
      </c>
      <c r="L43"/>
      <c r="M43" t="s">
        <v>65</v>
      </c>
      <c r="N43" t="s">
        <v>66</v>
      </c>
      <c r="O43" s="9">
        <v>560</v>
      </c>
      <c r="P43">
        <v>72</v>
      </c>
      <c r="Q43" s="10">
        <f>Tabla1[[#This Row],[Precio unitario]]*Tabla1[[#This Row],[Cantidad]]</f>
        <v>40320</v>
      </c>
      <c r="R43" s="9">
        <v>3991.6800000000003</v>
      </c>
    </row>
    <row r="44" spans="2:18" x14ac:dyDescent="0.3">
      <c r="B44" s="7">
        <v>1040</v>
      </c>
      <c r="C44" s="8">
        <v>43132</v>
      </c>
      <c r="D44" s="7">
        <v>1</v>
      </c>
      <c r="E44" t="s">
        <v>85</v>
      </c>
      <c r="F44" t="s">
        <v>86</v>
      </c>
      <c r="G44" t="s">
        <v>87</v>
      </c>
      <c r="H44" t="s">
        <v>44</v>
      </c>
      <c r="I44" t="s">
        <v>45</v>
      </c>
      <c r="J44" s="8"/>
      <c r="K44" t="s">
        <v>46</v>
      </c>
      <c r="L44"/>
      <c r="M44" t="s">
        <v>88</v>
      </c>
      <c r="N44" t="s">
        <v>89</v>
      </c>
      <c r="O44" s="9">
        <v>257.59999999999997</v>
      </c>
      <c r="P44">
        <v>13</v>
      </c>
      <c r="Q44" s="10">
        <f>Tabla1[[#This Row],[Precio unitario]]*Tabla1[[#This Row],[Cantidad]]</f>
        <v>3348.7999999999997</v>
      </c>
      <c r="R44" s="9">
        <v>331.53120000000001</v>
      </c>
    </row>
    <row r="45" spans="2:18" x14ac:dyDescent="0.3">
      <c r="B45" s="7">
        <v>1041</v>
      </c>
      <c r="C45" s="8">
        <v>43159</v>
      </c>
      <c r="D45" s="7">
        <v>28</v>
      </c>
      <c r="E45" t="s">
        <v>67</v>
      </c>
      <c r="F45" t="s">
        <v>68</v>
      </c>
      <c r="G45" t="s">
        <v>69</v>
      </c>
      <c r="H45" t="s">
        <v>70</v>
      </c>
      <c r="I45" t="s">
        <v>71</v>
      </c>
      <c r="J45" s="8">
        <v>43161</v>
      </c>
      <c r="K45" t="s">
        <v>46</v>
      </c>
      <c r="L45" t="s">
        <v>35</v>
      </c>
      <c r="M45" t="s">
        <v>40</v>
      </c>
      <c r="N45" t="s">
        <v>27</v>
      </c>
      <c r="O45" s="9">
        <v>644</v>
      </c>
      <c r="P45">
        <v>32</v>
      </c>
      <c r="Q45" s="10">
        <f>Tabla1[[#This Row],[Precio unitario]]*Tabla1[[#This Row],[Cantidad]]</f>
        <v>20608</v>
      </c>
      <c r="R45" s="9">
        <v>2081.4080000000004</v>
      </c>
    </row>
    <row r="46" spans="2:18" x14ac:dyDescent="0.3">
      <c r="B46" s="7">
        <v>1042</v>
      </c>
      <c r="C46" s="8">
        <v>43140</v>
      </c>
      <c r="D46" s="7">
        <v>9</v>
      </c>
      <c r="E46" t="s">
        <v>90</v>
      </c>
      <c r="F46" t="s">
        <v>91</v>
      </c>
      <c r="G46" t="s">
        <v>51</v>
      </c>
      <c r="H46" t="s">
        <v>92</v>
      </c>
      <c r="I46" t="s">
        <v>23</v>
      </c>
      <c r="J46" s="8">
        <v>43142</v>
      </c>
      <c r="K46" t="s">
        <v>34</v>
      </c>
      <c r="L46" t="s">
        <v>25</v>
      </c>
      <c r="M46" t="s">
        <v>59</v>
      </c>
      <c r="N46" t="s">
        <v>60</v>
      </c>
      <c r="O46" s="9">
        <v>135.1</v>
      </c>
      <c r="P46">
        <v>27</v>
      </c>
      <c r="Q46" s="10">
        <f>Tabla1[[#This Row],[Precio unitario]]*Tabla1[[#This Row],[Cantidad]]</f>
        <v>3647.7</v>
      </c>
      <c r="R46" s="9">
        <v>346.53150000000005</v>
      </c>
    </row>
    <row r="47" spans="2:18" x14ac:dyDescent="0.3">
      <c r="B47" s="7">
        <v>1043</v>
      </c>
      <c r="C47" s="8">
        <v>43137</v>
      </c>
      <c r="D47" s="7">
        <v>6</v>
      </c>
      <c r="E47" t="s">
        <v>61</v>
      </c>
      <c r="F47" t="s">
        <v>62</v>
      </c>
      <c r="G47" t="s">
        <v>63</v>
      </c>
      <c r="H47" t="s">
        <v>64</v>
      </c>
      <c r="I47" t="s">
        <v>45</v>
      </c>
      <c r="J47" s="8">
        <v>43139</v>
      </c>
      <c r="K47" t="s">
        <v>24</v>
      </c>
      <c r="L47" t="s">
        <v>35</v>
      </c>
      <c r="M47" t="s">
        <v>53</v>
      </c>
      <c r="N47" t="s">
        <v>54</v>
      </c>
      <c r="O47" s="9">
        <v>178.5</v>
      </c>
      <c r="P47">
        <v>71</v>
      </c>
      <c r="Q47" s="10">
        <f>Tabla1[[#This Row],[Precio unitario]]*Tabla1[[#This Row],[Cantidad]]</f>
        <v>12673.5</v>
      </c>
      <c r="R47" s="9">
        <v>1280.0235</v>
      </c>
    </row>
    <row r="48" spans="2:18" x14ac:dyDescent="0.3">
      <c r="B48" s="7">
        <v>1044</v>
      </c>
      <c r="C48" s="8">
        <v>43139</v>
      </c>
      <c r="D48" s="7">
        <v>8</v>
      </c>
      <c r="E48" t="s">
        <v>41</v>
      </c>
      <c r="F48" t="s">
        <v>42</v>
      </c>
      <c r="G48" t="s">
        <v>43</v>
      </c>
      <c r="H48" t="s">
        <v>44</v>
      </c>
      <c r="I48" t="s">
        <v>45</v>
      </c>
      <c r="J48" s="8">
        <v>43141</v>
      </c>
      <c r="K48" t="s">
        <v>24</v>
      </c>
      <c r="L48" t="s">
        <v>25</v>
      </c>
      <c r="M48" t="s">
        <v>53</v>
      </c>
      <c r="N48" t="s">
        <v>54</v>
      </c>
      <c r="O48" s="9">
        <v>178.5</v>
      </c>
      <c r="P48">
        <v>13</v>
      </c>
      <c r="Q48" s="10">
        <f>Tabla1[[#This Row],[Precio unitario]]*Tabla1[[#This Row],[Cantidad]]</f>
        <v>2320.5</v>
      </c>
      <c r="R48" s="9">
        <v>220.44749999999996</v>
      </c>
    </row>
    <row r="49" spans="2:18" x14ac:dyDescent="0.3">
      <c r="B49" s="7">
        <v>1045</v>
      </c>
      <c r="C49" s="8">
        <v>43156</v>
      </c>
      <c r="D49" s="7">
        <v>25</v>
      </c>
      <c r="E49" t="s">
        <v>99</v>
      </c>
      <c r="F49" t="s">
        <v>73</v>
      </c>
      <c r="G49" t="s">
        <v>74</v>
      </c>
      <c r="H49" t="s">
        <v>75</v>
      </c>
      <c r="I49" t="s">
        <v>33</v>
      </c>
      <c r="J49" s="8">
        <v>43158</v>
      </c>
      <c r="K49" t="s">
        <v>34</v>
      </c>
      <c r="L49" t="s">
        <v>58</v>
      </c>
      <c r="M49" t="s">
        <v>81</v>
      </c>
      <c r="N49" t="s">
        <v>82</v>
      </c>
      <c r="O49" s="9">
        <v>308</v>
      </c>
      <c r="P49">
        <v>98</v>
      </c>
      <c r="Q49" s="10">
        <f>Tabla1[[#This Row],[Precio unitario]]*Tabla1[[#This Row],[Cantidad]]</f>
        <v>30184</v>
      </c>
      <c r="R49" s="9">
        <v>2867.4800000000005</v>
      </c>
    </row>
    <row r="50" spans="2:18" x14ac:dyDescent="0.3">
      <c r="B50" s="7">
        <v>1046</v>
      </c>
      <c r="C50" s="8">
        <v>43157</v>
      </c>
      <c r="D50" s="7">
        <v>26</v>
      </c>
      <c r="E50" t="s">
        <v>100</v>
      </c>
      <c r="F50" t="s">
        <v>84</v>
      </c>
      <c r="G50" t="s">
        <v>84</v>
      </c>
      <c r="H50" t="s">
        <v>70</v>
      </c>
      <c r="I50" t="s">
        <v>71</v>
      </c>
      <c r="J50" s="8">
        <v>43159</v>
      </c>
      <c r="K50" t="s">
        <v>46</v>
      </c>
      <c r="L50" t="s">
        <v>35</v>
      </c>
      <c r="M50" t="s">
        <v>79</v>
      </c>
      <c r="N50" t="s">
        <v>80</v>
      </c>
      <c r="O50" s="9">
        <v>350</v>
      </c>
      <c r="P50">
        <v>21</v>
      </c>
      <c r="Q50" s="10">
        <f>Tabla1[[#This Row],[Precio unitario]]*Tabla1[[#This Row],[Cantidad]]</f>
        <v>7350</v>
      </c>
      <c r="R50" s="9">
        <v>749.7</v>
      </c>
    </row>
    <row r="51" spans="2:18" x14ac:dyDescent="0.3">
      <c r="B51" s="7">
        <v>1047</v>
      </c>
      <c r="C51" s="8">
        <v>43160</v>
      </c>
      <c r="D51" s="7">
        <v>29</v>
      </c>
      <c r="E51" t="s">
        <v>49</v>
      </c>
      <c r="F51" t="s">
        <v>50</v>
      </c>
      <c r="G51" t="s">
        <v>51</v>
      </c>
      <c r="H51" t="s">
        <v>52</v>
      </c>
      <c r="I51" t="s">
        <v>23</v>
      </c>
      <c r="J51" s="8">
        <v>43162</v>
      </c>
      <c r="K51" t="s">
        <v>24</v>
      </c>
      <c r="L51" t="s">
        <v>25</v>
      </c>
      <c r="M51" t="s">
        <v>101</v>
      </c>
      <c r="N51" t="s">
        <v>102</v>
      </c>
      <c r="O51" s="9">
        <v>546</v>
      </c>
      <c r="P51">
        <v>26</v>
      </c>
      <c r="Q51" s="10">
        <f>Tabla1[[#This Row],[Precio unitario]]*Tabla1[[#This Row],[Cantidad]]</f>
        <v>14196</v>
      </c>
      <c r="R51" s="9">
        <v>1490.5800000000002</v>
      </c>
    </row>
    <row r="52" spans="2:18" x14ac:dyDescent="0.3">
      <c r="B52" s="7">
        <v>1048</v>
      </c>
      <c r="C52" s="8">
        <v>43137</v>
      </c>
      <c r="D52" s="7">
        <v>6</v>
      </c>
      <c r="E52" t="s">
        <v>61</v>
      </c>
      <c r="F52" t="s">
        <v>62</v>
      </c>
      <c r="G52" t="s">
        <v>63</v>
      </c>
      <c r="H52" t="s">
        <v>64</v>
      </c>
      <c r="I52" t="s">
        <v>45</v>
      </c>
      <c r="J52" s="8">
        <v>43139</v>
      </c>
      <c r="K52" t="s">
        <v>46</v>
      </c>
      <c r="L52" t="s">
        <v>25</v>
      </c>
      <c r="M52" t="s">
        <v>36</v>
      </c>
      <c r="N52" t="s">
        <v>29</v>
      </c>
      <c r="O52" s="9">
        <v>420</v>
      </c>
      <c r="P52">
        <v>96</v>
      </c>
      <c r="Q52" s="10">
        <f>Tabla1[[#This Row],[Precio unitario]]*Tabla1[[#This Row],[Cantidad]]</f>
        <v>40320</v>
      </c>
      <c r="R52" s="9">
        <v>4152.96</v>
      </c>
    </row>
    <row r="53" spans="2:18" x14ac:dyDescent="0.3">
      <c r="B53" s="7">
        <v>1049</v>
      </c>
      <c r="C53" s="8">
        <v>43137</v>
      </c>
      <c r="D53" s="7">
        <v>6</v>
      </c>
      <c r="E53" t="s">
        <v>61</v>
      </c>
      <c r="F53" t="s">
        <v>62</v>
      </c>
      <c r="G53" t="s">
        <v>63</v>
      </c>
      <c r="H53" t="s">
        <v>64</v>
      </c>
      <c r="I53" t="s">
        <v>45</v>
      </c>
      <c r="J53" s="8">
        <v>43139</v>
      </c>
      <c r="K53" t="s">
        <v>46</v>
      </c>
      <c r="L53" t="s">
        <v>25</v>
      </c>
      <c r="M53" t="s">
        <v>37</v>
      </c>
      <c r="N53" t="s">
        <v>29</v>
      </c>
      <c r="O53" s="9">
        <v>742</v>
      </c>
      <c r="P53">
        <v>16</v>
      </c>
      <c r="Q53" s="10">
        <f>Tabla1[[#This Row],[Precio unitario]]*Tabla1[[#This Row],[Cantidad]]</f>
        <v>11872</v>
      </c>
      <c r="R53" s="9">
        <v>1234.6880000000003</v>
      </c>
    </row>
    <row r="54" spans="2:18" x14ac:dyDescent="0.3">
      <c r="B54" s="7">
        <v>1050</v>
      </c>
      <c r="C54" s="8">
        <v>43135</v>
      </c>
      <c r="D54" s="7">
        <v>4</v>
      </c>
      <c r="E54" t="s">
        <v>30</v>
      </c>
      <c r="F54" t="s">
        <v>31</v>
      </c>
      <c r="G54" t="s">
        <v>31</v>
      </c>
      <c r="H54" t="s">
        <v>32</v>
      </c>
      <c r="I54" t="s">
        <v>33</v>
      </c>
      <c r="J54" s="8"/>
      <c r="L54"/>
      <c r="M54" t="s">
        <v>103</v>
      </c>
      <c r="N54" t="s">
        <v>94</v>
      </c>
      <c r="O54" s="9">
        <v>532</v>
      </c>
      <c r="P54">
        <v>96</v>
      </c>
      <c r="Q54" s="10">
        <f>Tabla1[[#This Row],[Precio unitario]]*Tabla1[[#This Row],[Cantidad]]</f>
        <v>51072</v>
      </c>
      <c r="R54" s="9">
        <v>4851.84</v>
      </c>
    </row>
    <row r="55" spans="2:18" x14ac:dyDescent="0.3">
      <c r="B55" s="7">
        <v>1051</v>
      </c>
      <c r="C55" s="8">
        <v>43134</v>
      </c>
      <c r="D55" s="7">
        <v>3</v>
      </c>
      <c r="E55" t="s">
        <v>55</v>
      </c>
      <c r="F55" t="s">
        <v>56</v>
      </c>
      <c r="G55" t="s">
        <v>57</v>
      </c>
      <c r="H55" t="s">
        <v>22</v>
      </c>
      <c r="I55" t="s">
        <v>23</v>
      </c>
      <c r="J55" s="8"/>
      <c r="L55"/>
      <c r="M55" t="s">
        <v>76</v>
      </c>
      <c r="N55" t="s">
        <v>27</v>
      </c>
      <c r="O55" s="9">
        <v>41.86</v>
      </c>
      <c r="P55">
        <v>75</v>
      </c>
      <c r="Q55" s="10">
        <f>Tabla1[[#This Row],[Precio unitario]]*Tabla1[[#This Row],[Cantidad]]</f>
        <v>3139.5</v>
      </c>
      <c r="R55" s="9">
        <v>323.36850000000004</v>
      </c>
    </row>
    <row r="56" spans="2:18" x14ac:dyDescent="0.3">
      <c r="B56" s="7">
        <v>1052</v>
      </c>
      <c r="C56" s="8">
        <v>43168</v>
      </c>
      <c r="D56" s="7">
        <v>9</v>
      </c>
      <c r="E56" t="s">
        <v>90</v>
      </c>
      <c r="F56" t="s">
        <v>91</v>
      </c>
      <c r="G56" t="s">
        <v>51</v>
      </c>
      <c r="H56" t="s">
        <v>92</v>
      </c>
      <c r="I56" t="s">
        <v>23</v>
      </c>
      <c r="J56" s="8">
        <v>43170</v>
      </c>
      <c r="K56" t="s">
        <v>34</v>
      </c>
      <c r="L56" t="s">
        <v>25</v>
      </c>
      <c r="M56" t="s">
        <v>93</v>
      </c>
      <c r="N56" t="s">
        <v>94</v>
      </c>
      <c r="O56" s="9">
        <v>273</v>
      </c>
      <c r="P56">
        <v>55</v>
      </c>
      <c r="Q56" s="10">
        <f>Tabla1[[#This Row],[Precio unitario]]*Tabla1[[#This Row],[Cantidad]]</f>
        <v>15015</v>
      </c>
      <c r="R56" s="9">
        <v>1516.5150000000001</v>
      </c>
    </row>
    <row r="57" spans="2:18" x14ac:dyDescent="0.3">
      <c r="B57" s="7">
        <v>1053</v>
      </c>
      <c r="C57" s="8">
        <v>43168</v>
      </c>
      <c r="D57" s="7">
        <v>9</v>
      </c>
      <c r="E57" t="s">
        <v>90</v>
      </c>
      <c r="F57" t="s">
        <v>91</v>
      </c>
      <c r="G57" t="s">
        <v>51</v>
      </c>
      <c r="H57" t="s">
        <v>92</v>
      </c>
      <c r="I57" t="s">
        <v>23</v>
      </c>
      <c r="J57" s="8">
        <v>43170</v>
      </c>
      <c r="K57" t="s">
        <v>34</v>
      </c>
      <c r="L57" t="s">
        <v>25</v>
      </c>
      <c r="M57" t="s">
        <v>95</v>
      </c>
      <c r="N57" t="s">
        <v>96</v>
      </c>
      <c r="O57" s="9">
        <v>487.19999999999993</v>
      </c>
      <c r="P57">
        <v>11</v>
      </c>
      <c r="Q57" s="10">
        <f>Tabla1[[#This Row],[Precio unitario]]*Tabla1[[#This Row],[Cantidad]]</f>
        <v>5359.1999999999989</v>
      </c>
      <c r="R57" s="9">
        <v>514.4831999999999</v>
      </c>
    </row>
    <row r="58" spans="2:18" x14ac:dyDescent="0.3">
      <c r="B58" s="7">
        <v>1054</v>
      </c>
      <c r="C58" s="8">
        <v>43165</v>
      </c>
      <c r="D58" s="7">
        <v>6</v>
      </c>
      <c r="E58" t="s">
        <v>61</v>
      </c>
      <c r="F58" t="s">
        <v>62</v>
      </c>
      <c r="G58" t="s">
        <v>63</v>
      </c>
      <c r="H58" t="s">
        <v>64</v>
      </c>
      <c r="I58" t="s">
        <v>45</v>
      </c>
      <c r="J58" s="8">
        <v>43167</v>
      </c>
      <c r="K58" t="s">
        <v>24</v>
      </c>
      <c r="L58" t="s">
        <v>35</v>
      </c>
      <c r="M58" t="s">
        <v>26</v>
      </c>
      <c r="N58" t="s">
        <v>27</v>
      </c>
      <c r="O58" s="9">
        <v>196</v>
      </c>
      <c r="P58">
        <v>53</v>
      </c>
      <c r="Q58" s="10">
        <f>Tabla1[[#This Row],[Precio unitario]]*Tabla1[[#This Row],[Cantidad]]</f>
        <v>10388</v>
      </c>
      <c r="R58" s="9">
        <v>1007.6360000000001</v>
      </c>
    </row>
    <row r="59" spans="2:18" x14ac:dyDescent="0.3">
      <c r="B59" s="7">
        <v>1055</v>
      </c>
      <c r="C59" s="8">
        <v>43167</v>
      </c>
      <c r="D59" s="7">
        <v>8</v>
      </c>
      <c r="E59" t="s">
        <v>41</v>
      </c>
      <c r="F59" t="s">
        <v>42</v>
      </c>
      <c r="G59" t="s">
        <v>43</v>
      </c>
      <c r="H59" t="s">
        <v>44</v>
      </c>
      <c r="I59" t="s">
        <v>45</v>
      </c>
      <c r="J59" s="8">
        <v>43169</v>
      </c>
      <c r="K59" t="s">
        <v>24</v>
      </c>
      <c r="L59" t="s">
        <v>25</v>
      </c>
      <c r="M59" t="s">
        <v>65</v>
      </c>
      <c r="N59" t="s">
        <v>66</v>
      </c>
      <c r="O59" s="9">
        <v>560</v>
      </c>
      <c r="P59">
        <v>85</v>
      </c>
      <c r="Q59" s="10">
        <f>Tabla1[[#This Row],[Precio unitario]]*Tabla1[[#This Row],[Cantidad]]</f>
        <v>47600</v>
      </c>
      <c r="R59" s="9">
        <v>4998</v>
      </c>
    </row>
    <row r="60" spans="2:18" x14ac:dyDescent="0.3">
      <c r="B60" s="7">
        <v>1056</v>
      </c>
      <c r="C60" s="8">
        <v>43167</v>
      </c>
      <c r="D60" s="7">
        <v>8</v>
      </c>
      <c r="E60" t="s">
        <v>41</v>
      </c>
      <c r="F60" t="s">
        <v>42</v>
      </c>
      <c r="G60" t="s">
        <v>43</v>
      </c>
      <c r="H60" t="s">
        <v>44</v>
      </c>
      <c r="I60" t="s">
        <v>45</v>
      </c>
      <c r="J60" s="8">
        <v>43169</v>
      </c>
      <c r="K60" t="s">
        <v>24</v>
      </c>
      <c r="L60" t="s">
        <v>25</v>
      </c>
      <c r="M60" t="s">
        <v>47</v>
      </c>
      <c r="N60" t="s">
        <v>48</v>
      </c>
      <c r="O60" s="9">
        <v>128.79999999999998</v>
      </c>
      <c r="P60">
        <v>97</v>
      </c>
      <c r="Q60" s="10">
        <f>Tabla1[[#This Row],[Precio unitario]]*Tabla1[[#This Row],[Cantidad]]</f>
        <v>12493.599999999999</v>
      </c>
      <c r="R60" s="9">
        <v>1274.3472000000002</v>
      </c>
    </row>
    <row r="61" spans="2:18" x14ac:dyDescent="0.3">
      <c r="B61" s="7">
        <v>1057</v>
      </c>
      <c r="C61" s="8">
        <v>43184</v>
      </c>
      <c r="D61" s="7">
        <v>25</v>
      </c>
      <c r="E61" t="s">
        <v>99</v>
      </c>
      <c r="F61" t="s">
        <v>73</v>
      </c>
      <c r="G61" t="s">
        <v>74</v>
      </c>
      <c r="H61" t="s">
        <v>75</v>
      </c>
      <c r="I61" t="s">
        <v>33</v>
      </c>
      <c r="J61" s="8">
        <v>43186</v>
      </c>
      <c r="K61" t="s">
        <v>34</v>
      </c>
      <c r="L61" t="s">
        <v>58</v>
      </c>
      <c r="M61" t="s">
        <v>104</v>
      </c>
      <c r="N61" t="s">
        <v>48</v>
      </c>
      <c r="O61" s="9">
        <v>140</v>
      </c>
      <c r="P61">
        <v>46</v>
      </c>
      <c r="Q61" s="10">
        <f>Tabla1[[#This Row],[Precio unitario]]*Tabla1[[#This Row],[Cantidad]]</f>
        <v>6440</v>
      </c>
      <c r="R61" s="9">
        <v>650.44000000000005</v>
      </c>
    </row>
    <row r="62" spans="2:18" x14ac:dyDescent="0.3">
      <c r="B62" s="7">
        <v>1058</v>
      </c>
      <c r="C62" s="8">
        <v>43185</v>
      </c>
      <c r="D62" s="7">
        <v>26</v>
      </c>
      <c r="E62" t="s">
        <v>100</v>
      </c>
      <c r="F62" t="s">
        <v>84</v>
      </c>
      <c r="G62" t="s">
        <v>84</v>
      </c>
      <c r="H62" t="s">
        <v>70</v>
      </c>
      <c r="I62" t="s">
        <v>71</v>
      </c>
      <c r="J62" s="8">
        <v>43187</v>
      </c>
      <c r="K62" t="s">
        <v>46</v>
      </c>
      <c r="L62" t="s">
        <v>35</v>
      </c>
      <c r="M62" t="s">
        <v>105</v>
      </c>
      <c r="N62" t="s">
        <v>106</v>
      </c>
      <c r="O62" s="9">
        <v>298.90000000000003</v>
      </c>
      <c r="P62">
        <v>97</v>
      </c>
      <c r="Q62" s="10">
        <f>Tabla1[[#This Row],[Precio unitario]]*Tabla1[[#This Row],[Cantidad]]</f>
        <v>28993.300000000003</v>
      </c>
      <c r="R62" s="9">
        <v>2754.3634999999999</v>
      </c>
    </row>
    <row r="63" spans="2:18" x14ac:dyDescent="0.3">
      <c r="B63" s="7">
        <v>1059</v>
      </c>
      <c r="C63" s="8">
        <v>43185</v>
      </c>
      <c r="D63" s="7">
        <v>26</v>
      </c>
      <c r="E63" t="s">
        <v>100</v>
      </c>
      <c r="F63" t="s">
        <v>84</v>
      </c>
      <c r="G63" t="s">
        <v>84</v>
      </c>
      <c r="H63" t="s">
        <v>70</v>
      </c>
      <c r="I63" t="s">
        <v>71</v>
      </c>
      <c r="J63" s="8">
        <v>43187</v>
      </c>
      <c r="K63" t="s">
        <v>46</v>
      </c>
      <c r="L63" t="s">
        <v>35</v>
      </c>
      <c r="M63" t="s">
        <v>59</v>
      </c>
      <c r="N63" t="s">
        <v>60</v>
      </c>
      <c r="O63" s="9">
        <v>135.1</v>
      </c>
      <c r="P63">
        <v>97</v>
      </c>
      <c r="Q63" s="10">
        <f>Tabla1[[#This Row],[Precio unitario]]*Tabla1[[#This Row],[Cantidad]]</f>
        <v>13104.699999999999</v>
      </c>
      <c r="R63" s="9">
        <v>1336.6794000000002</v>
      </c>
    </row>
    <row r="64" spans="2:18" x14ac:dyDescent="0.3">
      <c r="B64" s="7">
        <v>1060</v>
      </c>
      <c r="C64" s="8">
        <v>43185</v>
      </c>
      <c r="D64" s="7">
        <v>26</v>
      </c>
      <c r="E64" t="s">
        <v>100</v>
      </c>
      <c r="F64" t="s">
        <v>84</v>
      </c>
      <c r="G64" t="s">
        <v>84</v>
      </c>
      <c r="H64" t="s">
        <v>70</v>
      </c>
      <c r="I64" t="s">
        <v>71</v>
      </c>
      <c r="J64" s="8">
        <v>43187</v>
      </c>
      <c r="K64" t="s">
        <v>46</v>
      </c>
      <c r="L64" t="s">
        <v>35</v>
      </c>
      <c r="M64" t="s">
        <v>88</v>
      </c>
      <c r="N64" t="s">
        <v>89</v>
      </c>
      <c r="O64" s="9">
        <v>257.59999999999997</v>
      </c>
      <c r="P64">
        <v>65</v>
      </c>
      <c r="Q64" s="10">
        <f>Tabla1[[#This Row],[Precio unitario]]*Tabla1[[#This Row],[Cantidad]]</f>
        <v>16743.999999999996</v>
      </c>
      <c r="R64" s="9">
        <v>1724.6320000000003</v>
      </c>
    </row>
    <row r="65" spans="2:18" x14ac:dyDescent="0.3">
      <c r="B65" s="7">
        <v>1061</v>
      </c>
      <c r="C65" s="8">
        <v>43188</v>
      </c>
      <c r="D65" s="7">
        <v>29</v>
      </c>
      <c r="E65" t="s">
        <v>49</v>
      </c>
      <c r="F65" t="s">
        <v>50</v>
      </c>
      <c r="G65" t="s">
        <v>51</v>
      </c>
      <c r="H65" t="s">
        <v>52</v>
      </c>
      <c r="I65" t="s">
        <v>23</v>
      </c>
      <c r="J65" s="8">
        <v>43190</v>
      </c>
      <c r="K65" t="s">
        <v>24</v>
      </c>
      <c r="L65" t="s">
        <v>25</v>
      </c>
      <c r="M65" t="s">
        <v>26</v>
      </c>
      <c r="N65" t="s">
        <v>27</v>
      </c>
      <c r="O65" s="9">
        <v>196</v>
      </c>
      <c r="P65">
        <v>72</v>
      </c>
      <c r="Q65" s="10">
        <f>Tabla1[[#This Row],[Precio unitario]]*Tabla1[[#This Row],[Cantidad]]</f>
        <v>14112</v>
      </c>
      <c r="R65" s="9">
        <v>1411.2000000000003</v>
      </c>
    </row>
    <row r="66" spans="2:18" x14ac:dyDescent="0.3">
      <c r="B66" s="7">
        <v>1062</v>
      </c>
      <c r="C66" s="8">
        <v>43165</v>
      </c>
      <c r="D66" s="7">
        <v>6</v>
      </c>
      <c r="E66" t="s">
        <v>61</v>
      </c>
      <c r="F66" t="s">
        <v>62</v>
      </c>
      <c r="G66" t="s">
        <v>63</v>
      </c>
      <c r="H66" t="s">
        <v>64</v>
      </c>
      <c r="I66" t="s">
        <v>45</v>
      </c>
      <c r="J66" s="8">
        <v>43167</v>
      </c>
      <c r="K66" t="s">
        <v>46</v>
      </c>
      <c r="L66" t="s">
        <v>25</v>
      </c>
      <c r="M66" t="s">
        <v>53</v>
      </c>
      <c r="N66" t="s">
        <v>54</v>
      </c>
      <c r="O66" s="9">
        <v>178.5</v>
      </c>
      <c r="P66">
        <v>16</v>
      </c>
      <c r="Q66" s="10">
        <f>Tabla1[[#This Row],[Precio unitario]]*Tabla1[[#This Row],[Cantidad]]</f>
        <v>2856</v>
      </c>
      <c r="R66" s="9">
        <v>282.74400000000003</v>
      </c>
    </row>
    <row r="67" spans="2:18" x14ac:dyDescent="0.3">
      <c r="B67" s="7">
        <v>1064</v>
      </c>
      <c r="C67" s="8">
        <v>43163</v>
      </c>
      <c r="D67" s="7">
        <v>4</v>
      </c>
      <c r="E67" t="s">
        <v>30</v>
      </c>
      <c r="F67" t="s">
        <v>31</v>
      </c>
      <c r="G67" t="s">
        <v>31</v>
      </c>
      <c r="H67" t="s">
        <v>32</v>
      </c>
      <c r="I67" t="s">
        <v>33</v>
      </c>
      <c r="J67" s="8">
        <v>43165</v>
      </c>
      <c r="K67" t="s">
        <v>34</v>
      </c>
      <c r="L67" t="s">
        <v>35</v>
      </c>
      <c r="M67" t="s">
        <v>107</v>
      </c>
      <c r="N67" t="s">
        <v>80</v>
      </c>
      <c r="O67" s="9">
        <v>1134</v>
      </c>
      <c r="P67">
        <v>77</v>
      </c>
      <c r="Q67" s="10">
        <f>Tabla1[[#This Row],[Precio unitario]]*Tabla1[[#This Row],[Cantidad]]</f>
        <v>87318</v>
      </c>
      <c r="R67" s="9">
        <v>8993.7540000000008</v>
      </c>
    </row>
    <row r="68" spans="2:18" x14ac:dyDescent="0.3">
      <c r="B68" s="7">
        <v>1065</v>
      </c>
      <c r="C68" s="8">
        <v>43163</v>
      </c>
      <c r="D68" s="7">
        <v>4</v>
      </c>
      <c r="E68" t="s">
        <v>30</v>
      </c>
      <c r="F68" t="s">
        <v>31</v>
      </c>
      <c r="G68" t="s">
        <v>31</v>
      </c>
      <c r="H68" t="s">
        <v>32</v>
      </c>
      <c r="I68" t="s">
        <v>33</v>
      </c>
      <c r="J68" s="8">
        <v>43165</v>
      </c>
      <c r="K68" t="s">
        <v>34</v>
      </c>
      <c r="L68" t="s">
        <v>35</v>
      </c>
      <c r="M68" t="s">
        <v>108</v>
      </c>
      <c r="N68" t="s">
        <v>109</v>
      </c>
      <c r="O68" s="9">
        <v>98</v>
      </c>
      <c r="P68">
        <v>37</v>
      </c>
      <c r="Q68" s="10">
        <f>Tabla1[[#This Row],[Precio unitario]]*Tabla1[[#This Row],[Cantidad]]</f>
        <v>3626</v>
      </c>
      <c r="R68" s="9">
        <v>344.47</v>
      </c>
    </row>
    <row r="69" spans="2:18" x14ac:dyDescent="0.3">
      <c r="B69" s="7">
        <v>1067</v>
      </c>
      <c r="C69" s="8">
        <v>43167</v>
      </c>
      <c r="D69" s="7">
        <v>8</v>
      </c>
      <c r="E69" t="s">
        <v>41</v>
      </c>
      <c r="F69" t="s">
        <v>42</v>
      </c>
      <c r="G69" t="s">
        <v>43</v>
      </c>
      <c r="H69" t="s">
        <v>44</v>
      </c>
      <c r="I69" t="s">
        <v>45</v>
      </c>
      <c r="J69" s="8">
        <v>43169</v>
      </c>
      <c r="K69" t="s">
        <v>46</v>
      </c>
      <c r="L69" t="s">
        <v>35</v>
      </c>
      <c r="M69" t="s">
        <v>95</v>
      </c>
      <c r="N69" t="s">
        <v>96</v>
      </c>
      <c r="O69" s="9">
        <v>487.19999999999993</v>
      </c>
      <c r="P69">
        <v>63</v>
      </c>
      <c r="Q69" s="10">
        <f>Tabla1[[#This Row],[Precio unitario]]*Tabla1[[#This Row],[Cantidad]]</f>
        <v>30693.599999999995</v>
      </c>
      <c r="R69" s="9">
        <v>3038.6664000000001</v>
      </c>
    </row>
    <row r="70" spans="2:18" x14ac:dyDescent="0.3">
      <c r="B70" s="7">
        <v>1070</v>
      </c>
      <c r="C70" s="8">
        <v>43162</v>
      </c>
      <c r="D70" s="7">
        <v>3</v>
      </c>
      <c r="E70" t="s">
        <v>55</v>
      </c>
      <c r="F70" t="s">
        <v>56</v>
      </c>
      <c r="G70" t="s">
        <v>57</v>
      </c>
      <c r="H70" t="s">
        <v>22</v>
      </c>
      <c r="I70" t="s">
        <v>23</v>
      </c>
      <c r="J70" s="8">
        <v>43164</v>
      </c>
      <c r="K70" t="s">
        <v>24</v>
      </c>
      <c r="L70" t="s">
        <v>58</v>
      </c>
      <c r="M70" t="s">
        <v>97</v>
      </c>
      <c r="N70" t="s">
        <v>82</v>
      </c>
      <c r="O70" s="9">
        <v>140</v>
      </c>
      <c r="P70">
        <v>48</v>
      </c>
      <c r="Q70" s="10">
        <f>Tabla1[[#This Row],[Precio unitario]]*Tabla1[[#This Row],[Cantidad]]</f>
        <v>6720</v>
      </c>
      <c r="R70" s="9">
        <v>672</v>
      </c>
    </row>
    <row r="71" spans="2:18" x14ac:dyDescent="0.3">
      <c r="B71" s="7">
        <v>1071</v>
      </c>
      <c r="C71" s="8">
        <v>43162</v>
      </c>
      <c r="D71" s="7">
        <v>3</v>
      </c>
      <c r="E71" t="s">
        <v>55</v>
      </c>
      <c r="F71" t="s">
        <v>56</v>
      </c>
      <c r="G71" t="s">
        <v>57</v>
      </c>
      <c r="H71" t="s">
        <v>22</v>
      </c>
      <c r="I71" t="s">
        <v>23</v>
      </c>
      <c r="J71" s="8">
        <v>43164</v>
      </c>
      <c r="K71" t="s">
        <v>24</v>
      </c>
      <c r="L71" t="s">
        <v>58</v>
      </c>
      <c r="M71" t="s">
        <v>65</v>
      </c>
      <c r="N71" t="s">
        <v>66</v>
      </c>
      <c r="O71" s="9">
        <v>560</v>
      </c>
      <c r="P71">
        <v>71</v>
      </c>
      <c r="Q71" s="10">
        <f>Tabla1[[#This Row],[Precio unitario]]*Tabla1[[#This Row],[Cantidad]]</f>
        <v>39760</v>
      </c>
      <c r="R71" s="9">
        <v>4135.04</v>
      </c>
    </row>
    <row r="72" spans="2:18" x14ac:dyDescent="0.3">
      <c r="B72" s="7">
        <v>1075</v>
      </c>
      <c r="C72" s="8">
        <v>43169</v>
      </c>
      <c r="D72" s="7">
        <v>10</v>
      </c>
      <c r="E72" t="s">
        <v>72</v>
      </c>
      <c r="F72" t="s">
        <v>73</v>
      </c>
      <c r="G72" t="s">
        <v>74</v>
      </c>
      <c r="H72" t="s">
        <v>75</v>
      </c>
      <c r="I72" t="s">
        <v>33</v>
      </c>
      <c r="J72" s="8">
        <v>43171</v>
      </c>
      <c r="K72" t="s">
        <v>24</v>
      </c>
      <c r="L72" t="s">
        <v>35</v>
      </c>
      <c r="M72" t="s">
        <v>98</v>
      </c>
      <c r="N72" t="s">
        <v>29</v>
      </c>
      <c r="O72" s="9">
        <v>140</v>
      </c>
      <c r="P72">
        <v>55</v>
      </c>
      <c r="Q72" s="10">
        <f>Tabla1[[#This Row],[Precio unitario]]*Tabla1[[#This Row],[Cantidad]]</f>
        <v>7700</v>
      </c>
      <c r="R72" s="9">
        <v>770</v>
      </c>
    </row>
    <row r="73" spans="2:18" x14ac:dyDescent="0.3">
      <c r="B73" s="7">
        <v>1077</v>
      </c>
      <c r="C73" s="8">
        <v>43169</v>
      </c>
      <c r="D73" s="7">
        <v>10</v>
      </c>
      <c r="E73" t="s">
        <v>72</v>
      </c>
      <c r="F73" t="s">
        <v>73</v>
      </c>
      <c r="G73" t="s">
        <v>74</v>
      </c>
      <c r="H73" t="s">
        <v>75</v>
      </c>
      <c r="I73" t="s">
        <v>33</v>
      </c>
      <c r="J73" s="8"/>
      <c r="K73" t="s">
        <v>34</v>
      </c>
      <c r="L73"/>
      <c r="M73" t="s">
        <v>28</v>
      </c>
      <c r="N73" t="s">
        <v>29</v>
      </c>
      <c r="O73" s="9">
        <v>49</v>
      </c>
      <c r="P73">
        <v>21</v>
      </c>
      <c r="Q73" s="10">
        <f>Tabla1[[#This Row],[Precio unitario]]*Tabla1[[#This Row],[Cantidad]]</f>
        <v>1029</v>
      </c>
      <c r="R73" s="9">
        <v>102.9</v>
      </c>
    </row>
    <row r="74" spans="2:18" x14ac:dyDescent="0.3">
      <c r="B74" s="7">
        <v>1078</v>
      </c>
      <c r="C74" s="8">
        <v>43170</v>
      </c>
      <c r="D74" s="7">
        <v>11</v>
      </c>
      <c r="E74" t="s">
        <v>83</v>
      </c>
      <c r="F74" t="s">
        <v>84</v>
      </c>
      <c r="G74" t="s">
        <v>84</v>
      </c>
      <c r="H74" t="s">
        <v>70</v>
      </c>
      <c r="I74" t="s">
        <v>71</v>
      </c>
      <c r="J74" s="8"/>
      <c r="K74" t="s">
        <v>46</v>
      </c>
      <c r="L74"/>
      <c r="M74" t="s">
        <v>65</v>
      </c>
      <c r="N74" t="s">
        <v>66</v>
      </c>
      <c r="O74" s="9">
        <v>560</v>
      </c>
      <c r="P74">
        <v>67</v>
      </c>
      <c r="Q74" s="10">
        <f>Tabla1[[#This Row],[Precio unitario]]*Tabla1[[#This Row],[Cantidad]]</f>
        <v>37520</v>
      </c>
      <c r="R74" s="9">
        <v>3789.52</v>
      </c>
    </row>
    <row r="75" spans="2:18" x14ac:dyDescent="0.3">
      <c r="B75" s="7">
        <v>1079</v>
      </c>
      <c r="C75" s="8">
        <v>43160</v>
      </c>
      <c r="D75" s="7">
        <v>1</v>
      </c>
      <c r="E75" t="s">
        <v>85</v>
      </c>
      <c r="F75" t="s">
        <v>86</v>
      </c>
      <c r="G75" t="s">
        <v>87</v>
      </c>
      <c r="H75" t="s">
        <v>44</v>
      </c>
      <c r="I75" t="s">
        <v>45</v>
      </c>
      <c r="J75" s="8"/>
      <c r="K75" t="s">
        <v>46</v>
      </c>
      <c r="L75"/>
      <c r="M75" t="s">
        <v>88</v>
      </c>
      <c r="N75" t="s">
        <v>89</v>
      </c>
      <c r="O75" s="9">
        <v>257.59999999999997</v>
      </c>
      <c r="P75">
        <v>75</v>
      </c>
      <c r="Q75" s="10">
        <f>Tabla1[[#This Row],[Precio unitario]]*Tabla1[[#This Row],[Cantidad]]</f>
        <v>19319.999999999996</v>
      </c>
      <c r="R75" s="9">
        <v>1932</v>
      </c>
    </row>
    <row r="76" spans="2:18" x14ac:dyDescent="0.3">
      <c r="B76" s="7">
        <v>1080</v>
      </c>
      <c r="C76" s="8">
        <v>43187</v>
      </c>
      <c r="D76" s="7">
        <v>28</v>
      </c>
      <c r="E76" t="s">
        <v>67</v>
      </c>
      <c r="F76" t="s">
        <v>68</v>
      </c>
      <c r="G76" t="s">
        <v>69</v>
      </c>
      <c r="H76" t="s">
        <v>70</v>
      </c>
      <c r="I76" t="s">
        <v>71</v>
      </c>
      <c r="J76" s="8">
        <v>43189</v>
      </c>
      <c r="K76" t="s">
        <v>46</v>
      </c>
      <c r="L76" t="s">
        <v>35</v>
      </c>
      <c r="M76" t="s">
        <v>40</v>
      </c>
      <c r="N76" t="s">
        <v>27</v>
      </c>
      <c r="O76" s="9">
        <v>644</v>
      </c>
      <c r="P76">
        <v>17</v>
      </c>
      <c r="Q76" s="10">
        <f>Tabla1[[#This Row],[Precio unitario]]*Tabla1[[#This Row],[Cantidad]]</f>
        <v>10948</v>
      </c>
      <c r="R76" s="9">
        <v>1127.644</v>
      </c>
    </row>
    <row r="77" spans="2:18" x14ac:dyDescent="0.3">
      <c r="B77" s="7">
        <v>1081</v>
      </c>
      <c r="C77" s="8">
        <v>43194</v>
      </c>
      <c r="D77" s="7">
        <v>4</v>
      </c>
      <c r="E77" t="s">
        <v>30</v>
      </c>
      <c r="F77" t="s">
        <v>31</v>
      </c>
      <c r="G77" t="s">
        <v>31</v>
      </c>
      <c r="H77" t="s">
        <v>32</v>
      </c>
      <c r="I77" t="s">
        <v>33</v>
      </c>
      <c r="J77" s="8">
        <v>43196</v>
      </c>
      <c r="K77" t="s">
        <v>34</v>
      </c>
      <c r="L77" t="s">
        <v>35</v>
      </c>
      <c r="M77" t="s">
        <v>28</v>
      </c>
      <c r="N77" t="s">
        <v>29</v>
      </c>
      <c r="O77" s="9">
        <v>49</v>
      </c>
      <c r="P77">
        <v>48</v>
      </c>
      <c r="Q77" s="10">
        <f>Tabla1[[#This Row],[Precio unitario]]*Tabla1[[#This Row],[Cantidad]]</f>
        <v>2352</v>
      </c>
      <c r="R77" s="9">
        <v>228.14400000000001</v>
      </c>
    </row>
    <row r="78" spans="2:18" x14ac:dyDescent="0.3">
      <c r="B78" s="7">
        <v>1082</v>
      </c>
      <c r="C78" s="8">
        <v>43202</v>
      </c>
      <c r="D78" s="7">
        <v>12</v>
      </c>
      <c r="E78" t="s">
        <v>38</v>
      </c>
      <c r="F78" t="s">
        <v>20</v>
      </c>
      <c r="G78" t="s">
        <v>21</v>
      </c>
      <c r="H78" t="s">
        <v>22</v>
      </c>
      <c r="I78" t="s">
        <v>23</v>
      </c>
      <c r="J78" s="8">
        <v>43204</v>
      </c>
      <c r="K78" t="s">
        <v>24</v>
      </c>
      <c r="L78" t="s">
        <v>35</v>
      </c>
      <c r="M78" t="s">
        <v>39</v>
      </c>
      <c r="N78" t="s">
        <v>27</v>
      </c>
      <c r="O78" s="9">
        <v>252</v>
      </c>
      <c r="P78">
        <v>74</v>
      </c>
      <c r="Q78" s="10">
        <f>Tabla1[[#This Row],[Precio unitario]]*Tabla1[[#This Row],[Cantidad]]</f>
        <v>18648</v>
      </c>
      <c r="R78" s="9">
        <v>1920.7440000000004</v>
      </c>
    </row>
    <row r="79" spans="2:18" x14ac:dyDescent="0.3">
      <c r="B79" s="7">
        <v>1083</v>
      </c>
      <c r="C79" s="8">
        <v>43202</v>
      </c>
      <c r="D79" s="7">
        <v>12</v>
      </c>
      <c r="E79" t="s">
        <v>38</v>
      </c>
      <c r="F79" t="s">
        <v>20</v>
      </c>
      <c r="G79" t="s">
        <v>21</v>
      </c>
      <c r="H79" t="s">
        <v>22</v>
      </c>
      <c r="I79" t="s">
        <v>23</v>
      </c>
      <c r="J79" s="8">
        <v>43204</v>
      </c>
      <c r="K79" t="s">
        <v>24</v>
      </c>
      <c r="L79" t="s">
        <v>35</v>
      </c>
      <c r="M79" t="s">
        <v>40</v>
      </c>
      <c r="N79" t="s">
        <v>27</v>
      </c>
      <c r="O79" s="9">
        <v>644</v>
      </c>
      <c r="P79">
        <v>96</v>
      </c>
      <c r="Q79" s="10">
        <f>Tabla1[[#This Row],[Precio unitario]]*Tabla1[[#This Row],[Cantidad]]</f>
        <v>61824</v>
      </c>
      <c r="R79" s="9">
        <v>5996.9280000000008</v>
      </c>
    </row>
    <row r="80" spans="2:18" x14ac:dyDescent="0.3">
      <c r="B80" s="7">
        <v>1084</v>
      </c>
      <c r="C80" s="8">
        <v>43198</v>
      </c>
      <c r="D80" s="7">
        <v>8</v>
      </c>
      <c r="E80" t="s">
        <v>41</v>
      </c>
      <c r="F80" t="s">
        <v>42</v>
      </c>
      <c r="G80" t="s">
        <v>43</v>
      </c>
      <c r="H80" t="s">
        <v>44</v>
      </c>
      <c r="I80" t="s">
        <v>45</v>
      </c>
      <c r="J80" s="8">
        <v>43200</v>
      </c>
      <c r="K80" t="s">
        <v>46</v>
      </c>
      <c r="L80" t="s">
        <v>35</v>
      </c>
      <c r="M80" t="s">
        <v>47</v>
      </c>
      <c r="N80" t="s">
        <v>48</v>
      </c>
      <c r="O80" s="9">
        <v>128.79999999999998</v>
      </c>
      <c r="P80">
        <v>12</v>
      </c>
      <c r="Q80" s="10">
        <f>Tabla1[[#This Row],[Precio unitario]]*Tabla1[[#This Row],[Cantidad]]</f>
        <v>1545.6</v>
      </c>
      <c r="R80" s="9">
        <v>159.1968</v>
      </c>
    </row>
    <row r="81" spans="2:18" x14ac:dyDescent="0.3">
      <c r="B81" s="7">
        <v>1085</v>
      </c>
      <c r="C81" s="8">
        <v>43194</v>
      </c>
      <c r="D81" s="7">
        <v>4</v>
      </c>
      <c r="E81" t="s">
        <v>30</v>
      </c>
      <c r="F81" t="s">
        <v>31</v>
      </c>
      <c r="G81" t="s">
        <v>31</v>
      </c>
      <c r="H81" t="s">
        <v>32</v>
      </c>
      <c r="I81" t="s">
        <v>33</v>
      </c>
      <c r="J81" s="8">
        <v>43196</v>
      </c>
      <c r="K81" t="s">
        <v>46</v>
      </c>
      <c r="L81" t="s">
        <v>25</v>
      </c>
      <c r="M81" t="s">
        <v>47</v>
      </c>
      <c r="N81" t="s">
        <v>48</v>
      </c>
      <c r="O81" s="9">
        <v>128.79999999999998</v>
      </c>
      <c r="P81">
        <v>62</v>
      </c>
      <c r="Q81" s="10">
        <f>Tabla1[[#This Row],[Precio unitario]]*Tabla1[[#This Row],[Cantidad]]</f>
        <v>7985.5999999999985</v>
      </c>
      <c r="R81" s="9">
        <v>822.51679999999999</v>
      </c>
    </row>
    <row r="82" spans="2:18" x14ac:dyDescent="0.3">
      <c r="B82" s="7">
        <v>1086</v>
      </c>
      <c r="C82" s="8">
        <v>43219</v>
      </c>
      <c r="D82" s="7">
        <v>29</v>
      </c>
      <c r="E82" t="s">
        <v>49</v>
      </c>
      <c r="F82" t="s">
        <v>50</v>
      </c>
      <c r="G82" t="s">
        <v>51</v>
      </c>
      <c r="H82" t="s">
        <v>52</v>
      </c>
      <c r="I82" t="s">
        <v>23</v>
      </c>
      <c r="J82" s="8">
        <v>43221</v>
      </c>
      <c r="K82" t="s">
        <v>24</v>
      </c>
      <c r="L82" t="s">
        <v>25</v>
      </c>
      <c r="M82" t="s">
        <v>53</v>
      </c>
      <c r="N82" t="s">
        <v>54</v>
      </c>
      <c r="O82" s="9">
        <v>178.5</v>
      </c>
      <c r="P82">
        <v>35</v>
      </c>
      <c r="Q82" s="10">
        <f>Tabla1[[#This Row],[Precio unitario]]*Tabla1[[#This Row],[Cantidad]]</f>
        <v>6247.5</v>
      </c>
      <c r="R82" s="9">
        <v>643.49250000000006</v>
      </c>
    </row>
    <row r="83" spans="2:18" x14ac:dyDescent="0.3">
      <c r="B83" s="7">
        <v>1087</v>
      </c>
      <c r="C83" s="8">
        <v>43193</v>
      </c>
      <c r="D83" s="7">
        <v>3</v>
      </c>
      <c r="E83" t="s">
        <v>55</v>
      </c>
      <c r="F83" t="s">
        <v>56</v>
      </c>
      <c r="G83" t="s">
        <v>57</v>
      </c>
      <c r="H83" t="s">
        <v>22</v>
      </c>
      <c r="I83" t="s">
        <v>23</v>
      </c>
      <c r="J83" s="8">
        <v>43195</v>
      </c>
      <c r="K83" t="s">
        <v>24</v>
      </c>
      <c r="L83" t="s">
        <v>58</v>
      </c>
      <c r="M83" t="s">
        <v>59</v>
      </c>
      <c r="N83" t="s">
        <v>60</v>
      </c>
      <c r="O83" s="9">
        <v>135.1</v>
      </c>
      <c r="P83">
        <v>95</v>
      </c>
      <c r="Q83" s="10">
        <f>Tabla1[[#This Row],[Precio unitario]]*Tabla1[[#This Row],[Cantidad]]</f>
        <v>12834.5</v>
      </c>
      <c r="R83" s="9">
        <v>1283.4500000000003</v>
      </c>
    </row>
    <row r="84" spans="2:18" x14ac:dyDescent="0.3">
      <c r="B84" s="7">
        <v>1088</v>
      </c>
      <c r="C84" s="8">
        <v>43196</v>
      </c>
      <c r="D84" s="7">
        <v>6</v>
      </c>
      <c r="E84" t="s">
        <v>61</v>
      </c>
      <c r="F84" t="s">
        <v>62</v>
      </c>
      <c r="G84" t="s">
        <v>63</v>
      </c>
      <c r="H84" t="s">
        <v>64</v>
      </c>
      <c r="I84" t="s">
        <v>45</v>
      </c>
      <c r="J84" s="8">
        <v>43198</v>
      </c>
      <c r="K84" t="s">
        <v>24</v>
      </c>
      <c r="L84" t="s">
        <v>35</v>
      </c>
      <c r="M84" t="s">
        <v>65</v>
      </c>
      <c r="N84" t="s">
        <v>66</v>
      </c>
      <c r="O84" s="9">
        <v>560</v>
      </c>
      <c r="P84">
        <v>17</v>
      </c>
      <c r="Q84" s="10">
        <f>Tabla1[[#This Row],[Precio unitario]]*Tabla1[[#This Row],[Cantidad]]</f>
        <v>9520</v>
      </c>
      <c r="R84" s="9">
        <v>961.5200000000001</v>
      </c>
    </row>
    <row r="85" spans="2:18" x14ac:dyDescent="0.3">
      <c r="B85" s="7">
        <v>1089</v>
      </c>
      <c r="C85" s="8">
        <v>43218</v>
      </c>
      <c r="D85" s="7">
        <v>28</v>
      </c>
      <c r="E85" t="s">
        <v>67</v>
      </c>
      <c r="F85" t="s">
        <v>68</v>
      </c>
      <c r="G85" t="s">
        <v>69</v>
      </c>
      <c r="H85" t="s">
        <v>70</v>
      </c>
      <c r="I85" t="s">
        <v>71</v>
      </c>
      <c r="J85" s="8">
        <v>43220</v>
      </c>
      <c r="K85" t="s">
        <v>46</v>
      </c>
      <c r="L85" t="s">
        <v>25</v>
      </c>
      <c r="M85" t="s">
        <v>40</v>
      </c>
      <c r="N85" t="s">
        <v>27</v>
      </c>
      <c r="O85" s="9">
        <v>644</v>
      </c>
      <c r="P85">
        <v>96</v>
      </c>
      <c r="Q85" s="10">
        <f>Tabla1[[#This Row],[Precio unitario]]*Tabla1[[#This Row],[Cantidad]]</f>
        <v>61824</v>
      </c>
      <c r="R85" s="9">
        <v>6491.52</v>
      </c>
    </row>
    <row r="86" spans="2:18" x14ac:dyDescent="0.3">
      <c r="B86" s="7">
        <v>1090</v>
      </c>
      <c r="C86" s="8">
        <v>43198</v>
      </c>
      <c r="D86" s="7">
        <v>8</v>
      </c>
      <c r="E86" t="s">
        <v>41</v>
      </c>
      <c r="F86" t="s">
        <v>42</v>
      </c>
      <c r="G86" t="s">
        <v>43</v>
      </c>
      <c r="H86" t="s">
        <v>44</v>
      </c>
      <c r="I86" t="s">
        <v>45</v>
      </c>
      <c r="J86" s="8">
        <v>43200</v>
      </c>
      <c r="K86" t="s">
        <v>46</v>
      </c>
      <c r="L86" t="s">
        <v>25</v>
      </c>
      <c r="M86" t="s">
        <v>53</v>
      </c>
      <c r="N86" t="s">
        <v>54</v>
      </c>
      <c r="O86" s="9">
        <v>178.5</v>
      </c>
      <c r="P86">
        <v>83</v>
      </c>
      <c r="Q86" s="10">
        <f>Tabla1[[#This Row],[Precio unitario]]*Tabla1[[#This Row],[Cantidad]]</f>
        <v>14815.5</v>
      </c>
      <c r="R86" s="9">
        <v>1437.1034999999999</v>
      </c>
    </row>
    <row r="87" spans="2:18" x14ac:dyDescent="0.3">
      <c r="B87" s="7">
        <v>1091</v>
      </c>
      <c r="C87" s="8">
        <v>43200</v>
      </c>
      <c r="D87" s="7">
        <v>10</v>
      </c>
      <c r="E87" t="s">
        <v>72</v>
      </c>
      <c r="F87" t="s">
        <v>73</v>
      </c>
      <c r="G87" t="s">
        <v>74</v>
      </c>
      <c r="H87" t="s">
        <v>75</v>
      </c>
      <c r="I87" t="s">
        <v>33</v>
      </c>
      <c r="J87" s="8">
        <v>43202</v>
      </c>
      <c r="K87" t="s">
        <v>24</v>
      </c>
      <c r="L87" t="s">
        <v>35</v>
      </c>
      <c r="M87" t="s">
        <v>76</v>
      </c>
      <c r="N87" t="s">
        <v>27</v>
      </c>
      <c r="O87" s="9">
        <v>41.86</v>
      </c>
      <c r="P87">
        <v>88</v>
      </c>
      <c r="Q87" s="10">
        <f>Tabla1[[#This Row],[Precio unitario]]*Tabla1[[#This Row],[Cantidad]]</f>
        <v>3683.68</v>
      </c>
      <c r="R87" s="9">
        <v>364.68432000000001</v>
      </c>
    </row>
    <row r="88" spans="2:18" x14ac:dyDescent="0.3">
      <c r="B88" s="7">
        <v>1092</v>
      </c>
      <c r="C88" s="8">
        <v>43197</v>
      </c>
      <c r="D88" s="7">
        <v>7</v>
      </c>
      <c r="E88" t="s">
        <v>77</v>
      </c>
      <c r="F88" t="s">
        <v>78</v>
      </c>
      <c r="G88" t="s">
        <v>78</v>
      </c>
      <c r="H88" t="s">
        <v>44</v>
      </c>
      <c r="I88" t="s">
        <v>45</v>
      </c>
      <c r="J88" s="8"/>
      <c r="L88"/>
      <c r="M88" t="s">
        <v>40</v>
      </c>
      <c r="N88" t="s">
        <v>27</v>
      </c>
      <c r="O88" s="9">
        <v>644</v>
      </c>
      <c r="P88">
        <v>59</v>
      </c>
      <c r="Q88" s="10">
        <f>Tabla1[[#This Row],[Precio unitario]]*Tabla1[[#This Row],[Cantidad]]</f>
        <v>37996</v>
      </c>
      <c r="R88" s="9">
        <v>3989.5800000000004</v>
      </c>
    </row>
    <row r="89" spans="2:18" x14ac:dyDescent="0.3">
      <c r="B89" s="7">
        <v>1093</v>
      </c>
      <c r="C89" s="8">
        <v>43200</v>
      </c>
      <c r="D89" s="7">
        <v>10</v>
      </c>
      <c r="E89" t="s">
        <v>72</v>
      </c>
      <c r="F89" t="s">
        <v>73</v>
      </c>
      <c r="G89" t="s">
        <v>74</v>
      </c>
      <c r="H89" t="s">
        <v>75</v>
      </c>
      <c r="I89" t="s">
        <v>33</v>
      </c>
      <c r="J89" s="8">
        <v>43202</v>
      </c>
      <c r="K89" t="s">
        <v>34</v>
      </c>
      <c r="L89"/>
      <c r="M89" t="s">
        <v>79</v>
      </c>
      <c r="N89" t="s">
        <v>80</v>
      </c>
      <c r="O89" s="9">
        <v>350</v>
      </c>
      <c r="P89">
        <v>27</v>
      </c>
      <c r="Q89" s="10">
        <f>Tabla1[[#This Row],[Precio unitario]]*Tabla1[[#This Row],[Cantidad]]</f>
        <v>9450</v>
      </c>
      <c r="R89" s="9">
        <v>963.89999999999986</v>
      </c>
    </row>
    <row r="90" spans="2:18" x14ac:dyDescent="0.3">
      <c r="B90" s="7">
        <v>1094</v>
      </c>
      <c r="C90" s="8">
        <v>43200</v>
      </c>
      <c r="D90" s="7">
        <v>10</v>
      </c>
      <c r="E90" t="s">
        <v>72</v>
      </c>
      <c r="F90" t="s">
        <v>73</v>
      </c>
      <c r="G90" t="s">
        <v>74</v>
      </c>
      <c r="H90" t="s">
        <v>75</v>
      </c>
      <c r="I90" t="s">
        <v>33</v>
      </c>
      <c r="J90" s="8">
        <v>43202</v>
      </c>
      <c r="K90" t="s">
        <v>34</v>
      </c>
      <c r="L90"/>
      <c r="M90" t="s">
        <v>81</v>
      </c>
      <c r="N90" t="s">
        <v>82</v>
      </c>
      <c r="O90" s="9">
        <v>308</v>
      </c>
      <c r="P90">
        <v>37</v>
      </c>
      <c r="Q90" s="10">
        <f>Tabla1[[#This Row],[Precio unitario]]*Tabla1[[#This Row],[Cantidad]]</f>
        <v>11396</v>
      </c>
      <c r="R90" s="9">
        <v>1196.5800000000002</v>
      </c>
    </row>
    <row r="91" spans="2:18" x14ac:dyDescent="0.3">
      <c r="B91" s="7">
        <v>1095</v>
      </c>
      <c r="C91" s="8">
        <v>43200</v>
      </c>
      <c r="D91" s="7">
        <v>10</v>
      </c>
      <c r="E91" t="s">
        <v>72</v>
      </c>
      <c r="F91" t="s">
        <v>73</v>
      </c>
      <c r="G91" t="s">
        <v>74</v>
      </c>
      <c r="H91" t="s">
        <v>75</v>
      </c>
      <c r="I91" t="s">
        <v>33</v>
      </c>
      <c r="J91" s="8">
        <v>43202</v>
      </c>
      <c r="K91" t="s">
        <v>34</v>
      </c>
      <c r="L91"/>
      <c r="M91" t="s">
        <v>47</v>
      </c>
      <c r="N91" t="s">
        <v>48</v>
      </c>
      <c r="O91" s="9">
        <v>128.79999999999998</v>
      </c>
      <c r="P91">
        <v>75</v>
      </c>
      <c r="Q91" s="10">
        <f>Tabla1[[#This Row],[Precio unitario]]*Tabla1[[#This Row],[Cantidad]]</f>
        <v>9659.9999999999982</v>
      </c>
      <c r="R91" s="9">
        <v>966</v>
      </c>
    </row>
    <row r="92" spans="2:18" x14ac:dyDescent="0.3">
      <c r="B92" s="7">
        <v>1096</v>
      </c>
      <c r="C92" s="8">
        <v>43201</v>
      </c>
      <c r="D92" s="7">
        <v>11</v>
      </c>
      <c r="E92" t="s">
        <v>83</v>
      </c>
      <c r="F92" t="s">
        <v>84</v>
      </c>
      <c r="G92" t="s">
        <v>84</v>
      </c>
      <c r="H92" t="s">
        <v>70</v>
      </c>
      <c r="I92" t="s">
        <v>71</v>
      </c>
      <c r="J92" s="8"/>
      <c r="K92" t="s">
        <v>46</v>
      </c>
      <c r="L92"/>
      <c r="M92" t="s">
        <v>28</v>
      </c>
      <c r="N92" t="s">
        <v>29</v>
      </c>
      <c r="O92" s="9">
        <v>49</v>
      </c>
      <c r="P92">
        <v>71</v>
      </c>
      <c r="Q92" s="10">
        <f>Tabla1[[#This Row],[Precio unitario]]*Tabla1[[#This Row],[Cantidad]]</f>
        <v>3479</v>
      </c>
      <c r="R92" s="9">
        <v>337.46300000000002</v>
      </c>
    </row>
    <row r="93" spans="2:18" x14ac:dyDescent="0.3">
      <c r="B93" s="7">
        <v>1097</v>
      </c>
      <c r="C93" s="8">
        <v>43201</v>
      </c>
      <c r="D93" s="7">
        <v>11</v>
      </c>
      <c r="E93" t="s">
        <v>83</v>
      </c>
      <c r="F93" t="s">
        <v>84</v>
      </c>
      <c r="G93" t="s">
        <v>84</v>
      </c>
      <c r="H93" t="s">
        <v>70</v>
      </c>
      <c r="I93" t="s">
        <v>71</v>
      </c>
      <c r="J93" s="8"/>
      <c r="K93" t="s">
        <v>46</v>
      </c>
      <c r="L93"/>
      <c r="M93" t="s">
        <v>76</v>
      </c>
      <c r="N93" t="s">
        <v>27</v>
      </c>
      <c r="O93" s="9">
        <v>41.86</v>
      </c>
      <c r="P93">
        <v>88</v>
      </c>
      <c r="Q93" s="10">
        <f>Tabla1[[#This Row],[Precio unitario]]*Tabla1[[#This Row],[Cantidad]]</f>
        <v>3683.68</v>
      </c>
      <c r="R93" s="9">
        <v>364.68432000000001</v>
      </c>
    </row>
    <row r="94" spans="2:18" x14ac:dyDescent="0.3">
      <c r="B94" s="7">
        <v>1098</v>
      </c>
      <c r="C94" s="8">
        <v>43191</v>
      </c>
      <c r="D94" s="7">
        <v>1</v>
      </c>
      <c r="E94" t="s">
        <v>85</v>
      </c>
      <c r="F94" t="s">
        <v>86</v>
      </c>
      <c r="G94" t="s">
        <v>87</v>
      </c>
      <c r="H94" t="s">
        <v>44</v>
      </c>
      <c r="I94" t="s">
        <v>45</v>
      </c>
      <c r="J94" s="8"/>
      <c r="L94"/>
      <c r="M94" t="s">
        <v>39</v>
      </c>
      <c r="N94" t="s">
        <v>27</v>
      </c>
      <c r="O94" s="9">
        <v>252</v>
      </c>
      <c r="P94">
        <v>55</v>
      </c>
      <c r="Q94" s="10">
        <f>Tabla1[[#This Row],[Precio unitario]]*Tabla1[[#This Row],[Cantidad]]</f>
        <v>13860</v>
      </c>
      <c r="R94" s="9">
        <v>1358.28</v>
      </c>
    </row>
    <row r="95" spans="2:18" x14ac:dyDescent="0.3">
      <c r="B95" s="7">
        <v>1099</v>
      </c>
      <c r="C95" s="8">
        <v>43249</v>
      </c>
      <c r="D95" s="7">
        <v>29</v>
      </c>
      <c r="E95" t="s">
        <v>49</v>
      </c>
      <c r="F95" t="s">
        <v>50</v>
      </c>
      <c r="G95" t="s">
        <v>51</v>
      </c>
      <c r="H95" t="s">
        <v>52</v>
      </c>
      <c r="I95" t="s">
        <v>23</v>
      </c>
      <c r="J95" s="8">
        <v>43251</v>
      </c>
      <c r="K95" t="s">
        <v>24</v>
      </c>
      <c r="L95" t="s">
        <v>25</v>
      </c>
      <c r="M95" t="s">
        <v>53</v>
      </c>
      <c r="N95" t="s">
        <v>54</v>
      </c>
      <c r="O95" s="9">
        <v>178.5</v>
      </c>
      <c r="P95">
        <v>14</v>
      </c>
      <c r="Q95" s="10">
        <f>Tabla1[[#This Row],[Precio unitario]]*Tabla1[[#This Row],[Cantidad]]</f>
        <v>2499</v>
      </c>
      <c r="R95" s="9">
        <v>237.405</v>
      </c>
    </row>
    <row r="96" spans="2:18" x14ac:dyDescent="0.3">
      <c r="B96" s="7">
        <v>1100</v>
      </c>
      <c r="C96" s="8">
        <v>43223</v>
      </c>
      <c r="D96" s="7">
        <v>3</v>
      </c>
      <c r="E96" t="s">
        <v>55</v>
      </c>
      <c r="F96" t="s">
        <v>56</v>
      </c>
      <c r="G96" t="s">
        <v>57</v>
      </c>
      <c r="H96" t="s">
        <v>22</v>
      </c>
      <c r="I96" t="s">
        <v>23</v>
      </c>
      <c r="J96" s="8">
        <v>43225</v>
      </c>
      <c r="K96" t="s">
        <v>24</v>
      </c>
      <c r="L96" t="s">
        <v>58</v>
      </c>
      <c r="M96" t="s">
        <v>59</v>
      </c>
      <c r="N96" t="s">
        <v>60</v>
      </c>
      <c r="O96" s="9">
        <v>135.1</v>
      </c>
      <c r="P96">
        <v>43</v>
      </c>
      <c r="Q96" s="10">
        <f>Tabla1[[#This Row],[Precio unitario]]*Tabla1[[#This Row],[Cantidad]]</f>
        <v>5809.3</v>
      </c>
      <c r="R96" s="9">
        <v>592.54860000000008</v>
      </c>
    </row>
    <row r="97" spans="2:18" x14ac:dyDescent="0.3">
      <c r="B97" s="7">
        <v>1101</v>
      </c>
      <c r="C97" s="8">
        <v>43226</v>
      </c>
      <c r="D97" s="7">
        <v>6</v>
      </c>
      <c r="E97" t="s">
        <v>61</v>
      </c>
      <c r="F97" t="s">
        <v>62</v>
      </c>
      <c r="G97" t="s">
        <v>63</v>
      </c>
      <c r="H97" t="s">
        <v>64</v>
      </c>
      <c r="I97" t="s">
        <v>45</v>
      </c>
      <c r="J97" s="8">
        <v>43228</v>
      </c>
      <c r="K97" t="s">
        <v>24</v>
      </c>
      <c r="L97" t="s">
        <v>35</v>
      </c>
      <c r="M97" t="s">
        <v>65</v>
      </c>
      <c r="N97" t="s">
        <v>66</v>
      </c>
      <c r="O97" s="9">
        <v>560</v>
      </c>
      <c r="P97">
        <v>63</v>
      </c>
      <c r="Q97" s="10">
        <f>Tabla1[[#This Row],[Precio unitario]]*Tabla1[[#This Row],[Cantidad]]</f>
        <v>35280</v>
      </c>
      <c r="R97" s="9">
        <v>3563.28</v>
      </c>
    </row>
    <row r="98" spans="2:18" x14ac:dyDescent="0.3">
      <c r="B98" s="7">
        <v>1102</v>
      </c>
      <c r="C98" s="8">
        <v>43248</v>
      </c>
      <c r="D98" s="7">
        <v>28</v>
      </c>
      <c r="E98" t="s">
        <v>67</v>
      </c>
      <c r="F98" t="s">
        <v>68</v>
      </c>
      <c r="G98" t="s">
        <v>69</v>
      </c>
      <c r="H98" t="s">
        <v>70</v>
      </c>
      <c r="I98" t="s">
        <v>71</v>
      </c>
      <c r="J98" s="8">
        <v>43250</v>
      </c>
      <c r="K98" t="s">
        <v>46</v>
      </c>
      <c r="L98" t="s">
        <v>25</v>
      </c>
      <c r="M98" t="s">
        <v>40</v>
      </c>
      <c r="N98" t="s">
        <v>27</v>
      </c>
      <c r="O98" s="9">
        <v>644</v>
      </c>
      <c r="P98">
        <v>36</v>
      </c>
      <c r="Q98" s="10">
        <f>Tabla1[[#This Row],[Precio unitario]]*Tabla1[[#This Row],[Cantidad]]</f>
        <v>23184</v>
      </c>
      <c r="R98" s="9">
        <v>2318.4000000000005</v>
      </c>
    </row>
    <row r="99" spans="2:18" x14ac:dyDescent="0.3">
      <c r="B99" s="7">
        <v>1103</v>
      </c>
      <c r="C99" s="8">
        <v>43228</v>
      </c>
      <c r="D99" s="7">
        <v>8</v>
      </c>
      <c r="E99" t="s">
        <v>41</v>
      </c>
      <c r="F99" t="s">
        <v>42</v>
      </c>
      <c r="G99" t="s">
        <v>43</v>
      </c>
      <c r="H99" t="s">
        <v>44</v>
      </c>
      <c r="I99" t="s">
        <v>45</v>
      </c>
      <c r="J99" s="8">
        <v>43230</v>
      </c>
      <c r="K99" t="s">
        <v>46</v>
      </c>
      <c r="L99" t="s">
        <v>25</v>
      </c>
      <c r="M99" t="s">
        <v>53</v>
      </c>
      <c r="N99" t="s">
        <v>54</v>
      </c>
      <c r="O99" s="9">
        <v>178.5</v>
      </c>
      <c r="P99">
        <v>41</v>
      </c>
      <c r="Q99" s="10">
        <f>Tabla1[[#This Row],[Precio unitario]]*Tabla1[[#This Row],[Cantidad]]</f>
        <v>7318.5</v>
      </c>
      <c r="R99" s="9">
        <v>761.12400000000014</v>
      </c>
    </row>
    <row r="100" spans="2:18" x14ac:dyDescent="0.3">
      <c r="B100" s="7">
        <v>1104</v>
      </c>
      <c r="C100" s="8">
        <v>43230</v>
      </c>
      <c r="D100" s="7">
        <v>10</v>
      </c>
      <c r="E100" t="s">
        <v>72</v>
      </c>
      <c r="F100" t="s">
        <v>73</v>
      </c>
      <c r="G100" t="s">
        <v>74</v>
      </c>
      <c r="H100" t="s">
        <v>75</v>
      </c>
      <c r="I100" t="s">
        <v>33</v>
      </c>
      <c r="J100" s="8">
        <v>43232</v>
      </c>
      <c r="K100" t="s">
        <v>24</v>
      </c>
      <c r="L100" t="s">
        <v>35</v>
      </c>
      <c r="M100" t="s">
        <v>76</v>
      </c>
      <c r="N100" t="s">
        <v>27</v>
      </c>
      <c r="O100" s="9">
        <v>41.86</v>
      </c>
      <c r="P100">
        <v>35</v>
      </c>
      <c r="Q100" s="10">
        <f>Tabla1[[#This Row],[Precio unitario]]*Tabla1[[#This Row],[Cantidad]]</f>
        <v>1465.1</v>
      </c>
      <c r="R100" s="9">
        <v>143.57980000000001</v>
      </c>
    </row>
    <row r="101" spans="2:18" x14ac:dyDescent="0.3">
      <c r="B101" s="7">
        <v>1105</v>
      </c>
      <c r="C101" s="8">
        <v>43227</v>
      </c>
      <c r="D101" s="7">
        <v>7</v>
      </c>
      <c r="E101" t="s">
        <v>77</v>
      </c>
      <c r="F101" t="s">
        <v>78</v>
      </c>
      <c r="G101" t="s">
        <v>78</v>
      </c>
      <c r="H101" t="s">
        <v>44</v>
      </c>
      <c r="I101" t="s">
        <v>45</v>
      </c>
      <c r="J101" s="8"/>
      <c r="L101"/>
      <c r="M101" t="s">
        <v>40</v>
      </c>
      <c r="N101" t="s">
        <v>27</v>
      </c>
      <c r="O101" s="9">
        <v>644</v>
      </c>
      <c r="P101">
        <v>31</v>
      </c>
      <c r="Q101" s="10">
        <f>Tabla1[[#This Row],[Precio unitario]]*Tabla1[[#This Row],[Cantidad]]</f>
        <v>19964</v>
      </c>
      <c r="R101" s="9">
        <v>1916.5439999999999</v>
      </c>
    </row>
    <row r="102" spans="2:18" x14ac:dyDescent="0.3">
      <c r="B102" s="7">
        <v>1106</v>
      </c>
      <c r="C102" s="8">
        <v>43230</v>
      </c>
      <c r="D102" s="7">
        <v>10</v>
      </c>
      <c r="E102" t="s">
        <v>72</v>
      </c>
      <c r="F102" t="s">
        <v>73</v>
      </c>
      <c r="G102" t="s">
        <v>74</v>
      </c>
      <c r="H102" t="s">
        <v>75</v>
      </c>
      <c r="I102" t="s">
        <v>33</v>
      </c>
      <c r="J102" s="8">
        <v>43232</v>
      </c>
      <c r="K102" t="s">
        <v>34</v>
      </c>
      <c r="L102"/>
      <c r="M102" t="s">
        <v>79</v>
      </c>
      <c r="N102" t="s">
        <v>80</v>
      </c>
      <c r="O102" s="9">
        <v>350</v>
      </c>
      <c r="P102">
        <v>52</v>
      </c>
      <c r="Q102" s="10">
        <f>Tabla1[[#This Row],[Precio unitario]]*Tabla1[[#This Row],[Cantidad]]</f>
        <v>18200</v>
      </c>
      <c r="R102" s="9">
        <v>1729</v>
      </c>
    </row>
    <row r="103" spans="2:18" x14ac:dyDescent="0.3">
      <c r="B103" s="7">
        <v>1107</v>
      </c>
      <c r="C103" s="8">
        <v>43230</v>
      </c>
      <c r="D103" s="7">
        <v>10</v>
      </c>
      <c r="E103" t="s">
        <v>72</v>
      </c>
      <c r="F103" t="s">
        <v>73</v>
      </c>
      <c r="G103" t="s">
        <v>74</v>
      </c>
      <c r="H103" t="s">
        <v>75</v>
      </c>
      <c r="I103" t="s">
        <v>33</v>
      </c>
      <c r="J103" s="8">
        <v>43232</v>
      </c>
      <c r="K103" t="s">
        <v>34</v>
      </c>
      <c r="L103"/>
      <c r="M103" t="s">
        <v>81</v>
      </c>
      <c r="N103" t="s">
        <v>82</v>
      </c>
      <c r="O103" s="9">
        <v>308</v>
      </c>
      <c r="P103">
        <v>30</v>
      </c>
      <c r="Q103" s="10">
        <f>Tabla1[[#This Row],[Precio unitario]]*Tabla1[[#This Row],[Cantidad]]</f>
        <v>9240</v>
      </c>
      <c r="R103" s="9">
        <v>942.48000000000013</v>
      </c>
    </row>
    <row r="104" spans="2:18" x14ac:dyDescent="0.3">
      <c r="B104" s="7">
        <v>1108</v>
      </c>
      <c r="C104" s="8">
        <v>43230</v>
      </c>
      <c r="D104" s="7">
        <v>10</v>
      </c>
      <c r="E104" t="s">
        <v>72</v>
      </c>
      <c r="F104" t="s">
        <v>73</v>
      </c>
      <c r="G104" t="s">
        <v>74</v>
      </c>
      <c r="H104" t="s">
        <v>75</v>
      </c>
      <c r="I104" t="s">
        <v>33</v>
      </c>
      <c r="J104" s="8">
        <v>43232</v>
      </c>
      <c r="K104" t="s">
        <v>34</v>
      </c>
      <c r="L104"/>
      <c r="M104" t="s">
        <v>47</v>
      </c>
      <c r="N104" t="s">
        <v>48</v>
      </c>
      <c r="O104" s="9">
        <v>128.79999999999998</v>
      </c>
      <c r="P104">
        <v>41</v>
      </c>
      <c r="Q104" s="10">
        <f>Tabla1[[#This Row],[Precio unitario]]*Tabla1[[#This Row],[Cantidad]]</f>
        <v>5280.7999999999993</v>
      </c>
      <c r="R104" s="9">
        <v>538.64160000000004</v>
      </c>
    </row>
    <row r="105" spans="2:18" x14ac:dyDescent="0.3">
      <c r="B105" s="7">
        <v>1109</v>
      </c>
      <c r="C105" s="8">
        <v>43231</v>
      </c>
      <c r="D105" s="7">
        <v>11</v>
      </c>
      <c r="E105" t="s">
        <v>83</v>
      </c>
      <c r="F105" t="s">
        <v>84</v>
      </c>
      <c r="G105" t="s">
        <v>84</v>
      </c>
      <c r="H105" t="s">
        <v>70</v>
      </c>
      <c r="I105" t="s">
        <v>71</v>
      </c>
      <c r="J105" s="8"/>
      <c r="K105" t="s">
        <v>46</v>
      </c>
      <c r="L105"/>
      <c r="M105" t="s">
        <v>28</v>
      </c>
      <c r="N105" t="s">
        <v>29</v>
      </c>
      <c r="O105" s="9">
        <v>49</v>
      </c>
      <c r="P105">
        <v>44</v>
      </c>
      <c r="Q105" s="10">
        <f>Tabla1[[#This Row],[Precio unitario]]*Tabla1[[#This Row],[Cantidad]]</f>
        <v>2156</v>
      </c>
      <c r="R105" s="9">
        <v>213.44400000000002</v>
      </c>
    </row>
    <row r="106" spans="2:18" x14ac:dyDescent="0.3">
      <c r="B106" s="7">
        <v>1110</v>
      </c>
      <c r="C106" s="8">
        <v>43231</v>
      </c>
      <c r="D106" s="7">
        <v>11</v>
      </c>
      <c r="E106" t="s">
        <v>83</v>
      </c>
      <c r="F106" t="s">
        <v>84</v>
      </c>
      <c r="G106" t="s">
        <v>84</v>
      </c>
      <c r="H106" t="s">
        <v>70</v>
      </c>
      <c r="I106" t="s">
        <v>71</v>
      </c>
      <c r="J106" s="8"/>
      <c r="K106" t="s">
        <v>46</v>
      </c>
      <c r="L106"/>
      <c r="M106" t="s">
        <v>76</v>
      </c>
      <c r="N106" t="s">
        <v>27</v>
      </c>
      <c r="O106" s="9">
        <v>41.86</v>
      </c>
      <c r="P106">
        <v>77</v>
      </c>
      <c r="Q106" s="10">
        <f>Tabla1[[#This Row],[Precio unitario]]*Tabla1[[#This Row],[Cantidad]]</f>
        <v>3223.22</v>
      </c>
      <c r="R106" s="9">
        <v>322.32200000000006</v>
      </c>
    </row>
    <row r="107" spans="2:18" x14ac:dyDescent="0.3">
      <c r="B107" s="7">
        <v>1111</v>
      </c>
      <c r="C107" s="8">
        <v>43221</v>
      </c>
      <c r="D107" s="7">
        <v>1</v>
      </c>
      <c r="E107" t="s">
        <v>85</v>
      </c>
      <c r="F107" t="s">
        <v>86</v>
      </c>
      <c r="G107" t="s">
        <v>87</v>
      </c>
      <c r="H107" t="s">
        <v>44</v>
      </c>
      <c r="I107" t="s">
        <v>45</v>
      </c>
      <c r="J107" s="8"/>
      <c r="L107"/>
      <c r="M107" t="s">
        <v>39</v>
      </c>
      <c r="N107" t="s">
        <v>27</v>
      </c>
      <c r="O107" s="9">
        <v>252</v>
      </c>
      <c r="P107">
        <v>29</v>
      </c>
      <c r="Q107" s="10">
        <f>Tabla1[[#This Row],[Precio unitario]]*Tabla1[[#This Row],[Cantidad]]</f>
        <v>7308</v>
      </c>
      <c r="R107" s="9">
        <v>738.10800000000006</v>
      </c>
    </row>
    <row r="108" spans="2:18" x14ac:dyDescent="0.3">
      <c r="B108" s="7">
        <v>1112</v>
      </c>
      <c r="C108" s="8">
        <v>43221</v>
      </c>
      <c r="D108" s="7">
        <v>1</v>
      </c>
      <c r="E108" t="s">
        <v>85</v>
      </c>
      <c r="F108" t="s">
        <v>86</v>
      </c>
      <c r="G108" t="s">
        <v>87</v>
      </c>
      <c r="H108" t="s">
        <v>44</v>
      </c>
      <c r="I108" t="s">
        <v>45</v>
      </c>
      <c r="J108" s="8"/>
      <c r="L108"/>
      <c r="M108" t="s">
        <v>40</v>
      </c>
      <c r="N108" t="s">
        <v>27</v>
      </c>
      <c r="O108" s="9">
        <v>644</v>
      </c>
      <c r="P108">
        <v>77</v>
      </c>
      <c r="Q108" s="10">
        <f>Tabla1[[#This Row],[Precio unitario]]*Tabla1[[#This Row],[Cantidad]]</f>
        <v>49588</v>
      </c>
      <c r="R108" s="9">
        <v>5157.152000000001</v>
      </c>
    </row>
    <row r="109" spans="2:18" x14ac:dyDescent="0.3">
      <c r="B109" s="7">
        <v>1113</v>
      </c>
      <c r="C109" s="8">
        <v>43221</v>
      </c>
      <c r="D109" s="7">
        <v>1</v>
      </c>
      <c r="E109" t="s">
        <v>85</v>
      </c>
      <c r="F109" t="s">
        <v>86</v>
      </c>
      <c r="G109" t="s">
        <v>87</v>
      </c>
      <c r="H109" t="s">
        <v>44</v>
      </c>
      <c r="I109" t="s">
        <v>45</v>
      </c>
      <c r="J109" s="8"/>
      <c r="L109"/>
      <c r="M109" t="s">
        <v>76</v>
      </c>
      <c r="N109" t="s">
        <v>27</v>
      </c>
      <c r="O109" s="9">
        <v>41.86</v>
      </c>
      <c r="P109">
        <v>73</v>
      </c>
      <c r="Q109" s="10">
        <f>Tabla1[[#This Row],[Precio unitario]]*Tabla1[[#This Row],[Cantidad]]</f>
        <v>3055.7799999999997</v>
      </c>
      <c r="R109" s="9">
        <v>305.57800000000003</v>
      </c>
    </row>
    <row r="110" spans="2:18" x14ac:dyDescent="0.3">
      <c r="B110" s="7">
        <v>1114</v>
      </c>
      <c r="C110" s="8">
        <v>43248</v>
      </c>
      <c r="D110" s="7">
        <v>28</v>
      </c>
      <c r="E110" t="s">
        <v>67</v>
      </c>
      <c r="F110" t="s">
        <v>68</v>
      </c>
      <c r="G110" t="s">
        <v>69</v>
      </c>
      <c r="H110" t="s">
        <v>70</v>
      </c>
      <c r="I110" t="s">
        <v>71</v>
      </c>
      <c r="J110" s="8">
        <v>43250</v>
      </c>
      <c r="K110" t="s">
        <v>46</v>
      </c>
      <c r="L110" t="s">
        <v>35</v>
      </c>
      <c r="M110" t="s">
        <v>59</v>
      </c>
      <c r="N110" t="s">
        <v>60</v>
      </c>
      <c r="O110" s="9">
        <v>135.1</v>
      </c>
      <c r="P110">
        <v>74</v>
      </c>
      <c r="Q110" s="10">
        <f>Tabla1[[#This Row],[Precio unitario]]*Tabla1[[#This Row],[Cantidad]]</f>
        <v>9997.4</v>
      </c>
      <c r="R110" s="9">
        <v>949.75300000000004</v>
      </c>
    </row>
    <row r="111" spans="2:18" x14ac:dyDescent="0.3">
      <c r="B111" s="7">
        <v>1115</v>
      </c>
      <c r="C111" s="8">
        <v>43248</v>
      </c>
      <c r="D111" s="7">
        <v>28</v>
      </c>
      <c r="E111" t="s">
        <v>67</v>
      </c>
      <c r="F111" t="s">
        <v>68</v>
      </c>
      <c r="G111" t="s">
        <v>69</v>
      </c>
      <c r="H111" t="s">
        <v>70</v>
      </c>
      <c r="I111" t="s">
        <v>71</v>
      </c>
      <c r="J111" s="8">
        <v>43250</v>
      </c>
      <c r="K111" t="s">
        <v>46</v>
      </c>
      <c r="L111" t="s">
        <v>35</v>
      </c>
      <c r="M111" t="s">
        <v>88</v>
      </c>
      <c r="N111" t="s">
        <v>89</v>
      </c>
      <c r="O111" s="9">
        <v>257.59999999999997</v>
      </c>
      <c r="P111">
        <v>25</v>
      </c>
      <c r="Q111" s="10">
        <f>Tabla1[[#This Row],[Precio unitario]]*Tabla1[[#This Row],[Cantidad]]</f>
        <v>6439.9999999999991</v>
      </c>
      <c r="R111" s="9">
        <v>650.44000000000005</v>
      </c>
    </row>
    <row r="112" spans="2:18" x14ac:dyDescent="0.3">
      <c r="B112" s="7">
        <v>1116</v>
      </c>
      <c r="C112" s="8">
        <v>43229</v>
      </c>
      <c r="D112" s="7">
        <v>9</v>
      </c>
      <c r="E112" t="s">
        <v>90</v>
      </c>
      <c r="F112" t="s">
        <v>91</v>
      </c>
      <c r="G112" t="s">
        <v>51</v>
      </c>
      <c r="H112" t="s">
        <v>92</v>
      </c>
      <c r="I112" t="s">
        <v>23</v>
      </c>
      <c r="J112" s="8">
        <v>43231</v>
      </c>
      <c r="K112" t="s">
        <v>34</v>
      </c>
      <c r="L112" t="s">
        <v>25</v>
      </c>
      <c r="M112" t="s">
        <v>93</v>
      </c>
      <c r="N112" t="s">
        <v>94</v>
      </c>
      <c r="O112" s="9">
        <v>273</v>
      </c>
      <c r="P112">
        <v>82</v>
      </c>
      <c r="Q112" s="10">
        <f>Tabla1[[#This Row],[Precio unitario]]*Tabla1[[#This Row],[Cantidad]]</f>
        <v>22386</v>
      </c>
      <c r="R112" s="9">
        <v>2149.056</v>
      </c>
    </row>
    <row r="113" spans="2:18" x14ac:dyDescent="0.3">
      <c r="B113" s="7">
        <v>1117</v>
      </c>
      <c r="C113" s="8">
        <v>43229</v>
      </c>
      <c r="D113" s="7">
        <v>9</v>
      </c>
      <c r="E113" t="s">
        <v>90</v>
      </c>
      <c r="F113" t="s">
        <v>91</v>
      </c>
      <c r="G113" t="s">
        <v>51</v>
      </c>
      <c r="H113" t="s">
        <v>92</v>
      </c>
      <c r="I113" t="s">
        <v>23</v>
      </c>
      <c r="J113" s="8">
        <v>43231</v>
      </c>
      <c r="K113" t="s">
        <v>34</v>
      </c>
      <c r="L113" t="s">
        <v>25</v>
      </c>
      <c r="M113" t="s">
        <v>95</v>
      </c>
      <c r="N113" t="s">
        <v>96</v>
      </c>
      <c r="O113" s="9">
        <v>487.19999999999993</v>
      </c>
      <c r="P113">
        <v>37</v>
      </c>
      <c r="Q113" s="10">
        <f>Tabla1[[#This Row],[Precio unitario]]*Tabla1[[#This Row],[Cantidad]]</f>
        <v>18026.399999999998</v>
      </c>
      <c r="R113" s="9">
        <v>1856.7191999999998</v>
      </c>
    </row>
    <row r="114" spans="2:18" x14ac:dyDescent="0.3">
      <c r="B114" s="7">
        <v>1118</v>
      </c>
      <c r="C114" s="8">
        <v>43226</v>
      </c>
      <c r="D114" s="7">
        <v>6</v>
      </c>
      <c r="E114" t="s">
        <v>61</v>
      </c>
      <c r="F114" t="s">
        <v>62</v>
      </c>
      <c r="G114" t="s">
        <v>63</v>
      </c>
      <c r="H114" t="s">
        <v>64</v>
      </c>
      <c r="I114" t="s">
        <v>45</v>
      </c>
      <c r="J114" s="8">
        <v>43228</v>
      </c>
      <c r="K114" t="s">
        <v>24</v>
      </c>
      <c r="L114" t="s">
        <v>35</v>
      </c>
      <c r="M114" t="s">
        <v>26</v>
      </c>
      <c r="N114" t="s">
        <v>27</v>
      </c>
      <c r="O114" s="9">
        <v>196</v>
      </c>
      <c r="P114">
        <v>84</v>
      </c>
      <c r="Q114" s="10">
        <f>Tabla1[[#This Row],[Precio unitario]]*Tabla1[[#This Row],[Cantidad]]</f>
        <v>16464</v>
      </c>
      <c r="R114" s="9">
        <v>1580.5440000000001</v>
      </c>
    </row>
    <row r="115" spans="2:18" x14ac:dyDescent="0.3">
      <c r="B115" s="7">
        <v>1119</v>
      </c>
      <c r="C115" s="8">
        <v>43228</v>
      </c>
      <c r="D115" s="7">
        <v>8</v>
      </c>
      <c r="E115" t="s">
        <v>41</v>
      </c>
      <c r="F115" t="s">
        <v>42</v>
      </c>
      <c r="G115" t="s">
        <v>43</v>
      </c>
      <c r="H115" t="s">
        <v>44</v>
      </c>
      <c r="I115" t="s">
        <v>45</v>
      </c>
      <c r="J115" s="8">
        <v>43230</v>
      </c>
      <c r="K115" t="s">
        <v>24</v>
      </c>
      <c r="L115" t="s">
        <v>25</v>
      </c>
      <c r="M115" t="s">
        <v>65</v>
      </c>
      <c r="N115" t="s">
        <v>66</v>
      </c>
      <c r="O115" s="9">
        <v>560</v>
      </c>
      <c r="P115">
        <v>73</v>
      </c>
      <c r="Q115" s="10">
        <f>Tabla1[[#This Row],[Precio unitario]]*Tabla1[[#This Row],[Cantidad]]</f>
        <v>40880</v>
      </c>
      <c r="R115" s="9">
        <v>3965.36</v>
      </c>
    </row>
    <row r="116" spans="2:18" x14ac:dyDescent="0.3">
      <c r="B116" s="7">
        <v>1120</v>
      </c>
      <c r="C116" s="8">
        <v>43228</v>
      </c>
      <c r="D116" s="7">
        <v>8</v>
      </c>
      <c r="E116" t="s">
        <v>41</v>
      </c>
      <c r="F116" t="s">
        <v>42</v>
      </c>
      <c r="G116" t="s">
        <v>43</v>
      </c>
      <c r="H116" t="s">
        <v>44</v>
      </c>
      <c r="I116" t="s">
        <v>45</v>
      </c>
      <c r="J116" s="8">
        <v>43230</v>
      </c>
      <c r="K116" t="s">
        <v>24</v>
      </c>
      <c r="L116" t="s">
        <v>25</v>
      </c>
      <c r="M116" t="s">
        <v>47</v>
      </c>
      <c r="N116" t="s">
        <v>48</v>
      </c>
      <c r="O116" s="9">
        <v>128.79999999999998</v>
      </c>
      <c r="P116">
        <v>51</v>
      </c>
      <c r="Q116" s="10">
        <f>Tabla1[[#This Row],[Precio unitario]]*Tabla1[[#This Row],[Cantidad]]</f>
        <v>6568.7999999999993</v>
      </c>
      <c r="R116" s="9">
        <v>624.03599999999994</v>
      </c>
    </row>
    <row r="117" spans="2:18" x14ac:dyDescent="0.3">
      <c r="B117" s="7">
        <v>1121</v>
      </c>
      <c r="C117" s="8">
        <v>43245</v>
      </c>
      <c r="D117" s="7">
        <v>25</v>
      </c>
      <c r="E117" t="s">
        <v>99</v>
      </c>
      <c r="F117" t="s">
        <v>73</v>
      </c>
      <c r="G117" t="s">
        <v>74</v>
      </c>
      <c r="H117" t="s">
        <v>75</v>
      </c>
      <c r="I117" t="s">
        <v>33</v>
      </c>
      <c r="J117" s="8">
        <v>43247</v>
      </c>
      <c r="K117" t="s">
        <v>34</v>
      </c>
      <c r="L117" t="s">
        <v>58</v>
      </c>
      <c r="M117" t="s">
        <v>104</v>
      </c>
      <c r="N117" t="s">
        <v>48</v>
      </c>
      <c r="O117" s="9">
        <v>140</v>
      </c>
      <c r="P117">
        <v>66</v>
      </c>
      <c r="Q117" s="10">
        <f>Tabla1[[#This Row],[Precio unitario]]*Tabla1[[#This Row],[Cantidad]]</f>
        <v>9240</v>
      </c>
      <c r="R117" s="9">
        <v>960.96</v>
      </c>
    </row>
    <row r="118" spans="2:18" x14ac:dyDescent="0.3">
      <c r="B118" s="7">
        <v>1122</v>
      </c>
      <c r="C118" s="8">
        <v>43246</v>
      </c>
      <c r="D118" s="7">
        <v>26</v>
      </c>
      <c r="E118" t="s">
        <v>100</v>
      </c>
      <c r="F118" t="s">
        <v>84</v>
      </c>
      <c r="G118" t="s">
        <v>84</v>
      </c>
      <c r="H118" t="s">
        <v>70</v>
      </c>
      <c r="I118" t="s">
        <v>71</v>
      </c>
      <c r="J118" s="8">
        <v>43248</v>
      </c>
      <c r="K118" t="s">
        <v>46</v>
      </c>
      <c r="L118" t="s">
        <v>35</v>
      </c>
      <c r="M118" t="s">
        <v>105</v>
      </c>
      <c r="N118" t="s">
        <v>106</v>
      </c>
      <c r="O118" s="9">
        <v>298.90000000000003</v>
      </c>
      <c r="P118">
        <v>36</v>
      </c>
      <c r="Q118" s="10">
        <f>Tabla1[[#This Row],[Precio unitario]]*Tabla1[[#This Row],[Cantidad]]</f>
        <v>10760.400000000001</v>
      </c>
      <c r="R118" s="9">
        <v>1043.7588000000001</v>
      </c>
    </row>
    <row r="119" spans="2:18" x14ac:dyDescent="0.3">
      <c r="B119" s="7">
        <v>1123</v>
      </c>
      <c r="C119" s="8">
        <v>43246</v>
      </c>
      <c r="D119" s="7">
        <v>26</v>
      </c>
      <c r="E119" t="s">
        <v>100</v>
      </c>
      <c r="F119" t="s">
        <v>84</v>
      </c>
      <c r="G119" t="s">
        <v>84</v>
      </c>
      <c r="H119" t="s">
        <v>70</v>
      </c>
      <c r="I119" t="s">
        <v>71</v>
      </c>
      <c r="J119" s="8">
        <v>43248</v>
      </c>
      <c r="K119" t="s">
        <v>46</v>
      </c>
      <c r="L119" t="s">
        <v>35</v>
      </c>
      <c r="M119" t="s">
        <v>59</v>
      </c>
      <c r="N119" t="s">
        <v>60</v>
      </c>
      <c r="O119" s="9">
        <v>135.1</v>
      </c>
      <c r="P119">
        <v>87</v>
      </c>
      <c r="Q119" s="10">
        <f>Tabla1[[#This Row],[Precio unitario]]*Tabla1[[#This Row],[Cantidad]]</f>
        <v>11753.699999999999</v>
      </c>
      <c r="R119" s="9">
        <v>1222.3848</v>
      </c>
    </row>
    <row r="120" spans="2:18" x14ac:dyDescent="0.3">
      <c r="B120" s="7">
        <v>1124</v>
      </c>
      <c r="C120" s="8">
        <v>43246</v>
      </c>
      <c r="D120" s="7">
        <v>26</v>
      </c>
      <c r="E120" t="s">
        <v>100</v>
      </c>
      <c r="F120" t="s">
        <v>84</v>
      </c>
      <c r="G120" t="s">
        <v>84</v>
      </c>
      <c r="H120" t="s">
        <v>70</v>
      </c>
      <c r="I120" t="s">
        <v>71</v>
      </c>
      <c r="J120" s="8">
        <v>43248</v>
      </c>
      <c r="K120" t="s">
        <v>46</v>
      </c>
      <c r="L120" t="s">
        <v>35</v>
      </c>
      <c r="M120" t="s">
        <v>88</v>
      </c>
      <c r="N120" t="s">
        <v>89</v>
      </c>
      <c r="O120" s="9">
        <v>257.59999999999997</v>
      </c>
      <c r="P120">
        <v>64</v>
      </c>
      <c r="Q120" s="10">
        <f>Tabla1[[#This Row],[Precio unitario]]*Tabla1[[#This Row],[Cantidad]]</f>
        <v>16486.399999999998</v>
      </c>
      <c r="R120" s="9">
        <v>1615.6671999999999</v>
      </c>
    </row>
    <row r="121" spans="2:18" x14ac:dyDescent="0.3">
      <c r="B121" s="7">
        <v>1125</v>
      </c>
      <c r="C121" s="8">
        <v>43249</v>
      </c>
      <c r="D121" s="7">
        <v>29</v>
      </c>
      <c r="E121" t="s">
        <v>49</v>
      </c>
      <c r="F121" t="s">
        <v>50</v>
      </c>
      <c r="G121" t="s">
        <v>51</v>
      </c>
      <c r="H121" t="s">
        <v>52</v>
      </c>
      <c r="I121" t="s">
        <v>23</v>
      </c>
      <c r="J121" s="8">
        <v>43251</v>
      </c>
      <c r="K121" t="s">
        <v>24</v>
      </c>
      <c r="L121" t="s">
        <v>25</v>
      </c>
      <c r="M121" t="s">
        <v>26</v>
      </c>
      <c r="N121" t="s">
        <v>27</v>
      </c>
      <c r="O121" s="9">
        <v>196</v>
      </c>
      <c r="P121">
        <v>21</v>
      </c>
      <c r="Q121" s="10">
        <f>Tabla1[[#This Row],[Precio unitario]]*Tabla1[[#This Row],[Cantidad]]</f>
        <v>4116</v>
      </c>
      <c r="R121" s="9">
        <v>432.18000000000006</v>
      </c>
    </row>
    <row r="122" spans="2:18" x14ac:dyDescent="0.3">
      <c r="B122" s="7">
        <v>1126</v>
      </c>
      <c r="C122" s="8">
        <v>43226</v>
      </c>
      <c r="D122" s="7">
        <v>6</v>
      </c>
      <c r="E122" t="s">
        <v>61</v>
      </c>
      <c r="F122" t="s">
        <v>62</v>
      </c>
      <c r="G122" t="s">
        <v>63</v>
      </c>
      <c r="H122" t="s">
        <v>64</v>
      </c>
      <c r="I122" t="s">
        <v>45</v>
      </c>
      <c r="J122" s="8">
        <v>43228</v>
      </c>
      <c r="K122" t="s">
        <v>46</v>
      </c>
      <c r="L122" t="s">
        <v>25</v>
      </c>
      <c r="M122" t="s">
        <v>53</v>
      </c>
      <c r="N122" t="s">
        <v>54</v>
      </c>
      <c r="O122" s="9">
        <v>178.5</v>
      </c>
      <c r="P122">
        <v>19</v>
      </c>
      <c r="Q122" s="10">
        <f>Tabla1[[#This Row],[Precio unitario]]*Tabla1[[#This Row],[Cantidad]]</f>
        <v>3391.5</v>
      </c>
      <c r="R122" s="9">
        <v>342.54149999999998</v>
      </c>
    </row>
    <row r="123" spans="2:18" x14ac:dyDescent="0.3">
      <c r="B123" s="7">
        <v>1128</v>
      </c>
      <c r="C123" s="8">
        <v>43224</v>
      </c>
      <c r="D123" s="7">
        <v>4</v>
      </c>
      <c r="E123" t="s">
        <v>30</v>
      </c>
      <c r="F123" t="s">
        <v>31</v>
      </c>
      <c r="G123" t="s">
        <v>31</v>
      </c>
      <c r="H123" t="s">
        <v>32</v>
      </c>
      <c r="I123" t="s">
        <v>33</v>
      </c>
      <c r="J123" s="8">
        <v>43226</v>
      </c>
      <c r="K123" t="s">
        <v>34</v>
      </c>
      <c r="L123" t="s">
        <v>35</v>
      </c>
      <c r="M123" t="s">
        <v>107</v>
      </c>
      <c r="N123" t="s">
        <v>80</v>
      </c>
      <c r="O123" s="9">
        <v>1134</v>
      </c>
      <c r="P123">
        <v>23</v>
      </c>
      <c r="Q123" s="10">
        <f>Tabla1[[#This Row],[Precio unitario]]*Tabla1[[#This Row],[Cantidad]]</f>
        <v>26082</v>
      </c>
      <c r="R123" s="9">
        <v>2738.61</v>
      </c>
    </row>
    <row r="124" spans="2:18" x14ac:dyDescent="0.3">
      <c r="B124" s="7">
        <v>1129</v>
      </c>
      <c r="C124" s="8">
        <v>43224</v>
      </c>
      <c r="D124" s="7">
        <v>4</v>
      </c>
      <c r="E124" t="s">
        <v>30</v>
      </c>
      <c r="F124" t="s">
        <v>31</v>
      </c>
      <c r="G124" t="s">
        <v>31</v>
      </c>
      <c r="H124" t="s">
        <v>32</v>
      </c>
      <c r="I124" t="s">
        <v>33</v>
      </c>
      <c r="J124" s="8">
        <v>43226</v>
      </c>
      <c r="K124" t="s">
        <v>34</v>
      </c>
      <c r="L124" t="s">
        <v>35</v>
      </c>
      <c r="M124" t="s">
        <v>108</v>
      </c>
      <c r="N124" t="s">
        <v>109</v>
      </c>
      <c r="O124" s="9">
        <v>98</v>
      </c>
      <c r="P124">
        <v>72</v>
      </c>
      <c r="Q124" s="10">
        <f>Tabla1[[#This Row],[Precio unitario]]*Tabla1[[#This Row],[Cantidad]]</f>
        <v>7056</v>
      </c>
      <c r="R124" s="9">
        <v>726.76800000000003</v>
      </c>
    </row>
    <row r="125" spans="2:18" x14ac:dyDescent="0.3">
      <c r="B125" s="7">
        <v>1131</v>
      </c>
      <c r="C125" s="8">
        <v>43228</v>
      </c>
      <c r="D125" s="7">
        <v>8</v>
      </c>
      <c r="E125" t="s">
        <v>41</v>
      </c>
      <c r="F125" t="s">
        <v>42</v>
      </c>
      <c r="G125" t="s">
        <v>43</v>
      </c>
      <c r="H125" t="s">
        <v>44</v>
      </c>
      <c r="I125" t="s">
        <v>45</v>
      </c>
      <c r="J125" s="8">
        <v>43230</v>
      </c>
      <c r="K125" t="s">
        <v>46</v>
      </c>
      <c r="L125" t="s">
        <v>35</v>
      </c>
      <c r="M125" t="s">
        <v>95</v>
      </c>
      <c r="N125" t="s">
        <v>96</v>
      </c>
      <c r="O125" s="9">
        <v>487.19999999999993</v>
      </c>
      <c r="P125">
        <v>22</v>
      </c>
      <c r="Q125" s="10">
        <f>Tabla1[[#This Row],[Precio unitario]]*Tabla1[[#This Row],[Cantidad]]</f>
        <v>10718.399999999998</v>
      </c>
      <c r="R125" s="9">
        <v>1050.4031999999997</v>
      </c>
    </row>
    <row r="126" spans="2:18" x14ac:dyDescent="0.3">
      <c r="B126" s="7">
        <v>1134</v>
      </c>
      <c r="C126" s="8">
        <v>43223</v>
      </c>
      <c r="D126" s="7">
        <v>3</v>
      </c>
      <c r="E126" t="s">
        <v>55</v>
      </c>
      <c r="F126" t="s">
        <v>56</v>
      </c>
      <c r="G126" t="s">
        <v>57</v>
      </c>
      <c r="H126" t="s">
        <v>22</v>
      </c>
      <c r="I126" t="s">
        <v>23</v>
      </c>
      <c r="J126" s="8">
        <v>43225</v>
      </c>
      <c r="K126" t="s">
        <v>24</v>
      </c>
      <c r="L126" t="s">
        <v>58</v>
      </c>
      <c r="M126" t="s">
        <v>97</v>
      </c>
      <c r="N126" t="s">
        <v>82</v>
      </c>
      <c r="O126" s="9">
        <v>140</v>
      </c>
      <c r="P126">
        <v>82</v>
      </c>
      <c r="Q126" s="10">
        <f>Tabla1[[#This Row],[Precio unitario]]*Tabla1[[#This Row],[Cantidad]]</f>
        <v>11480</v>
      </c>
      <c r="R126" s="9">
        <v>1193.92</v>
      </c>
    </row>
    <row r="127" spans="2:18" x14ac:dyDescent="0.3">
      <c r="B127" s="7">
        <v>1135</v>
      </c>
      <c r="C127" s="8">
        <v>43223</v>
      </c>
      <c r="D127" s="7">
        <v>3</v>
      </c>
      <c r="E127" t="s">
        <v>55</v>
      </c>
      <c r="F127" t="s">
        <v>56</v>
      </c>
      <c r="G127" t="s">
        <v>57</v>
      </c>
      <c r="H127" t="s">
        <v>22</v>
      </c>
      <c r="I127" t="s">
        <v>23</v>
      </c>
      <c r="J127" s="8">
        <v>43225</v>
      </c>
      <c r="K127" t="s">
        <v>24</v>
      </c>
      <c r="L127" t="s">
        <v>58</v>
      </c>
      <c r="M127" t="s">
        <v>65</v>
      </c>
      <c r="N127" t="s">
        <v>66</v>
      </c>
      <c r="O127" s="9">
        <v>560</v>
      </c>
      <c r="P127">
        <v>98</v>
      </c>
      <c r="Q127" s="10">
        <f>Tabla1[[#This Row],[Precio unitario]]*Tabla1[[#This Row],[Cantidad]]</f>
        <v>54880</v>
      </c>
      <c r="R127" s="9">
        <v>5762.4000000000005</v>
      </c>
    </row>
    <row r="128" spans="2:18" x14ac:dyDescent="0.3">
      <c r="B128" s="7">
        <v>1138</v>
      </c>
      <c r="C128" s="8">
        <v>43258</v>
      </c>
      <c r="D128" s="7">
        <v>7</v>
      </c>
      <c r="E128" t="s">
        <v>77</v>
      </c>
      <c r="F128" t="s">
        <v>78</v>
      </c>
      <c r="G128" t="s">
        <v>78</v>
      </c>
      <c r="H128" t="s">
        <v>44</v>
      </c>
      <c r="I128" t="s">
        <v>45</v>
      </c>
      <c r="J128" s="8"/>
      <c r="L128"/>
      <c r="M128" t="s">
        <v>40</v>
      </c>
      <c r="N128" t="s">
        <v>27</v>
      </c>
      <c r="O128" s="9">
        <v>644</v>
      </c>
      <c r="P128">
        <v>71</v>
      </c>
      <c r="Q128" s="10">
        <f>Tabla1[[#This Row],[Precio unitario]]*Tabla1[[#This Row],[Cantidad]]</f>
        <v>45724</v>
      </c>
      <c r="R128" s="9">
        <v>4343.78</v>
      </c>
    </row>
    <row r="129" spans="2:18" x14ac:dyDescent="0.3">
      <c r="B129" s="7">
        <v>1139</v>
      </c>
      <c r="C129" s="8">
        <v>43261</v>
      </c>
      <c r="D129" s="7">
        <v>10</v>
      </c>
      <c r="E129" t="s">
        <v>72</v>
      </c>
      <c r="F129" t="s">
        <v>73</v>
      </c>
      <c r="G129" t="s">
        <v>74</v>
      </c>
      <c r="H129" t="s">
        <v>75</v>
      </c>
      <c r="I129" t="s">
        <v>33</v>
      </c>
      <c r="J129" s="8">
        <v>43263</v>
      </c>
      <c r="K129" t="s">
        <v>34</v>
      </c>
      <c r="L129"/>
      <c r="M129" t="s">
        <v>79</v>
      </c>
      <c r="N129" t="s">
        <v>80</v>
      </c>
      <c r="O129" s="9">
        <v>350</v>
      </c>
      <c r="P129">
        <v>40</v>
      </c>
      <c r="Q129" s="10">
        <f>Tabla1[[#This Row],[Precio unitario]]*Tabla1[[#This Row],[Cantidad]]</f>
        <v>14000</v>
      </c>
      <c r="R129" s="9">
        <v>1470</v>
      </c>
    </row>
    <row r="130" spans="2:18" x14ac:dyDescent="0.3">
      <c r="B130" s="7">
        <v>1140</v>
      </c>
      <c r="C130" s="8">
        <v>43261</v>
      </c>
      <c r="D130" s="7">
        <v>10</v>
      </c>
      <c r="E130" t="s">
        <v>72</v>
      </c>
      <c r="F130" t="s">
        <v>73</v>
      </c>
      <c r="G130" t="s">
        <v>74</v>
      </c>
      <c r="H130" t="s">
        <v>75</v>
      </c>
      <c r="I130" t="s">
        <v>33</v>
      </c>
      <c r="J130" s="8">
        <v>43263</v>
      </c>
      <c r="K130" t="s">
        <v>34</v>
      </c>
      <c r="L130"/>
      <c r="M130" t="s">
        <v>81</v>
      </c>
      <c r="N130" t="s">
        <v>82</v>
      </c>
      <c r="O130" s="9">
        <v>308</v>
      </c>
      <c r="P130">
        <v>80</v>
      </c>
      <c r="Q130" s="10">
        <f>Tabla1[[#This Row],[Precio unitario]]*Tabla1[[#This Row],[Cantidad]]</f>
        <v>24640</v>
      </c>
      <c r="R130" s="9">
        <v>2414.7199999999998</v>
      </c>
    </row>
    <row r="131" spans="2:18" x14ac:dyDescent="0.3">
      <c r="B131" s="7">
        <v>1141</v>
      </c>
      <c r="C131" s="8">
        <v>43261</v>
      </c>
      <c r="D131" s="7">
        <v>10</v>
      </c>
      <c r="E131" t="s">
        <v>72</v>
      </c>
      <c r="F131" t="s">
        <v>73</v>
      </c>
      <c r="G131" t="s">
        <v>74</v>
      </c>
      <c r="H131" t="s">
        <v>75</v>
      </c>
      <c r="I131" t="s">
        <v>33</v>
      </c>
      <c r="J131" s="8">
        <v>43263</v>
      </c>
      <c r="K131" t="s">
        <v>34</v>
      </c>
      <c r="L131"/>
      <c r="M131" t="s">
        <v>47</v>
      </c>
      <c r="N131" t="s">
        <v>48</v>
      </c>
      <c r="O131" s="9">
        <v>128.79999999999998</v>
      </c>
      <c r="P131">
        <v>38</v>
      </c>
      <c r="Q131" s="10">
        <f>Tabla1[[#This Row],[Precio unitario]]*Tabla1[[#This Row],[Cantidad]]</f>
        <v>4894.3999999999996</v>
      </c>
      <c r="R131" s="9">
        <v>464.96799999999996</v>
      </c>
    </row>
    <row r="132" spans="2:18" x14ac:dyDescent="0.3">
      <c r="B132" s="7">
        <v>1142</v>
      </c>
      <c r="C132" s="8">
        <v>43262</v>
      </c>
      <c r="D132" s="7">
        <v>11</v>
      </c>
      <c r="E132" t="s">
        <v>83</v>
      </c>
      <c r="F132" t="s">
        <v>84</v>
      </c>
      <c r="G132" t="s">
        <v>84</v>
      </c>
      <c r="H132" t="s">
        <v>70</v>
      </c>
      <c r="I132" t="s">
        <v>71</v>
      </c>
      <c r="J132" s="8"/>
      <c r="K132" t="s">
        <v>46</v>
      </c>
      <c r="L132"/>
      <c r="M132" t="s">
        <v>28</v>
      </c>
      <c r="N132" t="s">
        <v>29</v>
      </c>
      <c r="O132" s="9">
        <v>49</v>
      </c>
      <c r="P132">
        <v>28</v>
      </c>
      <c r="Q132" s="10">
        <f>Tabla1[[#This Row],[Precio unitario]]*Tabla1[[#This Row],[Cantidad]]</f>
        <v>1372</v>
      </c>
      <c r="R132" s="9">
        <v>144.06</v>
      </c>
    </row>
    <row r="133" spans="2:18" x14ac:dyDescent="0.3">
      <c r="B133" s="7">
        <v>1143</v>
      </c>
      <c r="C133" s="8">
        <v>43262</v>
      </c>
      <c r="D133" s="7">
        <v>11</v>
      </c>
      <c r="E133" t="s">
        <v>83</v>
      </c>
      <c r="F133" t="s">
        <v>84</v>
      </c>
      <c r="G133" t="s">
        <v>84</v>
      </c>
      <c r="H133" t="s">
        <v>70</v>
      </c>
      <c r="I133" t="s">
        <v>71</v>
      </c>
      <c r="J133" s="8"/>
      <c r="K133" t="s">
        <v>46</v>
      </c>
      <c r="L133"/>
      <c r="M133" t="s">
        <v>76</v>
      </c>
      <c r="N133" t="s">
        <v>27</v>
      </c>
      <c r="O133" s="9">
        <v>41.86</v>
      </c>
      <c r="P133">
        <v>60</v>
      </c>
      <c r="Q133" s="10">
        <f>Tabla1[[#This Row],[Precio unitario]]*Tabla1[[#This Row],[Cantidad]]</f>
        <v>2511.6</v>
      </c>
      <c r="R133" s="9">
        <v>246.13680000000005</v>
      </c>
    </row>
    <row r="134" spans="2:18" x14ac:dyDescent="0.3">
      <c r="B134" s="7">
        <v>1144</v>
      </c>
      <c r="C134" s="8">
        <v>43252</v>
      </c>
      <c r="D134" s="7">
        <v>1</v>
      </c>
      <c r="E134" t="s">
        <v>85</v>
      </c>
      <c r="F134" t="s">
        <v>86</v>
      </c>
      <c r="G134" t="s">
        <v>87</v>
      </c>
      <c r="H134" t="s">
        <v>44</v>
      </c>
      <c r="I134" t="s">
        <v>45</v>
      </c>
      <c r="J134" s="8"/>
      <c r="L134"/>
      <c r="M134" t="s">
        <v>39</v>
      </c>
      <c r="N134" t="s">
        <v>27</v>
      </c>
      <c r="O134" s="9">
        <v>252</v>
      </c>
      <c r="P134">
        <v>33</v>
      </c>
      <c r="Q134" s="10">
        <f>Tabla1[[#This Row],[Precio unitario]]*Tabla1[[#This Row],[Cantidad]]</f>
        <v>8316</v>
      </c>
      <c r="R134" s="9">
        <v>814.96800000000007</v>
      </c>
    </row>
    <row r="135" spans="2:18" x14ac:dyDescent="0.3">
      <c r="B135" s="7">
        <v>1145</v>
      </c>
      <c r="C135" s="8">
        <v>43252</v>
      </c>
      <c r="D135" s="7">
        <v>1</v>
      </c>
      <c r="E135" t="s">
        <v>85</v>
      </c>
      <c r="F135" t="s">
        <v>86</v>
      </c>
      <c r="G135" t="s">
        <v>87</v>
      </c>
      <c r="H135" t="s">
        <v>44</v>
      </c>
      <c r="I135" t="s">
        <v>45</v>
      </c>
      <c r="J135" s="8"/>
      <c r="L135"/>
      <c r="M135" t="s">
        <v>40</v>
      </c>
      <c r="N135" t="s">
        <v>27</v>
      </c>
      <c r="O135" s="9">
        <v>644</v>
      </c>
      <c r="P135">
        <v>22</v>
      </c>
      <c r="Q135" s="10">
        <f>Tabla1[[#This Row],[Precio unitario]]*Tabla1[[#This Row],[Cantidad]]</f>
        <v>14168</v>
      </c>
      <c r="R135" s="9">
        <v>1416.8</v>
      </c>
    </row>
    <row r="136" spans="2:18" x14ac:dyDescent="0.3">
      <c r="B136" s="7">
        <v>1146</v>
      </c>
      <c r="C136" s="8">
        <v>43252</v>
      </c>
      <c r="D136" s="7">
        <v>1</v>
      </c>
      <c r="E136" t="s">
        <v>85</v>
      </c>
      <c r="F136" t="s">
        <v>86</v>
      </c>
      <c r="G136" t="s">
        <v>87</v>
      </c>
      <c r="H136" t="s">
        <v>44</v>
      </c>
      <c r="I136" t="s">
        <v>45</v>
      </c>
      <c r="J136" s="8"/>
      <c r="L136"/>
      <c r="M136" t="s">
        <v>76</v>
      </c>
      <c r="N136" t="s">
        <v>27</v>
      </c>
      <c r="O136" s="9">
        <v>41.86</v>
      </c>
      <c r="P136">
        <v>51</v>
      </c>
      <c r="Q136" s="10">
        <f>Tabla1[[#This Row],[Precio unitario]]*Tabla1[[#This Row],[Cantidad]]</f>
        <v>2134.86</v>
      </c>
      <c r="R136" s="9">
        <v>209.21628000000004</v>
      </c>
    </row>
    <row r="137" spans="2:18" x14ac:dyDescent="0.3">
      <c r="B137" s="7">
        <v>1147</v>
      </c>
      <c r="C137" s="8">
        <v>43279</v>
      </c>
      <c r="D137" s="7">
        <v>28</v>
      </c>
      <c r="E137" t="s">
        <v>67</v>
      </c>
      <c r="F137" t="s">
        <v>68</v>
      </c>
      <c r="G137" t="s">
        <v>69</v>
      </c>
      <c r="H137" t="s">
        <v>70</v>
      </c>
      <c r="I137" t="s">
        <v>71</v>
      </c>
      <c r="J137" s="8">
        <v>43281</v>
      </c>
      <c r="K137" t="s">
        <v>46</v>
      </c>
      <c r="L137" t="s">
        <v>35</v>
      </c>
      <c r="M137" t="s">
        <v>59</v>
      </c>
      <c r="N137" t="s">
        <v>60</v>
      </c>
      <c r="O137" s="9">
        <v>135.1</v>
      </c>
      <c r="P137">
        <v>60</v>
      </c>
      <c r="Q137" s="10">
        <f>Tabla1[[#This Row],[Precio unitario]]*Tabla1[[#This Row],[Cantidad]]</f>
        <v>8106</v>
      </c>
      <c r="R137" s="9">
        <v>802.49400000000003</v>
      </c>
    </row>
    <row r="138" spans="2:18" x14ac:dyDescent="0.3">
      <c r="B138" s="7">
        <v>1148</v>
      </c>
      <c r="C138" s="8">
        <v>43279</v>
      </c>
      <c r="D138" s="7">
        <v>28</v>
      </c>
      <c r="E138" t="s">
        <v>67</v>
      </c>
      <c r="F138" t="s">
        <v>68</v>
      </c>
      <c r="G138" t="s">
        <v>69</v>
      </c>
      <c r="H138" t="s">
        <v>70</v>
      </c>
      <c r="I138" t="s">
        <v>71</v>
      </c>
      <c r="J138" s="8">
        <v>43281</v>
      </c>
      <c r="K138" t="s">
        <v>46</v>
      </c>
      <c r="L138" t="s">
        <v>35</v>
      </c>
      <c r="M138" t="s">
        <v>88</v>
      </c>
      <c r="N138" t="s">
        <v>89</v>
      </c>
      <c r="O138" s="9">
        <v>257.59999999999997</v>
      </c>
      <c r="P138">
        <v>98</v>
      </c>
      <c r="Q138" s="10">
        <f>Tabla1[[#This Row],[Precio unitario]]*Tabla1[[#This Row],[Cantidad]]</f>
        <v>25244.799999999996</v>
      </c>
      <c r="R138" s="9">
        <v>2574.9695999999999</v>
      </c>
    </row>
    <row r="139" spans="2:18" x14ac:dyDescent="0.3">
      <c r="B139" s="7">
        <v>1149</v>
      </c>
      <c r="C139" s="8">
        <v>43260</v>
      </c>
      <c r="D139" s="7">
        <v>9</v>
      </c>
      <c r="E139" t="s">
        <v>90</v>
      </c>
      <c r="F139" t="s">
        <v>91</v>
      </c>
      <c r="G139" t="s">
        <v>51</v>
      </c>
      <c r="H139" t="s">
        <v>92</v>
      </c>
      <c r="I139" t="s">
        <v>23</v>
      </c>
      <c r="J139" s="8">
        <v>43262</v>
      </c>
      <c r="K139" t="s">
        <v>34</v>
      </c>
      <c r="L139" t="s">
        <v>25</v>
      </c>
      <c r="M139" t="s">
        <v>93</v>
      </c>
      <c r="N139" t="s">
        <v>94</v>
      </c>
      <c r="O139" s="9">
        <v>273</v>
      </c>
      <c r="P139">
        <v>27</v>
      </c>
      <c r="Q139" s="10">
        <f>Tabla1[[#This Row],[Precio unitario]]*Tabla1[[#This Row],[Cantidad]]</f>
        <v>7371</v>
      </c>
      <c r="R139" s="9">
        <v>714.98700000000008</v>
      </c>
    </row>
    <row r="140" spans="2:18" x14ac:dyDescent="0.3">
      <c r="B140" s="7">
        <v>1150</v>
      </c>
      <c r="C140" s="8">
        <v>43260</v>
      </c>
      <c r="D140" s="7">
        <v>9</v>
      </c>
      <c r="E140" t="s">
        <v>90</v>
      </c>
      <c r="F140" t="s">
        <v>91</v>
      </c>
      <c r="G140" t="s">
        <v>51</v>
      </c>
      <c r="H140" t="s">
        <v>92</v>
      </c>
      <c r="I140" t="s">
        <v>23</v>
      </c>
      <c r="J140" s="8">
        <v>43262</v>
      </c>
      <c r="K140" t="s">
        <v>34</v>
      </c>
      <c r="L140" t="s">
        <v>25</v>
      </c>
      <c r="M140" t="s">
        <v>95</v>
      </c>
      <c r="N140" t="s">
        <v>96</v>
      </c>
      <c r="O140" s="9">
        <v>487.19999999999993</v>
      </c>
      <c r="P140">
        <v>88</v>
      </c>
      <c r="Q140" s="10">
        <f>Tabla1[[#This Row],[Precio unitario]]*Tabla1[[#This Row],[Cantidad]]</f>
        <v>42873.599999999991</v>
      </c>
      <c r="R140" s="9">
        <v>4244.4863999999989</v>
      </c>
    </row>
    <row r="141" spans="2:18" x14ac:dyDescent="0.3">
      <c r="B141" s="7">
        <v>1151</v>
      </c>
      <c r="C141" s="8">
        <v>43257</v>
      </c>
      <c r="D141" s="7">
        <v>6</v>
      </c>
      <c r="E141" t="s">
        <v>61</v>
      </c>
      <c r="F141" t="s">
        <v>62</v>
      </c>
      <c r="G141" t="s">
        <v>63</v>
      </c>
      <c r="H141" t="s">
        <v>64</v>
      </c>
      <c r="I141" t="s">
        <v>45</v>
      </c>
      <c r="J141" s="8">
        <v>43259</v>
      </c>
      <c r="K141" t="s">
        <v>24</v>
      </c>
      <c r="L141" t="s">
        <v>35</v>
      </c>
      <c r="M141" t="s">
        <v>26</v>
      </c>
      <c r="N141" t="s">
        <v>27</v>
      </c>
      <c r="O141" s="9">
        <v>196</v>
      </c>
      <c r="P141">
        <v>65</v>
      </c>
      <c r="Q141" s="10">
        <f>Tabla1[[#This Row],[Precio unitario]]*Tabla1[[#This Row],[Cantidad]]</f>
        <v>12740</v>
      </c>
      <c r="R141" s="9">
        <v>1337.7</v>
      </c>
    </row>
    <row r="142" spans="2:18" x14ac:dyDescent="0.3">
      <c r="B142" s="7">
        <v>1152</v>
      </c>
      <c r="C142" s="8">
        <v>43259</v>
      </c>
      <c r="D142" s="7">
        <v>8</v>
      </c>
      <c r="E142" t="s">
        <v>41</v>
      </c>
      <c r="F142" t="s">
        <v>42</v>
      </c>
      <c r="G142" t="s">
        <v>43</v>
      </c>
      <c r="H142" t="s">
        <v>44</v>
      </c>
      <c r="I142" t="s">
        <v>45</v>
      </c>
      <c r="J142" s="8">
        <v>43261</v>
      </c>
      <c r="K142" t="s">
        <v>24</v>
      </c>
      <c r="L142" t="s">
        <v>25</v>
      </c>
      <c r="M142" t="s">
        <v>65</v>
      </c>
      <c r="N142" t="s">
        <v>66</v>
      </c>
      <c r="O142" s="9">
        <v>560</v>
      </c>
      <c r="P142">
        <v>38</v>
      </c>
      <c r="Q142" s="10">
        <f>Tabla1[[#This Row],[Precio unitario]]*Tabla1[[#This Row],[Cantidad]]</f>
        <v>21280</v>
      </c>
      <c r="R142" s="9">
        <v>2085.44</v>
      </c>
    </row>
    <row r="143" spans="2:18" x14ac:dyDescent="0.3">
      <c r="B143" s="7">
        <v>1153</v>
      </c>
      <c r="C143" s="8">
        <v>43259</v>
      </c>
      <c r="D143" s="7">
        <v>8</v>
      </c>
      <c r="E143" t="s">
        <v>41</v>
      </c>
      <c r="F143" t="s">
        <v>42</v>
      </c>
      <c r="G143" t="s">
        <v>43</v>
      </c>
      <c r="H143" t="s">
        <v>44</v>
      </c>
      <c r="I143" t="s">
        <v>45</v>
      </c>
      <c r="J143" s="8">
        <v>43261</v>
      </c>
      <c r="K143" t="s">
        <v>24</v>
      </c>
      <c r="L143" t="s">
        <v>25</v>
      </c>
      <c r="M143" t="s">
        <v>47</v>
      </c>
      <c r="N143" t="s">
        <v>48</v>
      </c>
      <c r="O143" s="9">
        <v>128.79999999999998</v>
      </c>
      <c r="P143">
        <v>80</v>
      </c>
      <c r="Q143" s="10">
        <f>Tabla1[[#This Row],[Precio unitario]]*Tabla1[[#This Row],[Cantidad]]</f>
        <v>10303.999999999998</v>
      </c>
      <c r="R143" s="9">
        <v>989.18400000000008</v>
      </c>
    </row>
    <row r="144" spans="2:18" x14ac:dyDescent="0.3">
      <c r="B144" s="7">
        <v>1154</v>
      </c>
      <c r="C144" s="8">
        <v>43276</v>
      </c>
      <c r="D144" s="7">
        <v>25</v>
      </c>
      <c r="E144" t="s">
        <v>99</v>
      </c>
      <c r="F144" t="s">
        <v>73</v>
      </c>
      <c r="G144" t="s">
        <v>74</v>
      </c>
      <c r="H144" t="s">
        <v>75</v>
      </c>
      <c r="I144" t="s">
        <v>33</v>
      </c>
      <c r="J144" s="8">
        <v>43278</v>
      </c>
      <c r="K144" t="s">
        <v>34</v>
      </c>
      <c r="L144" t="s">
        <v>58</v>
      </c>
      <c r="M144" t="s">
        <v>104</v>
      </c>
      <c r="N144" t="s">
        <v>48</v>
      </c>
      <c r="O144" s="9">
        <v>140</v>
      </c>
      <c r="P144">
        <v>49</v>
      </c>
      <c r="Q144" s="10">
        <f>Tabla1[[#This Row],[Precio unitario]]*Tabla1[[#This Row],[Cantidad]]</f>
        <v>6860</v>
      </c>
      <c r="R144" s="9">
        <v>658.56</v>
      </c>
    </row>
    <row r="145" spans="2:18" x14ac:dyDescent="0.3">
      <c r="B145" s="7">
        <v>1155</v>
      </c>
      <c r="C145" s="8">
        <v>43277</v>
      </c>
      <c r="D145" s="7">
        <v>26</v>
      </c>
      <c r="E145" t="s">
        <v>100</v>
      </c>
      <c r="F145" t="s">
        <v>84</v>
      </c>
      <c r="G145" t="s">
        <v>84</v>
      </c>
      <c r="H145" t="s">
        <v>70</v>
      </c>
      <c r="I145" t="s">
        <v>71</v>
      </c>
      <c r="J145" s="8">
        <v>43279</v>
      </c>
      <c r="K145" t="s">
        <v>46</v>
      </c>
      <c r="L145" t="s">
        <v>35</v>
      </c>
      <c r="M145" t="s">
        <v>105</v>
      </c>
      <c r="N145" t="s">
        <v>106</v>
      </c>
      <c r="O145" s="9">
        <v>298.90000000000003</v>
      </c>
      <c r="P145">
        <v>90</v>
      </c>
      <c r="Q145" s="10">
        <f>Tabla1[[#This Row],[Precio unitario]]*Tabla1[[#This Row],[Cantidad]]</f>
        <v>26901.000000000004</v>
      </c>
      <c r="R145" s="9">
        <v>2609.3970000000004</v>
      </c>
    </row>
    <row r="146" spans="2:18" x14ac:dyDescent="0.3">
      <c r="B146" s="7">
        <v>1156</v>
      </c>
      <c r="C146" s="8">
        <v>43277</v>
      </c>
      <c r="D146" s="7">
        <v>26</v>
      </c>
      <c r="E146" t="s">
        <v>100</v>
      </c>
      <c r="F146" t="s">
        <v>84</v>
      </c>
      <c r="G146" t="s">
        <v>84</v>
      </c>
      <c r="H146" t="s">
        <v>70</v>
      </c>
      <c r="I146" t="s">
        <v>71</v>
      </c>
      <c r="J146" s="8">
        <v>43279</v>
      </c>
      <c r="K146" t="s">
        <v>46</v>
      </c>
      <c r="L146" t="s">
        <v>35</v>
      </c>
      <c r="M146" t="s">
        <v>59</v>
      </c>
      <c r="N146" t="s">
        <v>60</v>
      </c>
      <c r="O146" s="9">
        <v>135.1</v>
      </c>
      <c r="P146">
        <v>60</v>
      </c>
      <c r="Q146" s="10">
        <f>Tabla1[[#This Row],[Precio unitario]]*Tabla1[[#This Row],[Cantidad]]</f>
        <v>8106</v>
      </c>
      <c r="R146" s="9">
        <v>834.91800000000012</v>
      </c>
    </row>
    <row r="147" spans="2:18" x14ac:dyDescent="0.3">
      <c r="B147" s="7">
        <v>1157</v>
      </c>
      <c r="C147" s="8">
        <v>43277</v>
      </c>
      <c r="D147" s="7">
        <v>26</v>
      </c>
      <c r="E147" t="s">
        <v>100</v>
      </c>
      <c r="F147" t="s">
        <v>84</v>
      </c>
      <c r="G147" t="s">
        <v>84</v>
      </c>
      <c r="H147" t="s">
        <v>70</v>
      </c>
      <c r="I147" t="s">
        <v>71</v>
      </c>
      <c r="J147" s="8">
        <v>43279</v>
      </c>
      <c r="K147" t="s">
        <v>46</v>
      </c>
      <c r="L147" t="s">
        <v>35</v>
      </c>
      <c r="M147" t="s">
        <v>88</v>
      </c>
      <c r="N147" t="s">
        <v>89</v>
      </c>
      <c r="O147" s="9">
        <v>257.59999999999997</v>
      </c>
      <c r="P147">
        <v>39</v>
      </c>
      <c r="Q147" s="10">
        <f>Tabla1[[#This Row],[Precio unitario]]*Tabla1[[#This Row],[Cantidad]]</f>
        <v>10046.399999999998</v>
      </c>
      <c r="R147" s="9">
        <v>1004.6399999999999</v>
      </c>
    </row>
    <row r="148" spans="2:18" x14ac:dyDescent="0.3">
      <c r="B148" s="7">
        <v>1158</v>
      </c>
      <c r="C148" s="8">
        <v>43280</v>
      </c>
      <c r="D148" s="7">
        <v>29</v>
      </c>
      <c r="E148" t="s">
        <v>49</v>
      </c>
      <c r="F148" t="s">
        <v>50</v>
      </c>
      <c r="G148" t="s">
        <v>51</v>
      </c>
      <c r="H148" t="s">
        <v>52</v>
      </c>
      <c r="I148" t="s">
        <v>23</v>
      </c>
      <c r="J148" s="8">
        <v>43282</v>
      </c>
      <c r="K148" t="s">
        <v>24</v>
      </c>
      <c r="L148" t="s">
        <v>25</v>
      </c>
      <c r="M148" t="s">
        <v>26</v>
      </c>
      <c r="N148" t="s">
        <v>27</v>
      </c>
      <c r="O148" s="9">
        <v>196</v>
      </c>
      <c r="P148">
        <v>79</v>
      </c>
      <c r="Q148" s="10">
        <f>Tabla1[[#This Row],[Precio unitario]]*Tabla1[[#This Row],[Cantidad]]</f>
        <v>15484</v>
      </c>
      <c r="R148" s="9">
        <v>1594.8520000000001</v>
      </c>
    </row>
    <row r="149" spans="2:18" x14ac:dyDescent="0.3">
      <c r="B149" s="7">
        <v>1159</v>
      </c>
      <c r="C149" s="8">
        <v>43257</v>
      </c>
      <c r="D149" s="7">
        <v>6</v>
      </c>
      <c r="E149" t="s">
        <v>61</v>
      </c>
      <c r="F149" t="s">
        <v>62</v>
      </c>
      <c r="G149" t="s">
        <v>63</v>
      </c>
      <c r="H149" t="s">
        <v>64</v>
      </c>
      <c r="I149" t="s">
        <v>45</v>
      </c>
      <c r="J149" s="8">
        <v>43259</v>
      </c>
      <c r="K149" t="s">
        <v>46</v>
      </c>
      <c r="L149" t="s">
        <v>25</v>
      </c>
      <c r="M149" t="s">
        <v>53</v>
      </c>
      <c r="N149" t="s">
        <v>54</v>
      </c>
      <c r="O149" s="9">
        <v>178.5</v>
      </c>
      <c r="P149">
        <v>44</v>
      </c>
      <c r="Q149" s="10">
        <f>Tabla1[[#This Row],[Precio unitario]]*Tabla1[[#This Row],[Cantidad]]</f>
        <v>7854</v>
      </c>
      <c r="R149" s="9">
        <v>801.10800000000006</v>
      </c>
    </row>
    <row r="150" spans="2:18" x14ac:dyDescent="0.3">
      <c r="B150" s="7">
        <v>1161</v>
      </c>
      <c r="C150" s="8">
        <v>43255</v>
      </c>
      <c r="D150" s="7">
        <v>4</v>
      </c>
      <c r="E150" t="s">
        <v>30</v>
      </c>
      <c r="F150" t="s">
        <v>31</v>
      </c>
      <c r="G150" t="s">
        <v>31</v>
      </c>
      <c r="H150" t="s">
        <v>32</v>
      </c>
      <c r="I150" t="s">
        <v>33</v>
      </c>
      <c r="J150" s="8">
        <v>43257</v>
      </c>
      <c r="K150" t="s">
        <v>34</v>
      </c>
      <c r="L150" t="s">
        <v>35</v>
      </c>
      <c r="M150" t="s">
        <v>107</v>
      </c>
      <c r="N150" t="s">
        <v>80</v>
      </c>
      <c r="O150" s="9">
        <v>1134</v>
      </c>
      <c r="P150">
        <v>98</v>
      </c>
      <c r="Q150" s="10">
        <f>Tabla1[[#This Row],[Precio unitario]]*Tabla1[[#This Row],[Cantidad]]</f>
        <v>111132</v>
      </c>
      <c r="R150" s="9">
        <v>10779.804</v>
      </c>
    </row>
    <row r="151" spans="2:18" x14ac:dyDescent="0.3">
      <c r="B151" s="7">
        <v>1162</v>
      </c>
      <c r="C151" s="8">
        <v>43255</v>
      </c>
      <c r="D151" s="7">
        <v>4</v>
      </c>
      <c r="E151" t="s">
        <v>30</v>
      </c>
      <c r="F151" t="s">
        <v>31</v>
      </c>
      <c r="G151" t="s">
        <v>31</v>
      </c>
      <c r="H151" t="s">
        <v>32</v>
      </c>
      <c r="I151" t="s">
        <v>33</v>
      </c>
      <c r="J151" s="8">
        <v>43257</v>
      </c>
      <c r="K151" t="s">
        <v>34</v>
      </c>
      <c r="L151" t="s">
        <v>35</v>
      </c>
      <c r="M151" t="s">
        <v>108</v>
      </c>
      <c r="N151" t="s">
        <v>109</v>
      </c>
      <c r="O151" s="9">
        <v>98</v>
      </c>
      <c r="P151">
        <v>61</v>
      </c>
      <c r="Q151" s="10">
        <f>Tabla1[[#This Row],[Precio unitario]]*Tabla1[[#This Row],[Cantidad]]</f>
        <v>5978</v>
      </c>
      <c r="R151" s="9">
        <v>591.822</v>
      </c>
    </row>
    <row r="152" spans="2:18" x14ac:dyDescent="0.3">
      <c r="B152" s="7">
        <v>1164</v>
      </c>
      <c r="C152" s="8">
        <v>43259</v>
      </c>
      <c r="D152" s="7">
        <v>8</v>
      </c>
      <c r="E152" t="s">
        <v>41</v>
      </c>
      <c r="F152" t="s">
        <v>42</v>
      </c>
      <c r="G152" t="s">
        <v>43</v>
      </c>
      <c r="H152" t="s">
        <v>44</v>
      </c>
      <c r="I152" t="s">
        <v>45</v>
      </c>
      <c r="J152" s="8">
        <v>43261</v>
      </c>
      <c r="K152" t="s">
        <v>46</v>
      </c>
      <c r="L152" t="s">
        <v>35</v>
      </c>
      <c r="M152" t="s">
        <v>95</v>
      </c>
      <c r="N152" t="s">
        <v>96</v>
      </c>
      <c r="O152" s="9">
        <v>487.19999999999993</v>
      </c>
      <c r="P152">
        <v>30</v>
      </c>
      <c r="Q152" s="10">
        <f>Tabla1[[#This Row],[Precio unitario]]*Tabla1[[#This Row],[Cantidad]]</f>
        <v>14615.999999999998</v>
      </c>
      <c r="R152" s="9">
        <v>1534.68</v>
      </c>
    </row>
    <row r="153" spans="2:18" x14ac:dyDescent="0.3">
      <c r="B153" s="7">
        <v>1167</v>
      </c>
      <c r="C153" s="8">
        <v>43254</v>
      </c>
      <c r="D153" s="7">
        <v>3</v>
      </c>
      <c r="E153" t="s">
        <v>55</v>
      </c>
      <c r="F153" t="s">
        <v>56</v>
      </c>
      <c r="G153" t="s">
        <v>57</v>
      </c>
      <c r="H153" t="s">
        <v>22</v>
      </c>
      <c r="I153" t="s">
        <v>23</v>
      </c>
      <c r="J153" s="8">
        <v>43256</v>
      </c>
      <c r="K153" t="s">
        <v>24</v>
      </c>
      <c r="L153" t="s">
        <v>58</v>
      </c>
      <c r="M153" t="s">
        <v>97</v>
      </c>
      <c r="N153" t="s">
        <v>82</v>
      </c>
      <c r="O153" s="9">
        <v>140</v>
      </c>
      <c r="P153">
        <v>24</v>
      </c>
      <c r="Q153" s="10">
        <f>Tabla1[[#This Row],[Precio unitario]]*Tabla1[[#This Row],[Cantidad]]</f>
        <v>3360</v>
      </c>
      <c r="R153" s="9">
        <v>352.80000000000007</v>
      </c>
    </row>
    <row r="154" spans="2:18" x14ac:dyDescent="0.3">
      <c r="B154" s="7">
        <v>1168</v>
      </c>
      <c r="C154" s="8">
        <v>43254</v>
      </c>
      <c r="D154" s="7">
        <v>3</v>
      </c>
      <c r="E154" t="s">
        <v>55</v>
      </c>
      <c r="F154" t="s">
        <v>56</v>
      </c>
      <c r="G154" t="s">
        <v>57</v>
      </c>
      <c r="H154" t="s">
        <v>22</v>
      </c>
      <c r="I154" t="s">
        <v>23</v>
      </c>
      <c r="J154" s="8">
        <v>43256</v>
      </c>
      <c r="K154" t="s">
        <v>24</v>
      </c>
      <c r="L154" t="s">
        <v>58</v>
      </c>
      <c r="M154" t="s">
        <v>65</v>
      </c>
      <c r="N154" t="s">
        <v>66</v>
      </c>
      <c r="O154" s="9">
        <v>560</v>
      </c>
      <c r="P154">
        <v>28</v>
      </c>
      <c r="Q154" s="10">
        <f>Tabla1[[#This Row],[Precio unitario]]*Tabla1[[#This Row],[Cantidad]]</f>
        <v>15680</v>
      </c>
      <c r="R154" s="9">
        <v>1536.6399999999999</v>
      </c>
    </row>
    <row r="155" spans="2:18" x14ac:dyDescent="0.3">
      <c r="B155" s="7">
        <v>1172</v>
      </c>
      <c r="C155" s="8">
        <v>43261</v>
      </c>
      <c r="D155" s="7">
        <v>10</v>
      </c>
      <c r="E155" t="s">
        <v>72</v>
      </c>
      <c r="F155" t="s">
        <v>73</v>
      </c>
      <c r="G155" t="s">
        <v>74</v>
      </c>
      <c r="H155" t="s">
        <v>75</v>
      </c>
      <c r="I155" t="s">
        <v>33</v>
      </c>
      <c r="J155" s="8">
        <v>43263</v>
      </c>
      <c r="K155" t="s">
        <v>24</v>
      </c>
      <c r="L155" t="s">
        <v>35</v>
      </c>
      <c r="M155" t="s">
        <v>98</v>
      </c>
      <c r="N155" t="s">
        <v>29</v>
      </c>
      <c r="O155" s="9">
        <v>140</v>
      </c>
      <c r="P155">
        <v>74</v>
      </c>
      <c r="Q155" s="10">
        <f>Tabla1[[#This Row],[Precio unitario]]*Tabla1[[#This Row],[Cantidad]]</f>
        <v>10360</v>
      </c>
      <c r="R155" s="9">
        <v>1004.9200000000001</v>
      </c>
    </row>
    <row r="156" spans="2:18" x14ac:dyDescent="0.3">
      <c r="B156" s="7">
        <v>1174</v>
      </c>
      <c r="C156" s="8">
        <v>43261</v>
      </c>
      <c r="D156" s="7">
        <v>10</v>
      </c>
      <c r="E156" t="s">
        <v>72</v>
      </c>
      <c r="F156" t="s">
        <v>73</v>
      </c>
      <c r="G156" t="s">
        <v>74</v>
      </c>
      <c r="H156" t="s">
        <v>75</v>
      </c>
      <c r="I156" t="s">
        <v>33</v>
      </c>
      <c r="J156" s="8"/>
      <c r="K156" t="s">
        <v>34</v>
      </c>
      <c r="L156"/>
      <c r="M156" t="s">
        <v>28</v>
      </c>
      <c r="N156" t="s">
        <v>29</v>
      </c>
      <c r="O156" s="9">
        <v>49</v>
      </c>
      <c r="P156">
        <v>90</v>
      </c>
      <c r="Q156" s="10">
        <f>Tabla1[[#This Row],[Precio unitario]]*Tabla1[[#This Row],[Cantidad]]</f>
        <v>4410</v>
      </c>
      <c r="R156" s="9">
        <v>423.35999999999996</v>
      </c>
    </row>
    <row r="157" spans="2:18" x14ac:dyDescent="0.3">
      <c r="B157" s="7">
        <v>1175</v>
      </c>
      <c r="C157" s="8">
        <v>43262</v>
      </c>
      <c r="D157" s="7">
        <v>11</v>
      </c>
      <c r="E157" t="s">
        <v>83</v>
      </c>
      <c r="F157" t="s">
        <v>84</v>
      </c>
      <c r="G157" t="s">
        <v>84</v>
      </c>
      <c r="H157" t="s">
        <v>70</v>
      </c>
      <c r="I157" t="s">
        <v>71</v>
      </c>
      <c r="J157" s="8"/>
      <c r="K157" t="s">
        <v>46</v>
      </c>
      <c r="L157"/>
      <c r="M157" t="s">
        <v>65</v>
      </c>
      <c r="N157" t="s">
        <v>66</v>
      </c>
      <c r="O157" s="9">
        <v>560</v>
      </c>
      <c r="P157">
        <v>27</v>
      </c>
      <c r="Q157" s="10">
        <f>Tabla1[[#This Row],[Precio unitario]]*Tabla1[[#This Row],[Cantidad]]</f>
        <v>15120</v>
      </c>
      <c r="R157" s="9">
        <v>1557.3600000000001</v>
      </c>
    </row>
    <row r="158" spans="2:18" x14ac:dyDescent="0.3">
      <c r="B158" s="7">
        <v>1176</v>
      </c>
      <c r="C158" s="8">
        <v>43252</v>
      </c>
      <c r="D158" s="7">
        <v>1</v>
      </c>
      <c r="E158" t="s">
        <v>85</v>
      </c>
      <c r="F158" t="s">
        <v>86</v>
      </c>
      <c r="G158" t="s">
        <v>87</v>
      </c>
      <c r="H158" t="s">
        <v>44</v>
      </c>
      <c r="I158" t="s">
        <v>45</v>
      </c>
      <c r="J158" s="8"/>
      <c r="K158" t="s">
        <v>46</v>
      </c>
      <c r="L158"/>
      <c r="M158" t="s">
        <v>88</v>
      </c>
      <c r="N158" t="s">
        <v>89</v>
      </c>
      <c r="O158" s="9">
        <v>257.59999999999997</v>
      </c>
      <c r="P158">
        <v>71</v>
      </c>
      <c r="Q158" s="10">
        <f>Tabla1[[#This Row],[Precio unitario]]*Tabla1[[#This Row],[Cantidad]]</f>
        <v>18289.599999999999</v>
      </c>
      <c r="R158" s="9">
        <v>1920.4079999999999</v>
      </c>
    </row>
    <row r="159" spans="2:18" x14ac:dyDescent="0.3">
      <c r="B159" s="7">
        <v>1177</v>
      </c>
      <c r="C159" s="8">
        <v>43279</v>
      </c>
      <c r="D159" s="7">
        <v>28</v>
      </c>
      <c r="E159" t="s">
        <v>67</v>
      </c>
      <c r="F159" t="s">
        <v>68</v>
      </c>
      <c r="G159" t="s">
        <v>69</v>
      </c>
      <c r="H159" t="s">
        <v>70</v>
      </c>
      <c r="I159" t="s">
        <v>71</v>
      </c>
      <c r="J159" s="8">
        <v>43281</v>
      </c>
      <c r="K159" t="s">
        <v>46</v>
      </c>
      <c r="L159" t="s">
        <v>35</v>
      </c>
      <c r="M159" t="s">
        <v>40</v>
      </c>
      <c r="N159" t="s">
        <v>27</v>
      </c>
      <c r="O159" s="9">
        <v>644</v>
      </c>
      <c r="P159">
        <v>74</v>
      </c>
      <c r="Q159" s="10">
        <f>Tabla1[[#This Row],[Precio unitario]]*Tabla1[[#This Row],[Cantidad]]</f>
        <v>47656</v>
      </c>
      <c r="R159" s="9">
        <v>4765.6000000000004</v>
      </c>
    </row>
    <row r="160" spans="2:18" x14ac:dyDescent="0.3">
      <c r="B160" s="7">
        <v>1178</v>
      </c>
      <c r="C160" s="8">
        <v>43260</v>
      </c>
      <c r="D160" s="7">
        <v>9</v>
      </c>
      <c r="E160" t="s">
        <v>90</v>
      </c>
      <c r="F160" t="s">
        <v>91</v>
      </c>
      <c r="G160" t="s">
        <v>51</v>
      </c>
      <c r="H160" t="s">
        <v>92</v>
      </c>
      <c r="I160" t="s">
        <v>23</v>
      </c>
      <c r="J160" s="8">
        <v>43262</v>
      </c>
      <c r="K160" t="s">
        <v>34</v>
      </c>
      <c r="L160" t="s">
        <v>25</v>
      </c>
      <c r="M160" t="s">
        <v>59</v>
      </c>
      <c r="N160" t="s">
        <v>60</v>
      </c>
      <c r="O160" s="9">
        <v>135.1</v>
      </c>
      <c r="P160">
        <v>76</v>
      </c>
      <c r="Q160" s="10">
        <f>Tabla1[[#This Row],[Precio unitario]]*Tabla1[[#This Row],[Cantidad]]</f>
        <v>10267.6</v>
      </c>
      <c r="R160" s="9">
        <v>1016.4924</v>
      </c>
    </row>
    <row r="161" spans="2:18" x14ac:dyDescent="0.3">
      <c r="B161" s="7">
        <v>1179</v>
      </c>
      <c r="C161" s="8">
        <v>43257</v>
      </c>
      <c r="D161" s="7">
        <v>6</v>
      </c>
      <c r="E161" t="s">
        <v>61</v>
      </c>
      <c r="F161" t="s">
        <v>62</v>
      </c>
      <c r="G161" t="s">
        <v>63</v>
      </c>
      <c r="H161" t="s">
        <v>64</v>
      </c>
      <c r="I161" t="s">
        <v>45</v>
      </c>
      <c r="J161" s="8">
        <v>43259</v>
      </c>
      <c r="K161" t="s">
        <v>24</v>
      </c>
      <c r="L161" t="s">
        <v>35</v>
      </c>
      <c r="M161" t="s">
        <v>53</v>
      </c>
      <c r="N161" t="s">
        <v>54</v>
      </c>
      <c r="O161" s="9">
        <v>178.5</v>
      </c>
      <c r="P161">
        <v>96</v>
      </c>
      <c r="Q161" s="10">
        <f>Tabla1[[#This Row],[Precio unitario]]*Tabla1[[#This Row],[Cantidad]]</f>
        <v>17136</v>
      </c>
      <c r="R161" s="9">
        <v>1730.7360000000001</v>
      </c>
    </row>
    <row r="162" spans="2:18" x14ac:dyDescent="0.3">
      <c r="B162" s="7">
        <v>1180</v>
      </c>
      <c r="C162" s="8">
        <v>43259</v>
      </c>
      <c r="D162" s="7">
        <v>8</v>
      </c>
      <c r="E162" t="s">
        <v>41</v>
      </c>
      <c r="F162" t="s">
        <v>42</v>
      </c>
      <c r="G162" t="s">
        <v>43</v>
      </c>
      <c r="H162" t="s">
        <v>44</v>
      </c>
      <c r="I162" t="s">
        <v>45</v>
      </c>
      <c r="J162" s="8">
        <v>43261</v>
      </c>
      <c r="K162" t="s">
        <v>24</v>
      </c>
      <c r="L162" t="s">
        <v>25</v>
      </c>
      <c r="M162" t="s">
        <v>53</v>
      </c>
      <c r="N162" t="s">
        <v>54</v>
      </c>
      <c r="O162" s="9">
        <v>178.5</v>
      </c>
      <c r="P162">
        <v>92</v>
      </c>
      <c r="Q162" s="10">
        <f>Tabla1[[#This Row],[Precio unitario]]*Tabla1[[#This Row],[Cantidad]]</f>
        <v>16422</v>
      </c>
      <c r="R162" s="9">
        <v>1625.7780000000002</v>
      </c>
    </row>
    <row r="163" spans="2:18" x14ac:dyDescent="0.3">
      <c r="B163" s="7">
        <v>1181</v>
      </c>
      <c r="C163" s="8">
        <v>43276</v>
      </c>
      <c r="D163" s="7">
        <v>25</v>
      </c>
      <c r="E163" t="s">
        <v>99</v>
      </c>
      <c r="F163" t="s">
        <v>73</v>
      </c>
      <c r="G163" t="s">
        <v>74</v>
      </c>
      <c r="H163" t="s">
        <v>75</v>
      </c>
      <c r="I163" t="s">
        <v>33</v>
      </c>
      <c r="J163" s="8">
        <v>43278</v>
      </c>
      <c r="K163" t="s">
        <v>34</v>
      </c>
      <c r="L163" t="s">
        <v>58</v>
      </c>
      <c r="M163" t="s">
        <v>81</v>
      </c>
      <c r="N163" t="s">
        <v>82</v>
      </c>
      <c r="O163" s="9">
        <v>308</v>
      </c>
      <c r="P163">
        <v>93</v>
      </c>
      <c r="Q163" s="10">
        <f>Tabla1[[#This Row],[Precio unitario]]*Tabla1[[#This Row],[Cantidad]]</f>
        <v>28644</v>
      </c>
      <c r="R163" s="9">
        <v>2807.1120000000001</v>
      </c>
    </row>
    <row r="164" spans="2:18" x14ac:dyDescent="0.3">
      <c r="B164" s="7">
        <v>1182</v>
      </c>
      <c r="C164" s="8">
        <v>43277</v>
      </c>
      <c r="D164" s="7">
        <v>26</v>
      </c>
      <c r="E164" t="s">
        <v>100</v>
      </c>
      <c r="F164" t="s">
        <v>84</v>
      </c>
      <c r="G164" t="s">
        <v>84</v>
      </c>
      <c r="H164" t="s">
        <v>70</v>
      </c>
      <c r="I164" t="s">
        <v>71</v>
      </c>
      <c r="J164" s="8">
        <v>43279</v>
      </c>
      <c r="K164" t="s">
        <v>46</v>
      </c>
      <c r="L164" t="s">
        <v>35</v>
      </c>
      <c r="M164" t="s">
        <v>79</v>
      </c>
      <c r="N164" t="s">
        <v>80</v>
      </c>
      <c r="O164" s="9">
        <v>350</v>
      </c>
      <c r="P164">
        <v>18</v>
      </c>
      <c r="Q164" s="10">
        <f>Tabla1[[#This Row],[Precio unitario]]*Tabla1[[#This Row],[Cantidad]]</f>
        <v>6300</v>
      </c>
      <c r="R164" s="9">
        <v>598.5</v>
      </c>
    </row>
    <row r="165" spans="2:18" x14ac:dyDescent="0.3">
      <c r="B165" s="7">
        <v>1183</v>
      </c>
      <c r="C165" s="8">
        <v>43280</v>
      </c>
      <c r="D165" s="7">
        <v>29</v>
      </c>
      <c r="E165" t="s">
        <v>49</v>
      </c>
      <c r="F165" t="s">
        <v>50</v>
      </c>
      <c r="G165" t="s">
        <v>51</v>
      </c>
      <c r="H165" t="s">
        <v>52</v>
      </c>
      <c r="I165" t="s">
        <v>23</v>
      </c>
      <c r="J165" s="8">
        <v>43282</v>
      </c>
      <c r="K165" t="s">
        <v>24</v>
      </c>
      <c r="L165" t="s">
        <v>25</v>
      </c>
      <c r="M165" t="s">
        <v>101</v>
      </c>
      <c r="N165" t="s">
        <v>102</v>
      </c>
      <c r="O165" s="9">
        <v>546</v>
      </c>
      <c r="P165">
        <v>98</v>
      </c>
      <c r="Q165" s="10">
        <f>Tabla1[[#This Row],[Precio unitario]]*Tabla1[[#This Row],[Cantidad]]</f>
        <v>53508</v>
      </c>
      <c r="R165" s="9">
        <v>5564.8320000000003</v>
      </c>
    </row>
    <row r="166" spans="2:18" x14ac:dyDescent="0.3">
      <c r="B166" s="7">
        <v>1184</v>
      </c>
      <c r="C166" s="8">
        <v>43257</v>
      </c>
      <c r="D166" s="7">
        <v>6</v>
      </c>
      <c r="E166" t="s">
        <v>61</v>
      </c>
      <c r="F166" t="s">
        <v>62</v>
      </c>
      <c r="G166" t="s">
        <v>63</v>
      </c>
      <c r="H166" t="s">
        <v>64</v>
      </c>
      <c r="I166" t="s">
        <v>45</v>
      </c>
      <c r="J166" s="8">
        <v>43259</v>
      </c>
      <c r="K166" t="s">
        <v>46</v>
      </c>
      <c r="L166" t="s">
        <v>25</v>
      </c>
      <c r="M166" t="s">
        <v>36</v>
      </c>
      <c r="N166" t="s">
        <v>29</v>
      </c>
      <c r="O166" s="9">
        <v>420</v>
      </c>
      <c r="P166">
        <v>46</v>
      </c>
      <c r="Q166" s="10">
        <f>Tabla1[[#This Row],[Precio unitario]]*Tabla1[[#This Row],[Cantidad]]</f>
        <v>19320</v>
      </c>
      <c r="R166" s="9">
        <v>1893.3600000000001</v>
      </c>
    </row>
    <row r="167" spans="2:18" x14ac:dyDescent="0.3">
      <c r="B167" s="7">
        <v>1185</v>
      </c>
      <c r="C167" s="8">
        <v>43257</v>
      </c>
      <c r="D167" s="7">
        <v>6</v>
      </c>
      <c r="E167" t="s">
        <v>61</v>
      </c>
      <c r="F167" t="s">
        <v>62</v>
      </c>
      <c r="G167" t="s">
        <v>63</v>
      </c>
      <c r="H167" t="s">
        <v>64</v>
      </c>
      <c r="I167" t="s">
        <v>45</v>
      </c>
      <c r="J167" s="8">
        <v>43259</v>
      </c>
      <c r="K167" t="s">
        <v>46</v>
      </c>
      <c r="L167" t="s">
        <v>25</v>
      </c>
      <c r="M167" t="s">
        <v>37</v>
      </c>
      <c r="N167" t="s">
        <v>29</v>
      </c>
      <c r="O167" s="9">
        <v>742</v>
      </c>
      <c r="P167">
        <v>14</v>
      </c>
      <c r="Q167" s="10">
        <f>Tabla1[[#This Row],[Precio unitario]]*Tabla1[[#This Row],[Cantidad]]</f>
        <v>10388</v>
      </c>
      <c r="R167" s="9">
        <v>1038.8</v>
      </c>
    </row>
    <row r="168" spans="2:18" x14ac:dyDescent="0.3">
      <c r="B168" s="7">
        <v>1186</v>
      </c>
      <c r="C168" s="8">
        <v>43255</v>
      </c>
      <c r="D168" s="7">
        <v>4</v>
      </c>
      <c r="E168" t="s">
        <v>30</v>
      </c>
      <c r="F168" t="s">
        <v>31</v>
      </c>
      <c r="G168" t="s">
        <v>31</v>
      </c>
      <c r="H168" t="s">
        <v>32</v>
      </c>
      <c r="I168" t="s">
        <v>33</v>
      </c>
      <c r="J168" s="8"/>
      <c r="L168"/>
      <c r="M168" t="s">
        <v>103</v>
      </c>
      <c r="N168" t="s">
        <v>94</v>
      </c>
      <c r="O168" s="9">
        <v>532</v>
      </c>
      <c r="P168">
        <v>85</v>
      </c>
      <c r="Q168" s="10">
        <f>Tabla1[[#This Row],[Precio unitario]]*Tabla1[[#This Row],[Cantidad]]</f>
        <v>45220</v>
      </c>
      <c r="R168" s="9">
        <v>4476.78</v>
      </c>
    </row>
    <row r="169" spans="2:18" x14ac:dyDescent="0.3">
      <c r="B169" s="7">
        <v>1187</v>
      </c>
      <c r="C169" s="8">
        <v>43254</v>
      </c>
      <c r="D169" s="7">
        <v>3</v>
      </c>
      <c r="E169" t="s">
        <v>55</v>
      </c>
      <c r="F169" t="s">
        <v>56</v>
      </c>
      <c r="G169" t="s">
        <v>57</v>
      </c>
      <c r="H169" t="s">
        <v>22</v>
      </c>
      <c r="I169" t="s">
        <v>23</v>
      </c>
      <c r="J169" s="8"/>
      <c r="L169"/>
      <c r="M169" t="s">
        <v>76</v>
      </c>
      <c r="N169" t="s">
        <v>27</v>
      </c>
      <c r="O169" s="9">
        <v>41.86</v>
      </c>
      <c r="P169">
        <v>88</v>
      </c>
      <c r="Q169" s="10">
        <f>Tabla1[[#This Row],[Precio unitario]]*Tabla1[[#This Row],[Cantidad]]</f>
        <v>3683.68</v>
      </c>
      <c r="R169" s="9">
        <v>357.31695999999999</v>
      </c>
    </row>
    <row r="170" spans="2:18" x14ac:dyDescent="0.3">
      <c r="B170" s="7">
        <v>1188</v>
      </c>
      <c r="C170" s="8">
        <v>43282</v>
      </c>
      <c r="D170" s="7">
        <v>1</v>
      </c>
      <c r="E170" t="s">
        <v>85</v>
      </c>
      <c r="F170" t="s">
        <v>86</v>
      </c>
      <c r="G170" t="s">
        <v>87</v>
      </c>
      <c r="H170" t="s">
        <v>44</v>
      </c>
      <c r="I170" t="s">
        <v>45</v>
      </c>
      <c r="J170" s="8"/>
      <c r="L170"/>
      <c r="M170" t="s">
        <v>76</v>
      </c>
      <c r="N170" t="s">
        <v>27</v>
      </c>
      <c r="O170" s="9">
        <v>41.86</v>
      </c>
      <c r="P170">
        <v>81</v>
      </c>
      <c r="Q170" s="10">
        <f>Tabla1[[#This Row],[Precio unitario]]*Tabla1[[#This Row],[Cantidad]]</f>
        <v>3390.66</v>
      </c>
      <c r="R170" s="9">
        <v>335.67534000000006</v>
      </c>
    </row>
    <row r="171" spans="2:18" x14ac:dyDescent="0.3">
      <c r="B171" s="7">
        <v>1189</v>
      </c>
      <c r="C171" s="8">
        <v>43309</v>
      </c>
      <c r="D171" s="7">
        <v>28</v>
      </c>
      <c r="E171" t="s">
        <v>67</v>
      </c>
      <c r="F171" t="s">
        <v>68</v>
      </c>
      <c r="G171" t="s">
        <v>69</v>
      </c>
      <c r="H171" t="s">
        <v>70</v>
      </c>
      <c r="I171" t="s">
        <v>71</v>
      </c>
      <c r="J171" s="8">
        <v>43311</v>
      </c>
      <c r="K171" t="s">
        <v>46</v>
      </c>
      <c r="L171" t="s">
        <v>35</v>
      </c>
      <c r="M171" t="s">
        <v>59</v>
      </c>
      <c r="N171" t="s">
        <v>60</v>
      </c>
      <c r="O171" s="9">
        <v>135.1</v>
      </c>
      <c r="P171">
        <v>33</v>
      </c>
      <c r="Q171" s="10">
        <f>Tabla1[[#This Row],[Precio unitario]]*Tabla1[[#This Row],[Cantidad]]</f>
        <v>4458.3</v>
      </c>
      <c r="R171" s="9">
        <v>423.5385</v>
      </c>
    </row>
    <row r="172" spans="2:18" x14ac:dyDescent="0.3">
      <c r="B172" s="7">
        <v>1190</v>
      </c>
      <c r="C172" s="8">
        <v>43309</v>
      </c>
      <c r="D172" s="7">
        <v>28</v>
      </c>
      <c r="E172" t="s">
        <v>67</v>
      </c>
      <c r="F172" t="s">
        <v>68</v>
      </c>
      <c r="G172" t="s">
        <v>69</v>
      </c>
      <c r="H172" t="s">
        <v>70</v>
      </c>
      <c r="I172" t="s">
        <v>71</v>
      </c>
      <c r="J172" s="8">
        <v>43311</v>
      </c>
      <c r="K172" t="s">
        <v>46</v>
      </c>
      <c r="L172" t="s">
        <v>35</v>
      </c>
      <c r="M172" t="s">
        <v>88</v>
      </c>
      <c r="N172" t="s">
        <v>89</v>
      </c>
      <c r="O172" s="9">
        <v>257.59999999999997</v>
      </c>
      <c r="P172">
        <v>47</v>
      </c>
      <c r="Q172" s="10">
        <f>Tabla1[[#This Row],[Precio unitario]]*Tabla1[[#This Row],[Cantidad]]</f>
        <v>12107.199999999999</v>
      </c>
      <c r="R172" s="9">
        <v>1271.2560000000001</v>
      </c>
    </row>
    <row r="173" spans="2:18" x14ac:dyDescent="0.3">
      <c r="B173" s="7">
        <v>1191</v>
      </c>
      <c r="C173" s="8">
        <v>43290</v>
      </c>
      <c r="D173" s="7">
        <v>9</v>
      </c>
      <c r="E173" t="s">
        <v>90</v>
      </c>
      <c r="F173" t="s">
        <v>91</v>
      </c>
      <c r="G173" t="s">
        <v>51</v>
      </c>
      <c r="H173" t="s">
        <v>92</v>
      </c>
      <c r="I173" t="s">
        <v>23</v>
      </c>
      <c r="J173" s="8">
        <v>43292</v>
      </c>
      <c r="K173" t="s">
        <v>34</v>
      </c>
      <c r="L173" t="s">
        <v>25</v>
      </c>
      <c r="M173" t="s">
        <v>93</v>
      </c>
      <c r="N173" t="s">
        <v>94</v>
      </c>
      <c r="O173" s="9">
        <v>273</v>
      </c>
      <c r="P173">
        <v>61</v>
      </c>
      <c r="Q173" s="10">
        <f>Tabla1[[#This Row],[Precio unitario]]*Tabla1[[#This Row],[Cantidad]]</f>
        <v>16653</v>
      </c>
      <c r="R173" s="9">
        <v>1731.9120000000003</v>
      </c>
    </row>
    <row r="174" spans="2:18" x14ac:dyDescent="0.3">
      <c r="B174" s="7">
        <v>1192</v>
      </c>
      <c r="C174" s="8">
        <v>43290</v>
      </c>
      <c r="D174" s="7">
        <v>9</v>
      </c>
      <c r="E174" t="s">
        <v>90</v>
      </c>
      <c r="F174" t="s">
        <v>91</v>
      </c>
      <c r="G174" t="s">
        <v>51</v>
      </c>
      <c r="H174" t="s">
        <v>92</v>
      </c>
      <c r="I174" t="s">
        <v>23</v>
      </c>
      <c r="J174" s="8">
        <v>43292</v>
      </c>
      <c r="K174" t="s">
        <v>34</v>
      </c>
      <c r="L174" t="s">
        <v>25</v>
      </c>
      <c r="M174" t="s">
        <v>95</v>
      </c>
      <c r="N174" t="s">
        <v>96</v>
      </c>
      <c r="O174" s="9">
        <v>487.19999999999993</v>
      </c>
      <c r="P174">
        <v>27</v>
      </c>
      <c r="Q174" s="10">
        <f>Tabla1[[#This Row],[Precio unitario]]*Tabla1[[#This Row],[Cantidad]]</f>
        <v>13154.399999999998</v>
      </c>
      <c r="R174" s="9">
        <v>1341.7487999999998</v>
      </c>
    </row>
    <row r="175" spans="2:18" x14ac:dyDescent="0.3">
      <c r="B175" s="7">
        <v>1193</v>
      </c>
      <c r="C175" s="8">
        <v>43287</v>
      </c>
      <c r="D175" s="7">
        <v>6</v>
      </c>
      <c r="E175" t="s">
        <v>61</v>
      </c>
      <c r="F175" t="s">
        <v>62</v>
      </c>
      <c r="G175" t="s">
        <v>63</v>
      </c>
      <c r="H175" t="s">
        <v>64</v>
      </c>
      <c r="I175" t="s">
        <v>45</v>
      </c>
      <c r="J175" s="8">
        <v>43289</v>
      </c>
      <c r="K175" t="s">
        <v>24</v>
      </c>
      <c r="L175" t="s">
        <v>35</v>
      </c>
      <c r="M175" t="s">
        <v>26</v>
      </c>
      <c r="N175" t="s">
        <v>27</v>
      </c>
      <c r="O175" s="9">
        <v>196</v>
      </c>
      <c r="P175">
        <v>84</v>
      </c>
      <c r="Q175" s="10">
        <f>Tabla1[[#This Row],[Precio unitario]]*Tabla1[[#This Row],[Cantidad]]</f>
        <v>16464</v>
      </c>
      <c r="R175" s="9">
        <v>1662.864</v>
      </c>
    </row>
    <row r="176" spans="2:18" x14ac:dyDescent="0.3">
      <c r="B176" s="7">
        <v>1194</v>
      </c>
      <c r="C176" s="8">
        <v>43289</v>
      </c>
      <c r="D176" s="7">
        <v>8</v>
      </c>
      <c r="E176" t="s">
        <v>41</v>
      </c>
      <c r="F176" t="s">
        <v>42</v>
      </c>
      <c r="G176" t="s">
        <v>43</v>
      </c>
      <c r="H176" t="s">
        <v>44</v>
      </c>
      <c r="I176" t="s">
        <v>45</v>
      </c>
      <c r="J176" s="8">
        <v>43291</v>
      </c>
      <c r="K176" t="s">
        <v>24</v>
      </c>
      <c r="L176" t="s">
        <v>25</v>
      </c>
      <c r="M176" t="s">
        <v>65</v>
      </c>
      <c r="N176" t="s">
        <v>66</v>
      </c>
      <c r="O176" s="9">
        <v>560</v>
      </c>
      <c r="P176">
        <v>91</v>
      </c>
      <c r="Q176" s="10">
        <f>Tabla1[[#This Row],[Precio unitario]]*Tabla1[[#This Row],[Cantidad]]</f>
        <v>50960</v>
      </c>
      <c r="R176" s="9">
        <v>5045.04</v>
      </c>
    </row>
    <row r="177" spans="2:18" x14ac:dyDescent="0.3">
      <c r="B177" s="7">
        <v>1195</v>
      </c>
      <c r="C177" s="8">
        <v>43289</v>
      </c>
      <c r="D177" s="7">
        <v>8</v>
      </c>
      <c r="E177" t="s">
        <v>41</v>
      </c>
      <c r="F177" t="s">
        <v>42</v>
      </c>
      <c r="G177" t="s">
        <v>43</v>
      </c>
      <c r="H177" t="s">
        <v>44</v>
      </c>
      <c r="I177" t="s">
        <v>45</v>
      </c>
      <c r="J177" s="8">
        <v>43291</v>
      </c>
      <c r="K177" t="s">
        <v>24</v>
      </c>
      <c r="L177" t="s">
        <v>25</v>
      </c>
      <c r="M177" t="s">
        <v>47</v>
      </c>
      <c r="N177" t="s">
        <v>48</v>
      </c>
      <c r="O177" s="9">
        <v>128.79999999999998</v>
      </c>
      <c r="P177">
        <v>36</v>
      </c>
      <c r="Q177" s="10">
        <f>Tabla1[[#This Row],[Precio unitario]]*Tabla1[[#This Row],[Cantidad]]</f>
        <v>4636.7999999999993</v>
      </c>
      <c r="R177" s="9">
        <v>482.22720000000004</v>
      </c>
    </row>
    <row r="178" spans="2:18" x14ac:dyDescent="0.3">
      <c r="B178" s="7">
        <v>1196</v>
      </c>
      <c r="C178" s="8">
        <v>43306</v>
      </c>
      <c r="D178" s="7">
        <v>25</v>
      </c>
      <c r="E178" t="s">
        <v>99</v>
      </c>
      <c r="F178" t="s">
        <v>73</v>
      </c>
      <c r="G178" t="s">
        <v>74</v>
      </c>
      <c r="H178" t="s">
        <v>75</v>
      </c>
      <c r="I178" t="s">
        <v>33</v>
      </c>
      <c r="J178" s="8">
        <v>43308</v>
      </c>
      <c r="K178" t="s">
        <v>34</v>
      </c>
      <c r="L178" t="s">
        <v>58</v>
      </c>
      <c r="M178" t="s">
        <v>104</v>
      </c>
      <c r="N178" t="s">
        <v>48</v>
      </c>
      <c r="O178" s="9">
        <v>140</v>
      </c>
      <c r="P178">
        <v>34</v>
      </c>
      <c r="Q178" s="10">
        <f>Tabla1[[#This Row],[Precio unitario]]*Tabla1[[#This Row],[Cantidad]]</f>
        <v>4760</v>
      </c>
      <c r="R178" s="9">
        <v>480.76000000000005</v>
      </c>
    </row>
    <row r="179" spans="2:18" x14ac:dyDescent="0.3">
      <c r="B179" s="7">
        <v>1197</v>
      </c>
      <c r="C179" s="8">
        <v>43307</v>
      </c>
      <c r="D179" s="7">
        <v>26</v>
      </c>
      <c r="E179" t="s">
        <v>100</v>
      </c>
      <c r="F179" t="s">
        <v>84</v>
      </c>
      <c r="G179" t="s">
        <v>84</v>
      </c>
      <c r="H179" t="s">
        <v>70</v>
      </c>
      <c r="I179" t="s">
        <v>71</v>
      </c>
      <c r="J179" s="8">
        <v>43309</v>
      </c>
      <c r="K179" t="s">
        <v>46</v>
      </c>
      <c r="L179" t="s">
        <v>35</v>
      </c>
      <c r="M179" t="s">
        <v>105</v>
      </c>
      <c r="N179" t="s">
        <v>106</v>
      </c>
      <c r="O179" s="9">
        <v>298.90000000000003</v>
      </c>
      <c r="P179">
        <v>81</v>
      </c>
      <c r="Q179" s="10">
        <f>Tabla1[[#This Row],[Precio unitario]]*Tabla1[[#This Row],[Cantidad]]</f>
        <v>24210.9</v>
      </c>
      <c r="R179" s="9">
        <v>2493.7227000000003</v>
      </c>
    </row>
    <row r="180" spans="2:18" x14ac:dyDescent="0.3">
      <c r="B180" s="7">
        <v>1198</v>
      </c>
      <c r="C180" s="8">
        <v>43307</v>
      </c>
      <c r="D180" s="7">
        <v>26</v>
      </c>
      <c r="E180" t="s">
        <v>100</v>
      </c>
      <c r="F180" t="s">
        <v>84</v>
      </c>
      <c r="G180" t="s">
        <v>84</v>
      </c>
      <c r="H180" t="s">
        <v>70</v>
      </c>
      <c r="I180" t="s">
        <v>71</v>
      </c>
      <c r="J180" s="8">
        <v>43309</v>
      </c>
      <c r="K180" t="s">
        <v>46</v>
      </c>
      <c r="L180" t="s">
        <v>35</v>
      </c>
      <c r="M180" t="s">
        <v>59</v>
      </c>
      <c r="N180" t="s">
        <v>60</v>
      </c>
      <c r="O180" s="9">
        <v>135.1</v>
      </c>
      <c r="P180">
        <v>25</v>
      </c>
      <c r="Q180" s="10">
        <f>Tabla1[[#This Row],[Precio unitario]]*Tabla1[[#This Row],[Cantidad]]</f>
        <v>3377.5</v>
      </c>
      <c r="R180" s="9">
        <v>327.61750000000001</v>
      </c>
    </row>
    <row r="181" spans="2:18" x14ac:dyDescent="0.3">
      <c r="B181" s="7">
        <v>1199</v>
      </c>
      <c r="C181" s="8">
        <v>43307</v>
      </c>
      <c r="D181" s="7">
        <v>26</v>
      </c>
      <c r="E181" t="s">
        <v>100</v>
      </c>
      <c r="F181" t="s">
        <v>84</v>
      </c>
      <c r="G181" t="s">
        <v>84</v>
      </c>
      <c r="H181" t="s">
        <v>70</v>
      </c>
      <c r="I181" t="s">
        <v>71</v>
      </c>
      <c r="J181" s="8">
        <v>43309</v>
      </c>
      <c r="K181" t="s">
        <v>46</v>
      </c>
      <c r="L181" t="s">
        <v>35</v>
      </c>
      <c r="M181" t="s">
        <v>88</v>
      </c>
      <c r="N181" t="s">
        <v>89</v>
      </c>
      <c r="O181" s="9">
        <v>257.59999999999997</v>
      </c>
      <c r="P181">
        <v>12</v>
      </c>
      <c r="Q181" s="10">
        <f>Tabla1[[#This Row],[Precio unitario]]*Tabla1[[#This Row],[Cantidad]]</f>
        <v>3091.2</v>
      </c>
      <c r="R181" s="9">
        <v>309.12</v>
      </c>
    </row>
    <row r="182" spans="2:18" x14ac:dyDescent="0.3">
      <c r="B182" s="7">
        <v>1200</v>
      </c>
      <c r="C182" s="8">
        <v>43310</v>
      </c>
      <c r="D182" s="7">
        <v>29</v>
      </c>
      <c r="E182" t="s">
        <v>49</v>
      </c>
      <c r="F182" t="s">
        <v>50</v>
      </c>
      <c r="G182" t="s">
        <v>51</v>
      </c>
      <c r="H182" t="s">
        <v>52</v>
      </c>
      <c r="I182" t="s">
        <v>23</v>
      </c>
      <c r="J182" s="8">
        <v>43312</v>
      </c>
      <c r="K182" t="s">
        <v>24</v>
      </c>
      <c r="L182" t="s">
        <v>25</v>
      </c>
      <c r="M182" t="s">
        <v>26</v>
      </c>
      <c r="N182" t="s">
        <v>27</v>
      </c>
      <c r="O182" s="9">
        <v>196</v>
      </c>
      <c r="P182">
        <v>23</v>
      </c>
      <c r="Q182" s="10">
        <f>Tabla1[[#This Row],[Precio unitario]]*Tabla1[[#This Row],[Cantidad]]</f>
        <v>4508</v>
      </c>
      <c r="R182" s="9">
        <v>432.76800000000003</v>
      </c>
    </row>
    <row r="183" spans="2:18" x14ac:dyDescent="0.3">
      <c r="B183" s="7">
        <v>1201</v>
      </c>
      <c r="C183" s="8">
        <v>43287</v>
      </c>
      <c r="D183" s="7">
        <v>6</v>
      </c>
      <c r="E183" t="s">
        <v>61</v>
      </c>
      <c r="F183" t="s">
        <v>62</v>
      </c>
      <c r="G183" t="s">
        <v>63</v>
      </c>
      <c r="H183" t="s">
        <v>64</v>
      </c>
      <c r="I183" t="s">
        <v>45</v>
      </c>
      <c r="J183" s="8">
        <v>43289</v>
      </c>
      <c r="K183" t="s">
        <v>46</v>
      </c>
      <c r="L183" t="s">
        <v>25</v>
      </c>
      <c r="M183" t="s">
        <v>53</v>
      </c>
      <c r="N183" t="s">
        <v>54</v>
      </c>
      <c r="O183" s="9">
        <v>178.5</v>
      </c>
      <c r="P183">
        <v>76</v>
      </c>
      <c r="Q183" s="10">
        <f>Tabla1[[#This Row],[Precio unitario]]*Tabla1[[#This Row],[Cantidad]]</f>
        <v>13566</v>
      </c>
      <c r="R183" s="9">
        <v>1370.1659999999999</v>
      </c>
    </row>
    <row r="184" spans="2:18" x14ac:dyDescent="0.3">
      <c r="B184" s="7">
        <v>1203</v>
      </c>
      <c r="C184" s="8">
        <v>43285</v>
      </c>
      <c r="D184" s="7">
        <v>4</v>
      </c>
      <c r="E184" t="s">
        <v>30</v>
      </c>
      <c r="F184" t="s">
        <v>31</v>
      </c>
      <c r="G184" t="s">
        <v>31</v>
      </c>
      <c r="H184" t="s">
        <v>32</v>
      </c>
      <c r="I184" t="s">
        <v>33</v>
      </c>
      <c r="J184" s="8">
        <v>43287</v>
      </c>
      <c r="K184" t="s">
        <v>34</v>
      </c>
      <c r="L184" t="s">
        <v>35</v>
      </c>
      <c r="M184" t="s">
        <v>107</v>
      </c>
      <c r="N184" t="s">
        <v>80</v>
      </c>
      <c r="O184" s="9">
        <v>1134</v>
      </c>
      <c r="P184">
        <v>55</v>
      </c>
      <c r="Q184" s="10">
        <f>Tabla1[[#This Row],[Precio unitario]]*Tabla1[[#This Row],[Cantidad]]</f>
        <v>62370</v>
      </c>
      <c r="R184" s="9">
        <v>6237</v>
      </c>
    </row>
    <row r="185" spans="2:18" x14ac:dyDescent="0.3">
      <c r="B185" s="7">
        <v>1204</v>
      </c>
      <c r="C185" s="8">
        <v>43285</v>
      </c>
      <c r="D185" s="7">
        <v>4</v>
      </c>
      <c r="E185" t="s">
        <v>30</v>
      </c>
      <c r="F185" t="s">
        <v>31</v>
      </c>
      <c r="G185" t="s">
        <v>31</v>
      </c>
      <c r="H185" t="s">
        <v>32</v>
      </c>
      <c r="I185" t="s">
        <v>33</v>
      </c>
      <c r="J185" s="8">
        <v>43287</v>
      </c>
      <c r="K185" t="s">
        <v>34</v>
      </c>
      <c r="L185" t="s">
        <v>35</v>
      </c>
      <c r="M185" t="s">
        <v>108</v>
      </c>
      <c r="N185" t="s">
        <v>109</v>
      </c>
      <c r="O185" s="9">
        <v>98</v>
      </c>
      <c r="P185">
        <v>19</v>
      </c>
      <c r="Q185" s="10">
        <f>Tabla1[[#This Row],[Precio unitario]]*Tabla1[[#This Row],[Cantidad]]</f>
        <v>1862</v>
      </c>
      <c r="R185" s="9">
        <v>180.614</v>
      </c>
    </row>
    <row r="186" spans="2:18" x14ac:dyDescent="0.3">
      <c r="B186" s="7">
        <v>1206</v>
      </c>
      <c r="C186" s="8">
        <v>43289</v>
      </c>
      <c r="D186" s="7">
        <v>8</v>
      </c>
      <c r="E186" t="s">
        <v>41</v>
      </c>
      <c r="F186" t="s">
        <v>42</v>
      </c>
      <c r="G186" t="s">
        <v>43</v>
      </c>
      <c r="H186" t="s">
        <v>44</v>
      </c>
      <c r="I186" t="s">
        <v>45</v>
      </c>
      <c r="J186" s="8">
        <v>43291</v>
      </c>
      <c r="K186" t="s">
        <v>46</v>
      </c>
      <c r="L186" t="s">
        <v>35</v>
      </c>
      <c r="M186" t="s">
        <v>95</v>
      </c>
      <c r="N186" t="s">
        <v>96</v>
      </c>
      <c r="O186" s="9">
        <v>487.19999999999993</v>
      </c>
      <c r="P186">
        <v>27</v>
      </c>
      <c r="Q186" s="10">
        <f>Tabla1[[#This Row],[Precio unitario]]*Tabla1[[#This Row],[Cantidad]]</f>
        <v>13154.399999999998</v>
      </c>
      <c r="R186" s="9">
        <v>1249.6679999999999</v>
      </c>
    </row>
    <row r="187" spans="2:18" x14ac:dyDescent="0.3">
      <c r="B187" s="7">
        <v>1209</v>
      </c>
      <c r="C187" s="8">
        <v>43284</v>
      </c>
      <c r="D187" s="7">
        <v>3</v>
      </c>
      <c r="E187" t="s">
        <v>55</v>
      </c>
      <c r="F187" t="s">
        <v>56</v>
      </c>
      <c r="G187" t="s">
        <v>57</v>
      </c>
      <c r="H187" t="s">
        <v>22</v>
      </c>
      <c r="I187" t="s">
        <v>23</v>
      </c>
      <c r="J187" s="8">
        <v>43286</v>
      </c>
      <c r="K187" t="s">
        <v>24</v>
      </c>
      <c r="L187" t="s">
        <v>58</v>
      </c>
      <c r="M187" t="s">
        <v>97</v>
      </c>
      <c r="N187" t="s">
        <v>82</v>
      </c>
      <c r="O187" s="9">
        <v>140</v>
      </c>
      <c r="P187">
        <v>99</v>
      </c>
      <c r="Q187" s="10">
        <f>Tabla1[[#This Row],[Precio unitario]]*Tabla1[[#This Row],[Cantidad]]</f>
        <v>13860</v>
      </c>
      <c r="R187" s="9">
        <v>1330.56</v>
      </c>
    </row>
    <row r="188" spans="2:18" x14ac:dyDescent="0.3">
      <c r="B188" s="7">
        <v>1210</v>
      </c>
      <c r="C188" s="8">
        <v>43284</v>
      </c>
      <c r="D188" s="7">
        <v>3</v>
      </c>
      <c r="E188" t="s">
        <v>55</v>
      </c>
      <c r="F188" t="s">
        <v>56</v>
      </c>
      <c r="G188" t="s">
        <v>57</v>
      </c>
      <c r="H188" t="s">
        <v>22</v>
      </c>
      <c r="I188" t="s">
        <v>23</v>
      </c>
      <c r="J188" s="8">
        <v>43286</v>
      </c>
      <c r="K188" t="s">
        <v>24</v>
      </c>
      <c r="L188" t="s">
        <v>58</v>
      </c>
      <c r="M188" t="s">
        <v>65</v>
      </c>
      <c r="N188" t="s">
        <v>66</v>
      </c>
      <c r="O188" s="9">
        <v>560</v>
      </c>
      <c r="P188">
        <v>10</v>
      </c>
      <c r="Q188" s="10">
        <f>Tabla1[[#This Row],[Precio unitario]]*Tabla1[[#This Row],[Cantidad]]</f>
        <v>5600</v>
      </c>
      <c r="R188" s="9">
        <v>560</v>
      </c>
    </row>
    <row r="189" spans="2:18" x14ac:dyDescent="0.3">
      <c r="B189" s="7">
        <v>1214</v>
      </c>
      <c r="C189" s="8">
        <v>43291</v>
      </c>
      <c r="D189" s="7">
        <v>10</v>
      </c>
      <c r="E189" t="s">
        <v>72</v>
      </c>
      <c r="F189" t="s">
        <v>73</v>
      </c>
      <c r="G189" t="s">
        <v>74</v>
      </c>
      <c r="H189" t="s">
        <v>75</v>
      </c>
      <c r="I189" t="s">
        <v>33</v>
      </c>
      <c r="J189" s="8">
        <v>43293</v>
      </c>
      <c r="K189" t="s">
        <v>24</v>
      </c>
      <c r="L189" t="s">
        <v>35</v>
      </c>
      <c r="M189" t="s">
        <v>98</v>
      </c>
      <c r="N189" t="s">
        <v>29</v>
      </c>
      <c r="O189" s="9">
        <v>140</v>
      </c>
      <c r="P189">
        <v>80</v>
      </c>
      <c r="Q189" s="10">
        <f>Tabla1[[#This Row],[Precio unitario]]*Tabla1[[#This Row],[Cantidad]]</f>
        <v>11200</v>
      </c>
      <c r="R189" s="9">
        <v>1086.3999999999999</v>
      </c>
    </row>
    <row r="190" spans="2:18" x14ac:dyDescent="0.3">
      <c r="B190" s="7">
        <v>1216</v>
      </c>
      <c r="C190" s="8">
        <v>43291</v>
      </c>
      <c r="D190" s="7">
        <v>10</v>
      </c>
      <c r="E190" t="s">
        <v>72</v>
      </c>
      <c r="F190" t="s">
        <v>73</v>
      </c>
      <c r="G190" t="s">
        <v>74</v>
      </c>
      <c r="H190" t="s">
        <v>75</v>
      </c>
      <c r="I190" t="s">
        <v>33</v>
      </c>
      <c r="J190" s="8"/>
      <c r="K190" t="s">
        <v>34</v>
      </c>
      <c r="L190"/>
      <c r="M190" t="s">
        <v>28</v>
      </c>
      <c r="N190" t="s">
        <v>29</v>
      </c>
      <c r="O190" s="9">
        <v>49</v>
      </c>
      <c r="P190">
        <v>27</v>
      </c>
      <c r="Q190" s="10">
        <f>Tabla1[[#This Row],[Precio unitario]]*Tabla1[[#This Row],[Cantidad]]</f>
        <v>1323</v>
      </c>
      <c r="R190" s="9">
        <v>127.00800000000001</v>
      </c>
    </row>
    <row r="191" spans="2:18" x14ac:dyDescent="0.3">
      <c r="B191" s="7">
        <v>1217</v>
      </c>
      <c r="C191" s="8">
        <v>43292</v>
      </c>
      <c r="D191" s="7">
        <v>11</v>
      </c>
      <c r="E191" t="s">
        <v>83</v>
      </c>
      <c r="F191" t="s">
        <v>84</v>
      </c>
      <c r="G191" t="s">
        <v>84</v>
      </c>
      <c r="H191" t="s">
        <v>70</v>
      </c>
      <c r="I191" t="s">
        <v>71</v>
      </c>
      <c r="J191" s="8"/>
      <c r="K191" t="s">
        <v>46</v>
      </c>
      <c r="L191"/>
      <c r="M191" t="s">
        <v>65</v>
      </c>
      <c r="N191" t="s">
        <v>66</v>
      </c>
      <c r="O191" s="9">
        <v>560</v>
      </c>
      <c r="P191">
        <v>97</v>
      </c>
      <c r="Q191" s="10">
        <f>Tabla1[[#This Row],[Precio unitario]]*Tabla1[[#This Row],[Cantidad]]</f>
        <v>54320</v>
      </c>
      <c r="R191" s="9">
        <v>5323.3600000000006</v>
      </c>
    </row>
    <row r="192" spans="2:18" x14ac:dyDescent="0.3">
      <c r="B192" s="7">
        <v>1218</v>
      </c>
      <c r="C192" s="8">
        <v>43282</v>
      </c>
      <c r="D192" s="7">
        <v>1</v>
      </c>
      <c r="E192" t="s">
        <v>85</v>
      </c>
      <c r="F192" t="s">
        <v>86</v>
      </c>
      <c r="G192" t="s">
        <v>87</v>
      </c>
      <c r="H192" t="s">
        <v>44</v>
      </c>
      <c r="I192" t="s">
        <v>45</v>
      </c>
      <c r="J192" s="8"/>
      <c r="K192" t="s">
        <v>46</v>
      </c>
      <c r="L192"/>
      <c r="M192" t="s">
        <v>88</v>
      </c>
      <c r="N192" t="s">
        <v>89</v>
      </c>
      <c r="O192" s="9">
        <v>257.59999999999997</v>
      </c>
      <c r="P192">
        <v>42</v>
      </c>
      <c r="Q192" s="10">
        <f>Tabla1[[#This Row],[Precio unitario]]*Tabla1[[#This Row],[Cantidad]]</f>
        <v>10819.199999999999</v>
      </c>
      <c r="R192" s="9">
        <v>1125.1967999999999</v>
      </c>
    </row>
    <row r="193" spans="2:18" x14ac:dyDescent="0.3">
      <c r="B193" s="7">
        <v>1219</v>
      </c>
      <c r="C193" s="8">
        <v>43309</v>
      </c>
      <c r="D193" s="7">
        <v>28</v>
      </c>
      <c r="E193" t="s">
        <v>67</v>
      </c>
      <c r="F193" t="s">
        <v>68</v>
      </c>
      <c r="G193" t="s">
        <v>69</v>
      </c>
      <c r="H193" t="s">
        <v>70</v>
      </c>
      <c r="I193" t="s">
        <v>71</v>
      </c>
      <c r="J193" s="8">
        <v>43311</v>
      </c>
      <c r="K193" t="s">
        <v>46</v>
      </c>
      <c r="L193" t="s">
        <v>35</v>
      </c>
      <c r="M193" t="s">
        <v>40</v>
      </c>
      <c r="N193" t="s">
        <v>27</v>
      </c>
      <c r="O193" s="9">
        <v>644</v>
      </c>
      <c r="P193">
        <v>24</v>
      </c>
      <c r="Q193" s="10">
        <f>Tabla1[[#This Row],[Precio unitario]]*Tabla1[[#This Row],[Cantidad]]</f>
        <v>15456</v>
      </c>
      <c r="R193" s="9">
        <v>1483.7759999999998</v>
      </c>
    </row>
    <row r="194" spans="2:18" x14ac:dyDescent="0.3">
      <c r="B194" s="7">
        <v>1220</v>
      </c>
      <c r="C194" s="8">
        <v>43290</v>
      </c>
      <c r="D194" s="7">
        <v>9</v>
      </c>
      <c r="E194" t="s">
        <v>90</v>
      </c>
      <c r="F194" t="s">
        <v>91</v>
      </c>
      <c r="G194" t="s">
        <v>51</v>
      </c>
      <c r="H194" t="s">
        <v>92</v>
      </c>
      <c r="I194" t="s">
        <v>23</v>
      </c>
      <c r="J194" s="8">
        <v>43292</v>
      </c>
      <c r="K194" t="s">
        <v>34</v>
      </c>
      <c r="L194" t="s">
        <v>25</v>
      </c>
      <c r="M194" t="s">
        <v>59</v>
      </c>
      <c r="N194" t="s">
        <v>60</v>
      </c>
      <c r="O194" s="9">
        <v>135.1</v>
      </c>
      <c r="P194">
        <v>90</v>
      </c>
      <c r="Q194" s="10">
        <f>Tabla1[[#This Row],[Precio unitario]]*Tabla1[[#This Row],[Cantidad]]</f>
        <v>12159</v>
      </c>
      <c r="R194" s="9">
        <v>1167.2640000000001</v>
      </c>
    </row>
    <row r="195" spans="2:18" x14ac:dyDescent="0.3">
      <c r="B195" s="7">
        <v>1221</v>
      </c>
      <c r="C195" s="8">
        <v>43287</v>
      </c>
      <c r="D195" s="7">
        <v>6</v>
      </c>
      <c r="E195" t="s">
        <v>61</v>
      </c>
      <c r="F195" t="s">
        <v>62</v>
      </c>
      <c r="G195" t="s">
        <v>63</v>
      </c>
      <c r="H195" t="s">
        <v>64</v>
      </c>
      <c r="I195" t="s">
        <v>45</v>
      </c>
      <c r="J195" s="8">
        <v>43289</v>
      </c>
      <c r="K195" t="s">
        <v>24</v>
      </c>
      <c r="L195" t="s">
        <v>35</v>
      </c>
      <c r="M195" t="s">
        <v>53</v>
      </c>
      <c r="N195" t="s">
        <v>54</v>
      </c>
      <c r="O195" s="9">
        <v>178.5</v>
      </c>
      <c r="P195">
        <v>28</v>
      </c>
      <c r="Q195" s="10">
        <f>Tabla1[[#This Row],[Precio unitario]]*Tabla1[[#This Row],[Cantidad]]</f>
        <v>4998</v>
      </c>
      <c r="R195" s="9">
        <v>499.80000000000007</v>
      </c>
    </row>
    <row r="196" spans="2:18" x14ac:dyDescent="0.3">
      <c r="B196" s="7">
        <v>1222</v>
      </c>
      <c r="C196" s="8">
        <v>43340</v>
      </c>
      <c r="D196" s="7">
        <v>28</v>
      </c>
      <c r="E196" t="s">
        <v>67</v>
      </c>
      <c r="F196" t="s">
        <v>68</v>
      </c>
      <c r="G196" t="s">
        <v>69</v>
      </c>
      <c r="H196" t="s">
        <v>70</v>
      </c>
      <c r="I196" t="s">
        <v>71</v>
      </c>
      <c r="J196" s="8">
        <v>43342</v>
      </c>
      <c r="K196" t="s">
        <v>46</v>
      </c>
      <c r="L196" t="s">
        <v>25</v>
      </c>
      <c r="M196" t="s">
        <v>40</v>
      </c>
      <c r="N196" t="s">
        <v>27</v>
      </c>
      <c r="O196" s="9">
        <v>644</v>
      </c>
      <c r="P196">
        <v>28</v>
      </c>
      <c r="Q196" s="10">
        <f>Tabla1[[#This Row],[Precio unitario]]*Tabla1[[#This Row],[Cantidad]]</f>
        <v>18032</v>
      </c>
      <c r="R196" s="9">
        <v>1875.3280000000004</v>
      </c>
    </row>
    <row r="197" spans="2:18" x14ac:dyDescent="0.3">
      <c r="B197" s="7">
        <v>1223</v>
      </c>
      <c r="C197" s="8">
        <v>43320</v>
      </c>
      <c r="D197" s="7">
        <v>8</v>
      </c>
      <c r="E197" t="s">
        <v>41</v>
      </c>
      <c r="F197" t="s">
        <v>42</v>
      </c>
      <c r="G197" t="s">
        <v>43</v>
      </c>
      <c r="H197" t="s">
        <v>44</v>
      </c>
      <c r="I197" t="s">
        <v>45</v>
      </c>
      <c r="J197" s="8">
        <v>43322</v>
      </c>
      <c r="K197" t="s">
        <v>46</v>
      </c>
      <c r="L197" t="s">
        <v>25</v>
      </c>
      <c r="M197" t="s">
        <v>53</v>
      </c>
      <c r="N197" t="s">
        <v>54</v>
      </c>
      <c r="O197" s="9">
        <v>178.5</v>
      </c>
      <c r="P197">
        <v>57</v>
      </c>
      <c r="Q197" s="10">
        <f>Tabla1[[#This Row],[Precio unitario]]*Tabla1[[#This Row],[Cantidad]]</f>
        <v>10174.5</v>
      </c>
      <c r="R197" s="9">
        <v>976.75199999999995</v>
      </c>
    </row>
    <row r="198" spans="2:18" x14ac:dyDescent="0.3">
      <c r="B198" s="7">
        <v>1224</v>
      </c>
      <c r="C198" s="8">
        <v>43322</v>
      </c>
      <c r="D198" s="7">
        <v>10</v>
      </c>
      <c r="E198" t="s">
        <v>72</v>
      </c>
      <c r="F198" t="s">
        <v>73</v>
      </c>
      <c r="G198" t="s">
        <v>74</v>
      </c>
      <c r="H198" t="s">
        <v>75</v>
      </c>
      <c r="I198" t="s">
        <v>33</v>
      </c>
      <c r="J198" s="8">
        <v>43324</v>
      </c>
      <c r="K198" t="s">
        <v>24</v>
      </c>
      <c r="L198" t="s">
        <v>35</v>
      </c>
      <c r="M198" t="s">
        <v>76</v>
      </c>
      <c r="N198" t="s">
        <v>27</v>
      </c>
      <c r="O198" s="9">
        <v>41.86</v>
      </c>
      <c r="P198">
        <v>23</v>
      </c>
      <c r="Q198" s="10">
        <f>Tabla1[[#This Row],[Precio unitario]]*Tabla1[[#This Row],[Cantidad]]</f>
        <v>962.78</v>
      </c>
      <c r="R198" s="9">
        <v>93.389660000000021</v>
      </c>
    </row>
    <row r="199" spans="2:18" x14ac:dyDescent="0.3">
      <c r="B199" s="7">
        <v>1225</v>
      </c>
      <c r="C199" s="8">
        <v>43319</v>
      </c>
      <c r="D199" s="7">
        <v>7</v>
      </c>
      <c r="E199" t="s">
        <v>77</v>
      </c>
      <c r="F199" t="s">
        <v>78</v>
      </c>
      <c r="G199" t="s">
        <v>78</v>
      </c>
      <c r="H199" t="s">
        <v>44</v>
      </c>
      <c r="I199" t="s">
        <v>45</v>
      </c>
      <c r="J199" s="8"/>
      <c r="L199"/>
      <c r="M199" t="s">
        <v>40</v>
      </c>
      <c r="N199" t="s">
        <v>27</v>
      </c>
      <c r="O199" s="9">
        <v>644</v>
      </c>
      <c r="P199">
        <v>86</v>
      </c>
      <c r="Q199" s="10">
        <f>Tabla1[[#This Row],[Precio unitario]]*Tabla1[[#This Row],[Cantidad]]</f>
        <v>55384</v>
      </c>
      <c r="R199" s="9">
        <v>5593.7840000000006</v>
      </c>
    </row>
    <row r="200" spans="2:18" x14ac:dyDescent="0.3">
      <c r="B200" s="7">
        <v>1226</v>
      </c>
      <c r="C200" s="8">
        <v>43322</v>
      </c>
      <c r="D200" s="7">
        <v>10</v>
      </c>
      <c r="E200" t="s">
        <v>72</v>
      </c>
      <c r="F200" t="s">
        <v>73</v>
      </c>
      <c r="G200" t="s">
        <v>74</v>
      </c>
      <c r="H200" t="s">
        <v>75</v>
      </c>
      <c r="I200" t="s">
        <v>33</v>
      </c>
      <c r="J200" s="8">
        <v>43324</v>
      </c>
      <c r="K200" t="s">
        <v>34</v>
      </c>
      <c r="L200"/>
      <c r="M200" t="s">
        <v>79</v>
      </c>
      <c r="N200" t="s">
        <v>80</v>
      </c>
      <c r="O200" s="9">
        <v>350</v>
      </c>
      <c r="P200">
        <v>47</v>
      </c>
      <c r="Q200" s="10">
        <f>Tabla1[[#This Row],[Precio unitario]]*Tabla1[[#This Row],[Cantidad]]</f>
        <v>16450</v>
      </c>
      <c r="R200" s="9">
        <v>1628.55</v>
      </c>
    </row>
    <row r="201" spans="2:18" x14ac:dyDescent="0.3">
      <c r="B201" s="7">
        <v>1227</v>
      </c>
      <c r="C201" s="8">
        <v>43322</v>
      </c>
      <c r="D201" s="7">
        <v>10</v>
      </c>
      <c r="E201" t="s">
        <v>72</v>
      </c>
      <c r="F201" t="s">
        <v>73</v>
      </c>
      <c r="G201" t="s">
        <v>74</v>
      </c>
      <c r="H201" t="s">
        <v>75</v>
      </c>
      <c r="I201" t="s">
        <v>33</v>
      </c>
      <c r="J201" s="8">
        <v>43324</v>
      </c>
      <c r="K201" t="s">
        <v>34</v>
      </c>
      <c r="L201"/>
      <c r="M201" t="s">
        <v>81</v>
      </c>
      <c r="N201" t="s">
        <v>82</v>
      </c>
      <c r="O201" s="9">
        <v>308</v>
      </c>
      <c r="P201">
        <v>97</v>
      </c>
      <c r="Q201" s="10">
        <f>Tabla1[[#This Row],[Precio unitario]]*Tabla1[[#This Row],[Cantidad]]</f>
        <v>29876</v>
      </c>
      <c r="R201" s="9">
        <v>3107.1040000000003</v>
      </c>
    </row>
    <row r="202" spans="2:18" x14ac:dyDescent="0.3">
      <c r="B202" s="7">
        <v>1228</v>
      </c>
      <c r="C202" s="8">
        <v>43322</v>
      </c>
      <c r="D202" s="7">
        <v>10</v>
      </c>
      <c r="E202" t="s">
        <v>72</v>
      </c>
      <c r="F202" t="s">
        <v>73</v>
      </c>
      <c r="G202" t="s">
        <v>74</v>
      </c>
      <c r="H202" t="s">
        <v>75</v>
      </c>
      <c r="I202" t="s">
        <v>33</v>
      </c>
      <c r="J202" s="8">
        <v>43324</v>
      </c>
      <c r="K202" t="s">
        <v>34</v>
      </c>
      <c r="L202"/>
      <c r="M202" t="s">
        <v>47</v>
      </c>
      <c r="N202" t="s">
        <v>48</v>
      </c>
      <c r="O202" s="9">
        <v>128.79999999999998</v>
      </c>
      <c r="P202">
        <v>96</v>
      </c>
      <c r="Q202" s="10">
        <f>Tabla1[[#This Row],[Precio unitario]]*Tabla1[[#This Row],[Cantidad]]</f>
        <v>12364.8</v>
      </c>
      <c r="R202" s="9">
        <v>1211.7503999999999</v>
      </c>
    </row>
    <row r="203" spans="2:18" x14ac:dyDescent="0.3">
      <c r="B203" s="7">
        <v>1229</v>
      </c>
      <c r="C203" s="8">
        <v>43323</v>
      </c>
      <c r="D203" s="7">
        <v>11</v>
      </c>
      <c r="E203" t="s">
        <v>83</v>
      </c>
      <c r="F203" t="s">
        <v>84</v>
      </c>
      <c r="G203" t="s">
        <v>84</v>
      </c>
      <c r="H203" t="s">
        <v>70</v>
      </c>
      <c r="I203" t="s">
        <v>71</v>
      </c>
      <c r="J203" s="8"/>
      <c r="K203" t="s">
        <v>46</v>
      </c>
      <c r="L203"/>
      <c r="M203" t="s">
        <v>28</v>
      </c>
      <c r="N203" t="s">
        <v>29</v>
      </c>
      <c r="O203" s="9">
        <v>49</v>
      </c>
      <c r="P203">
        <v>31</v>
      </c>
      <c r="Q203" s="10">
        <f>Tabla1[[#This Row],[Precio unitario]]*Tabla1[[#This Row],[Cantidad]]</f>
        <v>1519</v>
      </c>
      <c r="R203" s="9">
        <v>151.90000000000003</v>
      </c>
    </row>
    <row r="204" spans="2:18" x14ac:dyDescent="0.3">
      <c r="B204" s="7">
        <v>1230</v>
      </c>
      <c r="C204" s="8">
        <v>43323</v>
      </c>
      <c r="D204" s="7">
        <v>11</v>
      </c>
      <c r="E204" t="s">
        <v>83</v>
      </c>
      <c r="F204" t="s">
        <v>84</v>
      </c>
      <c r="G204" t="s">
        <v>84</v>
      </c>
      <c r="H204" t="s">
        <v>70</v>
      </c>
      <c r="I204" t="s">
        <v>71</v>
      </c>
      <c r="J204" s="8"/>
      <c r="K204" t="s">
        <v>46</v>
      </c>
      <c r="L204"/>
      <c r="M204" t="s">
        <v>76</v>
      </c>
      <c r="N204" t="s">
        <v>27</v>
      </c>
      <c r="O204" s="9">
        <v>41.86</v>
      </c>
      <c r="P204">
        <v>52</v>
      </c>
      <c r="Q204" s="10">
        <f>Tabla1[[#This Row],[Precio unitario]]*Tabla1[[#This Row],[Cantidad]]</f>
        <v>2176.7199999999998</v>
      </c>
      <c r="R204" s="9">
        <v>224.20216000000005</v>
      </c>
    </row>
    <row r="205" spans="2:18" x14ac:dyDescent="0.3">
      <c r="B205" s="7">
        <v>1231</v>
      </c>
      <c r="C205" s="8">
        <v>43313</v>
      </c>
      <c r="D205" s="7">
        <v>1</v>
      </c>
      <c r="E205" t="s">
        <v>85</v>
      </c>
      <c r="F205" t="s">
        <v>86</v>
      </c>
      <c r="G205" t="s">
        <v>87</v>
      </c>
      <c r="H205" t="s">
        <v>44</v>
      </c>
      <c r="I205" t="s">
        <v>45</v>
      </c>
      <c r="J205" s="8"/>
      <c r="L205"/>
      <c r="M205" t="s">
        <v>39</v>
      </c>
      <c r="N205" t="s">
        <v>27</v>
      </c>
      <c r="O205" s="9">
        <v>252</v>
      </c>
      <c r="P205">
        <v>91</v>
      </c>
      <c r="Q205" s="10">
        <f>Tabla1[[#This Row],[Precio unitario]]*Tabla1[[#This Row],[Cantidad]]</f>
        <v>22932</v>
      </c>
      <c r="R205" s="9">
        <v>2224.404</v>
      </c>
    </row>
    <row r="206" spans="2:18" x14ac:dyDescent="0.3">
      <c r="B206" s="7">
        <v>1232</v>
      </c>
      <c r="C206" s="8">
        <v>43313</v>
      </c>
      <c r="D206" s="7">
        <v>1</v>
      </c>
      <c r="E206" t="s">
        <v>85</v>
      </c>
      <c r="F206" t="s">
        <v>86</v>
      </c>
      <c r="G206" t="s">
        <v>87</v>
      </c>
      <c r="H206" t="s">
        <v>44</v>
      </c>
      <c r="I206" t="s">
        <v>45</v>
      </c>
      <c r="J206" s="8"/>
      <c r="L206"/>
      <c r="M206" t="s">
        <v>40</v>
      </c>
      <c r="N206" t="s">
        <v>27</v>
      </c>
      <c r="O206" s="9">
        <v>644</v>
      </c>
      <c r="P206">
        <v>14</v>
      </c>
      <c r="Q206" s="10">
        <f>Tabla1[[#This Row],[Precio unitario]]*Tabla1[[#This Row],[Cantidad]]</f>
        <v>9016</v>
      </c>
      <c r="R206" s="9">
        <v>892.58400000000006</v>
      </c>
    </row>
    <row r="207" spans="2:18" x14ac:dyDescent="0.3">
      <c r="B207" s="7">
        <v>1233</v>
      </c>
      <c r="C207" s="8">
        <v>43313</v>
      </c>
      <c r="D207" s="7">
        <v>1</v>
      </c>
      <c r="E207" t="s">
        <v>85</v>
      </c>
      <c r="F207" t="s">
        <v>86</v>
      </c>
      <c r="G207" t="s">
        <v>87</v>
      </c>
      <c r="H207" t="s">
        <v>44</v>
      </c>
      <c r="I207" t="s">
        <v>45</v>
      </c>
      <c r="J207" s="8"/>
      <c r="L207"/>
      <c r="M207" t="s">
        <v>76</v>
      </c>
      <c r="N207" t="s">
        <v>27</v>
      </c>
      <c r="O207" s="9">
        <v>41.86</v>
      </c>
      <c r="P207">
        <v>44</v>
      </c>
      <c r="Q207" s="10">
        <f>Tabla1[[#This Row],[Precio unitario]]*Tabla1[[#This Row],[Cantidad]]</f>
        <v>1841.84</v>
      </c>
      <c r="R207" s="9">
        <v>186.02584000000002</v>
      </c>
    </row>
    <row r="208" spans="2:18" x14ac:dyDescent="0.3">
      <c r="B208" s="7">
        <v>1234</v>
      </c>
      <c r="C208" s="8">
        <v>43340</v>
      </c>
      <c r="D208" s="7">
        <v>28</v>
      </c>
      <c r="E208" t="s">
        <v>67</v>
      </c>
      <c r="F208" t="s">
        <v>68</v>
      </c>
      <c r="G208" t="s">
        <v>69</v>
      </c>
      <c r="H208" t="s">
        <v>70</v>
      </c>
      <c r="I208" t="s">
        <v>71</v>
      </c>
      <c r="J208" s="8">
        <v>43342</v>
      </c>
      <c r="K208" t="s">
        <v>46</v>
      </c>
      <c r="L208" t="s">
        <v>35</v>
      </c>
      <c r="M208" t="s">
        <v>59</v>
      </c>
      <c r="N208" t="s">
        <v>60</v>
      </c>
      <c r="O208" s="9">
        <v>135.1</v>
      </c>
      <c r="P208">
        <v>97</v>
      </c>
      <c r="Q208" s="10">
        <f>Tabla1[[#This Row],[Precio unitario]]*Tabla1[[#This Row],[Cantidad]]</f>
        <v>13104.699999999999</v>
      </c>
      <c r="R208" s="9">
        <v>1336.6794000000002</v>
      </c>
    </row>
    <row r="209" spans="2:18" x14ac:dyDescent="0.3">
      <c r="B209" s="7">
        <v>1235</v>
      </c>
      <c r="C209" s="8">
        <v>43340</v>
      </c>
      <c r="D209" s="7">
        <v>28</v>
      </c>
      <c r="E209" t="s">
        <v>67</v>
      </c>
      <c r="F209" t="s">
        <v>68</v>
      </c>
      <c r="G209" t="s">
        <v>69</v>
      </c>
      <c r="H209" t="s">
        <v>70</v>
      </c>
      <c r="I209" t="s">
        <v>71</v>
      </c>
      <c r="J209" s="8">
        <v>43342</v>
      </c>
      <c r="K209" t="s">
        <v>46</v>
      </c>
      <c r="L209" t="s">
        <v>35</v>
      </c>
      <c r="M209" t="s">
        <v>88</v>
      </c>
      <c r="N209" t="s">
        <v>89</v>
      </c>
      <c r="O209" s="9">
        <v>257.59999999999997</v>
      </c>
      <c r="P209">
        <v>80</v>
      </c>
      <c r="Q209" s="10">
        <f>Tabla1[[#This Row],[Precio unitario]]*Tabla1[[#This Row],[Cantidad]]</f>
        <v>20607.999999999996</v>
      </c>
      <c r="R209" s="9">
        <v>2102.0160000000005</v>
      </c>
    </row>
    <row r="210" spans="2:18" x14ac:dyDescent="0.3">
      <c r="B210" s="7">
        <v>1236</v>
      </c>
      <c r="C210" s="8">
        <v>43321</v>
      </c>
      <c r="D210" s="7">
        <v>9</v>
      </c>
      <c r="E210" t="s">
        <v>90</v>
      </c>
      <c r="F210" t="s">
        <v>91</v>
      </c>
      <c r="G210" t="s">
        <v>51</v>
      </c>
      <c r="H210" t="s">
        <v>92</v>
      </c>
      <c r="I210" t="s">
        <v>23</v>
      </c>
      <c r="J210" s="8">
        <v>43323</v>
      </c>
      <c r="K210" t="s">
        <v>34</v>
      </c>
      <c r="L210" t="s">
        <v>25</v>
      </c>
      <c r="M210" t="s">
        <v>93</v>
      </c>
      <c r="N210" t="s">
        <v>94</v>
      </c>
      <c r="O210" s="9">
        <v>273</v>
      </c>
      <c r="P210">
        <v>66</v>
      </c>
      <c r="Q210" s="10">
        <f>Tabla1[[#This Row],[Precio unitario]]*Tabla1[[#This Row],[Cantidad]]</f>
        <v>18018</v>
      </c>
      <c r="R210" s="9">
        <v>1855.854</v>
      </c>
    </row>
    <row r="211" spans="2:18" x14ac:dyDescent="0.3">
      <c r="B211" s="7">
        <v>1237</v>
      </c>
      <c r="C211" s="8">
        <v>43321</v>
      </c>
      <c r="D211" s="7">
        <v>9</v>
      </c>
      <c r="E211" t="s">
        <v>90</v>
      </c>
      <c r="F211" t="s">
        <v>91</v>
      </c>
      <c r="G211" t="s">
        <v>51</v>
      </c>
      <c r="H211" t="s">
        <v>92</v>
      </c>
      <c r="I211" t="s">
        <v>23</v>
      </c>
      <c r="J211" s="8">
        <v>43323</v>
      </c>
      <c r="K211" t="s">
        <v>34</v>
      </c>
      <c r="L211" t="s">
        <v>25</v>
      </c>
      <c r="M211" t="s">
        <v>95</v>
      </c>
      <c r="N211" t="s">
        <v>96</v>
      </c>
      <c r="O211" s="9">
        <v>487.19999999999993</v>
      </c>
      <c r="P211">
        <v>32</v>
      </c>
      <c r="Q211" s="10">
        <f>Tabla1[[#This Row],[Precio unitario]]*Tabla1[[#This Row],[Cantidad]]</f>
        <v>15590.399999999998</v>
      </c>
      <c r="R211" s="9">
        <v>1559.04</v>
      </c>
    </row>
    <row r="212" spans="2:18" x14ac:dyDescent="0.3">
      <c r="B212" s="7">
        <v>1238</v>
      </c>
      <c r="C212" s="8">
        <v>43318</v>
      </c>
      <c r="D212" s="7">
        <v>6</v>
      </c>
      <c r="E212" t="s">
        <v>61</v>
      </c>
      <c r="F212" t="s">
        <v>62</v>
      </c>
      <c r="G212" t="s">
        <v>63</v>
      </c>
      <c r="H212" t="s">
        <v>64</v>
      </c>
      <c r="I212" t="s">
        <v>45</v>
      </c>
      <c r="J212" s="8">
        <v>43320</v>
      </c>
      <c r="K212" t="s">
        <v>24</v>
      </c>
      <c r="L212" t="s">
        <v>35</v>
      </c>
      <c r="M212" t="s">
        <v>26</v>
      </c>
      <c r="N212" t="s">
        <v>27</v>
      </c>
      <c r="O212" s="9">
        <v>196</v>
      </c>
      <c r="P212">
        <v>52</v>
      </c>
      <c r="Q212" s="10">
        <f>Tabla1[[#This Row],[Precio unitario]]*Tabla1[[#This Row],[Cantidad]]</f>
        <v>10192</v>
      </c>
      <c r="R212" s="9">
        <v>1019.1999999999999</v>
      </c>
    </row>
    <row r="213" spans="2:18" x14ac:dyDescent="0.3">
      <c r="B213" s="7">
        <v>1239</v>
      </c>
      <c r="C213" s="8">
        <v>43320</v>
      </c>
      <c r="D213" s="7">
        <v>8</v>
      </c>
      <c r="E213" t="s">
        <v>41</v>
      </c>
      <c r="F213" t="s">
        <v>42</v>
      </c>
      <c r="G213" t="s">
        <v>43</v>
      </c>
      <c r="H213" t="s">
        <v>44</v>
      </c>
      <c r="I213" t="s">
        <v>45</v>
      </c>
      <c r="J213" s="8">
        <v>43322</v>
      </c>
      <c r="K213" t="s">
        <v>24</v>
      </c>
      <c r="L213" t="s">
        <v>25</v>
      </c>
      <c r="M213" t="s">
        <v>65</v>
      </c>
      <c r="N213" t="s">
        <v>66</v>
      </c>
      <c r="O213" s="9">
        <v>560</v>
      </c>
      <c r="P213">
        <v>78</v>
      </c>
      <c r="Q213" s="10">
        <f>Tabla1[[#This Row],[Precio unitario]]*Tabla1[[#This Row],[Cantidad]]</f>
        <v>43680</v>
      </c>
      <c r="R213" s="9">
        <v>4455.3600000000006</v>
      </c>
    </row>
    <row r="214" spans="2:18" x14ac:dyDescent="0.3">
      <c r="B214" s="7">
        <v>1240</v>
      </c>
      <c r="C214" s="8">
        <v>43320</v>
      </c>
      <c r="D214" s="7">
        <v>8</v>
      </c>
      <c r="E214" t="s">
        <v>41</v>
      </c>
      <c r="F214" t="s">
        <v>42</v>
      </c>
      <c r="G214" t="s">
        <v>43</v>
      </c>
      <c r="H214" t="s">
        <v>44</v>
      </c>
      <c r="I214" t="s">
        <v>45</v>
      </c>
      <c r="J214" s="8">
        <v>43322</v>
      </c>
      <c r="K214" t="s">
        <v>24</v>
      </c>
      <c r="L214" t="s">
        <v>25</v>
      </c>
      <c r="M214" t="s">
        <v>47</v>
      </c>
      <c r="N214" t="s">
        <v>48</v>
      </c>
      <c r="O214" s="9">
        <v>128.79999999999998</v>
      </c>
      <c r="P214">
        <v>54</v>
      </c>
      <c r="Q214" s="10">
        <f>Tabla1[[#This Row],[Precio unitario]]*Tabla1[[#This Row],[Cantidad]]</f>
        <v>6955.1999999999989</v>
      </c>
      <c r="R214" s="9">
        <v>688.56479999999999</v>
      </c>
    </row>
    <row r="215" spans="2:18" x14ac:dyDescent="0.3">
      <c r="B215" s="7">
        <v>1241</v>
      </c>
      <c r="C215" s="8">
        <v>43337</v>
      </c>
      <c r="D215" s="7">
        <v>25</v>
      </c>
      <c r="E215" t="s">
        <v>99</v>
      </c>
      <c r="F215" t="s">
        <v>73</v>
      </c>
      <c r="G215" t="s">
        <v>74</v>
      </c>
      <c r="H215" t="s">
        <v>75</v>
      </c>
      <c r="I215" t="s">
        <v>33</v>
      </c>
      <c r="J215" s="8">
        <v>43339</v>
      </c>
      <c r="K215" t="s">
        <v>34</v>
      </c>
      <c r="L215" t="s">
        <v>58</v>
      </c>
      <c r="M215" t="s">
        <v>104</v>
      </c>
      <c r="N215" t="s">
        <v>48</v>
      </c>
      <c r="O215" s="9">
        <v>140</v>
      </c>
      <c r="P215">
        <v>55</v>
      </c>
      <c r="Q215" s="10">
        <f>Tabla1[[#This Row],[Precio unitario]]*Tabla1[[#This Row],[Cantidad]]</f>
        <v>7700</v>
      </c>
      <c r="R215" s="9">
        <v>731.5</v>
      </c>
    </row>
    <row r="216" spans="2:18" x14ac:dyDescent="0.3">
      <c r="B216" s="7">
        <v>1242</v>
      </c>
      <c r="C216" s="8">
        <v>43338</v>
      </c>
      <c r="D216" s="7">
        <v>26</v>
      </c>
      <c r="E216" t="s">
        <v>100</v>
      </c>
      <c r="F216" t="s">
        <v>84</v>
      </c>
      <c r="G216" t="s">
        <v>84</v>
      </c>
      <c r="H216" t="s">
        <v>70</v>
      </c>
      <c r="I216" t="s">
        <v>71</v>
      </c>
      <c r="J216" s="8">
        <v>43340</v>
      </c>
      <c r="K216" t="s">
        <v>46</v>
      </c>
      <c r="L216" t="s">
        <v>35</v>
      </c>
      <c r="M216" t="s">
        <v>105</v>
      </c>
      <c r="N216" t="s">
        <v>106</v>
      </c>
      <c r="O216" s="9">
        <v>298.90000000000003</v>
      </c>
      <c r="P216">
        <v>60</v>
      </c>
      <c r="Q216" s="10">
        <f>Tabla1[[#This Row],[Precio unitario]]*Tabla1[[#This Row],[Cantidad]]</f>
        <v>17934.000000000004</v>
      </c>
      <c r="R216" s="9">
        <v>1811.3340000000001</v>
      </c>
    </row>
    <row r="217" spans="2:18" x14ac:dyDescent="0.3">
      <c r="B217" s="7">
        <v>1243</v>
      </c>
      <c r="C217" s="8">
        <v>43338</v>
      </c>
      <c r="D217" s="7">
        <v>26</v>
      </c>
      <c r="E217" t="s">
        <v>100</v>
      </c>
      <c r="F217" t="s">
        <v>84</v>
      </c>
      <c r="G217" t="s">
        <v>84</v>
      </c>
      <c r="H217" t="s">
        <v>70</v>
      </c>
      <c r="I217" t="s">
        <v>71</v>
      </c>
      <c r="J217" s="8">
        <v>43340</v>
      </c>
      <c r="K217" t="s">
        <v>46</v>
      </c>
      <c r="L217" t="s">
        <v>35</v>
      </c>
      <c r="M217" t="s">
        <v>59</v>
      </c>
      <c r="N217" t="s">
        <v>60</v>
      </c>
      <c r="O217" s="9">
        <v>135.1</v>
      </c>
      <c r="P217">
        <v>19</v>
      </c>
      <c r="Q217" s="10">
        <f>Tabla1[[#This Row],[Precio unitario]]*Tabla1[[#This Row],[Cantidad]]</f>
        <v>2566.9</v>
      </c>
      <c r="R217" s="9">
        <v>243.85550000000001</v>
      </c>
    </row>
    <row r="218" spans="2:18" x14ac:dyDescent="0.3">
      <c r="B218" s="7">
        <v>1244</v>
      </c>
      <c r="C218" s="8">
        <v>43338</v>
      </c>
      <c r="D218" s="7">
        <v>26</v>
      </c>
      <c r="E218" t="s">
        <v>100</v>
      </c>
      <c r="F218" t="s">
        <v>84</v>
      </c>
      <c r="G218" t="s">
        <v>84</v>
      </c>
      <c r="H218" t="s">
        <v>70</v>
      </c>
      <c r="I218" t="s">
        <v>71</v>
      </c>
      <c r="J218" s="8">
        <v>43340</v>
      </c>
      <c r="K218" t="s">
        <v>46</v>
      </c>
      <c r="L218" t="s">
        <v>35</v>
      </c>
      <c r="M218" t="s">
        <v>88</v>
      </c>
      <c r="N218" t="s">
        <v>89</v>
      </c>
      <c r="O218" s="9">
        <v>257.59999999999997</v>
      </c>
      <c r="P218">
        <v>66</v>
      </c>
      <c r="Q218" s="10">
        <f>Tabla1[[#This Row],[Precio unitario]]*Tabla1[[#This Row],[Cantidad]]</f>
        <v>17001.599999999999</v>
      </c>
      <c r="R218" s="9">
        <v>1751.1648</v>
      </c>
    </row>
    <row r="219" spans="2:18" x14ac:dyDescent="0.3">
      <c r="B219" s="7">
        <v>1245</v>
      </c>
      <c r="C219" s="8">
        <v>43341</v>
      </c>
      <c r="D219" s="7">
        <v>29</v>
      </c>
      <c r="E219" t="s">
        <v>49</v>
      </c>
      <c r="F219" t="s">
        <v>50</v>
      </c>
      <c r="G219" t="s">
        <v>51</v>
      </c>
      <c r="H219" t="s">
        <v>52</v>
      </c>
      <c r="I219" t="s">
        <v>23</v>
      </c>
      <c r="J219" s="8">
        <v>43343</v>
      </c>
      <c r="K219" t="s">
        <v>24</v>
      </c>
      <c r="L219" t="s">
        <v>25</v>
      </c>
      <c r="M219" t="s">
        <v>26</v>
      </c>
      <c r="N219" t="s">
        <v>27</v>
      </c>
      <c r="O219" s="9">
        <v>196</v>
      </c>
      <c r="P219">
        <v>42</v>
      </c>
      <c r="Q219" s="10">
        <f>Tabla1[[#This Row],[Precio unitario]]*Tabla1[[#This Row],[Cantidad]]</f>
        <v>8232</v>
      </c>
      <c r="R219" s="9">
        <v>831.43200000000002</v>
      </c>
    </row>
    <row r="220" spans="2:18" x14ac:dyDescent="0.3">
      <c r="B220" s="7">
        <v>1246</v>
      </c>
      <c r="C220" s="8">
        <v>43318</v>
      </c>
      <c r="D220" s="7">
        <v>6</v>
      </c>
      <c r="E220" t="s">
        <v>61</v>
      </c>
      <c r="F220" t="s">
        <v>62</v>
      </c>
      <c r="G220" t="s">
        <v>63</v>
      </c>
      <c r="H220" t="s">
        <v>64</v>
      </c>
      <c r="I220" t="s">
        <v>45</v>
      </c>
      <c r="J220" s="8">
        <v>43320</v>
      </c>
      <c r="K220" t="s">
        <v>46</v>
      </c>
      <c r="L220" t="s">
        <v>25</v>
      </c>
      <c r="M220" t="s">
        <v>53</v>
      </c>
      <c r="N220" t="s">
        <v>54</v>
      </c>
      <c r="O220" s="9">
        <v>178.5</v>
      </c>
      <c r="P220">
        <v>72</v>
      </c>
      <c r="Q220" s="10">
        <f>Tabla1[[#This Row],[Precio unitario]]*Tabla1[[#This Row],[Cantidad]]</f>
        <v>12852</v>
      </c>
      <c r="R220" s="9">
        <v>1246.644</v>
      </c>
    </row>
    <row r="221" spans="2:18" x14ac:dyDescent="0.3">
      <c r="B221" s="7">
        <v>1248</v>
      </c>
      <c r="C221" s="8">
        <v>43316</v>
      </c>
      <c r="D221" s="7">
        <v>4</v>
      </c>
      <c r="E221" t="s">
        <v>30</v>
      </c>
      <c r="F221" t="s">
        <v>31</v>
      </c>
      <c r="G221" t="s">
        <v>31</v>
      </c>
      <c r="H221" t="s">
        <v>32</v>
      </c>
      <c r="I221" t="s">
        <v>33</v>
      </c>
      <c r="J221" s="8">
        <v>43318</v>
      </c>
      <c r="K221" t="s">
        <v>34</v>
      </c>
      <c r="L221" t="s">
        <v>35</v>
      </c>
      <c r="M221" t="s">
        <v>107</v>
      </c>
      <c r="N221" t="s">
        <v>80</v>
      </c>
      <c r="O221" s="9">
        <v>1134</v>
      </c>
      <c r="P221">
        <v>32</v>
      </c>
      <c r="Q221" s="10">
        <f>Tabla1[[#This Row],[Precio unitario]]*Tabla1[[#This Row],[Cantidad]]</f>
        <v>36288</v>
      </c>
      <c r="R221" s="9">
        <v>3519.9359999999997</v>
      </c>
    </row>
    <row r="222" spans="2:18" x14ac:dyDescent="0.3">
      <c r="B222" s="7">
        <v>1249</v>
      </c>
      <c r="C222" s="8">
        <v>43316</v>
      </c>
      <c r="D222" s="7">
        <v>4</v>
      </c>
      <c r="E222" t="s">
        <v>30</v>
      </c>
      <c r="F222" t="s">
        <v>31</v>
      </c>
      <c r="G222" t="s">
        <v>31</v>
      </c>
      <c r="H222" t="s">
        <v>32</v>
      </c>
      <c r="I222" t="s">
        <v>33</v>
      </c>
      <c r="J222" s="8">
        <v>43318</v>
      </c>
      <c r="K222" t="s">
        <v>34</v>
      </c>
      <c r="L222" t="s">
        <v>35</v>
      </c>
      <c r="M222" t="s">
        <v>108</v>
      </c>
      <c r="N222" t="s">
        <v>109</v>
      </c>
      <c r="O222" s="9">
        <v>98</v>
      </c>
      <c r="P222">
        <v>76</v>
      </c>
      <c r="Q222" s="10">
        <f>Tabla1[[#This Row],[Precio unitario]]*Tabla1[[#This Row],[Cantidad]]</f>
        <v>7448</v>
      </c>
      <c r="R222" s="9">
        <v>752.24800000000005</v>
      </c>
    </row>
    <row r="223" spans="2:18" x14ac:dyDescent="0.3">
      <c r="B223" s="7">
        <v>1250</v>
      </c>
      <c r="C223" s="8">
        <v>43353</v>
      </c>
      <c r="D223" s="7">
        <v>10</v>
      </c>
      <c r="E223" t="s">
        <v>72</v>
      </c>
      <c r="F223" t="s">
        <v>73</v>
      </c>
      <c r="G223" t="s">
        <v>74</v>
      </c>
      <c r="H223" t="s">
        <v>75</v>
      </c>
      <c r="I223" t="s">
        <v>33</v>
      </c>
      <c r="J223" s="8">
        <v>43355</v>
      </c>
      <c r="K223" t="s">
        <v>34</v>
      </c>
      <c r="L223"/>
      <c r="M223" t="s">
        <v>47</v>
      </c>
      <c r="N223" t="s">
        <v>48</v>
      </c>
      <c r="O223" s="9">
        <v>128.79999999999998</v>
      </c>
      <c r="P223">
        <v>83</v>
      </c>
      <c r="Q223" s="10">
        <f>Tabla1[[#This Row],[Precio unitario]]*Tabla1[[#This Row],[Cantidad]]</f>
        <v>10690.399999999998</v>
      </c>
      <c r="R223" s="9">
        <v>1047.6591999999998</v>
      </c>
    </row>
    <row r="224" spans="2:18" x14ac:dyDescent="0.3">
      <c r="B224" s="7">
        <v>1251</v>
      </c>
      <c r="C224" s="8">
        <v>43354</v>
      </c>
      <c r="D224" s="7">
        <v>11</v>
      </c>
      <c r="E224" t="s">
        <v>83</v>
      </c>
      <c r="F224" t="s">
        <v>84</v>
      </c>
      <c r="G224" t="s">
        <v>84</v>
      </c>
      <c r="H224" t="s">
        <v>70</v>
      </c>
      <c r="I224" t="s">
        <v>71</v>
      </c>
      <c r="J224" s="8"/>
      <c r="K224" t="s">
        <v>46</v>
      </c>
      <c r="L224"/>
      <c r="M224" t="s">
        <v>28</v>
      </c>
      <c r="N224" t="s">
        <v>29</v>
      </c>
      <c r="O224" s="9">
        <v>49</v>
      </c>
      <c r="P224">
        <v>91</v>
      </c>
      <c r="Q224" s="10">
        <f>Tabla1[[#This Row],[Precio unitario]]*Tabla1[[#This Row],[Cantidad]]</f>
        <v>4459</v>
      </c>
      <c r="R224" s="9">
        <v>436.98200000000003</v>
      </c>
    </row>
    <row r="225" spans="2:18" x14ac:dyDescent="0.3">
      <c r="B225" s="7">
        <v>1252</v>
      </c>
      <c r="C225" s="8">
        <v>43354</v>
      </c>
      <c r="D225" s="7">
        <v>11</v>
      </c>
      <c r="E225" t="s">
        <v>83</v>
      </c>
      <c r="F225" t="s">
        <v>84</v>
      </c>
      <c r="G225" t="s">
        <v>84</v>
      </c>
      <c r="H225" t="s">
        <v>70</v>
      </c>
      <c r="I225" t="s">
        <v>71</v>
      </c>
      <c r="J225" s="8"/>
      <c r="K225" t="s">
        <v>46</v>
      </c>
      <c r="L225"/>
      <c r="M225" t="s">
        <v>76</v>
      </c>
      <c r="N225" t="s">
        <v>27</v>
      </c>
      <c r="O225" s="9">
        <v>41.86</v>
      </c>
      <c r="P225">
        <v>64</v>
      </c>
      <c r="Q225" s="10">
        <f>Tabla1[[#This Row],[Precio unitario]]*Tabla1[[#This Row],[Cantidad]]</f>
        <v>2679.04</v>
      </c>
      <c r="R225" s="9">
        <v>273.26208000000003</v>
      </c>
    </row>
    <row r="226" spans="2:18" x14ac:dyDescent="0.3">
      <c r="B226" s="7">
        <v>1253</v>
      </c>
      <c r="C226" s="8">
        <v>43344</v>
      </c>
      <c r="D226" s="7">
        <v>1</v>
      </c>
      <c r="E226" t="s">
        <v>85</v>
      </c>
      <c r="F226" t="s">
        <v>86</v>
      </c>
      <c r="G226" t="s">
        <v>87</v>
      </c>
      <c r="H226" t="s">
        <v>44</v>
      </c>
      <c r="I226" t="s">
        <v>45</v>
      </c>
      <c r="J226" s="8"/>
      <c r="L226"/>
      <c r="M226" t="s">
        <v>39</v>
      </c>
      <c r="N226" t="s">
        <v>27</v>
      </c>
      <c r="O226" s="9">
        <v>252</v>
      </c>
      <c r="P226">
        <v>58</v>
      </c>
      <c r="Q226" s="10">
        <f>Tabla1[[#This Row],[Precio unitario]]*Tabla1[[#This Row],[Cantidad]]</f>
        <v>14616</v>
      </c>
      <c r="R226" s="9">
        <v>1446.9840000000002</v>
      </c>
    </row>
    <row r="227" spans="2:18" x14ac:dyDescent="0.3">
      <c r="B227" s="7">
        <v>1254</v>
      </c>
      <c r="C227" s="8">
        <v>43344</v>
      </c>
      <c r="D227" s="7">
        <v>1</v>
      </c>
      <c r="E227" t="s">
        <v>85</v>
      </c>
      <c r="F227" t="s">
        <v>86</v>
      </c>
      <c r="G227" t="s">
        <v>87</v>
      </c>
      <c r="H227" t="s">
        <v>44</v>
      </c>
      <c r="I227" t="s">
        <v>45</v>
      </c>
      <c r="J227" s="8"/>
      <c r="L227"/>
      <c r="M227" t="s">
        <v>40</v>
      </c>
      <c r="N227" t="s">
        <v>27</v>
      </c>
      <c r="O227" s="9">
        <v>644</v>
      </c>
      <c r="P227">
        <v>97</v>
      </c>
      <c r="Q227" s="10">
        <f>Tabla1[[#This Row],[Precio unitario]]*Tabla1[[#This Row],[Cantidad]]</f>
        <v>62468</v>
      </c>
      <c r="R227" s="9">
        <v>6496.6720000000005</v>
      </c>
    </row>
    <row r="228" spans="2:18" x14ac:dyDescent="0.3">
      <c r="B228" s="7">
        <v>1255</v>
      </c>
      <c r="C228" s="8">
        <v>43344</v>
      </c>
      <c r="D228" s="7">
        <v>1</v>
      </c>
      <c r="E228" t="s">
        <v>85</v>
      </c>
      <c r="F228" t="s">
        <v>86</v>
      </c>
      <c r="G228" t="s">
        <v>87</v>
      </c>
      <c r="H228" t="s">
        <v>44</v>
      </c>
      <c r="I228" t="s">
        <v>45</v>
      </c>
      <c r="J228" s="8"/>
      <c r="L228"/>
      <c r="M228" t="s">
        <v>76</v>
      </c>
      <c r="N228" t="s">
        <v>27</v>
      </c>
      <c r="O228" s="9">
        <v>41.86</v>
      </c>
      <c r="P228">
        <v>14</v>
      </c>
      <c r="Q228" s="10">
        <f>Tabla1[[#This Row],[Precio unitario]]*Tabla1[[#This Row],[Cantidad]]</f>
        <v>586.04</v>
      </c>
      <c r="R228" s="9">
        <v>60.948160000000001</v>
      </c>
    </row>
    <row r="229" spans="2:18" x14ac:dyDescent="0.3">
      <c r="B229" s="7">
        <v>1256</v>
      </c>
      <c r="C229" s="8">
        <v>43371</v>
      </c>
      <c r="D229" s="7">
        <v>28</v>
      </c>
      <c r="E229" t="s">
        <v>67</v>
      </c>
      <c r="F229" t="s">
        <v>68</v>
      </c>
      <c r="G229" t="s">
        <v>69</v>
      </c>
      <c r="H229" t="s">
        <v>70</v>
      </c>
      <c r="I229" t="s">
        <v>71</v>
      </c>
      <c r="J229" s="8">
        <v>43373</v>
      </c>
      <c r="K229" t="s">
        <v>46</v>
      </c>
      <c r="L229" t="s">
        <v>35</v>
      </c>
      <c r="M229" t="s">
        <v>59</v>
      </c>
      <c r="N229" t="s">
        <v>60</v>
      </c>
      <c r="O229" s="9">
        <v>135.1</v>
      </c>
      <c r="P229">
        <v>68</v>
      </c>
      <c r="Q229" s="10">
        <f>Tabla1[[#This Row],[Precio unitario]]*Tabla1[[#This Row],[Cantidad]]</f>
        <v>9186.7999999999993</v>
      </c>
      <c r="R229" s="9">
        <v>900.30640000000017</v>
      </c>
    </row>
    <row r="230" spans="2:18" x14ac:dyDescent="0.3">
      <c r="B230" s="7">
        <v>1257</v>
      </c>
      <c r="C230" s="8">
        <v>43371</v>
      </c>
      <c r="D230" s="7">
        <v>28</v>
      </c>
      <c r="E230" t="s">
        <v>67</v>
      </c>
      <c r="F230" t="s">
        <v>68</v>
      </c>
      <c r="G230" t="s">
        <v>69</v>
      </c>
      <c r="H230" t="s">
        <v>70</v>
      </c>
      <c r="I230" t="s">
        <v>71</v>
      </c>
      <c r="J230" s="8">
        <v>43373</v>
      </c>
      <c r="K230" t="s">
        <v>46</v>
      </c>
      <c r="L230" t="s">
        <v>35</v>
      </c>
      <c r="M230" t="s">
        <v>88</v>
      </c>
      <c r="N230" t="s">
        <v>89</v>
      </c>
      <c r="O230" s="9">
        <v>257.59999999999997</v>
      </c>
      <c r="P230">
        <v>32</v>
      </c>
      <c r="Q230" s="10">
        <f>Tabla1[[#This Row],[Precio unitario]]*Tabla1[[#This Row],[Cantidad]]</f>
        <v>8243.1999999999989</v>
      </c>
      <c r="R230" s="9">
        <v>824.31999999999994</v>
      </c>
    </row>
    <row r="231" spans="2:18" x14ac:dyDescent="0.3">
      <c r="B231" s="7">
        <v>1258</v>
      </c>
      <c r="C231" s="8">
        <v>43352</v>
      </c>
      <c r="D231" s="7">
        <v>9</v>
      </c>
      <c r="E231" t="s">
        <v>90</v>
      </c>
      <c r="F231" t="s">
        <v>91</v>
      </c>
      <c r="G231" t="s">
        <v>51</v>
      </c>
      <c r="H231" t="s">
        <v>92</v>
      </c>
      <c r="I231" t="s">
        <v>23</v>
      </c>
      <c r="J231" s="8">
        <v>43354</v>
      </c>
      <c r="K231" t="s">
        <v>34</v>
      </c>
      <c r="L231" t="s">
        <v>25</v>
      </c>
      <c r="M231" t="s">
        <v>93</v>
      </c>
      <c r="N231" t="s">
        <v>94</v>
      </c>
      <c r="O231" s="9">
        <v>273</v>
      </c>
      <c r="P231">
        <v>48</v>
      </c>
      <c r="Q231" s="10">
        <f>Tabla1[[#This Row],[Precio unitario]]*Tabla1[[#This Row],[Cantidad]]</f>
        <v>13104</v>
      </c>
      <c r="R231" s="9">
        <v>1323.5040000000001</v>
      </c>
    </row>
    <row r="232" spans="2:18" x14ac:dyDescent="0.3">
      <c r="B232" s="7">
        <v>1259</v>
      </c>
      <c r="C232" s="8">
        <v>43352</v>
      </c>
      <c r="D232" s="7">
        <v>9</v>
      </c>
      <c r="E232" t="s">
        <v>90</v>
      </c>
      <c r="F232" t="s">
        <v>91</v>
      </c>
      <c r="G232" t="s">
        <v>51</v>
      </c>
      <c r="H232" t="s">
        <v>92</v>
      </c>
      <c r="I232" t="s">
        <v>23</v>
      </c>
      <c r="J232" s="8">
        <v>43354</v>
      </c>
      <c r="K232" t="s">
        <v>34</v>
      </c>
      <c r="L232" t="s">
        <v>25</v>
      </c>
      <c r="M232" t="s">
        <v>95</v>
      </c>
      <c r="N232" t="s">
        <v>96</v>
      </c>
      <c r="O232" s="9">
        <v>487.19999999999993</v>
      </c>
      <c r="P232">
        <v>57</v>
      </c>
      <c r="Q232" s="10">
        <f>Tabla1[[#This Row],[Precio unitario]]*Tabla1[[#This Row],[Cantidad]]</f>
        <v>27770.399999999998</v>
      </c>
      <c r="R232" s="9">
        <v>2721.4992000000002</v>
      </c>
    </row>
    <row r="233" spans="2:18" x14ac:dyDescent="0.3">
      <c r="B233" s="7">
        <v>1260</v>
      </c>
      <c r="C233" s="8">
        <v>43349</v>
      </c>
      <c r="D233" s="7">
        <v>6</v>
      </c>
      <c r="E233" t="s">
        <v>61</v>
      </c>
      <c r="F233" t="s">
        <v>62</v>
      </c>
      <c r="G233" t="s">
        <v>63</v>
      </c>
      <c r="H233" t="s">
        <v>64</v>
      </c>
      <c r="I233" t="s">
        <v>45</v>
      </c>
      <c r="J233" s="8">
        <v>43351</v>
      </c>
      <c r="K233" t="s">
        <v>24</v>
      </c>
      <c r="L233" t="s">
        <v>35</v>
      </c>
      <c r="M233" t="s">
        <v>26</v>
      </c>
      <c r="N233" t="s">
        <v>27</v>
      </c>
      <c r="O233" s="9">
        <v>196</v>
      </c>
      <c r="P233">
        <v>67</v>
      </c>
      <c r="Q233" s="10">
        <f>Tabla1[[#This Row],[Precio unitario]]*Tabla1[[#This Row],[Cantidad]]</f>
        <v>13132</v>
      </c>
      <c r="R233" s="9">
        <v>1378.8600000000001</v>
      </c>
    </row>
    <row r="234" spans="2:18" x14ac:dyDescent="0.3">
      <c r="B234" s="7">
        <v>1261</v>
      </c>
      <c r="C234" s="8">
        <v>43351</v>
      </c>
      <c r="D234" s="7">
        <v>8</v>
      </c>
      <c r="E234" t="s">
        <v>41</v>
      </c>
      <c r="F234" t="s">
        <v>42</v>
      </c>
      <c r="G234" t="s">
        <v>43</v>
      </c>
      <c r="H234" t="s">
        <v>44</v>
      </c>
      <c r="I234" t="s">
        <v>45</v>
      </c>
      <c r="J234" s="8">
        <v>43353</v>
      </c>
      <c r="K234" t="s">
        <v>24</v>
      </c>
      <c r="L234" t="s">
        <v>25</v>
      </c>
      <c r="M234" t="s">
        <v>65</v>
      </c>
      <c r="N234" t="s">
        <v>66</v>
      </c>
      <c r="O234" s="9">
        <v>560</v>
      </c>
      <c r="P234">
        <v>48</v>
      </c>
      <c r="Q234" s="10">
        <f>Tabla1[[#This Row],[Precio unitario]]*Tabla1[[#This Row],[Cantidad]]</f>
        <v>26880</v>
      </c>
      <c r="R234" s="9">
        <v>2634.24</v>
      </c>
    </row>
    <row r="235" spans="2:18" x14ac:dyDescent="0.3">
      <c r="B235" s="7">
        <v>1262</v>
      </c>
      <c r="C235" s="8">
        <v>43351</v>
      </c>
      <c r="D235" s="7">
        <v>8</v>
      </c>
      <c r="E235" t="s">
        <v>41</v>
      </c>
      <c r="F235" t="s">
        <v>42</v>
      </c>
      <c r="G235" t="s">
        <v>43</v>
      </c>
      <c r="H235" t="s">
        <v>44</v>
      </c>
      <c r="I235" t="s">
        <v>45</v>
      </c>
      <c r="J235" s="8">
        <v>43353</v>
      </c>
      <c r="K235" t="s">
        <v>24</v>
      </c>
      <c r="L235" t="s">
        <v>25</v>
      </c>
      <c r="M235" t="s">
        <v>47</v>
      </c>
      <c r="N235" t="s">
        <v>48</v>
      </c>
      <c r="O235" s="9">
        <v>128.79999999999998</v>
      </c>
      <c r="P235">
        <v>77</v>
      </c>
      <c r="Q235" s="10">
        <f>Tabla1[[#This Row],[Precio unitario]]*Tabla1[[#This Row],[Cantidad]]</f>
        <v>9917.5999999999985</v>
      </c>
      <c r="R235" s="9">
        <v>1011.5952</v>
      </c>
    </row>
    <row r="236" spans="2:18" x14ac:dyDescent="0.3">
      <c r="B236" s="7">
        <v>1263</v>
      </c>
      <c r="C236" s="8">
        <v>43368</v>
      </c>
      <c r="D236" s="7">
        <v>25</v>
      </c>
      <c r="E236" t="s">
        <v>99</v>
      </c>
      <c r="F236" t="s">
        <v>73</v>
      </c>
      <c r="G236" t="s">
        <v>74</v>
      </c>
      <c r="H236" t="s">
        <v>75</v>
      </c>
      <c r="I236" t="s">
        <v>33</v>
      </c>
      <c r="J236" s="8">
        <v>43370</v>
      </c>
      <c r="K236" t="s">
        <v>34</v>
      </c>
      <c r="L236" t="s">
        <v>58</v>
      </c>
      <c r="M236" t="s">
        <v>104</v>
      </c>
      <c r="N236" t="s">
        <v>48</v>
      </c>
      <c r="O236" s="9">
        <v>140</v>
      </c>
      <c r="P236">
        <v>94</v>
      </c>
      <c r="Q236" s="10">
        <f>Tabla1[[#This Row],[Precio unitario]]*Tabla1[[#This Row],[Cantidad]]</f>
        <v>13160</v>
      </c>
      <c r="R236" s="9">
        <v>1368.64</v>
      </c>
    </row>
    <row r="237" spans="2:18" x14ac:dyDescent="0.3">
      <c r="B237" s="7">
        <v>1264</v>
      </c>
      <c r="C237" s="8">
        <v>43369</v>
      </c>
      <c r="D237" s="7">
        <v>26</v>
      </c>
      <c r="E237" t="s">
        <v>100</v>
      </c>
      <c r="F237" t="s">
        <v>84</v>
      </c>
      <c r="G237" t="s">
        <v>84</v>
      </c>
      <c r="H237" t="s">
        <v>70</v>
      </c>
      <c r="I237" t="s">
        <v>71</v>
      </c>
      <c r="J237" s="8">
        <v>43371</v>
      </c>
      <c r="K237" t="s">
        <v>46</v>
      </c>
      <c r="L237" t="s">
        <v>35</v>
      </c>
      <c r="M237" t="s">
        <v>105</v>
      </c>
      <c r="N237" t="s">
        <v>106</v>
      </c>
      <c r="O237" s="9">
        <v>298.90000000000003</v>
      </c>
      <c r="P237">
        <v>54</v>
      </c>
      <c r="Q237" s="10">
        <f>Tabla1[[#This Row],[Precio unitario]]*Tabla1[[#This Row],[Cantidad]]</f>
        <v>16140.600000000002</v>
      </c>
      <c r="R237" s="9">
        <v>1694.7630000000004</v>
      </c>
    </row>
    <row r="238" spans="2:18" x14ac:dyDescent="0.3">
      <c r="B238" s="7">
        <v>1265</v>
      </c>
      <c r="C238" s="8">
        <v>43369</v>
      </c>
      <c r="D238" s="7">
        <v>26</v>
      </c>
      <c r="E238" t="s">
        <v>100</v>
      </c>
      <c r="F238" t="s">
        <v>84</v>
      </c>
      <c r="G238" t="s">
        <v>84</v>
      </c>
      <c r="H238" t="s">
        <v>70</v>
      </c>
      <c r="I238" t="s">
        <v>71</v>
      </c>
      <c r="J238" s="8">
        <v>43371</v>
      </c>
      <c r="K238" t="s">
        <v>46</v>
      </c>
      <c r="L238" t="s">
        <v>35</v>
      </c>
      <c r="M238" t="s">
        <v>59</v>
      </c>
      <c r="N238" t="s">
        <v>60</v>
      </c>
      <c r="O238" s="9">
        <v>135.1</v>
      </c>
      <c r="P238">
        <v>43</v>
      </c>
      <c r="Q238" s="10">
        <f>Tabla1[[#This Row],[Precio unitario]]*Tabla1[[#This Row],[Cantidad]]</f>
        <v>5809.3</v>
      </c>
      <c r="R238" s="9">
        <v>563.50210000000004</v>
      </c>
    </row>
    <row r="239" spans="2:18" x14ac:dyDescent="0.3">
      <c r="B239" s="7">
        <v>1266</v>
      </c>
      <c r="C239" s="8">
        <v>43369</v>
      </c>
      <c r="D239" s="7">
        <v>26</v>
      </c>
      <c r="E239" t="s">
        <v>100</v>
      </c>
      <c r="F239" t="s">
        <v>84</v>
      </c>
      <c r="G239" t="s">
        <v>84</v>
      </c>
      <c r="H239" t="s">
        <v>70</v>
      </c>
      <c r="I239" t="s">
        <v>71</v>
      </c>
      <c r="J239" s="8">
        <v>43371</v>
      </c>
      <c r="K239" t="s">
        <v>46</v>
      </c>
      <c r="L239" t="s">
        <v>35</v>
      </c>
      <c r="M239" t="s">
        <v>88</v>
      </c>
      <c r="N239" t="s">
        <v>89</v>
      </c>
      <c r="O239" s="9">
        <v>257.59999999999997</v>
      </c>
      <c r="P239">
        <v>71</v>
      </c>
      <c r="Q239" s="10">
        <f>Tabla1[[#This Row],[Precio unitario]]*Tabla1[[#This Row],[Cantidad]]</f>
        <v>18289.599999999999</v>
      </c>
      <c r="R239" s="9">
        <v>1883.8287999999998</v>
      </c>
    </row>
    <row r="240" spans="2:18" x14ac:dyDescent="0.3">
      <c r="B240" s="7">
        <v>1267</v>
      </c>
      <c r="C240" s="8">
        <v>43372</v>
      </c>
      <c r="D240" s="7">
        <v>29</v>
      </c>
      <c r="E240" t="s">
        <v>49</v>
      </c>
      <c r="F240" t="s">
        <v>50</v>
      </c>
      <c r="G240" t="s">
        <v>51</v>
      </c>
      <c r="H240" t="s">
        <v>52</v>
      </c>
      <c r="I240" t="s">
        <v>23</v>
      </c>
      <c r="J240" s="8">
        <v>43374</v>
      </c>
      <c r="K240" t="s">
        <v>24</v>
      </c>
      <c r="L240" t="s">
        <v>25</v>
      </c>
      <c r="M240" t="s">
        <v>26</v>
      </c>
      <c r="N240" t="s">
        <v>27</v>
      </c>
      <c r="O240" s="9">
        <v>196</v>
      </c>
      <c r="P240">
        <v>50</v>
      </c>
      <c r="Q240" s="10">
        <f>Tabla1[[#This Row],[Precio unitario]]*Tabla1[[#This Row],[Cantidad]]</f>
        <v>9800</v>
      </c>
      <c r="R240" s="9">
        <v>940.80000000000007</v>
      </c>
    </row>
    <row r="241" spans="2:18" x14ac:dyDescent="0.3">
      <c r="B241" s="7">
        <v>1268</v>
      </c>
      <c r="C241" s="8">
        <v>43349</v>
      </c>
      <c r="D241" s="7">
        <v>6</v>
      </c>
      <c r="E241" t="s">
        <v>61</v>
      </c>
      <c r="F241" t="s">
        <v>62</v>
      </c>
      <c r="G241" t="s">
        <v>63</v>
      </c>
      <c r="H241" t="s">
        <v>64</v>
      </c>
      <c r="I241" t="s">
        <v>45</v>
      </c>
      <c r="J241" s="8">
        <v>43351</v>
      </c>
      <c r="K241" t="s">
        <v>46</v>
      </c>
      <c r="L241" t="s">
        <v>25</v>
      </c>
      <c r="M241" t="s">
        <v>53</v>
      </c>
      <c r="N241" t="s">
        <v>54</v>
      </c>
      <c r="O241" s="9">
        <v>178.5</v>
      </c>
      <c r="P241">
        <v>96</v>
      </c>
      <c r="Q241" s="10">
        <f>Tabla1[[#This Row],[Precio unitario]]*Tabla1[[#This Row],[Cantidad]]</f>
        <v>17136</v>
      </c>
      <c r="R241" s="9">
        <v>1679.328</v>
      </c>
    </row>
    <row r="242" spans="2:18" x14ac:dyDescent="0.3">
      <c r="B242" s="7">
        <v>1270</v>
      </c>
      <c r="C242" s="8">
        <v>43347</v>
      </c>
      <c r="D242" s="7">
        <v>4</v>
      </c>
      <c r="E242" t="s">
        <v>30</v>
      </c>
      <c r="F242" t="s">
        <v>31</v>
      </c>
      <c r="G242" t="s">
        <v>31</v>
      </c>
      <c r="H242" t="s">
        <v>32</v>
      </c>
      <c r="I242" t="s">
        <v>33</v>
      </c>
      <c r="J242" s="8">
        <v>43349</v>
      </c>
      <c r="K242" t="s">
        <v>34</v>
      </c>
      <c r="L242" t="s">
        <v>35</v>
      </c>
      <c r="M242" t="s">
        <v>107</v>
      </c>
      <c r="N242" t="s">
        <v>80</v>
      </c>
      <c r="O242" s="9">
        <v>1134</v>
      </c>
      <c r="P242">
        <v>54</v>
      </c>
      <c r="Q242" s="10">
        <f>Tabla1[[#This Row],[Precio unitario]]*Tabla1[[#This Row],[Cantidad]]</f>
        <v>61236</v>
      </c>
      <c r="R242" s="9">
        <v>6123.6</v>
      </c>
    </row>
    <row r="243" spans="2:18" x14ac:dyDescent="0.3">
      <c r="B243" s="7">
        <v>1271</v>
      </c>
      <c r="C243" s="8">
        <v>43347</v>
      </c>
      <c r="D243" s="7">
        <v>4</v>
      </c>
      <c r="E243" t="s">
        <v>30</v>
      </c>
      <c r="F243" t="s">
        <v>31</v>
      </c>
      <c r="G243" t="s">
        <v>31</v>
      </c>
      <c r="H243" t="s">
        <v>32</v>
      </c>
      <c r="I243" t="s">
        <v>33</v>
      </c>
      <c r="J243" s="8">
        <v>43349</v>
      </c>
      <c r="K243" t="s">
        <v>34</v>
      </c>
      <c r="L243" t="s">
        <v>35</v>
      </c>
      <c r="M243" t="s">
        <v>108</v>
      </c>
      <c r="N243" t="s">
        <v>109</v>
      </c>
      <c r="O243" s="9">
        <v>98</v>
      </c>
      <c r="P243">
        <v>39</v>
      </c>
      <c r="Q243" s="10">
        <f>Tabla1[[#This Row],[Precio unitario]]*Tabla1[[#This Row],[Cantidad]]</f>
        <v>3822</v>
      </c>
      <c r="R243" s="9">
        <v>382.2</v>
      </c>
    </row>
    <row r="244" spans="2:18" x14ac:dyDescent="0.3">
      <c r="B244" s="7">
        <v>1273</v>
      </c>
      <c r="C244" s="8">
        <v>43351</v>
      </c>
      <c r="D244" s="7">
        <v>8</v>
      </c>
      <c r="E244" t="s">
        <v>41</v>
      </c>
      <c r="F244" t="s">
        <v>42</v>
      </c>
      <c r="G244" t="s">
        <v>43</v>
      </c>
      <c r="H244" t="s">
        <v>44</v>
      </c>
      <c r="I244" t="s">
        <v>45</v>
      </c>
      <c r="J244" s="8">
        <v>43353</v>
      </c>
      <c r="K244" t="s">
        <v>46</v>
      </c>
      <c r="L244" t="s">
        <v>35</v>
      </c>
      <c r="M244" t="s">
        <v>95</v>
      </c>
      <c r="N244" t="s">
        <v>96</v>
      </c>
      <c r="O244" s="9">
        <v>487.19999999999993</v>
      </c>
      <c r="P244">
        <v>63</v>
      </c>
      <c r="Q244" s="10">
        <f>Tabla1[[#This Row],[Precio unitario]]*Tabla1[[#This Row],[Cantidad]]</f>
        <v>30693.599999999995</v>
      </c>
      <c r="R244" s="9">
        <v>3222.828</v>
      </c>
    </row>
    <row r="245" spans="2:18" x14ac:dyDescent="0.3">
      <c r="B245" s="7">
        <v>1276</v>
      </c>
      <c r="C245" s="8">
        <v>43346</v>
      </c>
      <c r="D245" s="7">
        <v>3</v>
      </c>
      <c r="E245" t="s">
        <v>55</v>
      </c>
      <c r="F245" t="s">
        <v>56</v>
      </c>
      <c r="G245" t="s">
        <v>57</v>
      </c>
      <c r="H245" t="s">
        <v>22</v>
      </c>
      <c r="I245" t="s">
        <v>23</v>
      </c>
      <c r="J245" s="8">
        <v>43348</v>
      </c>
      <c r="K245" t="s">
        <v>24</v>
      </c>
      <c r="L245" t="s">
        <v>58</v>
      </c>
      <c r="M245" t="s">
        <v>97</v>
      </c>
      <c r="N245" t="s">
        <v>82</v>
      </c>
      <c r="O245" s="9">
        <v>140</v>
      </c>
      <c r="P245">
        <v>71</v>
      </c>
      <c r="Q245" s="10">
        <f>Tabla1[[#This Row],[Precio unitario]]*Tabla1[[#This Row],[Cantidad]]</f>
        <v>9940</v>
      </c>
      <c r="R245" s="9">
        <v>1023.8199999999999</v>
      </c>
    </row>
    <row r="246" spans="2:18" x14ac:dyDescent="0.3">
      <c r="B246" s="7">
        <v>1277</v>
      </c>
      <c r="C246" s="8">
        <v>43346</v>
      </c>
      <c r="D246" s="7">
        <v>3</v>
      </c>
      <c r="E246" t="s">
        <v>55</v>
      </c>
      <c r="F246" t="s">
        <v>56</v>
      </c>
      <c r="G246" t="s">
        <v>57</v>
      </c>
      <c r="H246" t="s">
        <v>22</v>
      </c>
      <c r="I246" t="s">
        <v>23</v>
      </c>
      <c r="J246" s="8">
        <v>43348</v>
      </c>
      <c r="K246" t="s">
        <v>24</v>
      </c>
      <c r="L246" t="s">
        <v>58</v>
      </c>
      <c r="M246" t="s">
        <v>65</v>
      </c>
      <c r="N246" t="s">
        <v>66</v>
      </c>
      <c r="O246" s="9">
        <v>560</v>
      </c>
      <c r="P246">
        <v>88</v>
      </c>
      <c r="Q246" s="10">
        <f>Tabla1[[#This Row],[Precio unitario]]*Tabla1[[#This Row],[Cantidad]]</f>
        <v>49280</v>
      </c>
      <c r="R246" s="9">
        <v>5125.1200000000008</v>
      </c>
    </row>
    <row r="247" spans="2:18" x14ac:dyDescent="0.3">
      <c r="B247" s="7">
        <v>1281</v>
      </c>
      <c r="C247" s="8">
        <v>43353</v>
      </c>
      <c r="D247" s="7">
        <v>10</v>
      </c>
      <c r="E247" t="s">
        <v>72</v>
      </c>
      <c r="F247" t="s">
        <v>73</v>
      </c>
      <c r="G247" t="s">
        <v>74</v>
      </c>
      <c r="H247" t="s">
        <v>75</v>
      </c>
      <c r="I247" t="s">
        <v>33</v>
      </c>
      <c r="J247" s="8">
        <v>43355</v>
      </c>
      <c r="K247" t="s">
        <v>24</v>
      </c>
      <c r="L247" t="s">
        <v>35</v>
      </c>
      <c r="M247" t="s">
        <v>98</v>
      </c>
      <c r="N247" t="s">
        <v>29</v>
      </c>
      <c r="O247" s="9">
        <v>140</v>
      </c>
      <c r="P247">
        <v>59</v>
      </c>
      <c r="Q247" s="10">
        <f>Tabla1[[#This Row],[Precio unitario]]*Tabla1[[#This Row],[Cantidad]]</f>
        <v>8260</v>
      </c>
      <c r="R247" s="9">
        <v>834.26</v>
      </c>
    </row>
    <row r="248" spans="2:18" x14ac:dyDescent="0.3">
      <c r="B248" s="7">
        <v>1282</v>
      </c>
      <c r="C248" s="8">
        <v>43379</v>
      </c>
      <c r="D248" s="7">
        <v>6</v>
      </c>
      <c r="E248" t="s">
        <v>61</v>
      </c>
      <c r="F248" t="s">
        <v>62</v>
      </c>
      <c r="G248" t="s">
        <v>63</v>
      </c>
      <c r="H248" t="s">
        <v>64</v>
      </c>
      <c r="I248" t="s">
        <v>45</v>
      </c>
      <c r="J248" s="8">
        <v>43381</v>
      </c>
      <c r="K248" t="s">
        <v>24</v>
      </c>
      <c r="L248" t="s">
        <v>35</v>
      </c>
      <c r="M248" t="s">
        <v>65</v>
      </c>
      <c r="N248" t="s">
        <v>66</v>
      </c>
      <c r="O248" s="9">
        <v>560</v>
      </c>
      <c r="P248">
        <v>94</v>
      </c>
      <c r="Q248" s="10">
        <f>Tabla1[[#This Row],[Precio unitario]]*Tabla1[[#This Row],[Cantidad]]</f>
        <v>52640</v>
      </c>
      <c r="R248" s="9">
        <v>5264</v>
      </c>
    </row>
    <row r="249" spans="2:18" x14ac:dyDescent="0.3">
      <c r="B249" s="7">
        <v>1283</v>
      </c>
      <c r="C249" s="8">
        <v>43401</v>
      </c>
      <c r="D249" s="7">
        <v>28</v>
      </c>
      <c r="E249" t="s">
        <v>67</v>
      </c>
      <c r="F249" t="s">
        <v>68</v>
      </c>
      <c r="G249" t="s">
        <v>69</v>
      </c>
      <c r="H249" t="s">
        <v>70</v>
      </c>
      <c r="I249" t="s">
        <v>71</v>
      </c>
      <c r="J249" s="8">
        <v>43403</v>
      </c>
      <c r="K249" t="s">
        <v>46</v>
      </c>
      <c r="L249" t="s">
        <v>25</v>
      </c>
      <c r="M249" t="s">
        <v>40</v>
      </c>
      <c r="N249" t="s">
        <v>27</v>
      </c>
      <c r="O249" s="9">
        <v>644</v>
      </c>
      <c r="P249">
        <v>86</v>
      </c>
      <c r="Q249" s="10">
        <f>Tabla1[[#This Row],[Precio unitario]]*Tabla1[[#This Row],[Cantidad]]</f>
        <v>55384</v>
      </c>
      <c r="R249" s="9">
        <v>5316.8640000000005</v>
      </c>
    </row>
    <row r="250" spans="2:18" x14ac:dyDescent="0.3">
      <c r="B250" s="7">
        <v>1284</v>
      </c>
      <c r="C250" s="8">
        <v>43381</v>
      </c>
      <c r="D250" s="7">
        <v>8</v>
      </c>
      <c r="E250" t="s">
        <v>41</v>
      </c>
      <c r="F250" t="s">
        <v>42</v>
      </c>
      <c r="G250" t="s">
        <v>43</v>
      </c>
      <c r="H250" t="s">
        <v>44</v>
      </c>
      <c r="I250" t="s">
        <v>45</v>
      </c>
      <c r="J250" s="8">
        <v>43383</v>
      </c>
      <c r="K250" t="s">
        <v>46</v>
      </c>
      <c r="L250" t="s">
        <v>25</v>
      </c>
      <c r="M250" t="s">
        <v>53</v>
      </c>
      <c r="N250" t="s">
        <v>54</v>
      </c>
      <c r="O250" s="9">
        <v>178.5</v>
      </c>
      <c r="P250">
        <v>61</v>
      </c>
      <c r="Q250" s="10">
        <f>Tabla1[[#This Row],[Precio unitario]]*Tabla1[[#This Row],[Cantidad]]</f>
        <v>10888.5</v>
      </c>
      <c r="R250" s="9">
        <v>1099.7384999999999</v>
      </c>
    </row>
    <row r="251" spans="2:18" x14ac:dyDescent="0.3">
      <c r="B251" s="7">
        <v>1285</v>
      </c>
      <c r="C251" s="8">
        <v>43383</v>
      </c>
      <c r="D251" s="7">
        <v>10</v>
      </c>
      <c r="E251" t="s">
        <v>72</v>
      </c>
      <c r="F251" t="s">
        <v>73</v>
      </c>
      <c r="G251" t="s">
        <v>74</v>
      </c>
      <c r="H251" t="s">
        <v>75</v>
      </c>
      <c r="I251" t="s">
        <v>33</v>
      </c>
      <c r="J251" s="8">
        <v>43385</v>
      </c>
      <c r="K251" t="s">
        <v>24</v>
      </c>
      <c r="L251" t="s">
        <v>35</v>
      </c>
      <c r="M251" t="s">
        <v>76</v>
      </c>
      <c r="N251" t="s">
        <v>27</v>
      </c>
      <c r="O251" s="9">
        <v>41.86</v>
      </c>
      <c r="P251">
        <v>32</v>
      </c>
      <c r="Q251" s="10">
        <f>Tabla1[[#This Row],[Precio unitario]]*Tabla1[[#This Row],[Cantidad]]</f>
        <v>1339.52</v>
      </c>
      <c r="R251" s="9">
        <v>136.63104000000001</v>
      </c>
    </row>
    <row r="252" spans="2:18" x14ac:dyDescent="0.3">
      <c r="B252" s="7">
        <v>1286</v>
      </c>
      <c r="C252" s="8">
        <v>43380</v>
      </c>
      <c r="D252" s="7">
        <v>7</v>
      </c>
      <c r="E252" t="s">
        <v>77</v>
      </c>
      <c r="F252" t="s">
        <v>78</v>
      </c>
      <c r="G252" t="s">
        <v>78</v>
      </c>
      <c r="H252" t="s">
        <v>44</v>
      </c>
      <c r="I252" t="s">
        <v>45</v>
      </c>
      <c r="J252" s="8"/>
      <c r="L252"/>
      <c r="M252" t="s">
        <v>40</v>
      </c>
      <c r="N252" t="s">
        <v>27</v>
      </c>
      <c r="O252" s="9">
        <v>644</v>
      </c>
      <c r="P252">
        <v>62</v>
      </c>
      <c r="Q252" s="10">
        <f>Tabla1[[#This Row],[Precio unitario]]*Tabla1[[#This Row],[Cantidad]]</f>
        <v>39928</v>
      </c>
      <c r="R252" s="9">
        <v>4072.6559999999999</v>
      </c>
    </row>
    <row r="253" spans="2:18" x14ac:dyDescent="0.3">
      <c r="B253" s="7">
        <v>1287</v>
      </c>
      <c r="C253" s="8">
        <v>43383</v>
      </c>
      <c r="D253" s="7">
        <v>10</v>
      </c>
      <c r="E253" t="s">
        <v>72</v>
      </c>
      <c r="F253" t="s">
        <v>73</v>
      </c>
      <c r="G253" t="s">
        <v>74</v>
      </c>
      <c r="H253" t="s">
        <v>75</v>
      </c>
      <c r="I253" t="s">
        <v>33</v>
      </c>
      <c r="J253" s="8">
        <v>43385</v>
      </c>
      <c r="K253" t="s">
        <v>34</v>
      </c>
      <c r="L253"/>
      <c r="M253" t="s">
        <v>79</v>
      </c>
      <c r="N253" t="s">
        <v>80</v>
      </c>
      <c r="O253" s="9">
        <v>350</v>
      </c>
      <c r="P253">
        <v>60</v>
      </c>
      <c r="Q253" s="10">
        <f>Tabla1[[#This Row],[Precio unitario]]*Tabla1[[#This Row],[Cantidad]]</f>
        <v>21000</v>
      </c>
      <c r="R253" s="9">
        <v>2163</v>
      </c>
    </row>
    <row r="254" spans="2:18" x14ac:dyDescent="0.3">
      <c r="B254" s="7">
        <v>1288</v>
      </c>
      <c r="C254" s="8">
        <v>43383</v>
      </c>
      <c r="D254" s="7">
        <v>10</v>
      </c>
      <c r="E254" t="s">
        <v>72</v>
      </c>
      <c r="F254" t="s">
        <v>73</v>
      </c>
      <c r="G254" t="s">
        <v>74</v>
      </c>
      <c r="H254" t="s">
        <v>75</v>
      </c>
      <c r="I254" t="s">
        <v>33</v>
      </c>
      <c r="J254" s="8">
        <v>43385</v>
      </c>
      <c r="K254" t="s">
        <v>34</v>
      </c>
      <c r="L254"/>
      <c r="M254" t="s">
        <v>81</v>
      </c>
      <c r="N254" t="s">
        <v>82</v>
      </c>
      <c r="O254" s="9">
        <v>308</v>
      </c>
      <c r="P254">
        <v>51</v>
      </c>
      <c r="Q254" s="10">
        <f>Tabla1[[#This Row],[Precio unitario]]*Tabla1[[#This Row],[Cantidad]]</f>
        <v>15708</v>
      </c>
      <c r="R254" s="9">
        <v>1539.384</v>
      </c>
    </row>
    <row r="255" spans="2:18" x14ac:dyDescent="0.3">
      <c r="B255" s="7">
        <v>1289</v>
      </c>
      <c r="C255" s="8">
        <v>43383</v>
      </c>
      <c r="D255" s="7">
        <v>10</v>
      </c>
      <c r="E255" t="s">
        <v>72</v>
      </c>
      <c r="F255" t="s">
        <v>73</v>
      </c>
      <c r="G255" t="s">
        <v>74</v>
      </c>
      <c r="H255" t="s">
        <v>75</v>
      </c>
      <c r="I255" t="s">
        <v>33</v>
      </c>
      <c r="J255" s="8">
        <v>43385</v>
      </c>
      <c r="K255" t="s">
        <v>34</v>
      </c>
      <c r="L255"/>
      <c r="M255" t="s">
        <v>47</v>
      </c>
      <c r="N255" t="s">
        <v>48</v>
      </c>
      <c r="O255" s="9">
        <v>128.79999999999998</v>
      </c>
      <c r="P255">
        <v>49</v>
      </c>
      <c r="Q255" s="10">
        <f>Tabla1[[#This Row],[Precio unitario]]*Tabla1[[#This Row],[Cantidad]]</f>
        <v>6311.1999999999989</v>
      </c>
      <c r="R255" s="9">
        <v>624.80880000000002</v>
      </c>
    </row>
    <row r="256" spans="2:18" x14ac:dyDescent="0.3">
      <c r="B256" s="7">
        <v>1290</v>
      </c>
      <c r="C256" s="8">
        <v>43384</v>
      </c>
      <c r="D256" s="7">
        <v>11</v>
      </c>
      <c r="E256" t="s">
        <v>83</v>
      </c>
      <c r="F256" t="s">
        <v>84</v>
      </c>
      <c r="G256" t="s">
        <v>84</v>
      </c>
      <c r="H256" t="s">
        <v>70</v>
      </c>
      <c r="I256" t="s">
        <v>71</v>
      </c>
      <c r="J256" s="8"/>
      <c r="K256" t="s">
        <v>46</v>
      </c>
      <c r="L256"/>
      <c r="M256" t="s">
        <v>28</v>
      </c>
      <c r="N256" t="s">
        <v>29</v>
      </c>
      <c r="O256" s="9">
        <v>49</v>
      </c>
      <c r="P256">
        <v>20</v>
      </c>
      <c r="Q256" s="10">
        <f>Tabla1[[#This Row],[Precio unitario]]*Tabla1[[#This Row],[Cantidad]]</f>
        <v>980</v>
      </c>
      <c r="R256" s="9">
        <v>97.02</v>
      </c>
    </row>
    <row r="257" spans="2:18" x14ac:dyDescent="0.3">
      <c r="B257" s="7">
        <v>1291</v>
      </c>
      <c r="C257" s="8">
        <v>43384</v>
      </c>
      <c r="D257" s="7">
        <v>11</v>
      </c>
      <c r="E257" t="s">
        <v>83</v>
      </c>
      <c r="F257" t="s">
        <v>84</v>
      </c>
      <c r="G257" t="s">
        <v>84</v>
      </c>
      <c r="H257" t="s">
        <v>70</v>
      </c>
      <c r="I257" t="s">
        <v>71</v>
      </c>
      <c r="J257" s="8"/>
      <c r="K257" t="s">
        <v>46</v>
      </c>
      <c r="L257"/>
      <c r="M257" t="s">
        <v>76</v>
      </c>
      <c r="N257" t="s">
        <v>27</v>
      </c>
      <c r="O257" s="9">
        <v>41.86</v>
      </c>
      <c r="P257">
        <v>49</v>
      </c>
      <c r="Q257" s="10">
        <f>Tabla1[[#This Row],[Precio unitario]]*Tabla1[[#This Row],[Cantidad]]</f>
        <v>2051.14</v>
      </c>
      <c r="R257" s="9">
        <v>205.11400000000003</v>
      </c>
    </row>
    <row r="258" spans="2:18" x14ac:dyDescent="0.3">
      <c r="B258" s="7">
        <v>1292</v>
      </c>
      <c r="C258" s="8">
        <v>43374</v>
      </c>
      <c r="D258" s="7">
        <v>1</v>
      </c>
      <c r="E258" t="s">
        <v>85</v>
      </c>
      <c r="F258" t="s">
        <v>86</v>
      </c>
      <c r="G258" t="s">
        <v>87</v>
      </c>
      <c r="H258" t="s">
        <v>44</v>
      </c>
      <c r="I258" t="s">
        <v>45</v>
      </c>
      <c r="J258" s="8"/>
      <c r="L258"/>
      <c r="M258" t="s">
        <v>39</v>
      </c>
      <c r="N258" t="s">
        <v>27</v>
      </c>
      <c r="O258" s="9">
        <v>252</v>
      </c>
      <c r="P258">
        <v>22</v>
      </c>
      <c r="Q258" s="10">
        <f>Tabla1[[#This Row],[Precio unitario]]*Tabla1[[#This Row],[Cantidad]]</f>
        <v>5544</v>
      </c>
      <c r="R258" s="9">
        <v>532.22399999999993</v>
      </c>
    </row>
    <row r="259" spans="2:18" x14ac:dyDescent="0.3">
      <c r="B259" s="7">
        <v>1293</v>
      </c>
      <c r="C259" s="8">
        <v>43374</v>
      </c>
      <c r="D259" s="7">
        <v>1</v>
      </c>
      <c r="E259" t="s">
        <v>85</v>
      </c>
      <c r="F259" t="s">
        <v>86</v>
      </c>
      <c r="G259" t="s">
        <v>87</v>
      </c>
      <c r="H259" t="s">
        <v>44</v>
      </c>
      <c r="I259" t="s">
        <v>45</v>
      </c>
      <c r="J259" s="8"/>
      <c r="L259"/>
      <c r="M259" t="s">
        <v>40</v>
      </c>
      <c r="N259" t="s">
        <v>27</v>
      </c>
      <c r="O259" s="9">
        <v>644</v>
      </c>
      <c r="P259">
        <v>73</v>
      </c>
      <c r="Q259" s="10">
        <f>Tabla1[[#This Row],[Precio unitario]]*Tabla1[[#This Row],[Cantidad]]</f>
        <v>47012</v>
      </c>
      <c r="R259" s="9">
        <v>4748.2120000000004</v>
      </c>
    </row>
    <row r="260" spans="2:18" x14ac:dyDescent="0.3">
      <c r="B260" s="7">
        <v>1294</v>
      </c>
      <c r="C260" s="8">
        <v>43374</v>
      </c>
      <c r="D260" s="7">
        <v>1</v>
      </c>
      <c r="E260" t="s">
        <v>85</v>
      </c>
      <c r="F260" t="s">
        <v>86</v>
      </c>
      <c r="G260" t="s">
        <v>87</v>
      </c>
      <c r="H260" t="s">
        <v>44</v>
      </c>
      <c r="I260" t="s">
        <v>45</v>
      </c>
      <c r="J260" s="8"/>
      <c r="L260"/>
      <c r="M260" t="s">
        <v>76</v>
      </c>
      <c r="N260" t="s">
        <v>27</v>
      </c>
      <c r="O260" s="9">
        <v>41.86</v>
      </c>
      <c r="P260">
        <v>85</v>
      </c>
      <c r="Q260" s="10">
        <f>Tabla1[[#This Row],[Precio unitario]]*Tabla1[[#This Row],[Cantidad]]</f>
        <v>3558.1</v>
      </c>
      <c r="R260" s="9">
        <v>345.13570000000004</v>
      </c>
    </row>
    <row r="261" spans="2:18" x14ac:dyDescent="0.3">
      <c r="B261" s="7">
        <v>1295</v>
      </c>
      <c r="C261" s="8">
        <v>43401</v>
      </c>
      <c r="D261" s="7">
        <v>28</v>
      </c>
      <c r="E261" t="s">
        <v>67</v>
      </c>
      <c r="F261" t="s">
        <v>68</v>
      </c>
      <c r="G261" t="s">
        <v>69</v>
      </c>
      <c r="H261" t="s">
        <v>70</v>
      </c>
      <c r="I261" t="s">
        <v>71</v>
      </c>
      <c r="J261" s="8">
        <v>43403</v>
      </c>
      <c r="K261" t="s">
        <v>46</v>
      </c>
      <c r="L261" t="s">
        <v>35</v>
      </c>
      <c r="M261" t="s">
        <v>59</v>
      </c>
      <c r="N261" t="s">
        <v>60</v>
      </c>
      <c r="O261" s="9">
        <v>135.1</v>
      </c>
      <c r="P261">
        <v>44</v>
      </c>
      <c r="Q261" s="10">
        <f>Tabla1[[#This Row],[Precio unitario]]*Tabla1[[#This Row],[Cantidad]]</f>
        <v>5944.4</v>
      </c>
      <c r="R261" s="9">
        <v>618.21760000000006</v>
      </c>
    </row>
    <row r="262" spans="2:18" x14ac:dyDescent="0.3">
      <c r="B262" s="7">
        <v>1296</v>
      </c>
      <c r="C262" s="8">
        <v>43401</v>
      </c>
      <c r="D262" s="7">
        <v>28</v>
      </c>
      <c r="E262" t="s">
        <v>67</v>
      </c>
      <c r="F262" t="s">
        <v>68</v>
      </c>
      <c r="G262" t="s">
        <v>69</v>
      </c>
      <c r="H262" t="s">
        <v>70</v>
      </c>
      <c r="I262" t="s">
        <v>71</v>
      </c>
      <c r="J262" s="8">
        <v>43403</v>
      </c>
      <c r="K262" t="s">
        <v>46</v>
      </c>
      <c r="L262" t="s">
        <v>35</v>
      </c>
      <c r="M262" t="s">
        <v>88</v>
      </c>
      <c r="N262" t="s">
        <v>89</v>
      </c>
      <c r="O262" s="9">
        <v>257.59999999999997</v>
      </c>
      <c r="P262">
        <v>24</v>
      </c>
      <c r="Q262" s="10">
        <f>Tabla1[[#This Row],[Precio unitario]]*Tabla1[[#This Row],[Cantidad]]</f>
        <v>6182.4</v>
      </c>
      <c r="R262" s="9">
        <v>599.69279999999992</v>
      </c>
    </row>
    <row r="263" spans="2:18" x14ac:dyDescent="0.3">
      <c r="B263" s="7">
        <v>1297</v>
      </c>
      <c r="C263" s="8">
        <v>43382</v>
      </c>
      <c r="D263" s="7">
        <v>9</v>
      </c>
      <c r="E263" t="s">
        <v>90</v>
      </c>
      <c r="F263" t="s">
        <v>91</v>
      </c>
      <c r="G263" t="s">
        <v>51</v>
      </c>
      <c r="H263" t="s">
        <v>92</v>
      </c>
      <c r="I263" t="s">
        <v>23</v>
      </c>
      <c r="J263" s="8">
        <v>43384</v>
      </c>
      <c r="K263" t="s">
        <v>34</v>
      </c>
      <c r="L263" t="s">
        <v>25</v>
      </c>
      <c r="M263" t="s">
        <v>93</v>
      </c>
      <c r="N263" t="s">
        <v>94</v>
      </c>
      <c r="O263" s="9">
        <v>273</v>
      </c>
      <c r="P263">
        <v>64</v>
      </c>
      <c r="Q263" s="10">
        <f>Tabla1[[#This Row],[Precio unitario]]*Tabla1[[#This Row],[Cantidad]]</f>
        <v>17472</v>
      </c>
      <c r="R263" s="9">
        <v>1677.3120000000001</v>
      </c>
    </row>
    <row r="264" spans="2:18" x14ac:dyDescent="0.3">
      <c r="B264" s="7">
        <v>1298</v>
      </c>
      <c r="C264" s="8">
        <v>43382</v>
      </c>
      <c r="D264" s="7">
        <v>9</v>
      </c>
      <c r="E264" t="s">
        <v>90</v>
      </c>
      <c r="F264" t="s">
        <v>91</v>
      </c>
      <c r="G264" t="s">
        <v>51</v>
      </c>
      <c r="H264" t="s">
        <v>92</v>
      </c>
      <c r="I264" t="s">
        <v>23</v>
      </c>
      <c r="J264" s="8">
        <v>43384</v>
      </c>
      <c r="K264" t="s">
        <v>34</v>
      </c>
      <c r="L264" t="s">
        <v>25</v>
      </c>
      <c r="M264" t="s">
        <v>95</v>
      </c>
      <c r="N264" t="s">
        <v>96</v>
      </c>
      <c r="O264" s="9">
        <v>487.19999999999993</v>
      </c>
      <c r="P264">
        <v>70</v>
      </c>
      <c r="Q264" s="10">
        <f>Tabla1[[#This Row],[Precio unitario]]*Tabla1[[#This Row],[Cantidad]]</f>
        <v>34103.999999999993</v>
      </c>
      <c r="R264" s="9">
        <v>3444.5040000000004</v>
      </c>
    </row>
    <row r="265" spans="2:18" x14ac:dyDescent="0.3">
      <c r="B265" s="7">
        <v>1299</v>
      </c>
      <c r="C265" s="8">
        <v>43379</v>
      </c>
      <c r="D265" s="7">
        <v>6</v>
      </c>
      <c r="E265" t="s">
        <v>61</v>
      </c>
      <c r="F265" t="s">
        <v>62</v>
      </c>
      <c r="G265" t="s">
        <v>63</v>
      </c>
      <c r="H265" t="s">
        <v>64</v>
      </c>
      <c r="I265" t="s">
        <v>45</v>
      </c>
      <c r="J265" s="8">
        <v>43381</v>
      </c>
      <c r="K265" t="s">
        <v>24</v>
      </c>
      <c r="L265" t="s">
        <v>35</v>
      </c>
      <c r="M265" t="s">
        <v>26</v>
      </c>
      <c r="N265" t="s">
        <v>27</v>
      </c>
      <c r="O265" s="9">
        <v>196</v>
      </c>
      <c r="P265">
        <v>98</v>
      </c>
      <c r="Q265" s="10">
        <f>Tabla1[[#This Row],[Precio unitario]]*Tabla1[[#This Row],[Cantidad]]</f>
        <v>19208</v>
      </c>
      <c r="R265" s="9">
        <v>1940.0080000000005</v>
      </c>
    </row>
    <row r="266" spans="2:18" x14ac:dyDescent="0.3">
      <c r="B266" s="7">
        <v>1300</v>
      </c>
      <c r="C266" s="8">
        <v>43381</v>
      </c>
      <c r="D266" s="7">
        <v>8</v>
      </c>
      <c r="E266" t="s">
        <v>41</v>
      </c>
      <c r="F266" t="s">
        <v>42</v>
      </c>
      <c r="G266" t="s">
        <v>43</v>
      </c>
      <c r="H266" t="s">
        <v>44</v>
      </c>
      <c r="I266" t="s">
        <v>45</v>
      </c>
      <c r="J266" s="8">
        <v>43383</v>
      </c>
      <c r="K266" t="s">
        <v>24</v>
      </c>
      <c r="L266" t="s">
        <v>25</v>
      </c>
      <c r="M266" t="s">
        <v>65</v>
      </c>
      <c r="N266" t="s">
        <v>66</v>
      </c>
      <c r="O266" s="9">
        <v>560</v>
      </c>
      <c r="P266">
        <v>48</v>
      </c>
      <c r="Q266" s="10">
        <f>Tabla1[[#This Row],[Precio unitario]]*Tabla1[[#This Row],[Cantidad]]</f>
        <v>26880</v>
      </c>
      <c r="R266" s="9">
        <v>2634.24</v>
      </c>
    </row>
    <row r="267" spans="2:18" x14ac:dyDescent="0.3">
      <c r="B267" s="7">
        <v>1301</v>
      </c>
      <c r="C267" s="8">
        <v>43381</v>
      </c>
      <c r="D267" s="7">
        <v>8</v>
      </c>
      <c r="E267" t="s">
        <v>41</v>
      </c>
      <c r="F267" t="s">
        <v>42</v>
      </c>
      <c r="G267" t="s">
        <v>43</v>
      </c>
      <c r="H267" t="s">
        <v>44</v>
      </c>
      <c r="I267" t="s">
        <v>45</v>
      </c>
      <c r="J267" s="8">
        <v>43383</v>
      </c>
      <c r="K267" t="s">
        <v>24</v>
      </c>
      <c r="L267" t="s">
        <v>25</v>
      </c>
      <c r="M267" t="s">
        <v>47</v>
      </c>
      <c r="N267" t="s">
        <v>48</v>
      </c>
      <c r="O267" s="9">
        <v>128.79999999999998</v>
      </c>
      <c r="P267">
        <v>100</v>
      </c>
      <c r="Q267" s="10">
        <f>Tabla1[[#This Row],[Precio unitario]]*Tabla1[[#This Row],[Cantidad]]</f>
        <v>12879.999999999998</v>
      </c>
      <c r="R267" s="9">
        <v>1275.1199999999999</v>
      </c>
    </row>
    <row r="268" spans="2:18" x14ac:dyDescent="0.3">
      <c r="B268" s="7">
        <v>1302</v>
      </c>
      <c r="C268" s="8">
        <v>43398</v>
      </c>
      <c r="D268" s="7">
        <v>25</v>
      </c>
      <c r="E268" t="s">
        <v>99</v>
      </c>
      <c r="F268" t="s">
        <v>73</v>
      </c>
      <c r="G268" t="s">
        <v>74</v>
      </c>
      <c r="H268" t="s">
        <v>75</v>
      </c>
      <c r="I268" t="s">
        <v>33</v>
      </c>
      <c r="J268" s="8">
        <v>43400</v>
      </c>
      <c r="K268" t="s">
        <v>34</v>
      </c>
      <c r="L268" t="s">
        <v>58</v>
      </c>
      <c r="M268" t="s">
        <v>104</v>
      </c>
      <c r="N268" t="s">
        <v>48</v>
      </c>
      <c r="O268" s="9">
        <v>140</v>
      </c>
      <c r="P268">
        <v>90</v>
      </c>
      <c r="Q268" s="10">
        <f>Tabla1[[#This Row],[Precio unitario]]*Tabla1[[#This Row],[Cantidad]]</f>
        <v>12600</v>
      </c>
      <c r="R268" s="9">
        <v>1222.2</v>
      </c>
    </row>
    <row r="269" spans="2:18" x14ac:dyDescent="0.3">
      <c r="B269" s="7">
        <v>1303</v>
      </c>
      <c r="C269" s="8">
        <v>43399</v>
      </c>
      <c r="D269" s="7">
        <v>26</v>
      </c>
      <c r="E269" t="s">
        <v>100</v>
      </c>
      <c r="F269" t="s">
        <v>84</v>
      </c>
      <c r="G269" t="s">
        <v>84</v>
      </c>
      <c r="H269" t="s">
        <v>70</v>
      </c>
      <c r="I269" t="s">
        <v>71</v>
      </c>
      <c r="J269" s="8">
        <v>43401</v>
      </c>
      <c r="K269" t="s">
        <v>46</v>
      </c>
      <c r="L269" t="s">
        <v>35</v>
      </c>
      <c r="M269" t="s">
        <v>105</v>
      </c>
      <c r="N269" t="s">
        <v>106</v>
      </c>
      <c r="O269" s="9">
        <v>298.90000000000003</v>
      </c>
      <c r="P269">
        <v>49</v>
      </c>
      <c r="Q269" s="10">
        <f>Tabla1[[#This Row],[Precio unitario]]*Tabla1[[#This Row],[Cantidad]]</f>
        <v>14646.100000000002</v>
      </c>
      <c r="R269" s="9">
        <v>1435.3178</v>
      </c>
    </row>
    <row r="270" spans="2:18" x14ac:dyDescent="0.3">
      <c r="B270" s="7">
        <v>1304</v>
      </c>
      <c r="C270" s="8">
        <v>43399</v>
      </c>
      <c r="D270" s="7">
        <v>26</v>
      </c>
      <c r="E270" t="s">
        <v>100</v>
      </c>
      <c r="F270" t="s">
        <v>84</v>
      </c>
      <c r="G270" t="s">
        <v>84</v>
      </c>
      <c r="H270" t="s">
        <v>70</v>
      </c>
      <c r="I270" t="s">
        <v>71</v>
      </c>
      <c r="J270" s="8">
        <v>43401</v>
      </c>
      <c r="K270" t="s">
        <v>46</v>
      </c>
      <c r="L270" t="s">
        <v>35</v>
      </c>
      <c r="M270" t="s">
        <v>59</v>
      </c>
      <c r="N270" t="s">
        <v>60</v>
      </c>
      <c r="O270" s="9">
        <v>135.1</v>
      </c>
      <c r="P270">
        <v>71</v>
      </c>
      <c r="Q270" s="10">
        <f>Tabla1[[#This Row],[Precio unitario]]*Tabla1[[#This Row],[Cantidad]]</f>
        <v>9592.1</v>
      </c>
      <c r="R270" s="9">
        <v>920.84159999999997</v>
      </c>
    </row>
    <row r="271" spans="2:18" x14ac:dyDescent="0.3">
      <c r="B271" s="7">
        <v>1305</v>
      </c>
      <c r="C271" s="8">
        <v>43399</v>
      </c>
      <c r="D271" s="7">
        <v>26</v>
      </c>
      <c r="E271" t="s">
        <v>100</v>
      </c>
      <c r="F271" t="s">
        <v>84</v>
      </c>
      <c r="G271" t="s">
        <v>84</v>
      </c>
      <c r="H271" t="s">
        <v>70</v>
      </c>
      <c r="I271" t="s">
        <v>71</v>
      </c>
      <c r="J271" s="8">
        <v>43401</v>
      </c>
      <c r="K271" t="s">
        <v>46</v>
      </c>
      <c r="L271" t="s">
        <v>35</v>
      </c>
      <c r="M271" t="s">
        <v>88</v>
      </c>
      <c r="N271" t="s">
        <v>89</v>
      </c>
      <c r="O271" s="9">
        <v>257.59999999999997</v>
      </c>
      <c r="P271">
        <v>10</v>
      </c>
      <c r="Q271" s="10">
        <f>Tabla1[[#This Row],[Precio unitario]]*Tabla1[[#This Row],[Cantidad]]</f>
        <v>2575.9999999999995</v>
      </c>
      <c r="R271" s="9">
        <v>267.90400000000005</v>
      </c>
    </row>
    <row r="272" spans="2:18" x14ac:dyDescent="0.3">
      <c r="B272" s="7">
        <v>1306</v>
      </c>
      <c r="C272" s="8">
        <v>43402</v>
      </c>
      <c r="D272" s="7">
        <v>29</v>
      </c>
      <c r="E272" t="s">
        <v>49</v>
      </c>
      <c r="F272" t="s">
        <v>50</v>
      </c>
      <c r="G272" t="s">
        <v>51</v>
      </c>
      <c r="H272" t="s">
        <v>52</v>
      </c>
      <c r="I272" t="s">
        <v>23</v>
      </c>
      <c r="J272" s="8">
        <v>43404</v>
      </c>
      <c r="K272" t="s">
        <v>24</v>
      </c>
      <c r="L272" t="s">
        <v>25</v>
      </c>
      <c r="M272" t="s">
        <v>26</v>
      </c>
      <c r="N272" t="s">
        <v>27</v>
      </c>
      <c r="O272" s="9">
        <v>196</v>
      </c>
      <c r="P272">
        <v>78</v>
      </c>
      <c r="Q272" s="10">
        <f>Tabla1[[#This Row],[Precio unitario]]*Tabla1[[#This Row],[Cantidad]]</f>
        <v>15288</v>
      </c>
      <c r="R272" s="9">
        <v>1574.664</v>
      </c>
    </row>
    <row r="273" spans="2:18" x14ac:dyDescent="0.3">
      <c r="B273" s="7">
        <v>1307</v>
      </c>
      <c r="C273" s="8">
        <v>43379</v>
      </c>
      <c r="D273" s="7">
        <v>6</v>
      </c>
      <c r="E273" t="s">
        <v>61</v>
      </c>
      <c r="F273" t="s">
        <v>62</v>
      </c>
      <c r="G273" t="s">
        <v>63</v>
      </c>
      <c r="H273" t="s">
        <v>64</v>
      </c>
      <c r="I273" t="s">
        <v>45</v>
      </c>
      <c r="J273" s="8">
        <v>43381</v>
      </c>
      <c r="K273" t="s">
        <v>46</v>
      </c>
      <c r="L273" t="s">
        <v>25</v>
      </c>
      <c r="M273" t="s">
        <v>53</v>
      </c>
      <c r="N273" t="s">
        <v>54</v>
      </c>
      <c r="O273" s="9">
        <v>178.5</v>
      </c>
      <c r="P273">
        <v>44</v>
      </c>
      <c r="Q273" s="10">
        <f>Tabla1[[#This Row],[Precio unitario]]*Tabla1[[#This Row],[Cantidad]]</f>
        <v>7854</v>
      </c>
      <c r="R273" s="9">
        <v>753.98400000000004</v>
      </c>
    </row>
    <row r="274" spans="2:18" x14ac:dyDescent="0.3">
      <c r="B274" s="7">
        <v>1309</v>
      </c>
      <c r="C274" s="8">
        <v>43377</v>
      </c>
      <c r="D274" s="7">
        <v>4</v>
      </c>
      <c r="E274" t="s">
        <v>30</v>
      </c>
      <c r="F274" t="s">
        <v>31</v>
      </c>
      <c r="G274" t="s">
        <v>31</v>
      </c>
      <c r="H274" t="s">
        <v>32</v>
      </c>
      <c r="I274" t="s">
        <v>33</v>
      </c>
      <c r="J274" s="8">
        <v>43379</v>
      </c>
      <c r="K274" t="s">
        <v>34</v>
      </c>
      <c r="L274" t="s">
        <v>35</v>
      </c>
      <c r="M274" t="s">
        <v>107</v>
      </c>
      <c r="N274" t="s">
        <v>80</v>
      </c>
      <c r="O274" s="9">
        <v>1134</v>
      </c>
      <c r="P274">
        <v>82</v>
      </c>
      <c r="Q274" s="10">
        <f>Tabla1[[#This Row],[Precio unitario]]*Tabla1[[#This Row],[Cantidad]]</f>
        <v>92988</v>
      </c>
      <c r="R274" s="9">
        <v>9763.7400000000016</v>
      </c>
    </row>
    <row r="275" spans="2:18" x14ac:dyDescent="0.3">
      <c r="B275" s="7">
        <v>1310</v>
      </c>
      <c r="C275" s="8">
        <v>43377</v>
      </c>
      <c r="D275" s="7">
        <v>4</v>
      </c>
      <c r="E275" t="s">
        <v>30</v>
      </c>
      <c r="F275" t="s">
        <v>31</v>
      </c>
      <c r="G275" t="s">
        <v>31</v>
      </c>
      <c r="H275" t="s">
        <v>32</v>
      </c>
      <c r="I275" t="s">
        <v>33</v>
      </c>
      <c r="J275" s="8">
        <v>43379</v>
      </c>
      <c r="K275" t="s">
        <v>34</v>
      </c>
      <c r="L275" t="s">
        <v>35</v>
      </c>
      <c r="M275" t="s">
        <v>108</v>
      </c>
      <c r="N275" t="s">
        <v>109</v>
      </c>
      <c r="O275" s="9">
        <v>98</v>
      </c>
      <c r="P275">
        <v>29</v>
      </c>
      <c r="Q275" s="10">
        <f>Tabla1[[#This Row],[Precio unitario]]*Tabla1[[#This Row],[Cantidad]]</f>
        <v>2842</v>
      </c>
      <c r="R275" s="9">
        <v>284.2</v>
      </c>
    </row>
    <row r="276" spans="2:18" x14ac:dyDescent="0.3">
      <c r="B276" s="7">
        <v>1312</v>
      </c>
      <c r="C276" s="8">
        <v>43381</v>
      </c>
      <c r="D276" s="7">
        <v>8</v>
      </c>
      <c r="E276" t="s">
        <v>41</v>
      </c>
      <c r="F276" t="s">
        <v>42</v>
      </c>
      <c r="G276" t="s">
        <v>43</v>
      </c>
      <c r="H276" t="s">
        <v>44</v>
      </c>
      <c r="I276" t="s">
        <v>45</v>
      </c>
      <c r="J276" s="8">
        <v>43383</v>
      </c>
      <c r="K276" t="s">
        <v>46</v>
      </c>
      <c r="L276" t="s">
        <v>35</v>
      </c>
      <c r="M276" t="s">
        <v>95</v>
      </c>
      <c r="N276" t="s">
        <v>96</v>
      </c>
      <c r="O276" s="9">
        <v>487.19999999999993</v>
      </c>
      <c r="P276">
        <v>93</v>
      </c>
      <c r="Q276" s="10">
        <f>Tabla1[[#This Row],[Precio unitario]]*Tabla1[[#This Row],[Cantidad]]</f>
        <v>45309.599999999991</v>
      </c>
      <c r="R276" s="9">
        <v>4395.0311999999994</v>
      </c>
    </row>
    <row r="277" spans="2:18" x14ac:dyDescent="0.3">
      <c r="B277" s="7">
        <v>1315</v>
      </c>
      <c r="C277" s="8">
        <v>43376</v>
      </c>
      <c r="D277" s="7">
        <v>3</v>
      </c>
      <c r="E277" t="s">
        <v>55</v>
      </c>
      <c r="F277" t="s">
        <v>56</v>
      </c>
      <c r="G277" t="s">
        <v>57</v>
      </c>
      <c r="H277" t="s">
        <v>22</v>
      </c>
      <c r="I277" t="s">
        <v>23</v>
      </c>
      <c r="J277" s="8">
        <v>43378</v>
      </c>
      <c r="K277" t="s">
        <v>24</v>
      </c>
      <c r="L277" t="s">
        <v>58</v>
      </c>
      <c r="M277" t="s">
        <v>97</v>
      </c>
      <c r="N277" t="s">
        <v>82</v>
      </c>
      <c r="O277" s="9">
        <v>140</v>
      </c>
      <c r="P277">
        <v>11</v>
      </c>
      <c r="Q277" s="10">
        <f>Tabla1[[#This Row],[Precio unitario]]*Tabla1[[#This Row],[Cantidad]]</f>
        <v>1540</v>
      </c>
      <c r="R277" s="9">
        <v>160.16000000000003</v>
      </c>
    </row>
    <row r="278" spans="2:18" x14ac:dyDescent="0.3">
      <c r="B278" s="7">
        <v>1316</v>
      </c>
      <c r="C278" s="8">
        <v>43376</v>
      </c>
      <c r="D278" s="7">
        <v>3</v>
      </c>
      <c r="E278" t="s">
        <v>55</v>
      </c>
      <c r="F278" t="s">
        <v>56</v>
      </c>
      <c r="G278" t="s">
        <v>57</v>
      </c>
      <c r="H278" t="s">
        <v>22</v>
      </c>
      <c r="I278" t="s">
        <v>23</v>
      </c>
      <c r="J278" s="8">
        <v>43378</v>
      </c>
      <c r="K278" t="s">
        <v>24</v>
      </c>
      <c r="L278" t="s">
        <v>58</v>
      </c>
      <c r="M278" t="s">
        <v>65</v>
      </c>
      <c r="N278" t="s">
        <v>66</v>
      </c>
      <c r="O278" s="9">
        <v>560</v>
      </c>
      <c r="P278">
        <v>91</v>
      </c>
      <c r="Q278" s="10">
        <f>Tabla1[[#This Row],[Precio unitario]]*Tabla1[[#This Row],[Cantidad]]</f>
        <v>50960</v>
      </c>
      <c r="R278" s="9">
        <v>5096</v>
      </c>
    </row>
    <row r="279" spans="2:18" x14ac:dyDescent="0.3">
      <c r="B279" s="7">
        <v>1320</v>
      </c>
      <c r="C279" s="8">
        <v>43383</v>
      </c>
      <c r="D279" s="7">
        <v>10</v>
      </c>
      <c r="E279" t="s">
        <v>72</v>
      </c>
      <c r="F279" t="s">
        <v>73</v>
      </c>
      <c r="G279" t="s">
        <v>74</v>
      </c>
      <c r="H279" t="s">
        <v>75</v>
      </c>
      <c r="I279" t="s">
        <v>33</v>
      </c>
      <c r="J279" s="8">
        <v>43385</v>
      </c>
      <c r="K279" t="s">
        <v>24</v>
      </c>
      <c r="L279" t="s">
        <v>35</v>
      </c>
      <c r="M279" t="s">
        <v>98</v>
      </c>
      <c r="N279" t="s">
        <v>29</v>
      </c>
      <c r="O279" s="9">
        <v>140</v>
      </c>
      <c r="P279">
        <v>12</v>
      </c>
      <c r="Q279" s="10">
        <f>Tabla1[[#This Row],[Precio unitario]]*Tabla1[[#This Row],[Cantidad]]</f>
        <v>1680</v>
      </c>
      <c r="R279" s="9">
        <v>173.04</v>
      </c>
    </row>
    <row r="280" spans="2:18" x14ac:dyDescent="0.3">
      <c r="B280" s="7">
        <v>1322</v>
      </c>
      <c r="C280" s="8">
        <v>43383</v>
      </c>
      <c r="D280" s="7">
        <v>10</v>
      </c>
      <c r="E280" t="s">
        <v>72</v>
      </c>
      <c r="F280" t="s">
        <v>73</v>
      </c>
      <c r="G280" t="s">
        <v>74</v>
      </c>
      <c r="H280" t="s">
        <v>75</v>
      </c>
      <c r="I280" t="s">
        <v>33</v>
      </c>
      <c r="J280" s="8"/>
      <c r="K280" t="s">
        <v>34</v>
      </c>
      <c r="L280"/>
      <c r="M280" t="s">
        <v>28</v>
      </c>
      <c r="N280" t="s">
        <v>29</v>
      </c>
      <c r="O280" s="9">
        <v>49</v>
      </c>
      <c r="P280">
        <v>78</v>
      </c>
      <c r="Q280" s="10">
        <f>Tabla1[[#This Row],[Precio unitario]]*Tabla1[[#This Row],[Cantidad]]</f>
        <v>3822</v>
      </c>
      <c r="R280" s="9">
        <v>382.2</v>
      </c>
    </row>
    <row r="281" spans="2:18" x14ac:dyDescent="0.3">
      <c r="B281" s="7">
        <v>1323</v>
      </c>
      <c r="C281" s="8">
        <v>43384</v>
      </c>
      <c r="D281" s="7">
        <v>11</v>
      </c>
      <c r="E281" t="s">
        <v>83</v>
      </c>
      <c r="F281" t="s">
        <v>84</v>
      </c>
      <c r="G281" t="s">
        <v>84</v>
      </c>
      <c r="H281" t="s">
        <v>70</v>
      </c>
      <c r="I281" t="s">
        <v>71</v>
      </c>
      <c r="J281" s="8"/>
      <c r="K281" t="s">
        <v>46</v>
      </c>
      <c r="L281"/>
      <c r="M281" t="s">
        <v>65</v>
      </c>
      <c r="N281" t="s">
        <v>66</v>
      </c>
      <c r="O281" s="9">
        <v>560</v>
      </c>
      <c r="P281">
        <v>60</v>
      </c>
      <c r="Q281" s="10">
        <f>Tabla1[[#This Row],[Precio unitario]]*Tabla1[[#This Row],[Cantidad]]</f>
        <v>33600</v>
      </c>
      <c r="R281" s="9">
        <v>3192</v>
      </c>
    </row>
    <row r="282" spans="2:18" x14ac:dyDescent="0.3">
      <c r="B282" s="7">
        <v>1324</v>
      </c>
      <c r="C282" s="8">
        <v>43374</v>
      </c>
      <c r="D282" s="7">
        <v>1</v>
      </c>
      <c r="E282" t="s">
        <v>85</v>
      </c>
      <c r="F282" t="s">
        <v>86</v>
      </c>
      <c r="G282" t="s">
        <v>87</v>
      </c>
      <c r="H282" t="s">
        <v>44</v>
      </c>
      <c r="I282" t="s">
        <v>45</v>
      </c>
      <c r="J282" s="8"/>
      <c r="K282" t="s">
        <v>46</v>
      </c>
      <c r="L282"/>
      <c r="M282" t="s">
        <v>88</v>
      </c>
      <c r="N282" t="s">
        <v>89</v>
      </c>
      <c r="O282" s="9">
        <v>257.59999999999997</v>
      </c>
      <c r="P282">
        <v>23</v>
      </c>
      <c r="Q282" s="10">
        <f>Tabla1[[#This Row],[Precio unitario]]*Tabla1[[#This Row],[Cantidad]]</f>
        <v>5924.7999999999993</v>
      </c>
      <c r="R282" s="9">
        <v>610.25440000000003</v>
      </c>
    </row>
    <row r="283" spans="2:18" x14ac:dyDescent="0.3">
      <c r="B283" s="7">
        <v>1325</v>
      </c>
      <c r="C283" s="8">
        <v>43401</v>
      </c>
      <c r="D283" s="7">
        <v>28</v>
      </c>
      <c r="E283" t="s">
        <v>67</v>
      </c>
      <c r="F283" t="s">
        <v>68</v>
      </c>
      <c r="G283" t="s">
        <v>69</v>
      </c>
      <c r="H283" t="s">
        <v>70</v>
      </c>
      <c r="I283" t="s">
        <v>71</v>
      </c>
      <c r="J283" s="8">
        <v>43403</v>
      </c>
      <c r="K283" t="s">
        <v>46</v>
      </c>
      <c r="L283" t="s">
        <v>35</v>
      </c>
      <c r="M283" t="s">
        <v>40</v>
      </c>
      <c r="N283" t="s">
        <v>27</v>
      </c>
      <c r="O283" s="9">
        <v>644</v>
      </c>
      <c r="P283">
        <v>34</v>
      </c>
      <c r="Q283" s="10">
        <f>Tabla1[[#This Row],[Precio unitario]]*Tabla1[[#This Row],[Cantidad]]</f>
        <v>21896</v>
      </c>
      <c r="R283" s="9">
        <v>2211.4960000000001</v>
      </c>
    </row>
    <row r="284" spans="2:18" x14ac:dyDescent="0.3">
      <c r="B284" s="7">
        <v>1326</v>
      </c>
      <c r="C284" s="8">
        <v>43382</v>
      </c>
      <c r="D284" s="7">
        <v>9</v>
      </c>
      <c r="E284" t="s">
        <v>90</v>
      </c>
      <c r="F284" t="s">
        <v>91</v>
      </c>
      <c r="G284" t="s">
        <v>51</v>
      </c>
      <c r="H284" t="s">
        <v>92</v>
      </c>
      <c r="I284" t="s">
        <v>23</v>
      </c>
      <c r="J284" s="8">
        <v>43384</v>
      </c>
      <c r="K284" t="s">
        <v>34</v>
      </c>
      <c r="L284" t="s">
        <v>25</v>
      </c>
      <c r="M284" t="s">
        <v>59</v>
      </c>
      <c r="N284" t="s">
        <v>60</v>
      </c>
      <c r="O284" s="9">
        <v>135.1</v>
      </c>
      <c r="P284">
        <v>89</v>
      </c>
      <c r="Q284" s="10">
        <f>Tabla1[[#This Row],[Precio unitario]]*Tabla1[[#This Row],[Cantidad]]</f>
        <v>12023.9</v>
      </c>
      <c r="R284" s="9">
        <v>1214.4139</v>
      </c>
    </row>
    <row r="285" spans="2:18" x14ac:dyDescent="0.3">
      <c r="B285" s="7">
        <v>1327</v>
      </c>
      <c r="C285" s="8">
        <v>43379</v>
      </c>
      <c r="D285" s="7">
        <v>6</v>
      </c>
      <c r="E285" t="s">
        <v>61</v>
      </c>
      <c r="F285" t="s">
        <v>62</v>
      </c>
      <c r="G285" t="s">
        <v>63</v>
      </c>
      <c r="H285" t="s">
        <v>64</v>
      </c>
      <c r="I285" t="s">
        <v>45</v>
      </c>
      <c r="J285" s="8">
        <v>43381</v>
      </c>
      <c r="K285" t="s">
        <v>24</v>
      </c>
      <c r="L285" t="s">
        <v>35</v>
      </c>
      <c r="M285" t="s">
        <v>53</v>
      </c>
      <c r="N285" t="s">
        <v>54</v>
      </c>
      <c r="O285" s="9">
        <v>178.5</v>
      </c>
      <c r="P285">
        <v>82</v>
      </c>
      <c r="Q285" s="10">
        <f>Tabla1[[#This Row],[Precio unitario]]*Tabla1[[#This Row],[Cantidad]]</f>
        <v>14637</v>
      </c>
      <c r="R285" s="9">
        <v>1449.0630000000001</v>
      </c>
    </row>
    <row r="286" spans="2:18" x14ac:dyDescent="0.3">
      <c r="B286" s="7">
        <v>1328</v>
      </c>
      <c r="C286" s="8">
        <v>43381</v>
      </c>
      <c r="D286" s="7">
        <v>8</v>
      </c>
      <c r="E286" t="s">
        <v>41</v>
      </c>
      <c r="F286" t="s">
        <v>42</v>
      </c>
      <c r="G286" t="s">
        <v>43</v>
      </c>
      <c r="H286" t="s">
        <v>44</v>
      </c>
      <c r="I286" t="s">
        <v>45</v>
      </c>
      <c r="J286" s="8">
        <v>43383</v>
      </c>
      <c r="K286" t="s">
        <v>24</v>
      </c>
      <c r="L286" t="s">
        <v>25</v>
      </c>
      <c r="M286" t="s">
        <v>53</v>
      </c>
      <c r="N286" t="s">
        <v>54</v>
      </c>
      <c r="O286" s="9">
        <v>178.5</v>
      </c>
      <c r="P286">
        <v>43</v>
      </c>
      <c r="Q286" s="10">
        <f>Tabla1[[#This Row],[Precio unitario]]*Tabla1[[#This Row],[Cantidad]]</f>
        <v>7675.5</v>
      </c>
      <c r="R286" s="9">
        <v>736.84799999999996</v>
      </c>
    </row>
    <row r="287" spans="2:18" x14ac:dyDescent="0.3">
      <c r="B287" s="7">
        <v>1329</v>
      </c>
      <c r="C287" s="8">
        <v>43414</v>
      </c>
      <c r="D287" s="7">
        <v>10</v>
      </c>
      <c r="E287" t="s">
        <v>72</v>
      </c>
      <c r="F287" t="s">
        <v>73</v>
      </c>
      <c r="G287" t="s">
        <v>74</v>
      </c>
      <c r="H287" t="s">
        <v>75</v>
      </c>
      <c r="I287" t="s">
        <v>33</v>
      </c>
      <c r="J287" s="8">
        <v>43416</v>
      </c>
      <c r="K287" t="s">
        <v>34</v>
      </c>
      <c r="L287"/>
      <c r="M287" t="s">
        <v>81</v>
      </c>
      <c r="N287" t="s">
        <v>82</v>
      </c>
      <c r="O287" s="9">
        <v>308</v>
      </c>
      <c r="P287">
        <v>96</v>
      </c>
      <c r="Q287" s="10">
        <f>Tabla1[[#This Row],[Precio unitario]]*Tabla1[[#This Row],[Cantidad]]</f>
        <v>29568</v>
      </c>
      <c r="R287" s="9">
        <v>3104.6400000000003</v>
      </c>
    </row>
    <row r="288" spans="2:18" x14ac:dyDescent="0.3">
      <c r="B288" s="7">
        <v>1330</v>
      </c>
      <c r="C288" s="8">
        <v>43414</v>
      </c>
      <c r="D288" s="7">
        <v>10</v>
      </c>
      <c r="E288" t="s">
        <v>72</v>
      </c>
      <c r="F288" t="s">
        <v>73</v>
      </c>
      <c r="G288" t="s">
        <v>74</v>
      </c>
      <c r="H288" t="s">
        <v>75</v>
      </c>
      <c r="I288" t="s">
        <v>33</v>
      </c>
      <c r="J288" s="8">
        <v>43416</v>
      </c>
      <c r="K288" t="s">
        <v>34</v>
      </c>
      <c r="L288"/>
      <c r="M288" t="s">
        <v>47</v>
      </c>
      <c r="N288" t="s">
        <v>48</v>
      </c>
      <c r="O288" s="9">
        <v>128.79999999999998</v>
      </c>
      <c r="P288">
        <v>34</v>
      </c>
      <c r="Q288" s="10">
        <f>Tabla1[[#This Row],[Precio unitario]]*Tabla1[[#This Row],[Cantidad]]</f>
        <v>4379.2</v>
      </c>
      <c r="R288" s="9">
        <v>437.91999999999996</v>
      </c>
    </row>
    <row r="289" spans="2:18" x14ac:dyDescent="0.3">
      <c r="B289" s="7">
        <v>1331</v>
      </c>
      <c r="C289" s="8">
        <v>43415</v>
      </c>
      <c r="D289" s="7">
        <v>11</v>
      </c>
      <c r="E289" t="s">
        <v>83</v>
      </c>
      <c r="F289" t="s">
        <v>84</v>
      </c>
      <c r="G289" t="s">
        <v>84</v>
      </c>
      <c r="H289" t="s">
        <v>70</v>
      </c>
      <c r="I289" t="s">
        <v>71</v>
      </c>
      <c r="J289" s="8"/>
      <c r="K289" t="s">
        <v>46</v>
      </c>
      <c r="L289"/>
      <c r="M289" t="s">
        <v>28</v>
      </c>
      <c r="N289" t="s">
        <v>29</v>
      </c>
      <c r="O289" s="9">
        <v>49</v>
      </c>
      <c r="P289">
        <v>42</v>
      </c>
      <c r="Q289" s="10">
        <f>Tabla1[[#This Row],[Precio unitario]]*Tabla1[[#This Row],[Cantidad]]</f>
        <v>2058</v>
      </c>
      <c r="R289" s="9">
        <v>211.97400000000002</v>
      </c>
    </row>
    <row r="290" spans="2:18" x14ac:dyDescent="0.3">
      <c r="B290" s="7">
        <v>1332</v>
      </c>
      <c r="C290" s="8">
        <v>43415</v>
      </c>
      <c r="D290" s="7">
        <v>11</v>
      </c>
      <c r="E290" t="s">
        <v>83</v>
      </c>
      <c r="F290" t="s">
        <v>84</v>
      </c>
      <c r="G290" t="s">
        <v>84</v>
      </c>
      <c r="H290" t="s">
        <v>70</v>
      </c>
      <c r="I290" t="s">
        <v>71</v>
      </c>
      <c r="J290" s="8"/>
      <c r="K290" t="s">
        <v>46</v>
      </c>
      <c r="L290"/>
      <c r="M290" t="s">
        <v>76</v>
      </c>
      <c r="N290" t="s">
        <v>27</v>
      </c>
      <c r="O290" s="9">
        <v>41.86</v>
      </c>
      <c r="P290">
        <v>100</v>
      </c>
      <c r="Q290" s="10">
        <f>Tabla1[[#This Row],[Precio unitario]]*Tabla1[[#This Row],[Cantidad]]</f>
        <v>4186</v>
      </c>
      <c r="R290" s="9">
        <v>426.97200000000004</v>
      </c>
    </row>
    <row r="291" spans="2:18" x14ac:dyDescent="0.3">
      <c r="B291" s="7">
        <v>1333</v>
      </c>
      <c r="C291" s="8">
        <v>43405</v>
      </c>
      <c r="D291" s="7">
        <v>1</v>
      </c>
      <c r="E291" t="s">
        <v>85</v>
      </c>
      <c r="F291" t="s">
        <v>86</v>
      </c>
      <c r="G291" t="s">
        <v>87</v>
      </c>
      <c r="H291" t="s">
        <v>44</v>
      </c>
      <c r="I291" t="s">
        <v>45</v>
      </c>
      <c r="J291" s="8"/>
      <c r="L291"/>
      <c r="M291" t="s">
        <v>39</v>
      </c>
      <c r="N291" t="s">
        <v>27</v>
      </c>
      <c r="O291" s="9">
        <v>252</v>
      </c>
      <c r="P291">
        <v>42</v>
      </c>
      <c r="Q291" s="10">
        <f>Tabla1[[#This Row],[Precio unitario]]*Tabla1[[#This Row],[Cantidad]]</f>
        <v>10584</v>
      </c>
      <c r="R291" s="9">
        <v>1068.9840000000002</v>
      </c>
    </row>
    <row r="292" spans="2:18" x14ac:dyDescent="0.3">
      <c r="B292" s="7">
        <v>1334</v>
      </c>
      <c r="C292" s="8">
        <v>43405</v>
      </c>
      <c r="D292" s="7">
        <v>1</v>
      </c>
      <c r="E292" t="s">
        <v>85</v>
      </c>
      <c r="F292" t="s">
        <v>86</v>
      </c>
      <c r="G292" t="s">
        <v>87</v>
      </c>
      <c r="H292" t="s">
        <v>44</v>
      </c>
      <c r="I292" t="s">
        <v>45</v>
      </c>
      <c r="J292" s="8"/>
      <c r="L292"/>
      <c r="M292" t="s">
        <v>40</v>
      </c>
      <c r="N292" t="s">
        <v>27</v>
      </c>
      <c r="O292" s="9">
        <v>644</v>
      </c>
      <c r="P292">
        <v>16</v>
      </c>
      <c r="Q292" s="10">
        <f>Tabla1[[#This Row],[Precio unitario]]*Tabla1[[#This Row],[Cantidad]]</f>
        <v>10304</v>
      </c>
      <c r="R292" s="9">
        <v>989.18400000000008</v>
      </c>
    </row>
    <row r="293" spans="2:18" x14ac:dyDescent="0.3">
      <c r="B293" s="7">
        <v>1335</v>
      </c>
      <c r="C293" s="8">
        <v>43405</v>
      </c>
      <c r="D293" s="7">
        <v>1</v>
      </c>
      <c r="E293" t="s">
        <v>85</v>
      </c>
      <c r="F293" t="s">
        <v>86</v>
      </c>
      <c r="G293" t="s">
        <v>87</v>
      </c>
      <c r="H293" t="s">
        <v>44</v>
      </c>
      <c r="I293" t="s">
        <v>45</v>
      </c>
      <c r="J293" s="8"/>
      <c r="L293"/>
      <c r="M293" t="s">
        <v>76</v>
      </c>
      <c r="N293" t="s">
        <v>27</v>
      </c>
      <c r="O293" s="9">
        <v>41.86</v>
      </c>
      <c r="P293">
        <v>22</v>
      </c>
      <c r="Q293" s="10">
        <f>Tabla1[[#This Row],[Precio unitario]]*Tabla1[[#This Row],[Cantidad]]</f>
        <v>920.92</v>
      </c>
      <c r="R293" s="9">
        <v>89.329239999999999</v>
      </c>
    </row>
    <row r="294" spans="2:18" x14ac:dyDescent="0.3">
      <c r="B294" s="7">
        <v>1336</v>
      </c>
      <c r="C294" s="8">
        <v>43432</v>
      </c>
      <c r="D294" s="7">
        <v>28</v>
      </c>
      <c r="E294" t="s">
        <v>67</v>
      </c>
      <c r="F294" t="s">
        <v>68</v>
      </c>
      <c r="G294" t="s">
        <v>69</v>
      </c>
      <c r="H294" t="s">
        <v>70</v>
      </c>
      <c r="I294" t="s">
        <v>71</v>
      </c>
      <c r="J294" s="8">
        <v>43434</v>
      </c>
      <c r="K294" t="s">
        <v>46</v>
      </c>
      <c r="L294" t="s">
        <v>35</v>
      </c>
      <c r="M294" t="s">
        <v>59</v>
      </c>
      <c r="N294" t="s">
        <v>60</v>
      </c>
      <c r="O294" s="9">
        <v>135.1</v>
      </c>
      <c r="P294">
        <v>46</v>
      </c>
      <c r="Q294" s="10">
        <f>Tabla1[[#This Row],[Precio unitario]]*Tabla1[[#This Row],[Cantidad]]</f>
        <v>6214.5999999999995</v>
      </c>
      <c r="R294" s="9">
        <v>640.10380000000009</v>
      </c>
    </row>
    <row r="295" spans="2:18" x14ac:dyDescent="0.3">
      <c r="B295" s="7">
        <v>1337</v>
      </c>
      <c r="C295" s="8">
        <v>43432</v>
      </c>
      <c r="D295" s="7">
        <v>28</v>
      </c>
      <c r="E295" t="s">
        <v>67</v>
      </c>
      <c r="F295" t="s">
        <v>68</v>
      </c>
      <c r="G295" t="s">
        <v>69</v>
      </c>
      <c r="H295" t="s">
        <v>70</v>
      </c>
      <c r="I295" t="s">
        <v>71</v>
      </c>
      <c r="J295" s="8">
        <v>43434</v>
      </c>
      <c r="K295" t="s">
        <v>46</v>
      </c>
      <c r="L295" t="s">
        <v>35</v>
      </c>
      <c r="M295" t="s">
        <v>88</v>
      </c>
      <c r="N295" t="s">
        <v>89</v>
      </c>
      <c r="O295" s="9">
        <v>257.59999999999997</v>
      </c>
      <c r="P295">
        <v>100</v>
      </c>
      <c r="Q295" s="10">
        <f>Tabla1[[#This Row],[Precio unitario]]*Tabla1[[#This Row],[Cantidad]]</f>
        <v>25759.999999999996</v>
      </c>
      <c r="R295" s="9">
        <v>2576</v>
      </c>
    </row>
    <row r="296" spans="2:18" x14ac:dyDescent="0.3">
      <c r="B296" s="7">
        <v>1338</v>
      </c>
      <c r="C296" s="8">
        <v>43413</v>
      </c>
      <c r="D296" s="7">
        <v>9</v>
      </c>
      <c r="E296" t="s">
        <v>90</v>
      </c>
      <c r="F296" t="s">
        <v>91</v>
      </c>
      <c r="G296" t="s">
        <v>51</v>
      </c>
      <c r="H296" t="s">
        <v>92</v>
      </c>
      <c r="I296" t="s">
        <v>23</v>
      </c>
      <c r="J296" s="8">
        <v>43415</v>
      </c>
      <c r="K296" t="s">
        <v>34</v>
      </c>
      <c r="L296" t="s">
        <v>25</v>
      </c>
      <c r="M296" t="s">
        <v>93</v>
      </c>
      <c r="N296" t="s">
        <v>94</v>
      </c>
      <c r="O296" s="9">
        <v>273</v>
      </c>
      <c r="P296">
        <v>87</v>
      </c>
      <c r="Q296" s="10">
        <f>Tabla1[[#This Row],[Precio unitario]]*Tabla1[[#This Row],[Cantidad]]</f>
        <v>23751</v>
      </c>
      <c r="R296" s="9">
        <v>2446.3530000000001</v>
      </c>
    </row>
    <row r="297" spans="2:18" x14ac:dyDescent="0.3">
      <c r="B297" s="7">
        <v>1339</v>
      </c>
      <c r="C297" s="8">
        <v>43413</v>
      </c>
      <c r="D297" s="7">
        <v>9</v>
      </c>
      <c r="E297" t="s">
        <v>90</v>
      </c>
      <c r="F297" t="s">
        <v>91</v>
      </c>
      <c r="G297" t="s">
        <v>51</v>
      </c>
      <c r="H297" t="s">
        <v>92</v>
      </c>
      <c r="I297" t="s">
        <v>23</v>
      </c>
      <c r="J297" s="8">
        <v>43415</v>
      </c>
      <c r="K297" t="s">
        <v>34</v>
      </c>
      <c r="L297" t="s">
        <v>25</v>
      </c>
      <c r="M297" t="s">
        <v>95</v>
      </c>
      <c r="N297" t="s">
        <v>96</v>
      </c>
      <c r="O297" s="9">
        <v>487.19999999999993</v>
      </c>
      <c r="P297">
        <v>58</v>
      </c>
      <c r="Q297" s="10">
        <f>Tabla1[[#This Row],[Precio unitario]]*Tabla1[[#This Row],[Cantidad]]</f>
        <v>28257.599999999995</v>
      </c>
      <c r="R297" s="9">
        <v>2882.2752</v>
      </c>
    </row>
    <row r="298" spans="2:18" x14ac:dyDescent="0.3">
      <c r="B298" s="7">
        <v>1340</v>
      </c>
      <c r="C298" s="8">
        <v>43410</v>
      </c>
      <c r="D298" s="7">
        <v>6</v>
      </c>
      <c r="E298" t="s">
        <v>61</v>
      </c>
      <c r="F298" t="s">
        <v>62</v>
      </c>
      <c r="G298" t="s">
        <v>63</v>
      </c>
      <c r="H298" t="s">
        <v>64</v>
      </c>
      <c r="I298" t="s">
        <v>45</v>
      </c>
      <c r="J298" s="8">
        <v>43412</v>
      </c>
      <c r="K298" t="s">
        <v>24</v>
      </c>
      <c r="L298" t="s">
        <v>35</v>
      </c>
      <c r="M298" t="s">
        <v>26</v>
      </c>
      <c r="N298" t="s">
        <v>27</v>
      </c>
      <c r="O298" s="9">
        <v>196</v>
      </c>
      <c r="P298">
        <v>85</v>
      </c>
      <c r="Q298" s="10">
        <f>Tabla1[[#This Row],[Precio unitario]]*Tabla1[[#This Row],[Cantidad]]</f>
        <v>16660</v>
      </c>
      <c r="R298" s="9">
        <v>1682.6599999999999</v>
      </c>
    </row>
    <row r="299" spans="2:18" x14ac:dyDescent="0.3">
      <c r="B299" s="7">
        <v>1341</v>
      </c>
      <c r="C299" s="8">
        <v>43412</v>
      </c>
      <c r="D299" s="7">
        <v>8</v>
      </c>
      <c r="E299" t="s">
        <v>41</v>
      </c>
      <c r="F299" t="s">
        <v>42</v>
      </c>
      <c r="G299" t="s">
        <v>43</v>
      </c>
      <c r="H299" t="s">
        <v>44</v>
      </c>
      <c r="I299" t="s">
        <v>45</v>
      </c>
      <c r="J299" s="8">
        <v>43414</v>
      </c>
      <c r="K299" t="s">
        <v>24</v>
      </c>
      <c r="L299" t="s">
        <v>25</v>
      </c>
      <c r="M299" t="s">
        <v>65</v>
      </c>
      <c r="N299" t="s">
        <v>66</v>
      </c>
      <c r="O299" s="9">
        <v>560</v>
      </c>
      <c r="P299">
        <v>28</v>
      </c>
      <c r="Q299" s="10">
        <f>Tabla1[[#This Row],[Precio unitario]]*Tabla1[[#This Row],[Cantidad]]</f>
        <v>15680</v>
      </c>
      <c r="R299" s="9">
        <v>1552.32</v>
      </c>
    </row>
    <row r="300" spans="2:18" x14ac:dyDescent="0.3">
      <c r="B300" s="7">
        <v>1342</v>
      </c>
      <c r="C300" s="8">
        <v>43412</v>
      </c>
      <c r="D300" s="7">
        <v>8</v>
      </c>
      <c r="E300" t="s">
        <v>41</v>
      </c>
      <c r="F300" t="s">
        <v>42</v>
      </c>
      <c r="G300" t="s">
        <v>43</v>
      </c>
      <c r="H300" t="s">
        <v>44</v>
      </c>
      <c r="I300" t="s">
        <v>45</v>
      </c>
      <c r="J300" s="8">
        <v>43414</v>
      </c>
      <c r="K300" t="s">
        <v>24</v>
      </c>
      <c r="L300" t="s">
        <v>25</v>
      </c>
      <c r="M300" t="s">
        <v>47</v>
      </c>
      <c r="N300" t="s">
        <v>48</v>
      </c>
      <c r="O300" s="9">
        <v>128.79999999999998</v>
      </c>
      <c r="P300">
        <v>19</v>
      </c>
      <c r="Q300" s="10">
        <f>Tabla1[[#This Row],[Precio unitario]]*Tabla1[[#This Row],[Cantidad]]</f>
        <v>2447.1999999999998</v>
      </c>
      <c r="R300" s="9">
        <v>239.82560000000001</v>
      </c>
    </row>
    <row r="301" spans="2:18" x14ac:dyDescent="0.3">
      <c r="B301" s="7">
        <v>1343</v>
      </c>
      <c r="C301" s="8">
        <v>43429</v>
      </c>
      <c r="D301" s="7">
        <v>25</v>
      </c>
      <c r="E301" t="s">
        <v>99</v>
      </c>
      <c r="F301" t="s">
        <v>73</v>
      </c>
      <c r="G301" t="s">
        <v>74</v>
      </c>
      <c r="H301" t="s">
        <v>75</v>
      </c>
      <c r="I301" t="s">
        <v>33</v>
      </c>
      <c r="J301" s="8">
        <v>43431</v>
      </c>
      <c r="K301" t="s">
        <v>34</v>
      </c>
      <c r="L301" t="s">
        <v>58</v>
      </c>
      <c r="M301" t="s">
        <v>104</v>
      </c>
      <c r="N301" t="s">
        <v>48</v>
      </c>
      <c r="O301" s="9">
        <v>140</v>
      </c>
      <c r="P301">
        <v>99</v>
      </c>
      <c r="Q301" s="10">
        <f>Tabla1[[#This Row],[Precio unitario]]*Tabla1[[#This Row],[Cantidad]]</f>
        <v>13860</v>
      </c>
      <c r="R301" s="9">
        <v>1441.44</v>
      </c>
    </row>
    <row r="302" spans="2:18" x14ac:dyDescent="0.3">
      <c r="B302" s="7">
        <v>1344</v>
      </c>
      <c r="C302" s="8">
        <v>43430</v>
      </c>
      <c r="D302" s="7">
        <v>26</v>
      </c>
      <c r="E302" t="s">
        <v>100</v>
      </c>
      <c r="F302" t="s">
        <v>84</v>
      </c>
      <c r="G302" t="s">
        <v>84</v>
      </c>
      <c r="H302" t="s">
        <v>70</v>
      </c>
      <c r="I302" t="s">
        <v>71</v>
      </c>
      <c r="J302" s="8">
        <v>43432</v>
      </c>
      <c r="K302" t="s">
        <v>46</v>
      </c>
      <c r="L302" t="s">
        <v>35</v>
      </c>
      <c r="M302" t="s">
        <v>105</v>
      </c>
      <c r="N302" t="s">
        <v>106</v>
      </c>
      <c r="O302" s="9">
        <v>298.90000000000003</v>
      </c>
      <c r="P302">
        <v>69</v>
      </c>
      <c r="Q302" s="10">
        <f>Tabla1[[#This Row],[Precio unitario]]*Tabla1[[#This Row],[Cantidad]]</f>
        <v>20624.100000000002</v>
      </c>
      <c r="R302" s="9">
        <v>2144.9064000000008</v>
      </c>
    </row>
    <row r="303" spans="2:18" x14ac:dyDescent="0.3">
      <c r="B303" s="7">
        <v>1345</v>
      </c>
      <c r="C303" s="8">
        <v>43430</v>
      </c>
      <c r="D303" s="7">
        <v>26</v>
      </c>
      <c r="E303" t="s">
        <v>100</v>
      </c>
      <c r="F303" t="s">
        <v>84</v>
      </c>
      <c r="G303" t="s">
        <v>84</v>
      </c>
      <c r="H303" t="s">
        <v>70</v>
      </c>
      <c r="I303" t="s">
        <v>71</v>
      </c>
      <c r="J303" s="8">
        <v>43432</v>
      </c>
      <c r="K303" t="s">
        <v>46</v>
      </c>
      <c r="L303" t="s">
        <v>35</v>
      </c>
      <c r="M303" t="s">
        <v>59</v>
      </c>
      <c r="N303" t="s">
        <v>60</v>
      </c>
      <c r="O303" s="9">
        <v>135.1</v>
      </c>
      <c r="P303">
        <v>37</v>
      </c>
      <c r="Q303" s="10">
        <f>Tabla1[[#This Row],[Precio unitario]]*Tabla1[[#This Row],[Cantidad]]</f>
        <v>4998.7</v>
      </c>
      <c r="R303" s="9">
        <v>474.87650000000002</v>
      </c>
    </row>
    <row r="304" spans="2:18" x14ac:dyDescent="0.3">
      <c r="B304" s="7">
        <v>1346</v>
      </c>
      <c r="C304" s="8">
        <v>43430</v>
      </c>
      <c r="D304" s="7">
        <v>26</v>
      </c>
      <c r="E304" t="s">
        <v>100</v>
      </c>
      <c r="F304" t="s">
        <v>84</v>
      </c>
      <c r="G304" t="s">
        <v>84</v>
      </c>
      <c r="H304" t="s">
        <v>70</v>
      </c>
      <c r="I304" t="s">
        <v>71</v>
      </c>
      <c r="J304" s="8">
        <v>43432</v>
      </c>
      <c r="K304" t="s">
        <v>46</v>
      </c>
      <c r="L304" t="s">
        <v>35</v>
      </c>
      <c r="M304" t="s">
        <v>88</v>
      </c>
      <c r="N304" t="s">
        <v>89</v>
      </c>
      <c r="O304" s="9">
        <v>257.59999999999997</v>
      </c>
      <c r="P304">
        <v>64</v>
      </c>
      <c r="Q304" s="10">
        <f>Tabla1[[#This Row],[Precio unitario]]*Tabla1[[#This Row],[Cantidad]]</f>
        <v>16486.399999999998</v>
      </c>
      <c r="R304" s="9">
        <v>1665.1263999999999</v>
      </c>
    </row>
    <row r="305" spans="2:18" x14ac:dyDescent="0.3">
      <c r="B305" s="7">
        <v>1347</v>
      </c>
      <c r="C305" s="8">
        <v>43433</v>
      </c>
      <c r="D305" s="7">
        <v>29</v>
      </c>
      <c r="E305" t="s">
        <v>49</v>
      </c>
      <c r="F305" t="s">
        <v>50</v>
      </c>
      <c r="G305" t="s">
        <v>51</v>
      </c>
      <c r="H305" t="s">
        <v>52</v>
      </c>
      <c r="I305" t="s">
        <v>23</v>
      </c>
      <c r="J305" s="8">
        <v>43435</v>
      </c>
      <c r="K305" t="s">
        <v>24</v>
      </c>
      <c r="L305" t="s">
        <v>25</v>
      </c>
      <c r="M305" t="s">
        <v>26</v>
      </c>
      <c r="N305" t="s">
        <v>27</v>
      </c>
      <c r="O305" s="9">
        <v>196</v>
      </c>
      <c r="P305">
        <v>38</v>
      </c>
      <c r="Q305" s="10">
        <f>Tabla1[[#This Row],[Precio unitario]]*Tabla1[[#This Row],[Cantidad]]</f>
        <v>7448</v>
      </c>
      <c r="R305" s="9">
        <v>774.5920000000001</v>
      </c>
    </row>
    <row r="306" spans="2:18" x14ac:dyDescent="0.3">
      <c r="B306" s="7">
        <v>1348</v>
      </c>
      <c r="C306" s="8">
        <v>43410</v>
      </c>
      <c r="D306" s="7">
        <v>6</v>
      </c>
      <c r="E306" t="s">
        <v>61</v>
      </c>
      <c r="F306" t="s">
        <v>62</v>
      </c>
      <c r="G306" t="s">
        <v>63</v>
      </c>
      <c r="H306" t="s">
        <v>64</v>
      </c>
      <c r="I306" t="s">
        <v>45</v>
      </c>
      <c r="J306" s="8">
        <v>43412</v>
      </c>
      <c r="K306" t="s">
        <v>46</v>
      </c>
      <c r="L306" t="s">
        <v>25</v>
      </c>
      <c r="M306" t="s">
        <v>53</v>
      </c>
      <c r="N306" t="s">
        <v>54</v>
      </c>
      <c r="O306" s="9">
        <v>178.5</v>
      </c>
      <c r="P306">
        <v>15</v>
      </c>
      <c r="Q306" s="10">
        <f>Tabla1[[#This Row],[Precio unitario]]*Tabla1[[#This Row],[Cantidad]]</f>
        <v>2677.5</v>
      </c>
      <c r="R306" s="9">
        <v>259.71749999999997</v>
      </c>
    </row>
    <row r="307" spans="2:18" x14ac:dyDescent="0.3">
      <c r="B307" s="7">
        <v>1350</v>
      </c>
      <c r="C307" s="8">
        <v>43408</v>
      </c>
      <c r="D307" s="7">
        <v>4</v>
      </c>
      <c r="E307" t="s">
        <v>30</v>
      </c>
      <c r="F307" t="s">
        <v>31</v>
      </c>
      <c r="G307" t="s">
        <v>31</v>
      </c>
      <c r="H307" t="s">
        <v>32</v>
      </c>
      <c r="I307" t="s">
        <v>33</v>
      </c>
      <c r="J307" s="8">
        <v>43410</v>
      </c>
      <c r="K307" t="s">
        <v>34</v>
      </c>
      <c r="L307" t="s">
        <v>35</v>
      </c>
      <c r="M307" t="s">
        <v>107</v>
      </c>
      <c r="N307" t="s">
        <v>80</v>
      </c>
      <c r="O307" s="9">
        <v>1134</v>
      </c>
      <c r="P307">
        <v>52</v>
      </c>
      <c r="Q307" s="10">
        <f>Tabla1[[#This Row],[Precio unitario]]*Tabla1[[#This Row],[Cantidad]]</f>
        <v>58968</v>
      </c>
      <c r="R307" s="9">
        <v>5778.8640000000005</v>
      </c>
    </row>
    <row r="308" spans="2:18" x14ac:dyDescent="0.3">
      <c r="B308" s="7">
        <v>1351</v>
      </c>
      <c r="C308" s="8">
        <v>43408</v>
      </c>
      <c r="D308" s="7">
        <v>4</v>
      </c>
      <c r="E308" t="s">
        <v>30</v>
      </c>
      <c r="F308" t="s">
        <v>31</v>
      </c>
      <c r="G308" t="s">
        <v>31</v>
      </c>
      <c r="H308" t="s">
        <v>32</v>
      </c>
      <c r="I308" t="s">
        <v>33</v>
      </c>
      <c r="J308" s="8">
        <v>43410</v>
      </c>
      <c r="K308" t="s">
        <v>34</v>
      </c>
      <c r="L308" t="s">
        <v>35</v>
      </c>
      <c r="M308" t="s">
        <v>108</v>
      </c>
      <c r="N308" t="s">
        <v>109</v>
      </c>
      <c r="O308" s="9">
        <v>98</v>
      </c>
      <c r="P308">
        <v>37</v>
      </c>
      <c r="Q308" s="10">
        <f>Tabla1[[#This Row],[Precio unitario]]*Tabla1[[#This Row],[Cantidad]]</f>
        <v>3626</v>
      </c>
      <c r="R308" s="9">
        <v>355.34800000000001</v>
      </c>
    </row>
    <row r="309" spans="2:18" x14ac:dyDescent="0.3">
      <c r="B309" s="7">
        <v>1353</v>
      </c>
      <c r="C309" s="8">
        <v>43412</v>
      </c>
      <c r="D309" s="7">
        <v>8</v>
      </c>
      <c r="E309" t="s">
        <v>41</v>
      </c>
      <c r="F309" t="s">
        <v>42</v>
      </c>
      <c r="G309" t="s">
        <v>43</v>
      </c>
      <c r="H309" t="s">
        <v>44</v>
      </c>
      <c r="I309" t="s">
        <v>45</v>
      </c>
      <c r="J309" s="8">
        <v>43414</v>
      </c>
      <c r="K309" t="s">
        <v>46</v>
      </c>
      <c r="L309" t="s">
        <v>35</v>
      </c>
      <c r="M309" t="s">
        <v>95</v>
      </c>
      <c r="N309" t="s">
        <v>96</v>
      </c>
      <c r="O309" s="9">
        <v>487.19999999999993</v>
      </c>
      <c r="P309">
        <v>24</v>
      </c>
      <c r="Q309" s="10">
        <f>Tabla1[[#This Row],[Precio unitario]]*Tabla1[[#This Row],[Cantidad]]</f>
        <v>11692.8</v>
      </c>
      <c r="R309" s="9">
        <v>1122.5087999999998</v>
      </c>
    </row>
    <row r="310" spans="2:18" x14ac:dyDescent="0.3">
      <c r="B310" s="7">
        <v>1356</v>
      </c>
      <c r="C310" s="8">
        <v>43407</v>
      </c>
      <c r="D310" s="7">
        <v>3</v>
      </c>
      <c r="E310" t="s">
        <v>55</v>
      </c>
      <c r="F310" t="s">
        <v>56</v>
      </c>
      <c r="G310" t="s">
        <v>57</v>
      </c>
      <c r="H310" t="s">
        <v>22</v>
      </c>
      <c r="I310" t="s">
        <v>23</v>
      </c>
      <c r="J310" s="8">
        <v>43409</v>
      </c>
      <c r="K310" t="s">
        <v>24</v>
      </c>
      <c r="L310" t="s">
        <v>58</v>
      </c>
      <c r="M310" t="s">
        <v>97</v>
      </c>
      <c r="N310" t="s">
        <v>82</v>
      </c>
      <c r="O310" s="9">
        <v>140</v>
      </c>
      <c r="P310">
        <v>36</v>
      </c>
      <c r="Q310" s="10">
        <f>Tabla1[[#This Row],[Precio unitario]]*Tabla1[[#This Row],[Cantidad]]</f>
        <v>5040</v>
      </c>
      <c r="R310" s="9">
        <v>519.12</v>
      </c>
    </row>
    <row r="311" spans="2:18" x14ac:dyDescent="0.3">
      <c r="B311" s="7">
        <v>1357</v>
      </c>
      <c r="C311" s="8">
        <v>43407</v>
      </c>
      <c r="D311" s="7">
        <v>3</v>
      </c>
      <c r="E311" t="s">
        <v>55</v>
      </c>
      <c r="F311" t="s">
        <v>56</v>
      </c>
      <c r="G311" t="s">
        <v>57</v>
      </c>
      <c r="H311" t="s">
        <v>22</v>
      </c>
      <c r="I311" t="s">
        <v>23</v>
      </c>
      <c r="J311" s="8">
        <v>43409</v>
      </c>
      <c r="K311" t="s">
        <v>24</v>
      </c>
      <c r="L311" t="s">
        <v>58</v>
      </c>
      <c r="M311" t="s">
        <v>65</v>
      </c>
      <c r="N311" t="s">
        <v>66</v>
      </c>
      <c r="O311" s="9">
        <v>560</v>
      </c>
      <c r="P311">
        <v>24</v>
      </c>
      <c r="Q311" s="10">
        <f>Tabla1[[#This Row],[Precio unitario]]*Tabla1[[#This Row],[Cantidad]]</f>
        <v>13440</v>
      </c>
      <c r="R311" s="9">
        <v>1344</v>
      </c>
    </row>
    <row r="312" spans="2:18" x14ac:dyDescent="0.3">
      <c r="B312" s="7">
        <v>1361</v>
      </c>
      <c r="C312" s="8">
        <v>43414</v>
      </c>
      <c r="D312" s="7">
        <v>10</v>
      </c>
      <c r="E312" t="s">
        <v>72</v>
      </c>
      <c r="F312" t="s">
        <v>73</v>
      </c>
      <c r="G312" t="s">
        <v>74</v>
      </c>
      <c r="H312" t="s">
        <v>75</v>
      </c>
      <c r="I312" t="s">
        <v>33</v>
      </c>
      <c r="J312" s="8">
        <v>43416</v>
      </c>
      <c r="K312" t="s">
        <v>24</v>
      </c>
      <c r="L312" t="s">
        <v>35</v>
      </c>
      <c r="M312" t="s">
        <v>98</v>
      </c>
      <c r="N312" t="s">
        <v>29</v>
      </c>
      <c r="O312" s="9">
        <v>140</v>
      </c>
      <c r="P312">
        <v>20</v>
      </c>
      <c r="Q312" s="10">
        <f>Tabla1[[#This Row],[Precio unitario]]*Tabla1[[#This Row],[Cantidad]]</f>
        <v>2800</v>
      </c>
      <c r="R312" s="9">
        <v>280</v>
      </c>
    </row>
    <row r="313" spans="2:18" x14ac:dyDescent="0.3">
      <c r="B313" s="7">
        <v>1363</v>
      </c>
      <c r="C313" s="8">
        <v>43414</v>
      </c>
      <c r="D313" s="7">
        <v>10</v>
      </c>
      <c r="E313" t="s">
        <v>72</v>
      </c>
      <c r="F313" t="s">
        <v>73</v>
      </c>
      <c r="G313" t="s">
        <v>74</v>
      </c>
      <c r="H313" t="s">
        <v>75</v>
      </c>
      <c r="I313" t="s">
        <v>33</v>
      </c>
      <c r="J313" s="8"/>
      <c r="K313" t="s">
        <v>34</v>
      </c>
      <c r="L313"/>
      <c r="M313" t="s">
        <v>28</v>
      </c>
      <c r="N313" t="s">
        <v>29</v>
      </c>
      <c r="O313" s="9">
        <v>49</v>
      </c>
      <c r="P313">
        <v>11</v>
      </c>
      <c r="Q313" s="10">
        <f>Tabla1[[#This Row],[Precio unitario]]*Tabla1[[#This Row],[Cantidad]]</f>
        <v>539</v>
      </c>
      <c r="R313" s="9">
        <v>52.283000000000001</v>
      </c>
    </row>
    <row r="314" spans="2:18" x14ac:dyDescent="0.3">
      <c r="B314" s="7">
        <v>1364</v>
      </c>
      <c r="C314" s="8">
        <v>43415</v>
      </c>
      <c r="D314" s="7">
        <v>11</v>
      </c>
      <c r="E314" t="s">
        <v>83</v>
      </c>
      <c r="F314" t="s">
        <v>84</v>
      </c>
      <c r="G314" t="s">
        <v>84</v>
      </c>
      <c r="H314" t="s">
        <v>70</v>
      </c>
      <c r="I314" t="s">
        <v>71</v>
      </c>
      <c r="J314" s="8"/>
      <c r="K314" t="s">
        <v>46</v>
      </c>
      <c r="L314"/>
      <c r="M314" t="s">
        <v>65</v>
      </c>
      <c r="N314" t="s">
        <v>66</v>
      </c>
      <c r="O314" s="9">
        <v>560</v>
      </c>
      <c r="P314">
        <v>78</v>
      </c>
      <c r="Q314" s="10">
        <f>Tabla1[[#This Row],[Precio unitario]]*Tabla1[[#This Row],[Cantidad]]</f>
        <v>43680</v>
      </c>
      <c r="R314" s="9">
        <v>4193.28</v>
      </c>
    </row>
    <row r="315" spans="2:18" x14ac:dyDescent="0.3">
      <c r="B315" s="7">
        <v>1365</v>
      </c>
      <c r="C315" s="8">
        <v>43405</v>
      </c>
      <c r="D315" s="7">
        <v>1</v>
      </c>
      <c r="E315" t="s">
        <v>85</v>
      </c>
      <c r="F315" t="s">
        <v>86</v>
      </c>
      <c r="G315" t="s">
        <v>87</v>
      </c>
      <c r="H315" t="s">
        <v>44</v>
      </c>
      <c r="I315" t="s">
        <v>45</v>
      </c>
      <c r="J315" s="8"/>
      <c r="K315" t="s">
        <v>46</v>
      </c>
      <c r="L315"/>
      <c r="M315" t="s">
        <v>88</v>
      </c>
      <c r="N315" t="s">
        <v>89</v>
      </c>
      <c r="O315" s="9">
        <v>257.59999999999997</v>
      </c>
      <c r="P315">
        <v>76</v>
      </c>
      <c r="Q315" s="10">
        <f>Tabla1[[#This Row],[Precio unitario]]*Tabla1[[#This Row],[Cantidad]]</f>
        <v>19577.599999999999</v>
      </c>
      <c r="R315" s="9">
        <v>2016.4928</v>
      </c>
    </row>
    <row r="316" spans="2:18" x14ac:dyDescent="0.3">
      <c r="B316" s="7">
        <v>1366</v>
      </c>
      <c r="C316" s="8">
        <v>43432</v>
      </c>
      <c r="D316" s="7">
        <v>28</v>
      </c>
      <c r="E316" t="s">
        <v>67</v>
      </c>
      <c r="F316" t="s">
        <v>68</v>
      </c>
      <c r="G316" t="s">
        <v>69</v>
      </c>
      <c r="H316" t="s">
        <v>70</v>
      </c>
      <c r="I316" t="s">
        <v>71</v>
      </c>
      <c r="J316" s="8">
        <v>43434</v>
      </c>
      <c r="K316" t="s">
        <v>46</v>
      </c>
      <c r="L316" t="s">
        <v>35</v>
      </c>
      <c r="M316" t="s">
        <v>40</v>
      </c>
      <c r="N316" t="s">
        <v>27</v>
      </c>
      <c r="O316" s="9">
        <v>644</v>
      </c>
      <c r="P316">
        <v>57</v>
      </c>
      <c r="Q316" s="10">
        <f>Tabla1[[#This Row],[Precio unitario]]*Tabla1[[#This Row],[Cantidad]]</f>
        <v>36708</v>
      </c>
      <c r="R316" s="9">
        <v>3817.6319999999996</v>
      </c>
    </row>
    <row r="317" spans="2:18" x14ac:dyDescent="0.3">
      <c r="B317" s="7">
        <v>1367</v>
      </c>
      <c r="C317" s="8">
        <v>43413</v>
      </c>
      <c r="D317" s="7">
        <v>9</v>
      </c>
      <c r="E317" t="s">
        <v>90</v>
      </c>
      <c r="F317" t="s">
        <v>91</v>
      </c>
      <c r="G317" t="s">
        <v>51</v>
      </c>
      <c r="H317" t="s">
        <v>92</v>
      </c>
      <c r="I317" t="s">
        <v>23</v>
      </c>
      <c r="J317" s="8">
        <v>43415</v>
      </c>
      <c r="K317" t="s">
        <v>34</v>
      </c>
      <c r="L317" t="s">
        <v>25</v>
      </c>
      <c r="M317" t="s">
        <v>59</v>
      </c>
      <c r="N317" t="s">
        <v>60</v>
      </c>
      <c r="O317" s="9">
        <v>135.1</v>
      </c>
      <c r="P317">
        <v>14</v>
      </c>
      <c r="Q317" s="10">
        <f>Tabla1[[#This Row],[Precio unitario]]*Tabla1[[#This Row],[Cantidad]]</f>
        <v>1891.3999999999999</v>
      </c>
      <c r="R317" s="9">
        <v>181.5744</v>
      </c>
    </row>
    <row r="318" spans="2:18" x14ac:dyDescent="0.3">
      <c r="B318" s="7">
        <v>1368</v>
      </c>
      <c r="C318" s="8">
        <v>43461</v>
      </c>
      <c r="D318" s="7">
        <v>27</v>
      </c>
      <c r="E318" t="s">
        <v>19</v>
      </c>
      <c r="F318" t="s">
        <v>20</v>
      </c>
      <c r="G318" t="s">
        <v>21</v>
      </c>
      <c r="H318" t="s">
        <v>22</v>
      </c>
      <c r="I318" t="s">
        <v>23</v>
      </c>
      <c r="J318" s="8">
        <v>43463</v>
      </c>
      <c r="K318" t="s">
        <v>24</v>
      </c>
      <c r="L318" t="s">
        <v>25</v>
      </c>
      <c r="M318" t="s">
        <v>26</v>
      </c>
      <c r="N318" t="s">
        <v>27</v>
      </c>
      <c r="O318" s="9">
        <v>196</v>
      </c>
      <c r="P318">
        <v>14</v>
      </c>
      <c r="Q318" s="10">
        <f>Tabla1[[#This Row],[Precio unitario]]*Tabla1[[#This Row],[Cantidad]]</f>
        <v>2744</v>
      </c>
      <c r="R318" s="9">
        <v>277.14400000000006</v>
      </c>
    </row>
    <row r="319" spans="2:18" x14ac:dyDescent="0.3">
      <c r="B319" s="7">
        <v>1369</v>
      </c>
      <c r="C319" s="8">
        <v>43461</v>
      </c>
      <c r="D319" s="7">
        <v>27</v>
      </c>
      <c r="E319" t="s">
        <v>19</v>
      </c>
      <c r="F319" t="s">
        <v>20</v>
      </c>
      <c r="G319" t="s">
        <v>21</v>
      </c>
      <c r="H319" t="s">
        <v>22</v>
      </c>
      <c r="I319" t="s">
        <v>23</v>
      </c>
      <c r="J319" s="8">
        <v>43463</v>
      </c>
      <c r="K319" t="s">
        <v>24</v>
      </c>
      <c r="L319" t="s">
        <v>25</v>
      </c>
      <c r="M319" t="s">
        <v>28</v>
      </c>
      <c r="N319" t="s">
        <v>29</v>
      </c>
      <c r="O319" s="9">
        <v>49</v>
      </c>
      <c r="P319">
        <v>70</v>
      </c>
      <c r="Q319" s="10">
        <f>Tabla1[[#This Row],[Precio unitario]]*Tabla1[[#This Row],[Cantidad]]</f>
        <v>3430</v>
      </c>
      <c r="R319" s="9">
        <v>353.28999999999996</v>
      </c>
    </row>
    <row r="320" spans="2:18" x14ac:dyDescent="0.3">
      <c r="B320" s="7">
        <v>1370</v>
      </c>
      <c r="C320" s="8">
        <v>43438</v>
      </c>
      <c r="D320" s="7">
        <v>4</v>
      </c>
      <c r="E320" t="s">
        <v>30</v>
      </c>
      <c r="F320" t="s">
        <v>31</v>
      </c>
      <c r="G320" t="s">
        <v>31</v>
      </c>
      <c r="H320" t="s">
        <v>32</v>
      </c>
      <c r="I320" t="s">
        <v>33</v>
      </c>
      <c r="J320" s="8">
        <v>43440</v>
      </c>
      <c r="K320" t="s">
        <v>34</v>
      </c>
      <c r="L320" t="s">
        <v>35</v>
      </c>
      <c r="M320" t="s">
        <v>36</v>
      </c>
      <c r="N320" t="s">
        <v>29</v>
      </c>
      <c r="O320" s="9">
        <v>420</v>
      </c>
      <c r="P320">
        <v>100</v>
      </c>
      <c r="Q320" s="10">
        <f>Tabla1[[#This Row],[Precio unitario]]*Tabla1[[#This Row],[Cantidad]]</f>
        <v>42000</v>
      </c>
      <c r="R320" s="9">
        <v>4074</v>
      </c>
    </row>
    <row r="321" spans="2:18" x14ac:dyDescent="0.3">
      <c r="B321" s="7">
        <v>1371</v>
      </c>
      <c r="C321" s="8">
        <v>43438</v>
      </c>
      <c r="D321" s="7">
        <v>4</v>
      </c>
      <c r="E321" t="s">
        <v>30</v>
      </c>
      <c r="F321" t="s">
        <v>31</v>
      </c>
      <c r="G321" t="s">
        <v>31</v>
      </c>
      <c r="H321" t="s">
        <v>32</v>
      </c>
      <c r="I321" t="s">
        <v>33</v>
      </c>
      <c r="J321" s="8">
        <v>43440</v>
      </c>
      <c r="K321" t="s">
        <v>34</v>
      </c>
      <c r="L321" t="s">
        <v>35</v>
      </c>
      <c r="M321" t="s">
        <v>37</v>
      </c>
      <c r="N321" t="s">
        <v>29</v>
      </c>
      <c r="O321" s="9">
        <v>742</v>
      </c>
      <c r="P321">
        <v>27</v>
      </c>
      <c r="Q321" s="10">
        <f>Tabla1[[#This Row],[Precio unitario]]*Tabla1[[#This Row],[Cantidad]]</f>
        <v>20034</v>
      </c>
      <c r="R321" s="9">
        <v>2003.3999999999999</v>
      </c>
    </row>
    <row r="322" spans="2:18" x14ac:dyDescent="0.3">
      <c r="B322" s="7">
        <v>1372</v>
      </c>
      <c r="C322" s="8">
        <v>43438</v>
      </c>
      <c r="D322" s="7">
        <v>4</v>
      </c>
      <c r="E322" t="s">
        <v>30</v>
      </c>
      <c r="F322" t="s">
        <v>31</v>
      </c>
      <c r="G322" t="s">
        <v>31</v>
      </c>
      <c r="H322" t="s">
        <v>32</v>
      </c>
      <c r="I322" t="s">
        <v>33</v>
      </c>
      <c r="J322" s="8">
        <v>43440</v>
      </c>
      <c r="K322" t="s">
        <v>34</v>
      </c>
      <c r="L322" t="s">
        <v>35</v>
      </c>
      <c r="M322" t="s">
        <v>28</v>
      </c>
      <c r="N322" t="s">
        <v>29</v>
      </c>
      <c r="O322" s="9">
        <v>49</v>
      </c>
      <c r="P322">
        <v>70</v>
      </c>
      <c r="Q322" s="10">
        <f>Tabla1[[#This Row],[Precio unitario]]*Tabla1[[#This Row],[Cantidad]]</f>
        <v>3430</v>
      </c>
      <c r="R322" s="9">
        <v>336.14</v>
      </c>
    </row>
    <row r="323" spans="2:18" x14ac:dyDescent="0.3">
      <c r="B323" s="7">
        <v>1373</v>
      </c>
      <c r="C323" s="8">
        <v>43446</v>
      </c>
      <c r="D323" s="7">
        <v>12</v>
      </c>
      <c r="E323" t="s">
        <v>38</v>
      </c>
      <c r="F323" t="s">
        <v>20</v>
      </c>
      <c r="G323" t="s">
        <v>21</v>
      </c>
      <c r="H323" t="s">
        <v>22</v>
      </c>
      <c r="I323" t="s">
        <v>23</v>
      </c>
      <c r="J323" s="8">
        <v>43448</v>
      </c>
      <c r="K323" t="s">
        <v>24</v>
      </c>
      <c r="L323" t="s">
        <v>35</v>
      </c>
      <c r="M323" t="s">
        <v>39</v>
      </c>
      <c r="N323" t="s">
        <v>27</v>
      </c>
      <c r="O323" s="9">
        <v>252</v>
      </c>
      <c r="P323">
        <v>57</v>
      </c>
      <c r="Q323" s="10">
        <f>Tabla1[[#This Row],[Precio unitario]]*Tabla1[[#This Row],[Cantidad]]</f>
        <v>14364</v>
      </c>
      <c r="R323" s="9">
        <v>1436.4</v>
      </c>
    </row>
    <row r="324" spans="2:18" x14ac:dyDescent="0.3">
      <c r="B324" s="7">
        <v>1374</v>
      </c>
      <c r="C324" s="8">
        <v>43446</v>
      </c>
      <c r="D324" s="7">
        <v>12</v>
      </c>
      <c r="E324" t="s">
        <v>38</v>
      </c>
      <c r="F324" t="s">
        <v>20</v>
      </c>
      <c r="G324" t="s">
        <v>21</v>
      </c>
      <c r="H324" t="s">
        <v>22</v>
      </c>
      <c r="I324" t="s">
        <v>23</v>
      </c>
      <c r="J324" s="8">
        <v>43448</v>
      </c>
      <c r="K324" t="s">
        <v>24</v>
      </c>
      <c r="L324" t="s">
        <v>35</v>
      </c>
      <c r="M324" t="s">
        <v>40</v>
      </c>
      <c r="N324" t="s">
        <v>27</v>
      </c>
      <c r="O324" s="9">
        <v>644</v>
      </c>
      <c r="P324">
        <v>83</v>
      </c>
      <c r="Q324" s="10">
        <f>Tabla1[[#This Row],[Precio unitario]]*Tabla1[[#This Row],[Cantidad]]</f>
        <v>53452</v>
      </c>
      <c r="R324" s="9">
        <v>5238.2960000000003</v>
      </c>
    </row>
    <row r="325" spans="2:18" x14ac:dyDescent="0.3">
      <c r="B325" s="7">
        <v>1375</v>
      </c>
      <c r="C325" s="8">
        <v>43442</v>
      </c>
      <c r="D325" s="7">
        <v>8</v>
      </c>
      <c r="E325" t="s">
        <v>41</v>
      </c>
      <c r="F325" t="s">
        <v>42</v>
      </c>
      <c r="G325" t="s">
        <v>43</v>
      </c>
      <c r="H325" t="s">
        <v>44</v>
      </c>
      <c r="I325" t="s">
        <v>45</v>
      </c>
      <c r="J325" s="8">
        <v>43444</v>
      </c>
      <c r="K325" t="s">
        <v>46</v>
      </c>
      <c r="L325" t="s">
        <v>35</v>
      </c>
      <c r="M325" t="s">
        <v>47</v>
      </c>
      <c r="N325" t="s">
        <v>48</v>
      </c>
      <c r="O325" s="9">
        <v>128.79999999999998</v>
      </c>
      <c r="P325">
        <v>76</v>
      </c>
      <c r="Q325" s="10">
        <f>Tabla1[[#This Row],[Precio unitario]]*Tabla1[[#This Row],[Cantidad]]</f>
        <v>9788.7999999999993</v>
      </c>
      <c r="R325" s="9">
        <v>939.72479999999996</v>
      </c>
    </row>
    <row r="326" spans="2:18" x14ac:dyDescent="0.3">
      <c r="B326" s="7">
        <v>1376</v>
      </c>
      <c r="C326" s="8">
        <v>43438</v>
      </c>
      <c r="D326" s="7">
        <v>4</v>
      </c>
      <c r="E326" t="s">
        <v>30</v>
      </c>
      <c r="F326" t="s">
        <v>31</v>
      </c>
      <c r="G326" t="s">
        <v>31</v>
      </c>
      <c r="H326" t="s">
        <v>32</v>
      </c>
      <c r="I326" t="s">
        <v>33</v>
      </c>
      <c r="J326" s="8">
        <v>43440</v>
      </c>
      <c r="K326" t="s">
        <v>46</v>
      </c>
      <c r="L326" t="s">
        <v>25</v>
      </c>
      <c r="M326" t="s">
        <v>47</v>
      </c>
      <c r="N326" t="s">
        <v>48</v>
      </c>
      <c r="O326" s="9">
        <v>128.79999999999998</v>
      </c>
      <c r="P326">
        <v>80</v>
      </c>
      <c r="Q326" s="10">
        <f>Tabla1[[#This Row],[Precio unitario]]*Tabla1[[#This Row],[Cantidad]]</f>
        <v>10303.999999999998</v>
      </c>
      <c r="R326" s="9">
        <v>1020.096</v>
      </c>
    </row>
    <row r="327" spans="2:18" x14ac:dyDescent="0.3">
      <c r="B327" s="7">
        <v>1377</v>
      </c>
      <c r="C327" s="8">
        <v>43463</v>
      </c>
      <c r="D327" s="7">
        <v>29</v>
      </c>
      <c r="E327" t="s">
        <v>49</v>
      </c>
      <c r="F327" t="s">
        <v>50</v>
      </c>
      <c r="G327" t="s">
        <v>51</v>
      </c>
      <c r="H327" t="s">
        <v>52</v>
      </c>
      <c r="I327" t="s">
        <v>23</v>
      </c>
      <c r="J327" s="8">
        <v>43465</v>
      </c>
      <c r="K327" t="s">
        <v>24</v>
      </c>
      <c r="L327" t="s">
        <v>25</v>
      </c>
      <c r="M327" t="s">
        <v>53</v>
      </c>
      <c r="N327" t="s">
        <v>54</v>
      </c>
      <c r="O327" s="9">
        <v>178.5</v>
      </c>
      <c r="P327">
        <v>47</v>
      </c>
      <c r="Q327" s="10">
        <f>Tabla1[[#This Row],[Precio unitario]]*Tabla1[[#This Row],[Cantidad]]</f>
        <v>8389.5</v>
      </c>
      <c r="R327" s="9">
        <v>830.56050000000005</v>
      </c>
    </row>
    <row r="328" spans="2:18" x14ac:dyDescent="0.3">
      <c r="B328" s="7">
        <v>1378</v>
      </c>
      <c r="C328" s="8">
        <v>43437</v>
      </c>
      <c r="D328" s="7">
        <v>3</v>
      </c>
      <c r="E328" t="s">
        <v>55</v>
      </c>
      <c r="F328" t="s">
        <v>56</v>
      </c>
      <c r="G328" t="s">
        <v>57</v>
      </c>
      <c r="H328" t="s">
        <v>22</v>
      </c>
      <c r="I328" t="s">
        <v>23</v>
      </c>
      <c r="J328" s="8">
        <v>43439</v>
      </c>
      <c r="K328" t="s">
        <v>24</v>
      </c>
      <c r="L328" t="s">
        <v>58</v>
      </c>
      <c r="M328" t="s">
        <v>59</v>
      </c>
      <c r="N328" t="s">
        <v>60</v>
      </c>
      <c r="O328" s="9">
        <v>135.1</v>
      </c>
      <c r="P328">
        <v>96</v>
      </c>
      <c r="Q328" s="10">
        <f>Tabla1[[#This Row],[Precio unitario]]*Tabla1[[#This Row],[Cantidad]]</f>
        <v>12969.599999999999</v>
      </c>
      <c r="R328" s="9">
        <v>1322.8992000000003</v>
      </c>
    </row>
    <row r="329" spans="2:18" x14ac:dyDescent="0.3">
      <c r="B329" s="7">
        <v>1379</v>
      </c>
      <c r="C329" s="8">
        <v>43440</v>
      </c>
      <c r="D329" s="7">
        <v>6</v>
      </c>
      <c r="E329" t="s">
        <v>61</v>
      </c>
      <c r="F329" t="s">
        <v>62</v>
      </c>
      <c r="G329" t="s">
        <v>63</v>
      </c>
      <c r="H329" t="s">
        <v>64</v>
      </c>
      <c r="I329" t="s">
        <v>45</v>
      </c>
      <c r="J329" s="8">
        <v>43442</v>
      </c>
      <c r="K329" t="s">
        <v>24</v>
      </c>
      <c r="L329" t="s">
        <v>35</v>
      </c>
      <c r="M329" t="s">
        <v>65</v>
      </c>
      <c r="N329" t="s">
        <v>66</v>
      </c>
      <c r="O329" s="9">
        <v>560</v>
      </c>
      <c r="P329">
        <v>32</v>
      </c>
      <c r="Q329" s="10">
        <f>Tabla1[[#This Row],[Precio unitario]]*Tabla1[[#This Row],[Cantidad]]</f>
        <v>17920</v>
      </c>
      <c r="R329" s="9">
        <v>1881.6000000000001</v>
      </c>
    </row>
    <row r="330" spans="2:18" x14ac:dyDescent="0.3">
      <c r="B330" s="7">
        <v>1380</v>
      </c>
      <c r="C330" s="8">
        <v>43462</v>
      </c>
      <c r="D330" s="7">
        <v>28</v>
      </c>
      <c r="E330" t="s">
        <v>67</v>
      </c>
      <c r="F330" t="s">
        <v>68</v>
      </c>
      <c r="G330" t="s">
        <v>69</v>
      </c>
      <c r="H330" t="s">
        <v>70</v>
      </c>
      <c r="I330" t="s">
        <v>71</v>
      </c>
      <c r="J330" s="8">
        <v>43464</v>
      </c>
      <c r="K330" t="s">
        <v>46</v>
      </c>
      <c r="L330" t="s">
        <v>25</v>
      </c>
      <c r="M330" t="s">
        <v>40</v>
      </c>
      <c r="N330" t="s">
        <v>27</v>
      </c>
      <c r="O330" s="9">
        <v>644</v>
      </c>
      <c r="P330">
        <v>16</v>
      </c>
      <c r="Q330" s="10">
        <f>Tabla1[[#This Row],[Precio unitario]]*Tabla1[[#This Row],[Cantidad]]</f>
        <v>10304</v>
      </c>
      <c r="R330" s="9">
        <v>1030.4000000000001</v>
      </c>
    </row>
    <row r="331" spans="2:18" x14ac:dyDescent="0.3">
      <c r="B331" s="7">
        <v>1381</v>
      </c>
      <c r="C331" s="8">
        <v>43442</v>
      </c>
      <c r="D331" s="7">
        <v>8</v>
      </c>
      <c r="E331" t="s">
        <v>41</v>
      </c>
      <c r="F331" t="s">
        <v>42</v>
      </c>
      <c r="G331" t="s">
        <v>43</v>
      </c>
      <c r="H331" t="s">
        <v>44</v>
      </c>
      <c r="I331" t="s">
        <v>45</v>
      </c>
      <c r="J331" s="8">
        <v>43444</v>
      </c>
      <c r="K331" t="s">
        <v>46</v>
      </c>
      <c r="L331" t="s">
        <v>25</v>
      </c>
      <c r="M331" t="s">
        <v>53</v>
      </c>
      <c r="N331" t="s">
        <v>54</v>
      </c>
      <c r="O331" s="9">
        <v>178.5</v>
      </c>
      <c r="P331">
        <v>41</v>
      </c>
      <c r="Q331" s="10">
        <f>Tabla1[[#This Row],[Precio unitario]]*Tabla1[[#This Row],[Cantidad]]</f>
        <v>7318.5</v>
      </c>
      <c r="R331" s="9">
        <v>717.21299999999997</v>
      </c>
    </row>
    <row r="332" spans="2:18" x14ac:dyDescent="0.3">
      <c r="B332" s="7">
        <v>1382</v>
      </c>
      <c r="C332" s="8">
        <v>43444</v>
      </c>
      <c r="D332" s="7">
        <v>10</v>
      </c>
      <c r="E332" t="s">
        <v>72</v>
      </c>
      <c r="F332" t="s">
        <v>73</v>
      </c>
      <c r="G332" t="s">
        <v>74</v>
      </c>
      <c r="H332" t="s">
        <v>75</v>
      </c>
      <c r="I332" t="s">
        <v>33</v>
      </c>
      <c r="J332" s="8">
        <v>43446</v>
      </c>
      <c r="K332" t="s">
        <v>24</v>
      </c>
      <c r="L332" t="s">
        <v>35</v>
      </c>
      <c r="M332" t="s">
        <v>76</v>
      </c>
      <c r="N332" t="s">
        <v>27</v>
      </c>
      <c r="O332" s="9">
        <v>41.86</v>
      </c>
      <c r="P332">
        <v>41</v>
      </c>
      <c r="Q332" s="10">
        <f>Tabla1[[#This Row],[Precio unitario]]*Tabla1[[#This Row],[Cantidad]]</f>
        <v>1716.26</v>
      </c>
      <c r="R332" s="9">
        <v>180.20730000000003</v>
      </c>
    </row>
    <row r="333" spans="2:18" x14ac:dyDescent="0.3">
      <c r="B333" s="7">
        <v>1383</v>
      </c>
      <c r="C333" s="8">
        <v>43441</v>
      </c>
      <c r="D333" s="7">
        <v>7</v>
      </c>
      <c r="E333" t="s">
        <v>77</v>
      </c>
      <c r="F333" t="s">
        <v>78</v>
      </c>
      <c r="G333" t="s">
        <v>78</v>
      </c>
      <c r="H333" t="s">
        <v>44</v>
      </c>
      <c r="I333" t="s">
        <v>45</v>
      </c>
      <c r="J333" s="8"/>
      <c r="L333"/>
      <c r="M333" t="s">
        <v>40</v>
      </c>
      <c r="N333" t="s">
        <v>27</v>
      </c>
      <c r="O333" s="9">
        <v>644</v>
      </c>
      <c r="P333">
        <v>41</v>
      </c>
      <c r="Q333" s="10">
        <f>Tabla1[[#This Row],[Precio unitario]]*Tabla1[[#This Row],[Cantidad]]</f>
        <v>26404</v>
      </c>
      <c r="R333" s="9">
        <v>2719.6120000000005</v>
      </c>
    </row>
    <row r="334" spans="2:18" x14ac:dyDescent="0.3">
      <c r="B334" s="7">
        <v>1384</v>
      </c>
      <c r="C334" s="8">
        <v>43444</v>
      </c>
      <c r="D334" s="7">
        <v>10</v>
      </c>
      <c r="E334" t="s">
        <v>72</v>
      </c>
      <c r="F334" t="s">
        <v>73</v>
      </c>
      <c r="G334" t="s">
        <v>74</v>
      </c>
      <c r="H334" t="s">
        <v>75</v>
      </c>
      <c r="I334" t="s">
        <v>33</v>
      </c>
      <c r="J334" s="8">
        <v>43446</v>
      </c>
      <c r="K334" t="s">
        <v>34</v>
      </c>
      <c r="L334"/>
      <c r="M334" t="s">
        <v>79</v>
      </c>
      <c r="N334" t="s">
        <v>80</v>
      </c>
      <c r="O334" s="9">
        <v>350</v>
      </c>
      <c r="P334">
        <v>94</v>
      </c>
      <c r="Q334" s="10">
        <f>Tabla1[[#This Row],[Precio unitario]]*Tabla1[[#This Row],[Cantidad]]</f>
        <v>32900</v>
      </c>
      <c r="R334" s="9">
        <v>3290</v>
      </c>
    </row>
    <row r="335" spans="2:18" x14ac:dyDescent="0.3">
      <c r="B335" s="7">
        <v>1385</v>
      </c>
      <c r="C335" s="8">
        <v>43444</v>
      </c>
      <c r="D335" s="7">
        <v>10</v>
      </c>
      <c r="E335" t="s">
        <v>72</v>
      </c>
      <c r="F335" t="s">
        <v>73</v>
      </c>
      <c r="G335" t="s">
        <v>74</v>
      </c>
      <c r="H335" t="s">
        <v>75</v>
      </c>
      <c r="I335" t="s">
        <v>33</v>
      </c>
      <c r="J335" s="8">
        <v>43446</v>
      </c>
      <c r="K335" t="s">
        <v>34</v>
      </c>
      <c r="L335"/>
      <c r="M335" t="s">
        <v>81</v>
      </c>
      <c r="N335" t="s">
        <v>82</v>
      </c>
      <c r="O335" s="9">
        <v>308</v>
      </c>
      <c r="P335">
        <v>20</v>
      </c>
      <c r="Q335" s="10">
        <f>Tabla1[[#This Row],[Precio unitario]]*Tabla1[[#This Row],[Cantidad]]</f>
        <v>6160</v>
      </c>
      <c r="R335" s="9">
        <v>646.80000000000007</v>
      </c>
    </row>
    <row r="336" spans="2:18" x14ac:dyDescent="0.3">
      <c r="B336" s="7">
        <v>1386</v>
      </c>
      <c r="C336" s="8">
        <v>43444</v>
      </c>
      <c r="D336" s="7">
        <v>10</v>
      </c>
      <c r="E336" t="s">
        <v>72</v>
      </c>
      <c r="F336" t="s">
        <v>73</v>
      </c>
      <c r="G336" t="s">
        <v>74</v>
      </c>
      <c r="H336" t="s">
        <v>75</v>
      </c>
      <c r="I336" t="s">
        <v>33</v>
      </c>
      <c r="J336" s="8">
        <v>43446</v>
      </c>
      <c r="K336" t="s">
        <v>34</v>
      </c>
      <c r="L336"/>
      <c r="M336" t="s">
        <v>47</v>
      </c>
      <c r="N336" t="s">
        <v>48</v>
      </c>
      <c r="O336" s="9">
        <v>128.79999999999998</v>
      </c>
      <c r="P336">
        <v>13</v>
      </c>
      <c r="Q336" s="10">
        <f>Tabla1[[#This Row],[Precio unitario]]*Tabla1[[#This Row],[Cantidad]]</f>
        <v>1674.3999999999999</v>
      </c>
      <c r="R336" s="9">
        <v>174.13760000000002</v>
      </c>
    </row>
    <row r="337" spans="2:18" x14ac:dyDescent="0.3">
      <c r="B337" s="7">
        <v>1387</v>
      </c>
      <c r="C337" s="8">
        <v>43445</v>
      </c>
      <c r="D337" s="7">
        <v>11</v>
      </c>
      <c r="E337" t="s">
        <v>83</v>
      </c>
      <c r="F337" t="s">
        <v>84</v>
      </c>
      <c r="G337" t="s">
        <v>84</v>
      </c>
      <c r="H337" t="s">
        <v>70</v>
      </c>
      <c r="I337" t="s">
        <v>71</v>
      </c>
      <c r="J337" s="8"/>
      <c r="K337" t="s">
        <v>46</v>
      </c>
      <c r="L337"/>
      <c r="M337" t="s">
        <v>28</v>
      </c>
      <c r="N337" t="s">
        <v>29</v>
      </c>
      <c r="O337" s="9">
        <v>49</v>
      </c>
      <c r="P337">
        <v>74</v>
      </c>
      <c r="Q337" s="10">
        <f>Tabla1[[#This Row],[Precio unitario]]*Tabla1[[#This Row],[Cantidad]]</f>
        <v>3626</v>
      </c>
      <c r="R337" s="9">
        <v>377.10400000000004</v>
      </c>
    </row>
    <row r="338" spans="2:18" x14ac:dyDescent="0.3">
      <c r="B338" s="7">
        <v>1388</v>
      </c>
      <c r="C338" s="8">
        <v>43445</v>
      </c>
      <c r="D338" s="7">
        <v>11</v>
      </c>
      <c r="E338" t="s">
        <v>83</v>
      </c>
      <c r="F338" t="s">
        <v>84</v>
      </c>
      <c r="G338" t="s">
        <v>84</v>
      </c>
      <c r="H338" t="s">
        <v>70</v>
      </c>
      <c r="I338" t="s">
        <v>71</v>
      </c>
      <c r="J338" s="8"/>
      <c r="K338" t="s">
        <v>46</v>
      </c>
      <c r="L338"/>
      <c r="M338" t="s">
        <v>76</v>
      </c>
      <c r="N338" t="s">
        <v>27</v>
      </c>
      <c r="O338" s="9">
        <v>41.86</v>
      </c>
      <c r="P338">
        <v>53</v>
      </c>
      <c r="Q338" s="10">
        <f>Tabla1[[#This Row],[Precio unitario]]*Tabla1[[#This Row],[Cantidad]]</f>
        <v>2218.58</v>
      </c>
      <c r="R338" s="9">
        <v>224.07658000000004</v>
      </c>
    </row>
    <row r="339" spans="2:18" x14ac:dyDescent="0.3">
      <c r="B339" s="7">
        <v>1389</v>
      </c>
      <c r="C339" s="8">
        <v>43435</v>
      </c>
      <c r="D339" s="7">
        <v>1</v>
      </c>
      <c r="E339" t="s">
        <v>85</v>
      </c>
      <c r="F339" t="s">
        <v>86</v>
      </c>
      <c r="G339" t="s">
        <v>87</v>
      </c>
      <c r="H339" t="s">
        <v>44</v>
      </c>
      <c r="I339" t="s">
        <v>45</v>
      </c>
      <c r="J339" s="8"/>
      <c r="L339"/>
      <c r="M339" t="s">
        <v>39</v>
      </c>
      <c r="N339" t="s">
        <v>27</v>
      </c>
      <c r="O339" s="9">
        <v>252</v>
      </c>
      <c r="P339">
        <v>99</v>
      </c>
      <c r="Q339" s="10">
        <f>Tabla1[[#This Row],[Precio unitario]]*Tabla1[[#This Row],[Cantidad]]</f>
        <v>24948</v>
      </c>
      <c r="R339" s="9">
        <v>2444.9040000000005</v>
      </c>
    </row>
    <row r="340" spans="2:18" x14ac:dyDescent="0.3">
      <c r="B340" s="7">
        <v>1390</v>
      </c>
      <c r="C340" s="8">
        <v>43435</v>
      </c>
      <c r="D340" s="7">
        <v>1</v>
      </c>
      <c r="E340" t="s">
        <v>85</v>
      </c>
      <c r="F340" t="s">
        <v>86</v>
      </c>
      <c r="G340" t="s">
        <v>87</v>
      </c>
      <c r="H340" t="s">
        <v>44</v>
      </c>
      <c r="I340" t="s">
        <v>45</v>
      </c>
      <c r="J340" s="8"/>
      <c r="L340"/>
      <c r="M340" t="s">
        <v>40</v>
      </c>
      <c r="N340" t="s">
        <v>27</v>
      </c>
      <c r="O340" s="9">
        <v>644</v>
      </c>
      <c r="P340">
        <v>89</v>
      </c>
      <c r="Q340" s="10">
        <f>Tabla1[[#This Row],[Precio unitario]]*Tabla1[[#This Row],[Cantidad]]</f>
        <v>57316</v>
      </c>
      <c r="R340" s="9">
        <v>5445.02</v>
      </c>
    </row>
    <row r="341" spans="2:18" x14ac:dyDescent="0.3">
      <c r="B341" s="7">
        <v>1391</v>
      </c>
      <c r="C341" s="8">
        <v>43435</v>
      </c>
      <c r="D341" s="7">
        <v>1</v>
      </c>
      <c r="E341" t="s">
        <v>85</v>
      </c>
      <c r="F341" t="s">
        <v>86</v>
      </c>
      <c r="G341" t="s">
        <v>87</v>
      </c>
      <c r="H341" t="s">
        <v>44</v>
      </c>
      <c r="I341" t="s">
        <v>45</v>
      </c>
      <c r="J341" s="8"/>
      <c r="L341"/>
      <c r="M341" t="s">
        <v>76</v>
      </c>
      <c r="N341" t="s">
        <v>27</v>
      </c>
      <c r="O341" s="9">
        <v>41.86</v>
      </c>
      <c r="P341">
        <v>64</v>
      </c>
      <c r="Q341" s="10">
        <f>Tabla1[[#This Row],[Precio unitario]]*Tabla1[[#This Row],[Cantidad]]</f>
        <v>2679.04</v>
      </c>
      <c r="R341" s="9">
        <v>273.26208000000003</v>
      </c>
    </row>
    <row r="342" spans="2:18" x14ac:dyDescent="0.3">
      <c r="B342" s="7">
        <v>1392</v>
      </c>
      <c r="C342" s="8">
        <v>43462</v>
      </c>
      <c r="D342" s="7">
        <v>28</v>
      </c>
      <c r="E342" t="s">
        <v>67</v>
      </c>
      <c r="F342" t="s">
        <v>68</v>
      </c>
      <c r="G342" t="s">
        <v>69</v>
      </c>
      <c r="H342" t="s">
        <v>70</v>
      </c>
      <c r="I342" t="s">
        <v>71</v>
      </c>
      <c r="J342" s="8">
        <v>43464</v>
      </c>
      <c r="K342" t="s">
        <v>46</v>
      </c>
      <c r="L342" t="s">
        <v>35</v>
      </c>
      <c r="M342" t="s">
        <v>59</v>
      </c>
      <c r="N342" t="s">
        <v>60</v>
      </c>
      <c r="O342" s="9">
        <v>135.1</v>
      </c>
      <c r="P342">
        <v>98</v>
      </c>
      <c r="Q342" s="10">
        <f>Tabla1[[#This Row],[Precio unitario]]*Tabla1[[#This Row],[Cantidad]]</f>
        <v>13239.8</v>
      </c>
      <c r="R342" s="9">
        <v>1350.4596000000001</v>
      </c>
    </row>
    <row r="343" spans="2:18" x14ac:dyDescent="0.3">
      <c r="B343" s="7">
        <v>1393</v>
      </c>
      <c r="C343" s="8">
        <v>43462</v>
      </c>
      <c r="D343" s="7">
        <v>28</v>
      </c>
      <c r="E343" t="s">
        <v>67</v>
      </c>
      <c r="F343" t="s">
        <v>68</v>
      </c>
      <c r="G343" t="s">
        <v>69</v>
      </c>
      <c r="H343" t="s">
        <v>70</v>
      </c>
      <c r="I343" t="s">
        <v>71</v>
      </c>
      <c r="J343" s="8">
        <v>43464</v>
      </c>
      <c r="K343" t="s">
        <v>46</v>
      </c>
      <c r="L343" t="s">
        <v>35</v>
      </c>
      <c r="M343" t="s">
        <v>88</v>
      </c>
      <c r="N343" t="s">
        <v>89</v>
      </c>
      <c r="O343" s="9">
        <v>257.59999999999997</v>
      </c>
      <c r="P343">
        <v>86</v>
      </c>
      <c r="Q343" s="10">
        <f>Tabla1[[#This Row],[Precio unitario]]*Tabla1[[#This Row],[Cantidad]]</f>
        <v>22153.599999999999</v>
      </c>
      <c r="R343" s="9">
        <v>2171.0527999999999</v>
      </c>
    </row>
    <row r="344" spans="2:18" x14ac:dyDescent="0.3">
      <c r="B344" s="7">
        <v>1394</v>
      </c>
      <c r="C344" s="8">
        <v>43443</v>
      </c>
      <c r="D344" s="7">
        <v>9</v>
      </c>
      <c r="E344" t="s">
        <v>90</v>
      </c>
      <c r="F344" t="s">
        <v>91</v>
      </c>
      <c r="G344" t="s">
        <v>51</v>
      </c>
      <c r="H344" t="s">
        <v>92</v>
      </c>
      <c r="I344" t="s">
        <v>23</v>
      </c>
      <c r="J344" s="8">
        <v>43445</v>
      </c>
      <c r="K344" t="s">
        <v>34</v>
      </c>
      <c r="L344" t="s">
        <v>25</v>
      </c>
      <c r="M344" t="s">
        <v>93</v>
      </c>
      <c r="N344" t="s">
        <v>94</v>
      </c>
      <c r="O344" s="9">
        <v>273</v>
      </c>
      <c r="P344">
        <v>20</v>
      </c>
      <c r="Q344" s="10">
        <f>Tabla1[[#This Row],[Precio unitario]]*Tabla1[[#This Row],[Cantidad]]</f>
        <v>5460</v>
      </c>
      <c r="R344" s="9">
        <v>573.30000000000007</v>
      </c>
    </row>
    <row r="345" spans="2:18" x14ac:dyDescent="0.3">
      <c r="B345" s="7">
        <v>1395</v>
      </c>
      <c r="C345" s="8">
        <v>43443</v>
      </c>
      <c r="D345" s="7">
        <v>9</v>
      </c>
      <c r="E345" t="s">
        <v>90</v>
      </c>
      <c r="F345" t="s">
        <v>91</v>
      </c>
      <c r="G345" t="s">
        <v>51</v>
      </c>
      <c r="H345" t="s">
        <v>92</v>
      </c>
      <c r="I345" t="s">
        <v>23</v>
      </c>
      <c r="J345" s="8">
        <v>43445</v>
      </c>
      <c r="K345" t="s">
        <v>34</v>
      </c>
      <c r="L345" t="s">
        <v>25</v>
      </c>
      <c r="M345" t="s">
        <v>95</v>
      </c>
      <c r="N345" t="s">
        <v>96</v>
      </c>
      <c r="O345" s="9">
        <v>487.19999999999993</v>
      </c>
      <c r="P345">
        <v>69</v>
      </c>
      <c r="Q345" s="10">
        <f>Tabla1[[#This Row],[Precio unitario]]*Tabla1[[#This Row],[Cantidad]]</f>
        <v>33616.799999999996</v>
      </c>
      <c r="R345" s="9">
        <v>3361.6800000000003</v>
      </c>
    </row>
    <row r="346" spans="2:18" x14ac:dyDescent="0.3">
      <c r="B346" s="7">
        <v>1396</v>
      </c>
      <c r="C346" s="8">
        <v>43440</v>
      </c>
      <c r="D346" s="7">
        <v>6</v>
      </c>
      <c r="E346" t="s">
        <v>61</v>
      </c>
      <c r="F346" t="s">
        <v>62</v>
      </c>
      <c r="G346" t="s">
        <v>63</v>
      </c>
      <c r="H346" t="s">
        <v>64</v>
      </c>
      <c r="I346" t="s">
        <v>45</v>
      </c>
      <c r="J346" s="8">
        <v>43442</v>
      </c>
      <c r="K346" t="s">
        <v>24</v>
      </c>
      <c r="L346" t="s">
        <v>35</v>
      </c>
      <c r="M346" t="s">
        <v>26</v>
      </c>
      <c r="N346" t="s">
        <v>27</v>
      </c>
      <c r="O346" s="9">
        <v>196</v>
      </c>
      <c r="P346">
        <v>68</v>
      </c>
      <c r="Q346" s="10">
        <f>Tabla1[[#This Row],[Precio unitario]]*Tabla1[[#This Row],[Cantidad]]</f>
        <v>13328</v>
      </c>
      <c r="R346" s="9">
        <v>1279.4879999999998</v>
      </c>
    </row>
    <row r="347" spans="2:18" x14ac:dyDescent="0.3">
      <c r="B347" s="7">
        <v>1397</v>
      </c>
      <c r="C347" s="8">
        <v>43442</v>
      </c>
      <c r="D347" s="7">
        <v>8</v>
      </c>
      <c r="E347" t="s">
        <v>41</v>
      </c>
      <c r="F347" t="s">
        <v>42</v>
      </c>
      <c r="G347" t="s">
        <v>43</v>
      </c>
      <c r="H347" t="s">
        <v>44</v>
      </c>
      <c r="I347" t="s">
        <v>45</v>
      </c>
      <c r="J347" s="8">
        <v>43444</v>
      </c>
      <c r="K347" t="s">
        <v>24</v>
      </c>
      <c r="L347" t="s">
        <v>25</v>
      </c>
      <c r="M347" t="s">
        <v>65</v>
      </c>
      <c r="N347" t="s">
        <v>66</v>
      </c>
      <c r="O347" s="9">
        <v>560</v>
      </c>
      <c r="P347">
        <v>52</v>
      </c>
      <c r="Q347" s="10">
        <f>Tabla1[[#This Row],[Precio unitario]]*Tabla1[[#This Row],[Cantidad]]</f>
        <v>29120</v>
      </c>
      <c r="R347" s="9">
        <v>2853.76</v>
      </c>
    </row>
    <row r="348" spans="2:18" x14ac:dyDescent="0.3">
      <c r="B348" s="7">
        <v>1398</v>
      </c>
      <c r="C348" s="8">
        <v>43442</v>
      </c>
      <c r="D348" s="7">
        <v>8</v>
      </c>
      <c r="E348" t="s">
        <v>41</v>
      </c>
      <c r="F348" t="s">
        <v>42</v>
      </c>
      <c r="G348" t="s">
        <v>43</v>
      </c>
      <c r="H348" t="s">
        <v>44</v>
      </c>
      <c r="I348" t="s">
        <v>45</v>
      </c>
      <c r="J348" s="8">
        <v>43444</v>
      </c>
      <c r="K348" t="s">
        <v>24</v>
      </c>
      <c r="L348" t="s">
        <v>25</v>
      </c>
      <c r="M348" t="s">
        <v>47</v>
      </c>
      <c r="N348" t="s">
        <v>48</v>
      </c>
      <c r="O348" s="9">
        <v>128.79999999999998</v>
      </c>
      <c r="P348">
        <v>40</v>
      </c>
      <c r="Q348" s="10">
        <f>Tabla1[[#This Row],[Precio unitario]]*Tabla1[[#This Row],[Cantidad]]</f>
        <v>5151.9999999999991</v>
      </c>
      <c r="R348" s="9">
        <v>540.96000000000015</v>
      </c>
    </row>
    <row r="349" spans="2:18" x14ac:dyDescent="0.3">
      <c r="B349" s="7">
        <v>1399</v>
      </c>
      <c r="C349" s="8">
        <v>43459</v>
      </c>
      <c r="D349" s="7">
        <v>25</v>
      </c>
      <c r="E349" t="s">
        <v>99</v>
      </c>
      <c r="F349" t="s">
        <v>73</v>
      </c>
      <c r="G349" t="s">
        <v>74</v>
      </c>
      <c r="H349" t="s">
        <v>75</v>
      </c>
      <c r="I349" t="s">
        <v>33</v>
      </c>
      <c r="J349" s="8">
        <v>43461</v>
      </c>
      <c r="K349" t="s">
        <v>34</v>
      </c>
      <c r="L349" t="s">
        <v>58</v>
      </c>
      <c r="M349" t="s">
        <v>104</v>
      </c>
      <c r="N349" t="s">
        <v>48</v>
      </c>
      <c r="O349" s="9">
        <v>140</v>
      </c>
      <c r="P349">
        <v>100</v>
      </c>
      <c r="Q349" s="10">
        <f>Tabla1[[#This Row],[Precio unitario]]*Tabla1[[#This Row],[Cantidad]]</f>
        <v>14000</v>
      </c>
      <c r="R349" s="9">
        <v>1372</v>
      </c>
    </row>
    <row r="350" spans="2:18" x14ac:dyDescent="0.3">
      <c r="B350" s="7">
        <v>1400</v>
      </c>
      <c r="C350" s="8">
        <v>43460</v>
      </c>
      <c r="D350" s="7">
        <v>26</v>
      </c>
      <c r="E350" t="s">
        <v>100</v>
      </c>
      <c r="F350" t="s">
        <v>84</v>
      </c>
      <c r="G350" t="s">
        <v>84</v>
      </c>
      <c r="H350" t="s">
        <v>70</v>
      </c>
      <c r="I350" t="s">
        <v>71</v>
      </c>
      <c r="J350" s="8">
        <v>43462</v>
      </c>
      <c r="K350" t="s">
        <v>46</v>
      </c>
      <c r="L350" t="s">
        <v>35</v>
      </c>
      <c r="M350" t="s">
        <v>105</v>
      </c>
      <c r="N350" t="s">
        <v>106</v>
      </c>
      <c r="O350" s="9">
        <v>298.90000000000003</v>
      </c>
      <c r="P350">
        <v>88</v>
      </c>
      <c r="Q350" s="10">
        <f>Tabla1[[#This Row],[Precio unitario]]*Tabla1[[#This Row],[Cantidad]]</f>
        <v>26303.200000000004</v>
      </c>
      <c r="R350" s="9">
        <v>2577.7136000000005</v>
      </c>
    </row>
    <row r="351" spans="2:18" x14ac:dyDescent="0.3">
      <c r="B351" s="7">
        <v>1401</v>
      </c>
      <c r="C351" s="8">
        <v>43460</v>
      </c>
      <c r="D351" s="7">
        <v>26</v>
      </c>
      <c r="E351" t="s">
        <v>100</v>
      </c>
      <c r="F351" t="s">
        <v>84</v>
      </c>
      <c r="G351" t="s">
        <v>84</v>
      </c>
      <c r="H351" t="s">
        <v>70</v>
      </c>
      <c r="I351" t="s">
        <v>71</v>
      </c>
      <c r="J351" s="8">
        <v>43462</v>
      </c>
      <c r="K351" t="s">
        <v>46</v>
      </c>
      <c r="L351" t="s">
        <v>35</v>
      </c>
      <c r="M351" t="s">
        <v>59</v>
      </c>
      <c r="N351" t="s">
        <v>60</v>
      </c>
      <c r="O351" s="9">
        <v>135.1</v>
      </c>
      <c r="P351">
        <v>46</v>
      </c>
      <c r="Q351" s="10">
        <f>Tabla1[[#This Row],[Precio unitario]]*Tabla1[[#This Row],[Cantidad]]</f>
        <v>6214.5999999999995</v>
      </c>
      <c r="R351" s="9">
        <v>596.60160000000008</v>
      </c>
    </row>
    <row r="352" spans="2:18" x14ac:dyDescent="0.3">
      <c r="B352" s="7">
        <v>1402</v>
      </c>
      <c r="C352" s="8">
        <v>43460</v>
      </c>
      <c r="D352" s="7">
        <v>26</v>
      </c>
      <c r="E352" t="s">
        <v>100</v>
      </c>
      <c r="F352" t="s">
        <v>84</v>
      </c>
      <c r="G352" t="s">
        <v>84</v>
      </c>
      <c r="H352" t="s">
        <v>70</v>
      </c>
      <c r="I352" t="s">
        <v>71</v>
      </c>
      <c r="J352" s="8">
        <v>43462</v>
      </c>
      <c r="K352" t="s">
        <v>46</v>
      </c>
      <c r="L352" t="s">
        <v>35</v>
      </c>
      <c r="M352" t="s">
        <v>88</v>
      </c>
      <c r="N352" t="s">
        <v>89</v>
      </c>
      <c r="O352" s="9">
        <v>257.59999999999997</v>
      </c>
      <c r="P352">
        <v>93</v>
      </c>
      <c r="Q352" s="10">
        <f>Tabla1[[#This Row],[Precio unitario]]*Tabla1[[#This Row],[Cantidad]]</f>
        <v>23956.799999999996</v>
      </c>
      <c r="R352" s="9">
        <v>2347.7664</v>
      </c>
    </row>
    <row r="353" spans="2:18" x14ac:dyDescent="0.3">
      <c r="B353" s="7">
        <v>1403</v>
      </c>
      <c r="C353" s="8">
        <v>43463</v>
      </c>
      <c r="D353" s="7">
        <v>29</v>
      </c>
      <c r="E353" t="s">
        <v>49</v>
      </c>
      <c r="F353" t="s">
        <v>50</v>
      </c>
      <c r="G353" t="s">
        <v>51</v>
      </c>
      <c r="H353" t="s">
        <v>52</v>
      </c>
      <c r="I353" t="s">
        <v>23</v>
      </c>
      <c r="J353" s="8">
        <v>43465</v>
      </c>
      <c r="K353" t="s">
        <v>24</v>
      </c>
      <c r="L353" t="s">
        <v>25</v>
      </c>
      <c r="M353" t="s">
        <v>26</v>
      </c>
      <c r="N353" t="s">
        <v>27</v>
      </c>
      <c r="O353" s="9">
        <v>196</v>
      </c>
      <c r="P353">
        <v>96</v>
      </c>
      <c r="Q353" s="10">
        <f>Tabla1[[#This Row],[Precio unitario]]*Tabla1[[#This Row],[Cantidad]]</f>
        <v>18816</v>
      </c>
      <c r="R353" s="9">
        <v>1975.68</v>
      </c>
    </row>
    <row r="354" spans="2:18" x14ac:dyDescent="0.3">
      <c r="B354" s="7">
        <v>1404</v>
      </c>
      <c r="C354" s="8">
        <v>43440</v>
      </c>
      <c r="D354" s="7">
        <v>6</v>
      </c>
      <c r="E354" t="s">
        <v>61</v>
      </c>
      <c r="F354" t="s">
        <v>62</v>
      </c>
      <c r="G354" t="s">
        <v>63</v>
      </c>
      <c r="H354" t="s">
        <v>64</v>
      </c>
      <c r="I354" t="s">
        <v>45</v>
      </c>
      <c r="J354" s="8">
        <v>43442</v>
      </c>
      <c r="K354" t="s">
        <v>46</v>
      </c>
      <c r="L354" t="s">
        <v>25</v>
      </c>
      <c r="M354" t="s">
        <v>53</v>
      </c>
      <c r="N354" t="s">
        <v>54</v>
      </c>
      <c r="O354" s="9">
        <v>178.5</v>
      </c>
      <c r="P354">
        <v>12</v>
      </c>
      <c r="Q354" s="10">
        <f>Tabla1[[#This Row],[Precio unitario]]*Tabla1[[#This Row],[Cantidad]]</f>
        <v>2142</v>
      </c>
      <c r="R354" s="9">
        <v>224.91000000000003</v>
      </c>
    </row>
    <row r="355" spans="2:18" x14ac:dyDescent="0.3">
      <c r="B355" s="7">
        <v>1406</v>
      </c>
      <c r="C355" s="8">
        <v>43438</v>
      </c>
      <c r="D355" s="7">
        <v>4</v>
      </c>
      <c r="E355" t="s">
        <v>30</v>
      </c>
      <c r="F355" t="s">
        <v>31</v>
      </c>
      <c r="G355" t="s">
        <v>31</v>
      </c>
      <c r="H355" t="s">
        <v>32</v>
      </c>
      <c r="I355" t="s">
        <v>33</v>
      </c>
      <c r="J355" s="8">
        <v>43440</v>
      </c>
      <c r="K355" t="s">
        <v>34</v>
      </c>
      <c r="L355" t="s">
        <v>35</v>
      </c>
      <c r="M355" t="s">
        <v>107</v>
      </c>
      <c r="N355" t="s">
        <v>80</v>
      </c>
      <c r="O355" s="9">
        <v>1134</v>
      </c>
      <c r="P355">
        <v>38</v>
      </c>
      <c r="Q355" s="10">
        <f>Tabla1[[#This Row],[Precio unitario]]*Tabla1[[#This Row],[Cantidad]]</f>
        <v>43092</v>
      </c>
      <c r="R355" s="9">
        <v>4093.7400000000002</v>
      </c>
    </row>
    <row r="356" spans="2:18" x14ac:dyDescent="0.3">
      <c r="B356" s="7">
        <v>1407</v>
      </c>
      <c r="C356" s="8">
        <v>43438</v>
      </c>
      <c r="D356" s="7">
        <v>4</v>
      </c>
      <c r="E356" t="s">
        <v>30</v>
      </c>
      <c r="F356" t="s">
        <v>31</v>
      </c>
      <c r="G356" t="s">
        <v>31</v>
      </c>
      <c r="H356" t="s">
        <v>32</v>
      </c>
      <c r="I356" t="s">
        <v>33</v>
      </c>
      <c r="J356" s="8">
        <v>43440</v>
      </c>
      <c r="K356" t="s">
        <v>34</v>
      </c>
      <c r="L356" t="s">
        <v>35</v>
      </c>
      <c r="M356" t="s">
        <v>108</v>
      </c>
      <c r="N356" t="s">
        <v>109</v>
      </c>
      <c r="O356" s="9">
        <v>98</v>
      </c>
      <c r="P356">
        <v>42</v>
      </c>
      <c r="Q356" s="10">
        <f>Tabla1[[#This Row],[Precio unitario]]*Tabla1[[#This Row],[Cantidad]]</f>
        <v>4116</v>
      </c>
      <c r="R356" s="9">
        <v>407.48400000000004</v>
      </c>
    </row>
    <row r="357" spans="2:18" x14ac:dyDescent="0.3">
      <c r="B357" s="7">
        <v>1409</v>
      </c>
      <c r="C357" s="8">
        <v>43442</v>
      </c>
      <c r="D357" s="7">
        <v>8</v>
      </c>
      <c r="E357" t="s">
        <v>41</v>
      </c>
      <c r="F357" t="s">
        <v>42</v>
      </c>
      <c r="G357" t="s">
        <v>43</v>
      </c>
      <c r="H357" t="s">
        <v>44</v>
      </c>
      <c r="I357" t="s">
        <v>45</v>
      </c>
      <c r="J357" s="8">
        <v>43444</v>
      </c>
      <c r="K357" t="s">
        <v>46</v>
      </c>
      <c r="L357" t="s">
        <v>35</v>
      </c>
      <c r="M357" t="s">
        <v>95</v>
      </c>
      <c r="N357" t="s">
        <v>96</v>
      </c>
      <c r="O357" s="9">
        <v>487.19999999999993</v>
      </c>
      <c r="P357">
        <v>100</v>
      </c>
      <c r="Q357" s="10">
        <f>Tabla1[[#This Row],[Precio unitario]]*Tabla1[[#This Row],[Cantidad]]</f>
        <v>48719.999999999993</v>
      </c>
      <c r="R357" s="9">
        <v>4823.28</v>
      </c>
    </row>
    <row r="358" spans="2:18" x14ac:dyDescent="0.3">
      <c r="B358" s="7">
        <v>1412</v>
      </c>
      <c r="C358" s="8">
        <v>43437</v>
      </c>
      <c r="D358" s="7">
        <v>3</v>
      </c>
      <c r="E358" t="s">
        <v>55</v>
      </c>
      <c r="F358" t="s">
        <v>56</v>
      </c>
      <c r="G358" t="s">
        <v>57</v>
      </c>
      <c r="H358" t="s">
        <v>22</v>
      </c>
      <c r="I358" t="s">
        <v>23</v>
      </c>
      <c r="J358" s="8">
        <v>43439</v>
      </c>
      <c r="K358" t="s">
        <v>24</v>
      </c>
      <c r="L358" t="s">
        <v>58</v>
      </c>
      <c r="M358" t="s">
        <v>97</v>
      </c>
      <c r="N358" t="s">
        <v>82</v>
      </c>
      <c r="O358" s="9">
        <v>140</v>
      </c>
      <c r="P358">
        <v>89</v>
      </c>
      <c r="Q358" s="10">
        <f>Tabla1[[#This Row],[Precio unitario]]*Tabla1[[#This Row],[Cantidad]]</f>
        <v>12460</v>
      </c>
      <c r="R358" s="9">
        <v>1221.08</v>
      </c>
    </row>
    <row r="359" spans="2:18" x14ac:dyDescent="0.3">
      <c r="B359" s="7">
        <v>1413</v>
      </c>
      <c r="C359" s="8">
        <v>43437</v>
      </c>
      <c r="D359" s="7">
        <v>3</v>
      </c>
      <c r="E359" t="s">
        <v>55</v>
      </c>
      <c r="F359" t="s">
        <v>56</v>
      </c>
      <c r="G359" t="s">
        <v>57</v>
      </c>
      <c r="H359" t="s">
        <v>22</v>
      </c>
      <c r="I359" t="s">
        <v>23</v>
      </c>
      <c r="J359" s="8">
        <v>43439</v>
      </c>
      <c r="K359" t="s">
        <v>24</v>
      </c>
      <c r="L359" t="s">
        <v>58</v>
      </c>
      <c r="M359" t="s">
        <v>65</v>
      </c>
      <c r="N359" t="s">
        <v>66</v>
      </c>
      <c r="O359" s="9">
        <v>560</v>
      </c>
      <c r="P359">
        <v>12</v>
      </c>
      <c r="Q359" s="10">
        <f>Tabla1[[#This Row],[Precio unitario]]*Tabla1[[#This Row],[Cantidad]]</f>
        <v>6720</v>
      </c>
      <c r="R359" s="9">
        <v>651.84</v>
      </c>
    </row>
    <row r="360" spans="2:18" x14ac:dyDescent="0.3">
      <c r="B360" s="7">
        <v>1417</v>
      </c>
      <c r="C360" s="8">
        <v>43444</v>
      </c>
      <c r="D360" s="7">
        <v>10</v>
      </c>
      <c r="E360" t="s">
        <v>72</v>
      </c>
      <c r="F360" t="s">
        <v>73</v>
      </c>
      <c r="G360" t="s">
        <v>74</v>
      </c>
      <c r="H360" t="s">
        <v>75</v>
      </c>
      <c r="I360" t="s">
        <v>33</v>
      </c>
      <c r="J360" s="8">
        <v>43446</v>
      </c>
      <c r="K360" t="s">
        <v>24</v>
      </c>
      <c r="L360" t="s">
        <v>35</v>
      </c>
      <c r="M360" t="s">
        <v>98</v>
      </c>
      <c r="N360" t="s">
        <v>29</v>
      </c>
      <c r="O360" s="9">
        <v>140</v>
      </c>
      <c r="P360">
        <v>97</v>
      </c>
      <c r="Q360" s="10">
        <f>Tabla1[[#This Row],[Precio unitario]]*Tabla1[[#This Row],[Cantidad]]</f>
        <v>13580</v>
      </c>
      <c r="R360" s="9">
        <v>1412.3200000000002</v>
      </c>
    </row>
    <row r="361" spans="2:18" x14ac:dyDescent="0.3">
      <c r="B361" s="7">
        <v>1419</v>
      </c>
      <c r="C361" s="8">
        <v>43444</v>
      </c>
      <c r="D361" s="7">
        <v>10</v>
      </c>
      <c r="E361" t="s">
        <v>72</v>
      </c>
      <c r="F361" t="s">
        <v>73</v>
      </c>
      <c r="G361" t="s">
        <v>74</v>
      </c>
      <c r="H361" t="s">
        <v>75</v>
      </c>
      <c r="I361" t="s">
        <v>33</v>
      </c>
      <c r="J361" s="8"/>
      <c r="K361" t="s">
        <v>34</v>
      </c>
      <c r="L361"/>
      <c r="M361" t="s">
        <v>28</v>
      </c>
      <c r="N361" t="s">
        <v>29</v>
      </c>
      <c r="O361" s="9">
        <v>49</v>
      </c>
      <c r="P361">
        <v>53</v>
      </c>
      <c r="Q361" s="10">
        <f>Tabla1[[#This Row],[Precio unitario]]*Tabla1[[#This Row],[Cantidad]]</f>
        <v>2597</v>
      </c>
      <c r="R361" s="9">
        <v>246.71499999999997</v>
      </c>
    </row>
    <row r="362" spans="2:18" x14ac:dyDescent="0.3">
      <c r="B362" s="7">
        <v>1420</v>
      </c>
      <c r="C362" s="8">
        <v>43445</v>
      </c>
      <c r="D362" s="7">
        <v>11</v>
      </c>
      <c r="E362" t="s">
        <v>83</v>
      </c>
      <c r="F362" t="s">
        <v>84</v>
      </c>
      <c r="G362" t="s">
        <v>84</v>
      </c>
      <c r="H362" t="s">
        <v>70</v>
      </c>
      <c r="I362" t="s">
        <v>71</v>
      </c>
      <c r="J362" s="8"/>
      <c r="K362" t="s">
        <v>46</v>
      </c>
      <c r="L362"/>
      <c r="M362" t="s">
        <v>65</v>
      </c>
      <c r="N362" t="s">
        <v>66</v>
      </c>
      <c r="O362" s="9">
        <v>560</v>
      </c>
      <c r="P362">
        <v>61</v>
      </c>
      <c r="Q362" s="10">
        <f>Tabla1[[#This Row],[Precio unitario]]*Tabla1[[#This Row],[Cantidad]]</f>
        <v>34160</v>
      </c>
      <c r="R362" s="9">
        <v>3484.3199999999997</v>
      </c>
    </row>
    <row r="363" spans="2:18" x14ac:dyDescent="0.3">
      <c r="B363" s="7">
        <v>1421</v>
      </c>
      <c r="C363" s="8">
        <v>43435</v>
      </c>
      <c r="D363" s="7">
        <v>1</v>
      </c>
      <c r="E363" t="s">
        <v>85</v>
      </c>
      <c r="F363" t="s">
        <v>86</v>
      </c>
      <c r="G363" t="s">
        <v>87</v>
      </c>
      <c r="H363" t="s">
        <v>44</v>
      </c>
      <c r="I363" t="s">
        <v>45</v>
      </c>
      <c r="J363" s="8"/>
      <c r="K363" t="s">
        <v>46</v>
      </c>
      <c r="L363"/>
      <c r="M363" t="s">
        <v>88</v>
      </c>
      <c r="N363" t="s">
        <v>89</v>
      </c>
      <c r="O363" s="9">
        <v>257.59999999999997</v>
      </c>
      <c r="P363">
        <v>45</v>
      </c>
      <c r="Q363" s="10">
        <f>Tabla1[[#This Row],[Precio unitario]]*Tabla1[[#This Row],[Cantidad]]</f>
        <v>11591.999999999998</v>
      </c>
      <c r="R363" s="9">
        <v>1136.0159999999998</v>
      </c>
    </row>
    <row r="364" spans="2:18" x14ac:dyDescent="0.3">
      <c r="B364" s="7">
        <v>1422</v>
      </c>
      <c r="C364" s="8">
        <v>43462</v>
      </c>
      <c r="D364" s="7">
        <v>28</v>
      </c>
      <c r="E364" t="s">
        <v>67</v>
      </c>
      <c r="F364" t="s">
        <v>68</v>
      </c>
      <c r="G364" t="s">
        <v>69</v>
      </c>
      <c r="H364" t="s">
        <v>70</v>
      </c>
      <c r="I364" t="s">
        <v>71</v>
      </c>
      <c r="J364" s="8">
        <v>43464</v>
      </c>
      <c r="K364" t="s">
        <v>46</v>
      </c>
      <c r="L364" t="s">
        <v>35</v>
      </c>
      <c r="M364" t="s">
        <v>40</v>
      </c>
      <c r="N364" t="s">
        <v>27</v>
      </c>
      <c r="O364" s="9">
        <v>644</v>
      </c>
      <c r="P364">
        <v>43</v>
      </c>
      <c r="Q364" s="10">
        <f>Tabla1[[#This Row],[Precio unitario]]*Tabla1[[#This Row],[Cantidad]]</f>
        <v>27692</v>
      </c>
      <c r="R364" s="9">
        <v>2769.2000000000003</v>
      </c>
    </row>
    <row r="365" spans="2:18" x14ac:dyDescent="0.3">
      <c r="B365" s="7">
        <v>1423</v>
      </c>
      <c r="C365" s="8">
        <v>43443</v>
      </c>
      <c r="D365" s="7">
        <v>9</v>
      </c>
      <c r="E365" t="s">
        <v>90</v>
      </c>
      <c r="F365" t="s">
        <v>91</v>
      </c>
      <c r="G365" t="s">
        <v>51</v>
      </c>
      <c r="H365" t="s">
        <v>92</v>
      </c>
      <c r="I365" t="s">
        <v>23</v>
      </c>
      <c r="J365" s="8">
        <v>43445</v>
      </c>
      <c r="K365" t="s">
        <v>34</v>
      </c>
      <c r="L365" t="s">
        <v>25</v>
      </c>
      <c r="M365" t="s">
        <v>59</v>
      </c>
      <c r="N365" t="s">
        <v>60</v>
      </c>
      <c r="O365" s="9">
        <v>135.1</v>
      </c>
      <c r="P365">
        <v>18</v>
      </c>
      <c r="Q365" s="10">
        <f>Tabla1[[#This Row],[Precio unitario]]*Tabla1[[#This Row],[Cantidad]]</f>
        <v>2431.7999999999997</v>
      </c>
      <c r="R365" s="9">
        <v>231.02100000000002</v>
      </c>
    </row>
    <row r="366" spans="2:18" x14ac:dyDescent="0.3">
      <c r="B366" s="7">
        <v>1424</v>
      </c>
      <c r="C366" s="8">
        <v>43440</v>
      </c>
      <c r="D366" s="7">
        <v>6</v>
      </c>
      <c r="E366" t="s">
        <v>61</v>
      </c>
      <c r="F366" t="s">
        <v>62</v>
      </c>
      <c r="G366" t="s">
        <v>63</v>
      </c>
      <c r="H366" t="s">
        <v>64</v>
      </c>
      <c r="I366" t="s">
        <v>45</v>
      </c>
      <c r="J366" s="8">
        <v>43442</v>
      </c>
      <c r="K366" t="s">
        <v>24</v>
      </c>
      <c r="L366" t="s">
        <v>35</v>
      </c>
      <c r="M366" t="s">
        <v>53</v>
      </c>
      <c r="N366" t="s">
        <v>54</v>
      </c>
      <c r="O366" s="9">
        <v>178.5</v>
      </c>
      <c r="P366">
        <v>41</v>
      </c>
      <c r="Q366" s="10">
        <f>Tabla1[[#This Row],[Precio unitario]]*Tabla1[[#This Row],[Cantidad]]</f>
        <v>7318.5</v>
      </c>
      <c r="R366" s="9">
        <v>709.89450000000011</v>
      </c>
    </row>
    <row r="367" spans="2:18" x14ac:dyDescent="0.3">
      <c r="B367" s="7">
        <v>1425</v>
      </c>
      <c r="C367" s="8">
        <v>43442</v>
      </c>
      <c r="D367" s="7">
        <v>8</v>
      </c>
      <c r="E367" t="s">
        <v>41</v>
      </c>
      <c r="F367" t="s">
        <v>42</v>
      </c>
      <c r="G367" t="s">
        <v>43</v>
      </c>
      <c r="H367" t="s">
        <v>44</v>
      </c>
      <c r="I367" t="s">
        <v>45</v>
      </c>
      <c r="J367" s="8">
        <v>43444</v>
      </c>
      <c r="K367" t="s">
        <v>24</v>
      </c>
      <c r="L367" t="s">
        <v>25</v>
      </c>
      <c r="M367" t="s">
        <v>53</v>
      </c>
      <c r="N367" t="s">
        <v>54</v>
      </c>
      <c r="O367" s="9">
        <v>178.5</v>
      </c>
      <c r="P367">
        <v>19</v>
      </c>
      <c r="Q367" s="10">
        <f>Tabla1[[#This Row],[Precio unitario]]*Tabla1[[#This Row],[Cantidad]]</f>
        <v>3391.5</v>
      </c>
      <c r="R367" s="9">
        <v>335.75850000000003</v>
      </c>
    </row>
    <row r="368" spans="2:18" x14ac:dyDescent="0.3">
      <c r="B368" s="7">
        <v>1426</v>
      </c>
      <c r="C368" s="8">
        <v>43459</v>
      </c>
      <c r="D368" s="7">
        <v>25</v>
      </c>
      <c r="E368" t="s">
        <v>99</v>
      </c>
      <c r="F368" t="s">
        <v>73</v>
      </c>
      <c r="G368" t="s">
        <v>74</v>
      </c>
      <c r="H368" t="s">
        <v>75</v>
      </c>
      <c r="I368" t="s">
        <v>33</v>
      </c>
      <c r="J368" s="8">
        <v>43461</v>
      </c>
      <c r="K368" t="s">
        <v>34</v>
      </c>
      <c r="L368" t="s">
        <v>58</v>
      </c>
      <c r="M368" t="s">
        <v>81</v>
      </c>
      <c r="N368" t="s">
        <v>82</v>
      </c>
      <c r="O368" s="9">
        <v>308</v>
      </c>
      <c r="P368">
        <v>65</v>
      </c>
      <c r="Q368" s="10">
        <f>Tabla1[[#This Row],[Precio unitario]]*Tabla1[[#This Row],[Cantidad]]</f>
        <v>20020</v>
      </c>
      <c r="R368" s="9">
        <v>1941.94</v>
      </c>
    </row>
    <row r="369" spans="2:18" x14ac:dyDescent="0.3">
      <c r="B369" s="7">
        <v>1427</v>
      </c>
      <c r="C369" s="8">
        <v>43460</v>
      </c>
      <c r="D369" s="7">
        <v>26</v>
      </c>
      <c r="E369" t="s">
        <v>100</v>
      </c>
      <c r="F369" t="s">
        <v>84</v>
      </c>
      <c r="G369" t="s">
        <v>84</v>
      </c>
      <c r="H369" t="s">
        <v>70</v>
      </c>
      <c r="I369" t="s">
        <v>71</v>
      </c>
      <c r="J369" s="8">
        <v>43462</v>
      </c>
      <c r="K369" t="s">
        <v>46</v>
      </c>
      <c r="L369" t="s">
        <v>35</v>
      </c>
      <c r="M369" t="s">
        <v>79</v>
      </c>
      <c r="N369" t="s">
        <v>80</v>
      </c>
      <c r="O369" s="9">
        <v>350</v>
      </c>
      <c r="P369">
        <v>13</v>
      </c>
      <c r="Q369" s="10">
        <f>Tabla1[[#This Row],[Precio unitario]]*Tabla1[[#This Row],[Cantidad]]</f>
        <v>4550</v>
      </c>
      <c r="R369" s="9">
        <v>450.44999999999993</v>
      </c>
    </row>
    <row r="370" spans="2:18" x14ac:dyDescent="0.3">
      <c r="B370" s="7">
        <v>1428</v>
      </c>
      <c r="C370" s="8">
        <v>43463</v>
      </c>
      <c r="D370" s="7">
        <v>29</v>
      </c>
      <c r="E370" t="s">
        <v>49</v>
      </c>
      <c r="F370" t="s">
        <v>50</v>
      </c>
      <c r="G370" t="s">
        <v>51</v>
      </c>
      <c r="H370" t="s">
        <v>52</v>
      </c>
      <c r="I370" t="s">
        <v>23</v>
      </c>
      <c r="J370" s="8">
        <v>43465</v>
      </c>
      <c r="K370" t="s">
        <v>24</v>
      </c>
      <c r="L370" t="s">
        <v>25</v>
      </c>
      <c r="M370" t="s">
        <v>101</v>
      </c>
      <c r="N370" t="s">
        <v>102</v>
      </c>
      <c r="O370" s="9">
        <v>546</v>
      </c>
      <c r="P370">
        <v>54</v>
      </c>
      <c r="Q370" s="10">
        <f>Tabla1[[#This Row],[Precio unitario]]*Tabla1[[#This Row],[Cantidad]]</f>
        <v>29484</v>
      </c>
      <c r="R370" s="9">
        <v>3007.3680000000004</v>
      </c>
    </row>
    <row r="371" spans="2:18" x14ac:dyDescent="0.3">
      <c r="B371" s="7">
        <v>1429</v>
      </c>
      <c r="C371" s="8">
        <v>43440</v>
      </c>
      <c r="D371" s="7">
        <v>6</v>
      </c>
      <c r="E371" t="s">
        <v>61</v>
      </c>
      <c r="F371" t="s">
        <v>62</v>
      </c>
      <c r="G371" t="s">
        <v>63</v>
      </c>
      <c r="H371" t="s">
        <v>64</v>
      </c>
      <c r="I371" t="s">
        <v>45</v>
      </c>
      <c r="J371" s="8">
        <v>43442</v>
      </c>
      <c r="K371" t="s">
        <v>46</v>
      </c>
      <c r="L371" t="s">
        <v>25</v>
      </c>
      <c r="M371" t="s">
        <v>36</v>
      </c>
      <c r="N371" t="s">
        <v>29</v>
      </c>
      <c r="O371" s="9">
        <v>420</v>
      </c>
      <c r="P371">
        <v>33</v>
      </c>
      <c r="Q371" s="10">
        <f>Tabla1[[#This Row],[Precio unitario]]*Tabla1[[#This Row],[Cantidad]]</f>
        <v>13860</v>
      </c>
      <c r="R371" s="9">
        <v>1330.56</v>
      </c>
    </row>
    <row r="372" spans="2:18" x14ac:dyDescent="0.3">
      <c r="B372" s="7">
        <v>1430</v>
      </c>
      <c r="C372" s="8">
        <v>43440</v>
      </c>
      <c r="D372" s="7">
        <v>6</v>
      </c>
      <c r="E372" t="s">
        <v>61</v>
      </c>
      <c r="F372" t="s">
        <v>62</v>
      </c>
      <c r="G372" t="s">
        <v>63</v>
      </c>
      <c r="H372" t="s">
        <v>64</v>
      </c>
      <c r="I372" t="s">
        <v>45</v>
      </c>
      <c r="J372" s="8">
        <v>43442</v>
      </c>
      <c r="K372" t="s">
        <v>46</v>
      </c>
      <c r="L372" t="s">
        <v>25</v>
      </c>
      <c r="M372" t="s">
        <v>37</v>
      </c>
      <c r="N372" t="s">
        <v>29</v>
      </c>
      <c r="O372" s="9">
        <v>742</v>
      </c>
      <c r="P372">
        <v>34</v>
      </c>
      <c r="Q372" s="10">
        <f>Tabla1[[#This Row],[Precio unitario]]*Tabla1[[#This Row],[Cantidad]]</f>
        <v>25228</v>
      </c>
      <c r="R372" s="9">
        <v>2598.4840000000004</v>
      </c>
    </row>
    <row r="373" spans="2:18" x14ac:dyDescent="0.3">
      <c r="B373" s="7">
        <v>1431</v>
      </c>
      <c r="C373" s="8">
        <v>43438</v>
      </c>
      <c r="D373" s="7">
        <v>4</v>
      </c>
      <c r="E373" t="s">
        <v>30</v>
      </c>
      <c r="F373" t="s">
        <v>31</v>
      </c>
      <c r="G373" t="s">
        <v>31</v>
      </c>
      <c r="H373" t="s">
        <v>32</v>
      </c>
      <c r="I373" t="s">
        <v>33</v>
      </c>
      <c r="J373" s="8"/>
      <c r="L373"/>
      <c r="M373" t="s">
        <v>103</v>
      </c>
      <c r="N373" t="s">
        <v>94</v>
      </c>
      <c r="O373" s="9">
        <v>532</v>
      </c>
      <c r="P373">
        <v>59</v>
      </c>
      <c r="Q373" s="10">
        <f>Tabla1[[#This Row],[Precio unitario]]*Tabla1[[#This Row],[Cantidad]]</f>
        <v>31388</v>
      </c>
      <c r="R373" s="9">
        <v>3170.1880000000001</v>
      </c>
    </row>
    <row r="374" spans="2:18" x14ac:dyDescent="0.3">
      <c r="B374" s="7">
        <v>1432</v>
      </c>
      <c r="C374" s="8">
        <v>43437</v>
      </c>
      <c r="D374" s="7">
        <v>3</v>
      </c>
      <c r="E374" t="s">
        <v>55</v>
      </c>
      <c r="F374" t="s">
        <v>56</v>
      </c>
      <c r="G374" t="s">
        <v>57</v>
      </c>
      <c r="H374" t="s">
        <v>22</v>
      </c>
      <c r="I374" t="s">
        <v>23</v>
      </c>
      <c r="J374" s="8"/>
      <c r="L374"/>
      <c r="M374" t="s">
        <v>76</v>
      </c>
      <c r="N374" t="s">
        <v>27</v>
      </c>
      <c r="O374" s="9">
        <v>41.86</v>
      </c>
      <c r="P374">
        <v>24</v>
      </c>
      <c r="Q374" s="10">
        <f>Tabla1[[#This Row],[Precio unitario]]*Tabla1[[#This Row],[Cantidad]]</f>
        <v>1004.64</v>
      </c>
      <c r="R374" s="9">
        <v>99.459360000000004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58811F0958E540852E3A1E5D518D4F" ma:contentTypeVersion="4" ma:contentTypeDescription="Crear nuevo documento." ma:contentTypeScope="" ma:versionID="fb1757b3b44cf433ccd0edea6a7c19f8">
  <xsd:schema xmlns:xsd="http://www.w3.org/2001/XMLSchema" xmlns:xs="http://www.w3.org/2001/XMLSchema" xmlns:p="http://schemas.microsoft.com/office/2006/metadata/properties" xmlns:ns2="a11a91fc-0916-4fc1-97f1-341892685527" targetNamespace="http://schemas.microsoft.com/office/2006/metadata/properties" ma:root="true" ma:fieldsID="2183b6347636b009a7f536eeadf284ff" ns2:_="">
    <xsd:import namespace="a11a91fc-0916-4fc1-97f1-3418926855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a91fc-0916-4fc1-97f1-3418926855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BBFA84-49A6-41EA-8079-E03CDB3DEC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86E762-D535-4243-9FC9-F58BF75D36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1a91fc-0916-4fc1-97f1-3418926855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C1224E-455E-4D28-BD16-96674080E69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Tablas dinamicas</vt:lpstr>
      <vt:lpstr>Dashboard</vt:lpstr>
      <vt:lpstr>Ordenes de Compra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MIRIAM</dc:creator>
  <cp:keywords/>
  <dc:description/>
  <cp:lastModifiedBy>CAMILA LIZETH N��EZ HERN�NDEZ</cp:lastModifiedBy>
  <cp:revision/>
  <dcterms:created xsi:type="dcterms:W3CDTF">2021-05-18T03:22:25Z</dcterms:created>
  <dcterms:modified xsi:type="dcterms:W3CDTF">2025-05-09T04:05:44Z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0x0101001A58811F0958E540852E3A1E5D518D4F</vt:lpwstr>
  </property>
</Properties>
</file>