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type Results" sheetId="1" r:id="rId4"/>
    <sheet state="visible" name="Owasp Zap Scan Results" sheetId="2" r:id="rId5"/>
    <sheet state="visible" name="Tabellenblatt3" sheetId="3" r:id="rId6"/>
    <sheet state="visible" name="TotalExecutionTimePrototype" sheetId="4" r:id="rId7"/>
    <sheet state="visible" name="MetricCalculation" sheetId="5" r:id="rId8"/>
  </sheets>
  <definedNames/>
  <calcPr/>
</workbook>
</file>

<file path=xl/sharedStrings.xml><?xml version="1.0" encoding="utf-8"?>
<sst xmlns="http://schemas.openxmlformats.org/spreadsheetml/2006/main" count="466" uniqueCount="159">
  <si>
    <t>OwaspJuiceScanMediumCreateUserBeta</t>
  </si>
  <si>
    <t>OwaspJuiceScanStrongCreateUserBeta</t>
  </si>
  <si>
    <t>OwaspJuiceScanStrongCash2OrderBeta</t>
  </si>
  <si>
    <t>OwaspJuiceScanMediumCash2OrderBeta</t>
  </si>
  <si>
    <t>OwaspJuiceScanMediumCreateUser</t>
  </si>
  <si>
    <t>OwaspJuiceScanStrongCreateUser</t>
  </si>
  <si>
    <t>OwaspJuiceScanMediumCash2Order</t>
  </si>
  <si>
    <t>OwaspJuiceScanStrongCash2Order</t>
  </si>
  <si>
    <t>Path Traversal</t>
  </si>
  <si>
    <t>Remote File Inclusion</t>
  </si>
  <si>
    <t>Source Code Disclosure - CVE-2012-1823</t>
  </si>
  <si>
    <t>Remote Code Execution - CVE-2012-1823</t>
  </si>
  <si>
    <t>Heartbleed OpenSSL Vulnerability</t>
  </si>
  <si>
    <t>Source Code Disclosure - /WEB-INF folder</t>
  </si>
  <si>
    <t>External Redirect</t>
  </si>
  <si>
    <t>Server Side Include</t>
  </si>
  <si>
    <t>Cross Site Scripting (Reflected)</t>
  </si>
  <si>
    <t>Cross Site Scripting (Persistent) - Prime</t>
  </si>
  <si>
    <t>Cross Site Scripting (Persistent) - Spider</t>
  </si>
  <si>
    <t>Cross Site Scripting (Persistent)</t>
  </si>
  <si>
    <t>SQL Injection</t>
  </si>
  <si>
    <t>SQL Injection - MySQL</t>
  </si>
  <si>
    <t>SQL Injection - Hypersonic SQL</t>
  </si>
  <si>
    <t>SQL Injection - Oracle</t>
  </si>
  <si>
    <t>SQL Injection - PostgreSQL</t>
  </si>
  <si>
    <t>SQL Injection - SQLite</t>
  </si>
  <si>
    <t>Cross Site Scripting (DOM Based)</t>
  </si>
  <si>
    <t>SQL Injection - MsSQL</t>
  </si>
  <si>
    <t>Log4Shell</t>
  </si>
  <si>
    <t>Spring4Shell</t>
  </si>
  <si>
    <t>Server Side Code Injection</t>
  </si>
  <si>
    <t>Remote OS Command Injection</t>
  </si>
  <si>
    <t>XPath Injection</t>
  </si>
  <si>
    <t>XML External Entity Attack</t>
  </si>
  <si>
    <t>Generic Padding Oracle</t>
  </si>
  <si>
    <t>Cloud Metadata Potentially Exposed</t>
  </si>
  <si>
    <t>Server Side Template Injection</t>
  </si>
  <si>
    <t>Server Side Template Injection (Blind)</t>
  </si>
  <si>
    <t>Directory Browsing</t>
  </si>
  <si>
    <t>Buffer Overflow</t>
  </si>
  <si>
    <t>Format String Error</t>
  </si>
  <si>
    <t>CRLF Injection</t>
  </si>
  <si>
    <t>Parameter Tampering</t>
  </si>
  <si>
    <t>ELMAH Information Leak</t>
  </si>
  <si>
    <t>Trace.axd Information Leak</t>
  </si>
  <si>
    <t>.htaccess Information Leak</t>
  </si>
  <si>
    <t>.env Information Leak</t>
  </si>
  <si>
    <t>Spring Actuator Information Leak</t>
  </si>
  <si>
    <t>Hidden File Finder</t>
  </si>
  <si>
    <t>XSLT Injection</t>
  </si>
  <si>
    <t>GET for POST</t>
  </si>
  <si>
    <t>User Agent Fuzzer</t>
  </si>
  <si>
    <t>Script Active Scan Rules</t>
  </si>
  <si>
    <t>Source Code Disclosure - Git</t>
  </si>
  <si>
    <t>SOAP Action Spoofing</t>
  </si>
  <si>
    <t>Source Code Disclosure - File Inclusion</t>
  </si>
  <si>
    <t>SOAP XML Injection</t>
  </si>
  <si>
    <t>Remote Code Execution - Shell Shock</t>
  </si>
  <si>
    <t>Httpoxy - Proxy Header Misuse</t>
  </si>
  <si>
    <t>Sum</t>
  </si>
  <si>
    <t>Cross-Domain Misconfiguration</t>
  </si>
  <si>
    <t>Time</t>
  </si>
  <si>
    <t>02:40.152</t>
  </si>
  <si>
    <t>03:26.635</t>
  </si>
  <si>
    <t>02:32.266</t>
  </si>
  <si>
    <t>03:30.868</t>
  </si>
  <si>
    <t>Session Fixation</t>
  </si>
  <si>
    <t>avgVulnProcessingTime</t>
  </si>
  <si>
    <t>Out of Band XSS</t>
  </si>
  <si>
    <t>Server Side Request Forgery</t>
  </si>
  <si>
    <t>Text4shell (CVE-2022-42889)</t>
  </si>
  <si>
    <t>Expression Language Injection</t>
  </si>
  <si>
    <t>Source Code Disclosure - SVN</t>
  </si>
  <si>
    <t>Relative Path Confusion</t>
  </si>
  <si>
    <t>Backup File Disclosure</t>
  </si>
  <si>
    <t>HTTP Only Site</t>
  </si>
  <si>
    <t>Anti-CSRF Tokens Check</t>
  </si>
  <si>
    <t>Integer Overflow Error</t>
  </si>
  <si>
    <t>Proxy Disclosure</t>
  </si>
  <si>
    <t>Bypassing 403</t>
  </si>
  <si>
    <t>CORS Header</t>
  </si>
  <si>
    <t>Exponential Entity Expansion (Billion Laughs Attack)</t>
  </si>
  <si>
    <t>Insecure HTTP Method</t>
  </si>
  <si>
    <t>HTTPS Content Available via HTTP</t>
  </si>
  <si>
    <t>HTTP Parameter Pollution</t>
  </si>
  <si>
    <t>Possible Username Enumeration</t>
  </si>
  <si>
    <t>Cookie Slack Detector</t>
  </si>
  <si>
    <t>02:55.605</t>
  </si>
  <si>
    <t>05:00.038</t>
  </si>
  <si>
    <t>05:18.167</t>
  </si>
  <si>
    <t>03:39.650</t>
  </si>
  <si>
    <t>Unique Vuln Types</t>
  </si>
  <si>
    <t>OwaspJuiceShopMediumAuthenticated</t>
  </si>
  <si>
    <t>OwaspJuiceShopStrongAuthenticated</t>
  </si>
  <si>
    <t>OwaspJuiceShopNotAuthenteciated All TechMedium</t>
  </si>
  <si>
    <t>OwaspJuiceShopNotAuthenteciated All TechStrong</t>
  </si>
  <si>
    <t>OwaspJuiceShopStrongAuthenticatedTecgSpecMedium</t>
  </si>
  <si>
    <t>OwaspJuiceShopStrongAuthenticatedTecgSpecStrong</t>
  </si>
  <si>
    <t>OwaspJuiceShopStrongNotAuthTechSpecMedium</t>
  </si>
  <si>
    <t>OwaspJuiceShopStrongNotAuthTechSpecStrong</t>
  </si>
  <si>
    <t>OwaspJuiceShopMediumBetaAuthenticated</t>
  </si>
  <si>
    <t>BetaScanStrongAuthenticated</t>
  </si>
  <si>
    <t>betaAllNotAuthMedium</t>
  </si>
  <si>
    <t>BetaAllNotAuthStrong</t>
  </si>
  <si>
    <t>OwaspJuiceShopNotAuthenteciatedSpecTechStrongBetaM</t>
  </si>
  <si>
    <t>OwaspJuiceShopAuthenteciatedSpecTechStrongBetaMed</t>
  </si>
  <si>
    <t>OwaspJuiceShopAuthenteciatedSpecTechStrongBetaSt</t>
  </si>
  <si>
    <t>06:20.457</t>
  </si>
  <si>
    <t>08:48.323</t>
  </si>
  <si>
    <t>07:40.030</t>
  </si>
  <si>
    <t>08:04.364</t>
  </si>
  <si>
    <t>03:14.910</t>
  </si>
  <si>
    <t>06:24.616</t>
  </si>
  <si>
    <t>03:12.018</t>
  </si>
  <si>
    <t>04:00.675</t>
  </si>
  <si>
    <t>Enpoint</t>
  </si>
  <si>
    <t>AverageNumOfEndpoints</t>
  </si>
  <si>
    <t>13:29.056</t>
  </si>
  <si>
    <t>19:10.057</t>
  </si>
  <si>
    <t>10:10.646</t>
  </si>
  <si>
    <t>13:39.915</t>
  </si>
  <si>
    <t>06:35.458</t>
  </si>
  <si>
    <t>07:46.732</t>
  </si>
  <si>
    <t>08:06.209</t>
  </si>
  <si>
    <t>12:18.992</t>
  </si>
  <si>
    <t>CMP</t>
  </si>
  <si>
    <t>Sc9</t>
  </si>
  <si>
    <t>Sc10</t>
  </si>
  <si>
    <t>Sc11</t>
  </si>
  <si>
    <t>Sc12</t>
  </si>
  <si>
    <t>Sc13</t>
  </si>
  <si>
    <t>AverVulnFindingTime</t>
  </si>
  <si>
    <t>Avergage enpoint</t>
  </si>
  <si>
    <t>SQL  Injection</t>
  </si>
  <si>
    <t>SQLite Injection</t>
  </si>
  <si>
    <t>CMP Exposed</t>
  </si>
  <si>
    <t>Sc14</t>
  </si>
  <si>
    <t>Sc1</t>
  </si>
  <si>
    <t>Sc15</t>
  </si>
  <si>
    <t>Sc2</t>
  </si>
  <si>
    <t>Sc16</t>
  </si>
  <si>
    <t>Sc3</t>
  </si>
  <si>
    <t>Sc4</t>
  </si>
  <si>
    <t>Sc5</t>
  </si>
  <si>
    <t>Sc6</t>
  </si>
  <si>
    <t>Sc7</t>
  </si>
  <si>
    <t>Sc8</t>
  </si>
  <si>
    <t>SCD - File Inclusion</t>
  </si>
  <si>
    <t>Functional Test</t>
  </si>
  <si>
    <t>Sc1/3</t>
  </si>
  <si>
    <t>Sc2/4</t>
  </si>
  <si>
    <t>Sc5/7</t>
  </si>
  <si>
    <t>Sc6/8</t>
  </si>
  <si>
    <t>Time[sec]</t>
  </si>
  <si>
    <t>Create User</t>
  </si>
  <si>
    <t>Vulnerabilities Types</t>
  </si>
  <si>
    <t>Cash2Order</t>
  </si>
  <si>
    <t>OwaspScan</t>
  </si>
  <si>
    <t>Prototype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</si>
</sst>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222222"/>
      <name val="&quot;Google Sans&quot;"/>
    </font>
    <font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E1E9F7"/>
        <bgColor rgb="FFE1E9F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0" fontId="5" numFmtId="0" xfId="0" applyFont="1"/>
    <xf borderId="0" fillId="5" fontId="6" numFmtId="0" xfId="0" applyAlignment="1" applyFill="1" applyFont="1">
      <alignment horizontal="left" readingOrder="0"/>
    </xf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Juice Shop Total Execution Time Prototype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TotalExecutionTimePrototype!$B$3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dLbl>
              <c:idx val="3"/>
              <c:layout>
                <c:manualLayout>
                  <c:xMode val="edge"/>
                  <c:yMode val="edge"/>
                  <c:x val="0.6811737263070891"/>
                  <c:y val="0.455730743910467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881173726307089"/>
                  <c:y val="0.281479591836734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TotalExecutionTimePrototype!$C$2:$G$2</c:f>
            </c:strRef>
          </c:cat>
          <c:val>
            <c:numRef>
              <c:f>TotalExecutionTimePrototype!$C$3:$G$3</c:f>
              <c:numCache/>
            </c:numRef>
          </c:val>
          <c:smooth val="0"/>
        </c:ser>
        <c:ser>
          <c:idx val="1"/>
          <c:order val="1"/>
          <c:tx>
            <c:strRef>
              <c:f>TotalExecutionTimePrototype!$B$4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8744915087139271"/>
                  <c:y val="0.801731402238314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811737263070891"/>
                  <c:y val="0.4164812376563528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481173726307089"/>
                  <c:y val="0.2767314022383146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881173726307089"/>
                  <c:y val="0.0857307439104674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TotalExecutionTimePrototype!$C$2:$G$2</c:f>
            </c:strRef>
          </c:cat>
          <c:val>
            <c:numRef>
              <c:f>TotalExecutionTimePrototype!$C$4:$G$4</c:f>
              <c:numCache/>
            </c:numRef>
          </c:val>
          <c:smooth val="0"/>
        </c:ser>
        <c:axId val="165392183"/>
        <c:axId val="903958475"/>
      </c:lineChart>
      <c:catAx>
        <c:axId val="16539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958475"/>
      </c:catAx>
      <c:valAx>
        <c:axId val="903958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92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Owasp Juice Shop Average Vulnerability Processing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MetricCalculation!$A$10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MetricCalculation!$B$9:$Q$9</c:f>
            </c:strRef>
          </c:cat>
          <c:val>
            <c:numRef>
              <c:f>MetricCalculation!$B$10:$Q$10</c:f>
              <c:numCache/>
            </c:numRef>
          </c:val>
          <c:smooth val="0"/>
        </c:ser>
        <c:ser>
          <c:idx val="1"/>
          <c:order val="1"/>
          <c:tx>
            <c:strRef>
              <c:f>MetricCalculation!$A$11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MetricCalculation!$B$9:$Q$9</c:f>
            </c:strRef>
          </c:cat>
          <c:val>
            <c:numRef>
              <c:f>MetricCalculation!$B$11:$Q$11</c:f>
              <c:numCache/>
            </c:numRef>
          </c:val>
          <c:smooth val="0"/>
        </c:ser>
        <c:axId val="257023228"/>
        <c:axId val="1341931726"/>
      </c:lineChart>
      <c:catAx>
        <c:axId val="257023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931726"/>
      </c:catAx>
      <c:valAx>
        <c:axId val="134193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AverProcessingTime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023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7</xdr:row>
      <xdr:rowOff>19050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15</xdr:row>
      <xdr:rowOff>19050</xdr:rowOff>
    </xdr:from>
    <xdr:ext cx="9467850" cy="41814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3.25"/>
    <col customWidth="1" min="3" max="3" width="32.0"/>
    <col customWidth="1" min="4" max="4" width="33.88"/>
    <col customWidth="1" min="5" max="5" width="32.63"/>
    <col customWidth="1" min="10" max="10" width="39.63"/>
    <col customWidth="1" min="11" max="11" width="37.38"/>
    <col customWidth="1" min="12" max="12" width="36.0"/>
    <col customWidth="1" min="13" max="13" width="36.63"/>
    <col customWidth="1" min="14" max="14" width="38.0"/>
  </cols>
  <sheetData>
    <row r="2">
      <c r="K2" s="1" t="s">
        <v>0</v>
      </c>
      <c r="L2" s="1" t="s">
        <v>1</v>
      </c>
      <c r="M2" s="1" t="s">
        <v>2</v>
      </c>
      <c r="N2" s="1" t="s">
        <v>3</v>
      </c>
    </row>
    <row r="3">
      <c r="B3" s="1" t="s">
        <v>4</v>
      </c>
      <c r="C3" s="1" t="s">
        <v>5</v>
      </c>
      <c r="D3" s="1" t="s">
        <v>6</v>
      </c>
      <c r="E3" s="1" t="s">
        <v>7</v>
      </c>
      <c r="J3" s="2" t="s">
        <v>8</v>
      </c>
      <c r="K3" s="3">
        <v>0.0</v>
      </c>
      <c r="L3" s="3">
        <v>0.0</v>
      </c>
      <c r="M3" s="3">
        <v>0.0</v>
      </c>
      <c r="N3" s="3">
        <v>0.0</v>
      </c>
    </row>
    <row r="4">
      <c r="A4" s="2" t="s">
        <v>8</v>
      </c>
      <c r="B4" s="3">
        <v>0.0</v>
      </c>
      <c r="C4" s="3">
        <v>0.0</v>
      </c>
      <c r="D4" s="3">
        <v>0.0</v>
      </c>
      <c r="E4" s="3">
        <v>0.0</v>
      </c>
      <c r="J4" s="2" t="s">
        <v>9</v>
      </c>
      <c r="K4" s="3">
        <v>0.0</v>
      </c>
      <c r="L4" s="3">
        <v>0.0</v>
      </c>
      <c r="M4" s="3">
        <v>0.0</v>
      </c>
      <c r="N4" s="3">
        <v>0.0</v>
      </c>
    </row>
    <row r="5">
      <c r="A5" s="2" t="s">
        <v>9</v>
      </c>
      <c r="B5" s="3">
        <v>0.0</v>
      </c>
      <c r="C5" s="3">
        <v>0.0</v>
      </c>
      <c r="D5" s="3">
        <v>0.0</v>
      </c>
      <c r="E5" s="3">
        <v>0.0</v>
      </c>
      <c r="J5" s="2" t="s">
        <v>10</v>
      </c>
      <c r="K5" s="3">
        <v>0.0</v>
      </c>
      <c r="L5" s="3">
        <v>0.0</v>
      </c>
      <c r="M5" s="3">
        <v>0.0</v>
      </c>
      <c r="N5" s="3">
        <v>0.0</v>
      </c>
    </row>
    <row r="6">
      <c r="A6" s="2" t="s">
        <v>10</v>
      </c>
      <c r="B6" s="3">
        <v>0.0</v>
      </c>
      <c r="C6" s="3">
        <v>0.0</v>
      </c>
      <c r="D6" s="3">
        <v>0.0</v>
      </c>
      <c r="E6" s="3">
        <v>0.0</v>
      </c>
      <c r="J6" s="2" t="s">
        <v>11</v>
      </c>
      <c r="K6" s="3">
        <v>0.0</v>
      </c>
      <c r="L6" s="3">
        <v>0.0</v>
      </c>
      <c r="M6" s="3">
        <v>0.0</v>
      </c>
      <c r="N6" s="3">
        <v>0.0</v>
      </c>
    </row>
    <row r="7">
      <c r="A7" s="2" t="s">
        <v>11</v>
      </c>
      <c r="B7" s="3">
        <v>0.0</v>
      </c>
      <c r="C7" s="3">
        <v>0.0</v>
      </c>
      <c r="D7" s="3">
        <v>0.0</v>
      </c>
      <c r="E7" s="3">
        <v>0.0</v>
      </c>
      <c r="J7" s="2" t="s">
        <v>12</v>
      </c>
      <c r="K7" s="3">
        <v>0.0</v>
      </c>
      <c r="L7" s="3">
        <v>0.0</v>
      </c>
      <c r="M7" s="3">
        <v>0.0</v>
      </c>
      <c r="N7" s="3">
        <v>0.0</v>
      </c>
    </row>
    <row r="8">
      <c r="A8" s="2" t="s">
        <v>12</v>
      </c>
      <c r="B8" s="3">
        <v>0.0</v>
      </c>
      <c r="C8" s="3">
        <v>0.0</v>
      </c>
      <c r="D8" s="3">
        <v>0.0</v>
      </c>
      <c r="E8" s="3">
        <v>0.0</v>
      </c>
      <c r="J8" s="2" t="s">
        <v>13</v>
      </c>
      <c r="K8" s="3">
        <v>0.0</v>
      </c>
      <c r="L8" s="3">
        <v>0.0</v>
      </c>
      <c r="M8" s="3">
        <v>0.0</v>
      </c>
      <c r="N8" s="3">
        <v>0.0</v>
      </c>
    </row>
    <row r="9">
      <c r="A9" s="2" t="s">
        <v>13</v>
      </c>
      <c r="B9" s="3">
        <v>0.0</v>
      </c>
      <c r="C9" s="3">
        <v>0.0</v>
      </c>
      <c r="D9" s="3">
        <v>0.0</v>
      </c>
      <c r="E9" s="3">
        <v>0.0</v>
      </c>
      <c r="J9" s="2" t="s">
        <v>14</v>
      </c>
      <c r="K9" s="3">
        <v>0.0</v>
      </c>
      <c r="L9" s="3">
        <v>0.0</v>
      </c>
      <c r="M9" s="3">
        <v>0.0</v>
      </c>
      <c r="N9" s="3">
        <v>0.0</v>
      </c>
    </row>
    <row r="10">
      <c r="A10" s="2" t="s">
        <v>14</v>
      </c>
      <c r="B10" s="3">
        <v>0.0</v>
      </c>
      <c r="C10" s="3">
        <v>0.0</v>
      </c>
      <c r="D10" s="3">
        <v>0.0</v>
      </c>
      <c r="E10" s="3">
        <v>0.0</v>
      </c>
      <c r="J10" s="2" t="s">
        <v>15</v>
      </c>
      <c r="K10" s="3">
        <v>0.0</v>
      </c>
      <c r="L10" s="3">
        <v>0.0</v>
      </c>
      <c r="M10" s="3">
        <v>0.0</v>
      </c>
      <c r="N10" s="3">
        <v>0.0</v>
      </c>
    </row>
    <row r="11">
      <c r="A11" s="2" t="s">
        <v>15</v>
      </c>
      <c r="B11" s="3">
        <v>0.0</v>
      </c>
      <c r="C11" s="3">
        <v>0.0</v>
      </c>
      <c r="D11" s="3">
        <v>0.0</v>
      </c>
      <c r="E11" s="3">
        <v>0.0</v>
      </c>
      <c r="J11" s="2" t="s">
        <v>16</v>
      </c>
      <c r="K11" s="3">
        <v>0.0</v>
      </c>
      <c r="L11" s="3">
        <v>0.0</v>
      </c>
      <c r="M11" s="3">
        <v>0.0</v>
      </c>
      <c r="N11" s="3">
        <v>0.0</v>
      </c>
    </row>
    <row r="12">
      <c r="A12" s="2" t="s">
        <v>16</v>
      </c>
      <c r="B12" s="3">
        <v>0.0</v>
      </c>
      <c r="C12" s="3">
        <v>0.0</v>
      </c>
      <c r="D12" s="3">
        <v>0.0</v>
      </c>
      <c r="E12" s="3">
        <v>0.0</v>
      </c>
      <c r="J12" s="2" t="s">
        <v>17</v>
      </c>
      <c r="K12" s="3">
        <v>0.0</v>
      </c>
      <c r="L12" s="3">
        <v>0.0</v>
      </c>
      <c r="M12" s="3">
        <v>0.0</v>
      </c>
      <c r="N12" s="3">
        <v>0.0</v>
      </c>
    </row>
    <row r="13">
      <c r="A13" s="2" t="s">
        <v>17</v>
      </c>
      <c r="B13" s="3">
        <v>0.0</v>
      </c>
      <c r="C13" s="3">
        <v>0.0</v>
      </c>
      <c r="D13" s="3">
        <v>0.0</v>
      </c>
      <c r="E13" s="3">
        <v>0.0</v>
      </c>
      <c r="J13" s="2" t="s">
        <v>18</v>
      </c>
      <c r="K13" s="3">
        <v>0.0</v>
      </c>
      <c r="L13" s="3">
        <v>0.0</v>
      </c>
      <c r="M13" s="3">
        <v>0.0</v>
      </c>
      <c r="N13" s="3">
        <v>0.0</v>
      </c>
    </row>
    <row r="14">
      <c r="A14" s="2" t="s">
        <v>18</v>
      </c>
      <c r="B14" s="3">
        <v>0.0</v>
      </c>
      <c r="C14" s="3">
        <v>0.0</v>
      </c>
      <c r="D14" s="3">
        <v>0.0</v>
      </c>
      <c r="E14" s="3">
        <v>0.0</v>
      </c>
      <c r="J14" s="2" t="s">
        <v>19</v>
      </c>
      <c r="K14" s="3">
        <v>0.0</v>
      </c>
      <c r="L14" s="3">
        <v>0.0</v>
      </c>
      <c r="M14" s="3">
        <v>5.0</v>
      </c>
      <c r="N14" s="3">
        <v>5.0</v>
      </c>
    </row>
    <row r="15">
      <c r="A15" s="2" t="s">
        <v>19</v>
      </c>
      <c r="B15" s="3">
        <v>0.0</v>
      </c>
      <c r="C15" s="3">
        <v>0.0</v>
      </c>
      <c r="D15" s="3">
        <v>5.0</v>
      </c>
      <c r="E15" s="3">
        <v>5.0</v>
      </c>
      <c r="J15" s="2" t="s">
        <v>20</v>
      </c>
      <c r="K15" s="3">
        <v>1.0</v>
      </c>
      <c r="L15" s="3">
        <v>1.0</v>
      </c>
      <c r="M15" s="3">
        <v>1.0</v>
      </c>
      <c r="N15" s="3">
        <v>1.0</v>
      </c>
    </row>
    <row r="16">
      <c r="A16" s="2" t="s">
        <v>20</v>
      </c>
      <c r="B16" s="3">
        <v>1.0</v>
      </c>
      <c r="C16" s="3">
        <v>1.0</v>
      </c>
      <c r="D16" s="3">
        <v>1.0</v>
      </c>
      <c r="E16" s="3">
        <v>1.0</v>
      </c>
      <c r="J16" s="2" t="s">
        <v>21</v>
      </c>
      <c r="K16" s="3">
        <v>0.0</v>
      </c>
      <c r="L16" s="3">
        <v>0.0</v>
      </c>
      <c r="M16" s="3">
        <v>0.0</v>
      </c>
      <c r="N16" s="3">
        <v>0.0</v>
      </c>
    </row>
    <row r="17">
      <c r="A17" s="2" t="s">
        <v>21</v>
      </c>
      <c r="B17" s="3">
        <v>0.0</v>
      </c>
      <c r="C17" s="3">
        <v>0.0</v>
      </c>
      <c r="D17" s="3">
        <v>0.0</v>
      </c>
      <c r="E17" s="3">
        <v>0.0</v>
      </c>
      <c r="J17" s="2" t="s">
        <v>22</v>
      </c>
      <c r="K17" s="3">
        <v>0.0</v>
      </c>
      <c r="L17" s="3">
        <v>0.0</v>
      </c>
      <c r="M17" s="3">
        <v>0.0</v>
      </c>
      <c r="N17" s="3">
        <v>0.0</v>
      </c>
    </row>
    <row r="18">
      <c r="A18" s="2" t="s">
        <v>22</v>
      </c>
      <c r="B18" s="3">
        <v>0.0</v>
      </c>
      <c r="C18" s="3">
        <v>0.0</v>
      </c>
      <c r="D18" s="3">
        <v>0.0</v>
      </c>
      <c r="E18" s="3">
        <v>0.0</v>
      </c>
      <c r="J18" s="2" t="s">
        <v>23</v>
      </c>
      <c r="K18" s="3">
        <v>0.0</v>
      </c>
      <c r="L18" s="3">
        <v>0.0</v>
      </c>
      <c r="M18" s="3">
        <v>0.0</v>
      </c>
      <c r="N18" s="3">
        <v>0.0</v>
      </c>
    </row>
    <row r="19">
      <c r="A19" s="2" t="s">
        <v>23</v>
      </c>
      <c r="B19" s="3">
        <v>0.0</v>
      </c>
      <c r="C19" s="3">
        <v>0.0</v>
      </c>
      <c r="D19" s="3">
        <v>0.0</v>
      </c>
      <c r="E19" s="3">
        <v>0.0</v>
      </c>
      <c r="J19" s="2" t="s">
        <v>24</v>
      </c>
      <c r="K19" s="3">
        <v>0.0</v>
      </c>
      <c r="L19" s="3">
        <v>0.0</v>
      </c>
      <c r="M19" s="3">
        <v>0.0</v>
      </c>
      <c r="N19" s="3">
        <v>0.0</v>
      </c>
    </row>
    <row r="20">
      <c r="A20" s="2" t="s">
        <v>24</v>
      </c>
      <c r="B20" s="3">
        <v>0.0</v>
      </c>
      <c r="C20" s="3">
        <v>0.0</v>
      </c>
      <c r="D20" s="3">
        <v>0.0</v>
      </c>
      <c r="E20" s="3">
        <v>0.0</v>
      </c>
      <c r="J20" s="2" t="s">
        <v>25</v>
      </c>
      <c r="K20" s="3">
        <v>0.0</v>
      </c>
      <c r="L20" s="3">
        <v>0.0</v>
      </c>
      <c r="M20" s="3">
        <v>1.0</v>
      </c>
      <c r="N20" s="3">
        <v>0.0</v>
      </c>
    </row>
    <row r="21">
      <c r="A21" s="2" t="s">
        <v>25</v>
      </c>
      <c r="B21" s="3">
        <v>0.0</v>
      </c>
      <c r="C21" s="3">
        <v>0.0</v>
      </c>
      <c r="D21" s="3">
        <v>0.0</v>
      </c>
      <c r="E21" s="3">
        <v>0.0</v>
      </c>
      <c r="J21" s="2" t="s">
        <v>26</v>
      </c>
      <c r="K21" s="3">
        <v>0.0</v>
      </c>
      <c r="L21" s="3">
        <v>0.0</v>
      </c>
      <c r="M21" s="3">
        <v>0.0</v>
      </c>
      <c r="N21" s="3">
        <v>0.0</v>
      </c>
    </row>
    <row r="22">
      <c r="A22" s="2" t="s">
        <v>26</v>
      </c>
      <c r="B22" s="3">
        <v>0.0</v>
      </c>
      <c r="C22" s="3">
        <v>0.0</v>
      </c>
      <c r="D22" s="3">
        <v>0.0</v>
      </c>
      <c r="E22" s="3">
        <v>0.0</v>
      </c>
      <c r="J22" s="2" t="s">
        <v>27</v>
      </c>
      <c r="K22" s="3">
        <v>0.0</v>
      </c>
      <c r="L22" s="3">
        <v>0.0</v>
      </c>
      <c r="M22" s="3">
        <v>0.0</v>
      </c>
      <c r="N22" s="3">
        <v>0.0</v>
      </c>
    </row>
    <row r="23">
      <c r="A23" s="2" t="s">
        <v>27</v>
      </c>
      <c r="B23" s="3">
        <v>0.0</v>
      </c>
      <c r="C23" s="3">
        <v>0.0</v>
      </c>
      <c r="D23" s="3">
        <v>0.0</v>
      </c>
      <c r="E23" s="3">
        <v>0.0</v>
      </c>
      <c r="J23" s="2" t="s">
        <v>28</v>
      </c>
      <c r="K23" s="3">
        <v>0.0</v>
      </c>
      <c r="L23" s="3">
        <v>0.0</v>
      </c>
      <c r="M23" s="3">
        <v>0.0</v>
      </c>
      <c r="N23" s="3">
        <v>0.0</v>
      </c>
    </row>
    <row r="24">
      <c r="A24" s="2" t="s">
        <v>28</v>
      </c>
      <c r="B24" s="3">
        <v>0.0</v>
      </c>
      <c r="C24" s="3">
        <v>0.0</v>
      </c>
      <c r="D24" s="3">
        <v>0.0</v>
      </c>
      <c r="E24" s="3">
        <v>0.0</v>
      </c>
      <c r="J24" s="2" t="s">
        <v>29</v>
      </c>
      <c r="K24" s="3">
        <v>0.0</v>
      </c>
      <c r="L24" s="3">
        <v>0.0</v>
      </c>
      <c r="M24" s="3">
        <v>0.0</v>
      </c>
      <c r="N24" s="3">
        <v>0.0</v>
      </c>
    </row>
    <row r="25">
      <c r="A25" s="2" t="s">
        <v>29</v>
      </c>
      <c r="B25" s="3">
        <v>0.0</v>
      </c>
      <c r="C25" s="3">
        <v>0.0</v>
      </c>
      <c r="D25" s="3">
        <v>0.0</v>
      </c>
      <c r="E25" s="3">
        <v>0.0</v>
      </c>
      <c r="J25" s="2" t="s">
        <v>30</v>
      </c>
      <c r="K25" s="3">
        <v>0.0</v>
      </c>
      <c r="L25" s="3">
        <v>0.0</v>
      </c>
      <c r="M25" s="3">
        <v>0.0</v>
      </c>
      <c r="N25" s="3">
        <v>0.0</v>
      </c>
    </row>
    <row r="26">
      <c r="A26" s="2" t="s">
        <v>30</v>
      </c>
      <c r="B26" s="3">
        <v>0.0</v>
      </c>
      <c r="C26" s="3">
        <v>0.0</v>
      </c>
      <c r="D26" s="3">
        <v>0.0</v>
      </c>
      <c r="E26" s="3">
        <v>0.0</v>
      </c>
      <c r="J26" s="2" t="s">
        <v>31</v>
      </c>
      <c r="K26" s="3">
        <v>0.0</v>
      </c>
      <c r="L26" s="3">
        <v>0.0</v>
      </c>
      <c r="M26" s="3">
        <v>0.0</v>
      </c>
      <c r="N26" s="3">
        <v>0.0</v>
      </c>
    </row>
    <row r="27">
      <c r="A27" s="2" t="s">
        <v>31</v>
      </c>
      <c r="B27" s="3">
        <v>0.0</v>
      </c>
      <c r="C27" s="3">
        <v>0.0</v>
      </c>
      <c r="D27" s="3">
        <v>0.0</v>
      </c>
      <c r="E27" s="3">
        <v>0.0</v>
      </c>
      <c r="J27" s="2" t="s">
        <v>32</v>
      </c>
      <c r="K27" s="3">
        <v>0.0</v>
      </c>
      <c r="L27" s="3">
        <v>0.0</v>
      </c>
      <c r="M27" s="3">
        <v>0.0</v>
      </c>
      <c r="N27" s="3">
        <v>0.0</v>
      </c>
    </row>
    <row r="28">
      <c r="A28" s="2" t="s">
        <v>32</v>
      </c>
      <c r="B28" s="3">
        <v>0.0</v>
      </c>
      <c r="C28" s="3">
        <v>0.0</v>
      </c>
      <c r="D28" s="3">
        <v>0.0</v>
      </c>
      <c r="E28" s="3">
        <v>0.0</v>
      </c>
      <c r="J28" s="2" t="s">
        <v>33</v>
      </c>
      <c r="K28" s="3">
        <v>0.0</v>
      </c>
      <c r="L28" s="3">
        <v>0.0</v>
      </c>
      <c r="M28" s="3">
        <v>0.0</v>
      </c>
      <c r="N28" s="3">
        <v>0.0</v>
      </c>
    </row>
    <row r="29">
      <c r="A29" s="2" t="s">
        <v>33</v>
      </c>
      <c r="B29" s="3">
        <v>0.0</v>
      </c>
      <c r="C29" s="3">
        <v>0.0</v>
      </c>
      <c r="D29" s="3">
        <v>0.0</v>
      </c>
      <c r="E29" s="3">
        <v>0.0</v>
      </c>
      <c r="J29" s="2" t="s">
        <v>34</v>
      </c>
      <c r="K29" s="3">
        <v>0.0</v>
      </c>
      <c r="L29" s="3">
        <v>0.0</v>
      </c>
      <c r="M29" s="3">
        <v>0.0</v>
      </c>
      <c r="N29" s="3">
        <v>0.0</v>
      </c>
    </row>
    <row r="30">
      <c r="A30" s="2" t="s">
        <v>34</v>
      </c>
      <c r="B30" s="3">
        <v>0.0</v>
      </c>
      <c r="C30" s="3">
        <v>0.0</v>
      </c>
      <c r="D30" s="3">
        <v>0.0</v>
      </c>
      <c r="E30" s="3">
        <v>0.0</v>
      </c>
      <c r="J30" s="2" t="s">
        <v>35</v>
      </c>
      <c r="K30" s="3">
        <v>1.0</v>
      </c>
      <c r="L30" s="3">
        <v>1.0</v>
      </c>
      <c r="M30" s="3">
        <v>1.0</v>
      </c>
      <c r="N30" s="3">
        <v>1.0</v>
      </c>
    </row>
    <row r="31">
      <c r="A31" s="2" t="s">
        <v>35</v>
      </c>
      <c r="B31" s="3">
        <v>1.0</v>
      </c>
      <c r="C31" s="3">
        <v>1.0</v>
      </c>
      <c r="D31" s="3">
        <v>1.0</v>
      </c>
      <c r="E31" s="3">
        <v>1.0</v>
      </c>
      <c r="J31" s="2" t="s">
        <v>36</v>
      </c>
      <c r="K31" s="3">
        <v>0.0</v>
      </c>
      <c r="L31" s="3">
        <v>0.0</v>
      </c>
      <c r="M31" s="3">
        <v>0.0</v>
      </c>
      <c r="N31" s="3">
        <v>0.0</v>
      </c>
    </row>
    <row r="32">
      <c r="A32" s="2" t="s">
        <v>36</v>
      </c>
      <c r="B32" s="3">
        <v>0.0</v>
      </c>
      <c r="C32" s="3">
        <v>0.0</v>
      </c>
      <c r="D32" s="3">
        <v>0.0</v>
      </c>
      <c r="E32" s="3">
        <v>0.0</v>
      </c>
      <c r="J32" s="2" t="s">
        <v>37</v>
      </c>
      <c r="K32" s="3">
        <v>0.0</v>
      </c>
      <c r="L32" s="3">
        <v>0.0</v>
      </c>
      <c r="M32" s="3">
        <v>0.0</v>
      </c>
      <c r="N32" s="3">
        <v>0.0</v>
      </c>
    </row>
    <row r="33">
      <c r="A33" s="2" t="s">
        <v>37</v>
      </c>
      <c r="B33" s="3">
        <v>0.0</v>
      </c>
      <c r="C33" s="3">
        <v>0.0</v>
      </c>
      <c r="D33" s="3">
        <v>0.0</v>
      </c>
      <c r="E33" s="3">
        <v>0.0</v>
      </c>
      <c r="J33" s="2" t="s">
        <v>38</v>
      </c>
      <c r="K33" s="3">
        <v>0.0</v>
      </c>
      <c r="L33" s="3">
        <v>0.0</v>
      </c>
      <c r="M33" s="3">
        <v>0.0</v>
      </c>
      <c r="N33" s="3">
        <v>0.0</v>
      </c>
    </row>
    <row r="34">
      <c r="A34" s="2" t="s">
        <v>38</v>
      </c>
      <c r="B34" s="3">
        <v>0.0</v>
      </c>
      <c r="C34" s="3">
        <v>0.0</v>
      </c>
      <c r="D34" s="3">
        <v>0.0</v>
      </c>
      <c r="E34" s="3">
        <v>0.0</v>
      </c>
      <c r="J34" s="2" t="s">
        <v>39</v>
      </c>
      <c r="K34" s="3">
        <v>0.0</v>
      </c>
      <c r="L34" s="3">
        <v>0.0</v>
      </c>
      <c r="M34" s="3">
        <v>0.0</v>
      </c>
      <c r="N34" s="3">
        <v>0.0</v>
      </c>
    </row>
    <row r="35">
      <c r="A35" s="2" t="s">
        <v>39</v>
      </c>
      <c r="B35" s="3">
        <v>0.0</v>
      </c>
      <c r="C35" s="3">
        <v>0.0</v>
      </c>
      <c r="D35" s="3">
        <v>0.0</v>
      </c>
      <c r="E35" s="3">
        <v>0.0</v>
      </c>
      <c r="J35" s="2" t="s">
        <v>40</v>
      </c>
      <c r="K35" s="3">
        <v>0.0</v>
      </c>
      <c r="L35" s="3">
        <v>0.0</v>
      </c>
      <c r="M35" s="3">
        <v>0.0</v>
      </c>
      <c r="N35" s="3">
        <v>0.0</v>
      </c>
    </row>
    <row r="36">
      <c r="A36" s="2" t="s">
        <v>40</v>
      </c>
      <c r="B36" s="3">
        <v>0.0</v>
      </c>
      <c r="C36" s="3">
        <v>0.0</v>
      </c>
      <c r="D36" s="3">
        <v>0.0</v>
      </c>
      <c r="E36" s="3">
        <v>0.0</v>
      </c>
      <c r="J36" s="2" t="s">
        <v>41</v>
      </c>
      <c r="K36" s="3">
        <v>0.0</v>
      </c>
      <c r="L36" s="3">
        <v>0.0</v>
      </c>
      <c r="M36" s="3">
        <v>0.0</v>
      </c>
      <c r="N36" s="3">
        <v>0.0</v>
      </c>
    </row>
    <row r="37">
      <c r="A37" s="2" t="s">
        <v>41</v>
      </c>
      <c r="B37" s="3">
        <v>0.0</v>
      </c>
      <c r="C37" s="3">
        <v>0.0</v>
      </c>
      <c r="D37" s="3">
        <v>0.0</v>
      </c>
      <c r="E37" s="3">
        <v>0.0</v>
      </c>
      <c r="J37" s="2" t="s">
        <v>42</v>
      </c>
      <c r="K37" s="3">
        <v>0.0</v>
      </c>
      <c r="L37" s="3">
        <v>0.0</v>
      </c>
      <c r="M37" s="3">
        <v>0.0</v>
      </c>
      <c r="N37" s="3">
        <v>0.0</v>
      </c>
    </row>
    <row r="38">
      <c r="A38" s="2" t="s">
        <v>42</v>
      </c>
      <c r="B38" s="3">
        <v>0.0</v>
      </c>
      <c r="C38" s="3">
        <v>0.0</v>
      </c>
      <c r="D38" s="3">
        <v>0.0</v>
      </c>
      <c r="E38" s="3">
        <v>0.0</v>
      </c>
      <c r="J38" s="2" t="s">
        <v>43</v>
      </c>
      <c r="K38" s="3">
        <v>0.0</v>
      </c>
      <c r="L38" s="3">
        <v>0.0</v>
      </c>
      <c r="M38" s="3">
        <v>0.0</v>
      </c>
      <c r="N38" s="3">
        <v>0.0</v>
      </c>
    </row>
    <row r="39">
      <c r="A39" s="2" t="s">
        <v>43</v>
      </c>
      <c r="B39" s="3">
        <v>0.0</v>
      </c>
      <c r="C39" s="3">
        <v>0.0</v>
      </c>
      <c r="D39" s="3">
        <v>0.0</v>
      </c>
      <c r="E39" s="3">
        <v>0.0</v>
      </c>
      <c r="J39" s="2" t="s">
        <v>44</v>
      </c>
      <c r="K39" s="3">
        <v>0.0</v>
      </c>
      <c r="L39" s="3">
        <v>0.0</v>
      </c>
      <c r="M39" s="3">
        <v>0.0</v>
      </c>
      <c r="N39" s="3">
        <v>0.0</v>
      </c>
    </row>
    <row r="40">
      <c r="A40" s="2" t="s">
        <v>44</v>
      </c>
      <c r="B40" s="3">
        <v>0.0</v>
      </c>
      <c r="C40" s="3">
        <v>0.0</v>
      </c>
      <c r="D40" s="3">
        <v>0.0</v>
      </c>
      <c r="E40" s="3">
        <v>0.0</v>
      </c>
      <c r="J40" s="2" t="s">
        <v>45</v>
      </c>
      <c r="K40" s="3">
        <v>0.0</v>
      </c>
      <c r="L40" s="3">
        <v>0.0</v>
      </c>
      <c r="M40" s="3">
        <v>0.0</v>
      </c>
      <c r="N40" s="3">
        <v>0.0</v>
      </c>
    </row>
    <row r="41">
      <c r="A41" s="2" t="s">
        <v>45</v>
      </c>
      <c r="B41" s="3">
        <v>0.0</v>
      </c>
      <c r="C41" s="3">
        <v>0.0</v>
      </c>
      <c r="D41" s="3">
        <v>0.0</v>
      </c>
      <c r="E41" s="3">
        <v>0.0</v>
      </c>
      <c r="J41" s="2" t="s">
        <v>46</v>
      </c>
      <c r="K41" s="3">
        <v>0.0</v>
      </c>
      <c r="L41" s="3">
        <v>0.0</v>
      </c>
      <c r="M41" s="3">
        <v>0.0</v>
      </c>
      <c r="N41" s="3">
        <v>0.0</v>
      </c>
    </row>
    <row r="42">
      <c r="A42" s="2" t="s">
        <v>46</v>
      </c>
      <c r="B42" s="3">
        <v>0.0</v>
      </c>
      <c r="C42" s="3">
        <v>0.0</v>
      </c>
      <c r="D42" s="3">
        <v>0.0</v>
      </c>
      <c r="E42" s="3">
        <v>0.0</v>
      </c>
      <c r="J42" s="2" t="s">
        <v>47</v>
      </c>
      <c r="K42" s="3">
        <v>0.0</v>
      </c>
      <c r="L42" s="3">
        <v>0.0</v>
      </c>
      <c r="M42" s="3">
        <v>0.0</v>
      </c>
      <c r="N42" s="3">
        <v>0.0</v>
      </c>
    </row>
    <row r="43">
      <c r="A43" s="2" t="s">
        <v>47</v>
      </c>
      <c r="B43" s="3">
        <v>0.0</v>
      </c>
      <c r="C43" s="3">
        <v>0.0</v>
      </c>
      <c r="D43" s="3">
        <v>0.0</v>
      </c>
      <c r="E43" s="3">
        <v>0.0</v>
      </c>
      <c r="J43" s="2" t="s">
        <v>48</v>
      </c>
      <c r="K43" s="3">
        <v>0.0</v>
      </c>
      <c r="L43" s="3">
        <v>0.0</v>
      </c>
      <c r="M43" s="3">
        <v>0.0</v>
      </c>
      <c r="N43" s="3">
        <v>0.0</v>
      </c>
    </row>
    <row r="44">
      <c r="A44" s="2" t="s">
        <v>48</v>
      </c>
      <c r="B44" s="3">
        <v>0.0</v>
      </c>
      <c r="C44" s="3">
        <v>0.0</v>
      </c>
      <c r="D44" s="3">
        <v>0.0</v>
      </c>
      <c r="E44" s="3">
        <v>0.0</v>
      </c>
      <c r="J44" s="2" t="s">
        <v>49</v>
      </c>
      <c r="K44" s="3">
        <v>0.0</v>
      </c>
      <c r="L44" s="3">
        <v>0.0</v>
      </c>
      <c r="M44" s="3">
        <v>0.0</v>
      </c>
      <c r="N44" s="3">
        <v>0.0</v>
      </c>
    </row>
    <row r="45">
      <c r="A45" s="2" t="s">
        <v>49</v>
      </c>
      <c r="B45" s="3">
        <v>0.0</v>
      </c>
      <c r="C45" s="3">
        <v>0.0</v>
      </c>
      <c r="D45" s="3">
        <v>0.0</v>
      </c>
      <c r="E45" s="3">
        <v>0.0</v>
      </c>
      <c r="J45" s="2" t="s">
        <v>50</v>
      </c>
      <c r="K45" s="3">
        <v>0.0</v>
      </c>
      <c r="L45" s="3">
        <v>0.0</v>
      </c>
      <c r="M45" s="3">
        <v>0.0</v>
      </c>
      <c r="N45" s="3">
        <v>0.0</v>
      </c>
    </row>
    <row r="46">
      <c r="A46" s="2" t="s">
        <v>50</v>
      </c>
      <c r="B46" s="3">
        <v>0.0</v>
      </c>
      <c r="C46" s="3">
        <v>0.0</v>
      </c>
      <c r="D46" s="3">
        <v>0.0</v>
      </c>
      <c r="E46" s="3">
        <v>0.0</v>
      </c>
      <c r="J46" s="2" t="s">
        <v>51</v>
      </c>
      <c r="K46" s="3">
        <v>155.0</v>
      </c>
      <c r="L46" s="3">
        <v>145.0</v>
      </c>
      <c r="M46" s="3">
        <v>286.0</v>
      </c>
      <c r="N46" s="3">
        <v>281.0</v>
      </c>
    </row>
    <row r="47">
      <c r="A47" s="2" t="s">
        <v>51</v>
      </c>
      <c r="B47" s="3">
        <v>177.0</v>
      </c>
      <c r="C47" s="3">
        <v>181.0</v>
      </c>
      <c r="D47" s="3">
        <v>277.0</v>
      </c>
      <c r="E47" s="3">
        <v>284.0</v>
      </c>
      <c r="J47" s="2" t="s">
        <v>52</v>
      </c>
      <c r="K47" s="3">
        <v>0.0</v>
      </c>
      <c r="L47" s="3">
        <v>0.0</v>
      </c>
      <c r="M47" s="3">
        <v>0.0</v>
      </c>
      <c r="N47" s="3">
        <v>0.0</v>
      </c>
    </row>
    <row r="48">
      <c r="A48" s="2" t="s">
        <v>52</v>
      </c>
      <c r="B48" s="3">
        <v>0.0</v>
      </c>
      <c r="C48" s="3">
        <v>0.0</v>
      </c>
      <c r="D48" s="3">
        <v>0.0</v>
      </c>
      <c r="E48" s="3">
        <v>0.0</v>
      </c>
      <c r="J48" s="2" t="s">
        <v>53</v>
      </c>
      <c r="K48" s="3">
        <v>0.0</v>
      </c>
      <c r="L48" s="3">
        <v>0.0</v>
      </c>
      <c r="M48" s="3">
        <v>0.0</v>
      </c>
      <c r="N48" s="3">
        <v>0.0</v>
      </c>
    </row>
    <row r="49">
      <c r="A49" s="2" t="s">
        <v>54</v>
      </c>
      <c r="B49" s="3">
        <v>0.0</v>
      </c>
      <c r="C49" s="3">
        <v>0.0</v>
      </c>
      <c r="D49" s="3">
        <v>0.0</v>
      </c>
      <c r="E49" s="3">
        <v>0.0</v>
      </c>
      <c r="J49" s="2" t="s">
        <v>55</v>
      </c>
      <c r="K49" s="3">
        <v>1.0</v>
      </c>
      <c r="L49" s="3">
        <v>2.0</v>
      </c>
      <c r="M49" s="3">
        <v>11.0</v>
      </c>
      <c r="N49" s="3">
        <v>11.0</v>
      </c>
    </row>
    <row r="50">
      <c r="A50" s="2" t="s">
        <v>56</v>
      </c>
      <c r="B50" s="3">
        <v>0.0</v>
      </c>
      <c r="C50" s="3">
        <v>0.0</v>
      </c>
      <c r="D50" s="3">
        <v>0.0</v>
      </c>
      <c r="E50" s="3">
        <v>0.0</v>
      </c>
      <c r="J50" s="2" t="s">
        <v>57</v>
      </c>
      <c r="K50" s="3">
        <v>0.0</v>
      </c>
      <c r="L50" s="3">
        <v>0.0</v>
      </c>
      <c r="M50" s="3">
        <v>0.0</v>
      </c>
      <c r="N50" s="3">
        <v>0.0</v>
      </c>
    </row>
    <row r="51">
      <c r="J51" s="2" t="s">
        <v>58</v>
      </c>
      <c r="K51" s="3">
        <v>0.0</v>
      </c>
      <c r="L51" s="3">
        <v>0.0</v>
      </c>
      <c r="M51" s="3">
        <v>0.0</v>
      </c>
      <c r="N51" s="3">
        <v>0.0</v>
      </c>
    </row>
    <row r="52">
      <c r="A52" s="4" t="s">
        <v>59</v>
      </c>
      <c r="B52" s="5">
        <f t="shared" ref="B52:E52" si="1">SUM(B4:B50)-B47</f>
        <v>2</v>
      </c>
      <c r="C52" s="5">
        <f t="shared" si="1"/>
        <v>2</v>
      </c>
      <c r="D52" s="5">
        <f t="shared" si="1"/>
        <v>7</v>
      </c>
      <c r="E52" s="5">
        <f t="shared" si="1"/>
        <v>7</v>
      </c>
      <c r="J52" s="2" t="s">
        <v>60</v>
      </c>
      <c r="K52" s="3">
        <v>0.0</v>
      </c>
      <c r="L52" s="3">
        <v>0.0</v>
      </c>
      <c r="M52" s="3">
        <v>0.0</v>
      </c>
      <c r="N52" s="3">
        <v>0.0</v>
      </c>
    </row>
    <row r="53">
      <c r="A53" s="4" t="s">
        <v>61</v>
      </c>
      <c r="B53" s="4" t="s">
        <v>62</v>
      </c>
      <c r="C53" s="4" t="s">
        <v>63</v>
      </c>
      <c r="D53" s="4" t="s">
        <v>64</v>
      </c>
      <c r="E53" s="4" t="s">
        <v>65</v>
      </c>
      <c r="J53" s="2" t="s">
        <v>66</v>
      </c>
      <c r="K53" s="3">
        <v>0.0</v>
      </c>
      <c r="L53" s="3">
        <v>0.0</v>
      </c>
      <c r="M53" s="3">
        <v>0.0</v>
      </c>
      <c r="N53" s="3">
        <v>0.0</v>
      </c>
    </row>
    <row r="54">
      <c r="A54" s="4" t="s">
        <v>67</v>
      </c>
      <c r="B54" s="5">
        <f>160/B52</f>
        <v>80</v>
      </c>
      <c r="C54" s="5">
        <f>206/C52</f>
        <v>103</v>
      </c>
      <c r="D54" s="5">
        <f>152/D52</f>
        <v>21.71428571</v>
      </c>
      <c r="E54" s="5">
        <f>210/E52</f>
        <v>30</v>
      </c>
      <c r="J54" s="2" t="s">
        <v>68</v>
      </c>
      <c r="K54" s="3">
        <v>0.0</v>
      </c>
      <c r="L54" s="3">
        <v>0.0</v>
      </c>
      <c r="M54" s="3">
        <v>0.0</v>
      </c>
      <c r="N54" s="3">
        <v>0.0</v>
      </c>
    </row>
    <row r="55">
      <c r="J55" s="2" t="s">
        <v>69</v>
      </c>
      <c r="K55" s="3">
        <v>0.0</v>
      </c>
      <c r="L55" s="3">
        <v>0.0</v>
      </c>
      <c r="M55" s="3">
        <v>0.0</v>
      </c>
      <c r="N55" s="3">
        <v>0.0</v>
      </c>
    </row>
    <row r="56">
      <c r="J56" s="2" t="s">
        <v>70</v>
      </c>
      <c r="K56" s="3">
        <v>0.0</v>
      </c>
      <c r="L56" s="3">
        <v>0.0</v>
      </c>
      <c r="M56" s="3">
        <v>0.0</v>
      </c>
      <c r="N56" s="3">
        <v>0.0</v>
      </c>
    </row>
    <row r="57">
      <c r="J57" s="2" t="s">
        <v>71</v>
      </c>
      <c r="K57" s="3">
        <v>0.0</v>
      </c>
      <c r="L57" s="3">
        <v>0.0</v>
      </c>
      <c r="M57" s="3">
        <v>0.0</v>
      </c>
      <c r="N57" s="3">
        <v>0.0</v>
      </c>
    </row>
    <row r="58">
      <c r="J58" s="2" t="s">
        <v>54</v>
      </c>
      <c r="K58" s="3">
        <v>0.0</v>
      </c>
      <c r="L58" s="3">
        <v>0.0</v>
      </c>
      <c r="M58" s="3">
        <v>0.0</v>
      </c>
      <c r="N58" s="3">
        <v>0.0</v>
      </c>
    </row>
    <row r="59">
      <c r="J59" s="2" t="s">
        <v>56</v>
      </c>
      <c r="K59" s="3">
        <v>0.0</v>
      </c>
      <c r="L59" s="3">
        <v>0.0</v>
      </c>
      <c r="M59" s="3">
        <v>0.0</v>
      </c>
      <c r="N59" s="3">
        <v>0.0</v>
      </c>
    </row>
    <row r="60">
      <c r="J60" s="2" t="s">
        <v>72</v>
      </c>
      <c r="K60" s="3">
        <v>0.0</v>
      </c>
      <c r="L60" s="3">
        <v>0.0</v>
      </c>
      <c r="M60" s="3">
        <v>0.0</v>
      </c>
      <c r="N60" s="3">
        <v>0.0</v>
      </c>
    </row>
    <row r="61">
      <c r="J61" s="2" t="s">
        <v>73</v>
      </c>
      <c r="K61" s="3">
        <v>0.0</v>
      </c>
      <c r="L61" s="3">
        <v>0.0</v>
      </c>
      <c r="M61" s="3">
        <v>0.0</v>
      </c>
      <c r="N61" s="3">
        <v>0.0</v>
      </c>
    </row>
    <row r="62">
      <c r="J62" s="2" t="s">
        <v>74</v>
      </c>
      <c r="K62" s="3">
        <v>0.0</v>
      </c>
      <c r="L62" s="3">
        <v>0.0</v>
      </c>
      <c r="M62" s="3">
        <v>1.0</v>
      </c>
      <c r="N62" s="3">
        <v>0.0</v>
      </c>
    </row>
    <row r="63">
      <c r="J63" s="2" t="s">
        <v>75</v>
      </c>
      <c r="K63" s="3">
        <v>0.0</v>
      </c>
      <c r="L63" s="3">
        <v>0.0</v>
      </c>
      <c r="M63" s="3">
        <v>0.0</v>
      </c>
      <c r="N63" s="3">
        <v>0.0</v>
      </c>
    </row>
    <row r="64">
      <c r="J64" s="2" t="s">
        <v>76</v>
      </c>
      <c r="K64" s="3">
        <v>0.0</v>
      </c>
      <c r="L64" s="3">
        <v>0.0</v>
      </c>
      <c r="M64" s="3">
        <v>0.0</v>
      </c>
      <c r="N64" s="3">
        <v>0.0</v>
      </c>
    </row>
    <row r="65">
      <c r="J65" s="2" t="s">
        <v>77</v>
      </c>
      <c r="K65" s="3">
        <v>0.0</v>
      </c>
      <c r="L65" s="3">
        <v>0.0</v>
      </c>
      <c r="M65" s="3">
        <v>0.0</v>
      </c>
      <c r="N65" s="3">
        <v>0.0</v>
      </c>
    </row>
    <row r="66">
      <c r="J66" s="2" t="s">
        <v>78</v>
      </c>
      <c r="K66" s="3">
        <v>0.0</v>
      </c>
      <c r="L66" s="3">
        <v>0.0</v>
      </c>
      <c r="M66" s="3">
        <v>0.0</v>
      </c>
      <c r="N66" s="3">
        <v>0.0</v>
      </c>
    </row>
    <row r="67">
      <c r="J67" s="2" t="s">
        <v>79</v>
      </c>
      <c r="K67" s="3">
        <v>0.0</v>
      </c>
      <c r="L67" s="3">
        <v>0.0</v>
      </c>
      <c r="M67" s="3">
        <v>0.0</v>
      </c>
      <c r="N67" s="3">
        <v>0.0</v>
      </c>
    </row>
    <row r="68">
      <c r="J68" s="2" t="s">
        <v>80</v>
      </c>
      <c r="K68" s="3">
        <v>48.0</v>
      </c>
      <c r="L68" s="3">
        <v>48.0</v>
      </c>
      <c r="M68" s="3">
        <v>61.0</v>
      </c>
      <c r="N68" s="3">
        <v>61.0</v>
      </c>
    </row>
    <row r="69">
      <c r="J69" s="2" t="s">
        <v>81</v>
      </c>
      <c r="K69" s="3">
        <v>0.0</v>
      </c>
      <c r="L69" s="3">
        <v>0.0</v>
      </c>
      <c r="M69" s="3">
        <v>0.0</v>
      </c>
      <c r="N69" s="3">
        <v>0.0</v>
      </c>
    </row>
    <row r="70">
      <c r="J70" s="2" t="s">
        <v>82</v>
      </c>
      <c r="K70" s="3">
        <v>0.0</v>
      </c>
      <c r="L70" s="3">
        <v>114.0</v>
      </c>
      <c r="M70" s="3">
        <v>114.0</v>
      </c>
      <c r="N70" s="3">
        <v>0.0</v>
      </c>
    </row>
    <row r="71">
      <c r="J71" s="2" t="s">
        <v>83</v>
      </c>
      <c r="K71" s="3">
        <v>0.0</v>
      </c>
      <c r="L71" s="3">
        <v>0.0</v>
      </c>
      <c r="M71" s="3">
        <v>0.0</v>
      </c>
      <c r="N71" s="3">
        <v>0.0</v>
      </c>
    </row>
    <row r="72">
      <c r="J72" s="2" t="s">
        <v>84</v>
      </c>
      <c r="K72" s="3">
        <v>0.0</v>
      </c>
      <c r="L72" s="3">
        <v>0.0</v>
      </c>
      <c r="M72" s="3">
        <v>0.0</v>
      </c>
      <c r="N72" s="3">
        <v>0.0</v>
      </c>
    </row>
    <row r="73">
      <c r="J73" s="2" t="s">
        <v>85</v>
      </c>
      <c r="K73" s="3">
        <v>0.0</v>
      </c>
      <c r="L73" s="3">
        <v>0.0</v>
      </c>
      <c r="M73" s="3">
        <v>0.0</v>
      </c>
      <c r="N73" s="3">
        <v>0.0</v>
      </c>
    </row>
    <row r="74">
      <c r="J74" s="2" t="s">
        <v>86</v>
      </c>
      <c r="K74" s="3">
        <v>49.0</v>
      </c>
      <c r="L74" s="3">
        <v>49.0</v>
      </c>
      <c r="M74" s="3">
        <v>61.0</v>
      </c>
      <c r="N74" s="3">
        <v>62.0</v>
      </c>
    </row>
    <row r="76">
      <c r="J76" s="4" t="s">
        <v>59</v>
      </c>
      <c r="K76" s="5">
        <f t="shared" ref="K76:N76" si="2">SUM(K3:K74)-K46</f>
        <v>100</v>
      </c>
      <c r="L76" s="5">
        <f t="shared" si="2"/>
        <v>215</v>
      </c>
      <c r="M76" s="5">
        <f t="shared" si="2"/>
        <v>256</v>
      </c>
      <c r="N76" s="5">
        <f t="shared" si="2"/>
        <v>141</v>
      </c>
    </row>
    <row r="77">
      <c r="J77" s="4" t="s">
        <v>61</v>
      </c>
      <c r="K77" s="4" t="s">
        <v>87</v>
      </c>
      <c r="L77" s="4" t="s">
        <v>88</v>
      </c>
      <c r="M77" s="4" t="s">
        <v>89</v>
      </c>
      <c r="N77" s="4" t="s">
        <v>90</v>
      </c>
    </row>
    <row r="78">
      <c r="J78" s="4" t="s">
        <v>67</v>
      </c>
      <c r="K78" s="5">
        <f>175/K76</f>
        <v>1.75</v>
      </c>
      <c r="L78" s="5">
        <f>300/L76</f>
        <v>1.395348837</v>
      </c>
      <c r="M78" s="5">
        <f>318/M76</f>
        <v>1.2421875</v>
      </c>
      <c r="N78" s="5">
        <f>219/N76</f>
        <v>1.553191489</v>
      </c>
    </row>
    <row r="80">
      <c r="J80" s="4" t="s">
        <v>91</v>
      </c>
      <c r="K80" s="5">
        <f>SUM(K3:K74)-48-47-154</f>
        <v>6</v>
      </c>
      <c r="L80" s="5">
        <f>SUM(L3:L74)-47-48-144-113</f>
        <v>8</v>
      </c>
      <c r="M80" s="5">
        <f>SUM(M3:M74)-60-113-60-10-285-4</f>
        <v>10</v>
      </c>
      <c r="N80" s="5">
        <f>SUM(N3:N74)-61-60-10-280-4</f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38.25"/>
    <col customWidth="1" min="3" max="3" width="29.13"/>
    <col customWidth="1" min="4" max="4" width="41.38"/>
    <col customWidth="1" min="5" max="5" width="38.88"/>
    <col customWidth="1" min="6" max="6" width="50.63"/>
    <col customWidth="1" min="7" max="7" width="49.25"/>
    <col customWidth="1" min="8" max="8" width="45.25"/>
    <col customWidth="1" min="9" max="9" width="44.0"/>
    <col customWidth="1" min="11" max="11" width="43.5"/>
    <col customWidth="1" min="12" max="12" width="33.5"/>
    <col customWidth="1" min="13" max="13" width="38.13"/>
    <col customWidth="1" min="14" max="14" width="18.0"/>
    <col customWidth="1" min="15" max="15" width="16.25"/>
    <col customWidth="1" min="16" max="16" width="44.75"/>
    <col customWidth="1" min="18" max="18" width="52.38"/>
    <col customWidth="1" min="19" max="19" width="50.25"/>
  </cols>
  <sheetData>
    <row r="2">
      <c r="B2" s="4" t="s">
        <v>92</v>
      </c>
      <c r="C2" s="4" t="s">
        <v>93</v>
      </c>
      <c r="D2" s="4" t="s">
        <v>94</v>
      </c>
      <c r="E2" s="4" t="s">
        <v>95</v>
      </c>
      <c r="F2" s="1" t="s">
        <v>96</v>
      </c>
      <c r="G2" s="6" t="s">
        <v>97</v>
      </c>
      <c r="H2" s="1" t="s">
        <v>98</v>
      </c>
      <c r="I2" s="1" t="s">
        <v>99</v>
      </c>
      <c r="L2" s="4" t="s">
        <v>100</v>
      </c>
      <c r="M2" s="1" t="s">
        <v>101</v>
      </c>
      <c r="N2" s="4" t="s">
        <v>102</v>
      </c>
      <c r="O2" s="4" t="s">
        <v>103</v>
      </c>
      <c r="P2" s="4" t="s">
        <v>104</v>
      </c>
      <c r="R2" s="1" t="s">
        <v>105</v>
      </c>
      <c r="S2" s="6" t="s">
        <v>106</v>
      </c>
    </row>
    <row r="3">
      <c r="A3" s="2" t="s">
        <v>8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K3" s="2" t="s">
        <v>8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</row>
    <row r="4">
      <c r="A4" s="2" t="s">
        <v>9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K4" s="2" t="s">
        <v>9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</row>
    <row r="5">
      <c r="A5" s="2" t="s">
        <v>12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K5" s="2" t="s">
        <v>12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</row>
    <row r="6">
      <c r="A6" s="2" t="s">
        <v>13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K6" s="2" t="s">
        <v>13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</row>
    <row r="7">
      <c r="A7" s="2" t="s">
        <v>10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K7" s="2" t="s">
        <v>10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</row>
    <row r="8">
      <c r="A8" s="2" t="s">
        <v>11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K8" s="2" t="s">
        <v>11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</row>
    <row r="9">
      <c r="A9" s="2" t="s">
        <v>14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K9" s="2" t="s">
        <v>14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</row>
    <row r="10">
      <c r="A10" s="2" t="s">
        <v>15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K10" s="2" t="s">
        <v>15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</row>
    <row r="11">
      <c r="A11" s="2" t="s">
        <v>16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K11" s="2" t="s">
        <v>16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</row>
    <row r="12">
      <c r="A12" s="2" t="s">
        <v>17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K12" s="2" t="s">
        <v>17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</row>
    <row r="13">
      <c r="A13" s="2" t="s">
        <v>18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K13" s="2" t="s">
        <v>18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</row>
    <row r="14">
      <c r="A14" s="2" t="s">
        <v>19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K14" s="2" t="s">
        <v>19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</row>
    <row r="15">
      <c r="A15" s="2" t="s">
        <v>20</v>
      </c>
      <c r="B15" s="3">
        <v>2.0</v>
      </c>
      <c r="C15" s="3">
        <v>2.0</v>
      </c>
      <c r="D15" s="3">
        <v>1.0</v>
      </c>
      <c r="E15" s="3">
        <v>1.0</v>
      </c>
      <c r="F15" s="3">
        <v>3.0</v>
      </c>
      <c r="G15" s="3">
        <v>3.0</v>
      </c>
      <c r="H15" s="3">
        <v>1.0</v>
      </c>
      <c r="I15" s="3">
        <v>1.0</v>
      </c>
      <c r="K15" s="2" t="s">
        <v>20</v>
      </c>
      <c r="L15" s="3">
        <v>3.0</v>
      </c>
      <c r="M15" s="3">
        <v>3.0</v>
      </c>
      <c r="N15" s="3">
        <v>1.0</v>
      </c>
      <c r="O15" s="3">
        <v>1.0</v>
      </c>
      <c r="P15" s="3">
        <v>1.0</v>
      </c>
      <c r="Q15" s="3">
        <v>1.0</v>
      </c>
      <c r="R15" s="3">
        <v>2.0</v>
      </c>
      <c r="S15" s="3">
        <v>2.0</v>
      </c>
    </row>
    <row r="16">
      <c r="A16" s="2" t="s">
        <v>21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K16" s="2" t="s">
        <v>21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</row>
    <row r="17">
      <c r="A17" s="2" t="s">
        <v>22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K17" s="2" t="s">
        <v>22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</row>
    <row r="18">
      <c r="A18" s="2" t="s">
        <v>23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K18" s="2" t="s">
        <v>23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</row>
    <row r="19">
      <c r="A19" s="2" t="s">
        <v>24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K19" s="2" t="s">
        <v>24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</row>
    <row r="20">
      <c r="A20" s="2" t="s">
        <v>25</v>
      </c>
      <c r="B20" s="3">
        <v>0.0</v>
      </c>
      <c r="C20" s="3">
        <v>5.0</v>
      </c>
      <c r="D20" s="3">
        <v>0.0</v>
      </c>
      <c r="E20" s="3">
        <v>2.0</v>
      </c>
      <c r="F20" s="3">
        <v>0.0</v>
      </c>
      <c r="G20" s="3">
        <v>3.0</v>
      </c>
      <c r="H20" s="3">
        <v>0.0</v>
      </c>
      <c r="I20" s="3">
        <v>2.0</v>
      </c>
      <c r="K20" s="2" t="s">
        <v>25</v>
      </c>
      <c r="L20" s="3">
        <v>0.0</v>
      </c>
      <c r="M20" s="3">
        <v>6.0</v>
      </c>
      <c r="N20" s="3">
        <v>0.0</v>
      </c>
      <c r="O20" s="3">
        <v>1.0</v>
      </c>
      <c r="P20" s="3">
        <v>0.0</v>
      </c>
      <c r="Q20" s="3">
        <v>1.0</v>
      </c>
      <c r="R20" s="3">
        <v>0.0</v>
      </c>
      <c r="S20" s="3">
        <v>1.0</v>
      </c>
    </row>
    <row r="21">
      <c r="A21" s="2" t="s">
        <v>26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K21" s="2" t="s">
        <v>26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</row>
    <row r="22">
      <c r="A22" s="2" t="s">
        <v>27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K22" s="2" t="s">
        <v>27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</row>
    <row r="23">
      <c r="A23" s="2" t="s">
        <v>28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K23" s="2" t="s">
        <v>28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</row>
    <row r="24">
      <c r="A24" s="2" t="s">
        <v>29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K24" s="2" t="s">
        <v>29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</row>
    <row r="25">
      <c r="A25" s="2" t="s">
        <v>30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K25" s="2" t="s">
        <v>30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</row>
    <row r="26">
      <c r="A26" s="2" t="s">
        <v>31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K26" s="2" t="s">
        <v>31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</row>
    <row r="27">
      <c r="A27" s="2" t="s">
        <v>32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K27" s="2" t="s">
        <v>32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</row>
    <row r="28">
      <c r="A28" s="2" t="s">
        <v>33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K28" s="2" t="s">
        <v>33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</row>
    <row r="29">
      <c r="A29" s="2" t="s">
        <v>34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K29" s="2" t="s">
        <v>34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</row>
    <row r="30">
      <c r="A30" s="2" t="s">
        <v>35</v>
      </c>
      <c r="B30" s="3">
        <v>1.0</v>
      </c>
      <c r="C30" s="3">
        <v>1.0</v>
      </c>
      <c r="D30" s="3">
        <v>1.0</v>
      </c>
      <c r="E30" s="3">
        <v>1.0</v>
      </c>
      <c r="F30" s="3">
        <v>1.0</v>
      </c>
      <c r="G30" s="3">
        <v>1.0</v>
      </c>
      <c r="H30" s="3">
        <v>1.0</v>
      </c>
      <c r="I30" s="3">
        <v>1.0</v>
      </c>
      <c r="K30" s="2" t="s">
        <v>35</v>
      </c>
      <c r="L30" s="3">
        <v>1.0</v>
      </c>
      <c r="M30" s="3">
        <v>1.0</v>
      </c>
      <c r="N30" s="3">
        <v>1.0</v>
      </c>
      <c r="O30" s="3">
        <v>1.0</v>
      </c>
      <c r="P30" s="3">
        <v>1.0</v>
      </c>
      <c r="Q30" s="3">
        <v>1.0</v>
      </c>
      <c r="R30" s="3">
        <v>1.0</v>
      </c>
      <c r="S30" s="3">
        <v>1.0</v>
      </c>
    </row>
    <row r="31">
      <c r="A31" s="2" t="s">
        <v>36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K31" s="2" t="s">
        <v>36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</row>
    <row r="32">
      <c r="A32" s="2" t="s">
        <v>37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K32" s="2" t="s">
        <v>37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</row>
    <row r="33">
      <c r="A33" s="2" t="s">
        <v>38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K33" s="2" t="s">
        <v>38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</row>
    <row r="34">
      <c r="A34" s="2" t="s">
        <v>39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K34" s="2" t="s">
        <v>39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</row>
    <row r="35">
      <c r="A35" s="2" t="s">
        <v>40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K35" s="2" t="s">
        <v>40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</row>
    <row r="36">
      <c r="A36" s="2" t="s">
        <v>41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K36" s="2" t="s">
        <v>41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</row>
    <row r="37">
      <c r="A37" s="2" t="s">
        <v>42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K37" s="2" t="s">
        <v>42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</row>
    <row r="38">
      <c r="A38" s="2" t="s">
        <v>43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K38" s="2" t="s">
        <v>43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</row>
    <row r="39">
      <c r="A39" s="2" t="s">
        <v>44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K39" s="2" t="s">
        <v>44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</row>
    <row r="40">
      <c r="A40" s="2" t="s">
        <v>45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K40" s="2" t="s">
        <v>45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</row>
    <row r="41">
      <c r="A41" s="2" t="s">
        <v>46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K41" s="2" t="s">
        <v>46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</row>
    <row r="42">
      <c r="A42" s="2" t="s">
        <v>48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K42" s="2" t="s">
        <v>48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</row>
    <row r="43">
      <c r="A43" s="2" t="s">
        <v>47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K43" s="2" t="s">
        <v>47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</row>
    <row r="44">
      <c r="A44" s="2" t="s">
        <v>49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K44" s="2" t="s">
        <v>49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</row>
    <row r="45">
      <c r="A45" s="2" t="s">
        <v>50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K45" s="2" t="s">
        <v>50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</row>
    <row r="46">
      <c r="A46" s="2" t="s">
        <v>51</v>
      </c>
      <c r="B46" s="3">
        <v>345.0</v>
      </c>
      <c r="C46" s="3">
        <v>250.0</v>
      </c>
      <c r="D46" s="3">
        <v>145.0</v>
      </c>
      <c r="E46" s="3">
        <v>234.0</v>
      </c>
      <c r="F46" s="3">
        <v>173.0</v>
      </c>
      <c r="G46" s="3">
        <v>268.0</v>
      </c>
      <c r="H46" s="3">
        <v>123.0</v>
      </c>
      <c r="I46" s="3">
        <v>192.0</v>
      </c>
      <c r="K46" s="2" t="s">
        <v>51</v>
      </c>
      <c r="L46" s="3">
        <v>1729.0</v>
      </c>
      <c r="M46" s="3">
        <v>1743.0</v>
      </c>
      <c r="N46" s="3">
        <v>202.0</v>
      </c>
      <c r="O46" s="3">
        <v>139.0</v>
      </c>
      <c r="P46" s="3">
        <v>144.0</v>
      </c>
      <c r="Q46" s="3">
        <v>220.0</v>
      </c>
      <c r="R46" s="3">
        <v>263.0</v>
      </c>
      <c r="S46" s="3">
        <v>293.0</v>
      </c>
    </row>
    <row r="47">
      <c r="A47" s="2" t="s">
        <v>52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K47" s="2" t="s">
        <v>52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</row>
    <row r="48">
      <c r="A48" s="2" t="s">
        <v>54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K48" s="2" t="s">
        <v>53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</row>
    <row r="49">
      <c r="A49" s="2" t="s">
        <v>56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K49" s="2" t="s">
        <v>55</v>
      </c>
      <c r="L49" s="3">
        <v>1.0</v>
      </c>
      <c r="M49" s="3">
        <v>2.0</v>
      </c>
      <c r="N49" s="3">
        <v>0.0</v>
      </c>
      <c r="O49" s="3">
        <v>0.0</v>
      </c>
      <c r="P49" s="3">
        <v>0.0</v>
      </c>
      <c r="Q49" s="3">
        <v>0.0</v>
      </c>
      <c r="R49" s="3">
        <v>1.0</v>
      </c>
      <c r="S49" s="3">
        <v>2.0</v>
      </c>
    </row>
    <row r="50">
      <c r="B50" s="5">
        <f t="shared" ref="B50:I50" si="1">SUM(B3:B49)-B46</f>
        <v>3</v>
      </c>
      <c r="C50" s="5">
        <f t="shared" si="1"/>
        <v>8</v>
      </c>
      <c r="D50" s="5">
        <f t="shared" si="1"/>
        <v>2</v>
      </c>
      <c r="E50" s="5">
        <f t="shared" si="1"/>
        <v>4</v>
      </c>
      <c r="F50" s="5">
        <f t="shared" si="1"/>
        <v>4</v>
      </c>
      <c r="G50" s="5">
        <f t="shared" si="1"/>
        <v>7</v>
      </c>
      <c r="H50" s="5">
        <f t="shared" si="1"/>
        <v>2</v>
      </c>
      <c r="I50" s="5">
        <f t="shared" si="1"/>
        <v>4</v>
      </c>
      <c r="K50" s="2" t="s">
        <v>57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</row>
    <row r="51">
      <c r="A51" s="4" t="s">
        <v>61</v>
      </c>
      <c r="B51" s="4" t="s">
        <v>107</v>
      </c>
      <c r="C51" s="4" t="s">
        <v>108</v>
      </c>
      <c r="D51" s="4" t="s">
        <v>109</v>
      </c>
      <c r="E51" s="4" t="s">
        <v>110</v>
      </c>
      <c r="F51" s="4" t="s">
        <v>111</v>
      </c>
      <c r="G51" s="4" t="s">
        <v>112</v>
      </c>
      <c r="H51" s="4" t="s">
        <v>113</v>
      </c>
      <c r="I51" s="4" t="s">
        <v>114</v>
      </c>
      <c r="K51" s="2" t="s">
        <v>58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</row>
    <row r="52">
      <c r="A52" s="4" t="s">
        <v>67</v>
      </c>
      <c r="B52" s="5">
        <f>380/B50</f>
        <v>126.6666667</v>
      </c>
      <c r="C52" s="5">
        <f>1146/C50</f>
        <v>143.25</v>
      </c>
      <c r="D52" s="5">
        <f>460/D50</f>
        <v>230</v>
      </c>
      <c r="E52" s="5">
        <f>484/E50</f>
        <v>121</v>
      </c>
      <c r="F52" s="5">
        <f>194/F50</f>
        <v>48.5</v>
      </c>
      <c r="G52" s="5">
        <f>384/G50</f>
        <v>54.85714286</v>
      </c>
      <c r="H52" s="5">
        <f>192/H50</f>
        <v>96</v>
      </c>
      <c r="I52" s="5">
        <f>240/I50</f>
        <v>60</v>
      </c>
      <c r="K52" s="2" t="s">
        <v>60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</row>
    <row r="53">
      <c r="A53" s="4" t="s">
        <v>115</v>
      </c>
      <c r="B53" s="4">
        <v>2469.0</v>
      </c>
      <c r="C53" s="4">
        <v>2469.0</v>
      </c>
      <c r="D53" s="4">
        <v>383.0</v>
      </c>
      <c r="E53" s="4">
        <v>383.0</v>
      </c>
      <c r="F53" s="4">
        <v>2469.0</v>
      </c>
      <c r="G53" s="4">
        <v>2469.0</v>
      </c>
      <c r="H53" s="4">
        <v>383.0</v>
      </c>
      <c r="I53" s="4">
        <v>383.0</v>
      </c>
      <c r="K53" s="2" t="s">
        <v>66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</row>
    <row r="54">
      <c r="A54" s="4" t="s">
        <v>116</v>
      </c>
      <c r="B54" s="4">
        <f t="shared" ref="B54:I54" si="2">B50/B53</f>
        <v>0.001215066829</v>
      </c>
      <c r="C54" s="4">
        <f t="shared" si="2"/>
        <v>0.00324017821</v>
      </c>
      <c r="D54" s="4">
        <f t="shared" si="2"/>
        <v>0.005221932115</v>
      </c>
      <c r="E54" s="4">
        <f t="shared" si="2"/>
        <v>0.01044386423</v>
      </c>
      <c r="F54" s="4">
        <f t="shared" si="2"/>
        <v>0.001620089105</v>
      </c>
      <c r="G54" s="4">
        <f t="shared" si="2"/>
        <v>0.002835155934</v>
      </c>
      <c r="H54" s="4">
        <f t="shared" si="2"/>
        <v>0.005221932115</v>
      </c>
      <c r="I54" s="4">
        <f t="shared" si="2"/>
        <v>0.01044386423</v>
      </c>
      <c r="K54" s="2" t="s">
        <v>68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</row>
    <row r="55">
      <c r="K55" s="2" t="s">
        <v>69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</row>
    <row r="56">
      <c r="K56" s="2" t="s">
        <v>70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</row>
    <row r="57">
      <c r="K57" s="2" t="s">
        <v>71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</row>
    <row r="58">
      <c r="K58" s="2" t="s">
        <v>54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</row>
    <row r="59">
      <c r="K59" s="2" t="s">
        <v>56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</row>
    <row r="60">
      <c r="K60" s="2" t="s">
        <v>72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</row>
    <row r="61">
      <c r="K61" s="2" t="s">
        <v>73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</row>
    <row r="62">
      <c r="K62" s="2" t="s">
        <v>74</v>
      </c>
      <c r="L62" s="3">
        <v>0.0</v>
      </c>
      <c r="M62" s="3">
        <v>51.0</v>
      </c>
      <c r="N62" s="3">
        <v>27.0</v>
      </c>
      <c r="O62" s="3">
        <v>0.0</v>
      </c>
      <c r="P62" s="3">
        <v>31.0</v>
      </c>
      <c r="Q62" s="3">
        <v>159.0</v>
      </c>
      <c r="R62" s="3">
        <v>0.0</v>
      </c>
      <c r="S62" s="3">
        <v>0.0</v>
      </c>
    </row>
    <row r="63">
      <c r="K63" s="2" t="s">
        <v>75</v>
      </c>
      <c r="L63" s="3">
        <v>0.0</v>
      </c>
      <c r="M63" s="3">
        <v>1.0</v>
      </c>
      <c r="N63" s="3">
        <v>1.0</v>
      </c>
      <c r="O63" s="3">
        <v>1.0</v>
      </c>
      <c r="P63" s="3">
        <v>1.0</v>
      </c>
      <c r="Q63" s="3">
        <v>1.0</v>
      </c>
      <c r="R63" s="3">
        <v>1.0</v>
      </c>
      <c r="S63" s="3">
        <v>1.0</v>
      </c>
    </row>
    <row r="64">
      <c r="K64" s="2" t="s">
        <v>76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</row>
    <row r="65">
      <c r="K65" s="2" t="s">
        <v>77</v>
      </c>
      <c r="L65" s="3">
        <v>1.0</v>
      </c>
      <c r="M65" s="3">
        <v>1.0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</row>
    <row r="66">
      <c r="K66" s="2" t="s">
        <v>78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</row>
    <row r="67">
      <c r="K67" s="2" t="s">
        <v>79</v>
      </c>
      <c r="L67" s="3">
        <v>5.0</v>
      </c>
      <c r="M67" s="3">
        <v>5.0</v>
      </c>
      <c r="N67" s="3">
        <v>5.0</v>
      </c>
      <c r="O67" s="3">
        <v>5.0</v>
      </c>
      <c r="P67" s="3">
        <v>5.0</v>
      </c>
      <c r="Q67" s="3">
        <v>5.0</v>
      </c>
      <c r="R67" s="3">
        <v>5.0</v>
      </c>
      <c r="S67" s="3">
        <v>5.0</v>
      </c>
    </row>
    <row r="68">
      <c r="K68" s="2" t="s">
        <v>80</v>
      </c>
      <c r="L68" s="3">
        <v>386.0</v>
      </c>
      <c r="M68" s="3">
        <v>393.0</v>
      </c>
      <c r="N68" s="3">
        <v>370.0</v>
      </c>
      <c r="O68" s="3">
        <v>378.0</v>
      </c>
      <c r="P68" s="3">
        <v>205.0</v>
      </c>
      <c r="Q68" s="3">
        <v>213.0</v>
      </c>
      <c r="R68" s="3">
        <v>427.0</v>
      </c>
      <c r="S68" s="3">
        <v>432.0</v>
      </c>
    </row>
    <row r="69">
      <c r="K69" s="2" t="s">
        <v>81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</row>
    <row r="70">
      <c r="K70" s="2" t="s">
        <v>82</v>
      </c>
      <c r="L70" s="3">
        <v>0.0</v>
      </c>
      <c r="M70" s="3">
        <v>62.0</v>
      </c>
      <c r="N70" s="3">
        <v>0.0</v>
      </c>
      <c r="O70" s="3">
        <v>2.0</v>
      </c>
      <c r="P70" s="3">
        <v>0.0</v>
      </c>
      <c r="Q70" s="3">
        <v>0.0</v>
      </c>
      <c r="R70" s="3">
        <v>0.0</v>
      </c>
      <c r="S70" s="3">
        <v>17.0</v>
      </c>
    </row>
    <row r="71">
      <c r="K71" s="2" t="s">
        <v>83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</row>
    <row r="72">
      <c r="K72" s="2" t="s">
        <v>84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</row>
    <row r="73">
      <c r="K73" s="2" t="s">
        <v>85</v>
      </c>
      <c r="L73" s="3">
        <v>1.0</v>
      </c>
      <c r="M73" s="3">
        <v>7.0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</row>
    <row r="74">
      <c r="K74" s="2" t="s">
        <v>86</v>
      </c>
      <c r="L74" s="3">
        <v>368.0</v>
      </c>
      <c r="M74" s="3">
        <v>388.0</v>
      </c>
      <c r="N74" s="3">
        <v>28.0</v>
      </c>
      <c r="O74" s="3">
        <v>30.0</v>
      </c>
      <c r="P74" s="3">
        <v>27.0</v>
      </c>
      <c r="Q74" s="3">
        <v>29.0</v>
      </c>
      <c r="R74" s="3">
        <v>74.0</v>
      </c>
      <c r="S74" s="3">
        <v>79.0</v>
      </c>
    </row>
    <row r="75">
      <c r="L75" s="5">
        <f t="shared" ref="L75:S75" si="3">SUM(L3:L74)-L46</f>
        <v>766</v>
      </c>
      <c r="M75" s="5">
        <f t="shared" si="3"/>
        <v>920</v>
      </c>
      <c r="N75" s="5">
        <f t="shared" si="3"/>
        <v>433</v>
      </c>
      <c r="O75" s="5">
        <f t="shared" si="3"/>
        <v>419</v>
      </c>
      <c r="P75" s="5">
        <f t="shared" si="3"/>
        <v>271</v>
      </c>
      <c r="Q75" s="5">
        <f t="shared" si="3"/>
        <v>410</v>
      </c>
      <c r="R75" s="5">
        <f t="shared" si="3"/>
        <v>511</v>
      </c>
      <c r="S75" s="5">
        <f t="shared" si="3"/>
        <v>540</v>
      </c>
    </row>
    <row r="76">
      <c r="K76" s="4" t="s">
        <v>61</v>
      </c>
      <c r="L76" s="4" t="s">
        <v>117</v>
      </c>
      <c r="M76" s="4" t="s">
        <v>118</v>
      </c>
      <c r="N76" s="4" t="s">
        <v>119</v>
      </c>
      <c r="O76" s="4" t="s">
        <v>120</v>
      </c>
      <c r="P76" s="4" t="s">
        <v>121</v>
      </c>
      <c r="Q76" s="4" t="s">
        <v>122</v>
      </c>
      <c r="R76" s="4" t="s">
        <v>123</v>
      </c>
      <c r="S76" s="4" t="s">
        <v>124</v>
      </c>
    </row>
    <row r="77">
      <c r="K77" s="4" t="s">
        <v>67</v>
      </c>
      <c r="L77" s="5">
        <f>809/L75</f>
        <v>1.05613577</v>
      </c>
      <c r="M77" s="5">
        <f>1150/M75</f>
        <v>1.25</v>
      </c>
      <c r="N77" s="5">
        <f>610/N75</f>
        <v>1.408775982</v>
      </c>
      <c r="O77" s="5">
        <f>819/O75</f>
        <v>1.954653938</v>
      </c>
      <c r="P77" s="5">
        <f>395/P75</f>
        <v>1.457564576</v>
      </c>
      <c r="Q77" s="5">
        <f>466/Q75</f>
        <v>1.136585366</v>
      </c>
      <c r="R77" s="5">
        <f>486/R75</f>
        <v>0.9510763209</v>
      </c>
      <c r="S77" s="5">
        <f>738/S75</f>
        <v>1.366666667</v>
      </c>
    </row>
    <row r="78">
      <c r="L78" s="4">
        <v>2469.0</v>
      </c>
      <c r="M78" s="4">
        <v>2469.0</v>
      </c>
      <c r="N78" s="4">
        <v>383.0</v>
      </c>
      <c r="O78" s="4">
        <v>383.0</v>
      </c>
      <c r="P78" s="4">
        <v>383.0</v>
      </c>
      <c r="Q78" s="4">
        <v>383.0</v>
      </c>
      <c r="R78" s="4">
        <v>2469.0</v>
      </c>
      <c r="S78" s="4">
        <v>2469.0</v>
      </c>
    </row>
    <row r="79">
      <c r="K79" s="4" t="s">
        <v>116</v>
      </c>
      <c r="L79" s="5">
        <f t="shared" ref="L79:S79" si="4">L75/L78</f>
        <v>0.3102470636</v>
      </c>
      <c r="M79" s="5">
        <f t="shared" si="4"/>
        <v>0.3726204941</v>
      </c>
      <c r="N79" s="5">
        <f t="shared" si="4"/>
        <v>1.130548303</v>
      </c>
      <c r="O79" s="5">
        <f t="shared" si="4"/>
        <v>1.093994778</v>
      </c>
      <c r="P79" s="5">
        <f t="shared" si="4"/>
        <v>0.7075718016</v>
      </c>
      <c r="Q79" s="5">
        <f t="shared" si="4"/>
        <v>1.070496084</v>
      </c>
      <c r="R79" s="5">
        <f t="shared" si="4"/>
        <v>0.2069663832</v>
      </c>
      <c r="S79" s="5">
        <f t="shared" si="4"/>
        <v>0.2187120292</v>
      </c>
    </row>
    <row r="86">
      <c r="N86" s="2" t="s">
        <v>20</v>
      </c>
      <c r="O86" s="2" t="s">
        <v>25</v>
      </c>
      <c r="P86" s="4" t="s">
        <v>125</v>
      </c>
      <c r="Q86" s="2" t="s">
        <v>55</v>
      </c>
      <c r="R86" s="2" t="s">
        <v>77</v>
      </c>
      <c r="S86" s="2" t="s">
        <v>79</v>
      </c>
      <c r="T86" s="2" t="s">
        <v>80</v>
      </c>
      <c r="U86" s="2" t="s">
        <v>85</v>
      </c>
      <c r="V86" s="2" t="s">
        <v>86</v>
      </c>
    </row>
    <row r="87">
      <c r="K87" s="7" t="s">
        <v>126</v>
      </c>
      <c r="L87" s="4">
        <v>1.06</v>
      </c>
      <c r="M87" s="4">
        <v>0.31</v>
      </c>
      <c r="N87" s="8">
        <v>3.0</v>
      </c>
      <c r="O87" s="9">
        <v>0.0</v>
      </c>
      <c r="P87" s="4">
        <v>1.0</v>
      </c>
      <c r="Q87" s="4">
        <v>1.0</v>
      </c>
      <c r="R87" s="4">
        <v>1.0</v>
      </c>
      <c r="S87" s="4">
        <v>5.0</v>
      </c>
      <c r="T87" s="4">
        <v>386.0</v>
      </c>
      <c r="U87" s="4">
        <v>1.0</v>
      </c>
      <c r="V87" s="4">
        <v>368.0</v>
      </c>
    </row>
    <row r="88">
      <c r="K88" s="7" t="s">
        <v>127</v>
      </c>
      <c r="L88" s="4">
        <v>0.95</v>
      </c>
      <c r="M88" s="4">
        <v>0.206</v>
      </c>
      <c r="N88" s="7"/>
      <c r="O88" s="7"/>
    </row>
    <row r="89">
      <c r="K89" s="7" t="s">
        <v>128</v>
      </c>
      <c r="L89" s="4">
        <v>1.41</v>
      </c>
      <c r="M89" s="4">
        <v>1.13</v>
      </c>
      <c r="N89" s="10"/>
      <c r="O89" s="7"/>
    </row>
    <row r="90">
      <c r="K90" s="7" t="s">
        <v>129</v>
      </c>
      <c r="L90" s="4">
        <v>1.46</v>
      </c>
      <c r="M90" s="4">
        <v>0.707</v>
      </c>
      <c r="N90" s="7"/>
      <c r="O90" s="7"/>
    </row>
    <row r="91">
      <c r="K91" s="7" t="s">
        <v>130</v>
      </c>
      <c r="L91" s="4">
        <v>1.25</v>
      </c>
      <c r="M91" s="4">
        <v>0.372</v>
      </c>
      <c r="N91" s="10"/>
      <c r="O91" s="7"/>
    </row>
    <row r="92">
      <c r="C92" s="4" t="s">
        <v>131</v>
      </c>
      <c r="D92" s="4" t="s">
        <v>132</v>
      </c>
      <c r="E92" s="4" t="s">
        <v>133</v>
      </c>
      <c r="F92" s="4" t="s">
        <v>134</v>
      </c>
      <c r="G92" s="4" t="s">
        <v>135</v>
      </c>
      <c r="K92" s="7" t="s">
        <v>136</v>
      </c>
      <c r="L92" s="4">
        <v>1.36</v>
      </c>
      <c r="M92" s="4">
        <v>0.2187</v>
      </c>
      <c r="N92" s="7"/>
      <c r="O92" s="7"/>
    </row>
    <row r="93">
      <c r="B93" s="7" t="s">
        <v>137</v>
      </c>
      <c r="C93" s="4">
        <v>126.7</v>
      </c>
      <c r="D93" s="4">
        <v>0.0012</v>
      </c>
      <c r="E93" s="8">
        <v>2.0</v>
      </c>
      <c r="F93" s="9">
        <v>0.0</v>
      </c>
      <c r="G93" s="4">
        <v>1.0</v>
      </c>
      <c r="K93" s="7" t="s">
        <v>138</v>
      </c>
      <c r="L93" s="4">
        <v>1.95</v>
      </c>
      <c r="M93" s="4">
        <v>1.09</v>
      </c>
      <c r="N93" s="10"/>
      <c r="O93" s="7"/>
    </row>
    <row r="94">
      <c r="B94" s="7" t="s">
        <v>139</v>
      </c>
      <c r="C94" s="5">
        <v>48.5</v>
      </c>
      <c r="D94" s="4">
        <v>0.0016</v>
      </c>
      <c r="E94" s="9">
        <v>3.0</v>
      </c>
      <c r="F94" s="9">
        <v>0.0</v>
      </c>
      <c r="G94" s="4">
        <v>1.0</v>
      </c>
      <c r="K94" s="7" t="s">
        <v>140</v>
      </c>
      <c r="L94" s="4">
        <v>1.13</v>
      </c>
      <c r="M94" s="4">
        <v>1.07</v>
      </c>
      <c r="N94" s="7"/>
      <c r="O94" s="7"/>
    </row>
    <row r="95">
      <c r="B95" s="7" t="s">
        <v>141</v>
      </c>
      <c r="C95" s="4">
        <v>230.0</v>
      </c>
      <c r="D95" s="4">
        <v>0.0052</v>
      </c>
      <c r="E95" s="8">
        <v>1.0</v>
      </c>
      <c r="F95" s="9">
        <v>0.0</v>
      </c>
      <c r="G95" s="4">
        <v>1.0</v>
      </c>
    </row>
    <row r="96">
      <c r="B96" s="7" t="s">
        <v>142</v>
      </c>
      <c r="C96" s="4">
        <v>96.0</v>
      </c>
      <c r="D96" s="4">
        <v>0.0052</v>
      </c>
      <c r="E96" s="9">
        <v>1.0</v>
      </c>
      <c r="F96" s="9">
        <v>0.0</v>
      </c>
      <c r="G96" s="4">
        <v>1.0</v>
      </c>
    </row>
    <row r="97">
      <c r="B97" s="7" t="s">
        <v>143</v>
      </c>
      <c r="C97" s="4">
        <v>143.5</v>
      </c>
      <c r="D97" s="4">
        <v>0.0032</v>
      </c>
      <c r="E97" s="8">
        <v>2.0</v>
      </c>
      <c r="F97" s="9">
        <v>1.0</v>
      </c>
      <c r="G97" s="4">
        <v>5.0</v>
      </c>
    </row>
    <row r="98">
      <c r="B98" s="7" t="s">
        <v>144</v>
      </c>
      <c r="C98" s="4">
        <v>54.86</v>
      </c>
      <c r="D98" s="4">
        <v>0.0028</v>
      </c>
      <c r="E98" s="9">
        <v>3.0</v>
      </c>
      <c r="F98" s="9">
        <v>3.0</v>
      </c>
      <c r="G98" s="4">
        <v>1.0</v>
      </c>
    </row>
    <row r="99">
      <c r="B99" s="7" t="s">
        <v>145</v>
      </c>
      <c r="C99" s="5">
        <v>121.0</v>
      </c>
      <c r="D99" s="4">
        <v>0.0104</v>
      </c>
      <c r="E99" s="8">
        <v>1.0</v>
      </c>
      <c r="F99" s="9">
        <v>2.0</v>
      </c>
      <c r="G99" s="4">
        <v>1.0</v>
      </c>
    </row>
    <row r="100">
      <c r="B100" s="7" t="s">
        <v>146</v>
      </c>
      <c r="C100" s="4">
        <v>60.0</v>
      </c>
      <c r="D100" s="4">
        <v>0.0104</v>
      </c>
      <c r="E100" s="9">
        <v>1.0</v>
      </c>
      <c r="F100" s="9">
        <v>2.0</v>
      </c>
      <c r="G100" s="4">
        <v>1.0</v>
      </c>
    </row>
    <row r="101">
      <c r="B101" s="7" t="s">
        <v>126</v>
      </c>
      <c r="C101" s="4">
        <v>1.06</v>
      </c>
      <c r="D101" s="4">
        <v>0.31</v>
      </c>
      <c r="E101" s="10"/>
      <c r="F101" s="7"/>
    </row>
    <row r="102">
      <c r="B102" s="7" t="s">
        <v>127</v>
      </c>
      <c r="C102" s="4">
        <v>0.95</v>
      </c>
      <c r="D102" s="4">
        <v>0.206</v>
      </c>
      <c r="E102" s="7"/>
      <c r="F102" s="7"/>
    </row>
    <row r="103">
      <c r="B103" s="7" t="s">
        <v>128</v>
      </c>
      <c r="C103" s="4">
        <v>1.41</v>
      </c>
      <c r="D103" s="4">
        <v>1.13</v>
      </c>
      <c r="E103" s="10"/>
      <c r="F103" s="7"/>
    </row>
    <row r="104">
      <c r="B104" s="7" t="s">
        <v>129</v>
      </c>
      <c r="C104" s="4">
        <v>1.46</v>
      </c>
      <c r="D104" s="4">
        <v>0.707</v>
      </c>
      <c r="E104" s="7"/>
      <c r="F104" s="7"/>
    </row>
    <row r="105">
      <c r="B105" s="7" t="s">
        <v>130</v>
      </c>
      <c r="C105" s="4">
        <v>1.25</v>
      </c>
      <c r="D105" s="4">
        <v>0.372</v>
      </c>
      <c r="E105" s="10"/>
      <c r="F105" s="7"/>
    </row>
    <row r="106">
      <c r="B106" s="7" t="s">
        <v>136</v>
      </c>
      <c r="C106" s="4">
        <v>1.36</v>
      </c>
      <c r="D106" s="4">
        <v>0.2187</v>
      </c>
      <c r="E106" s="7"/>
      <c r="F106" s="7"/>
    </row>
    <row r="107">
      <c r="B107" s="7" t="s">
        <v>138</v>
      </c>
      <c r="C107" s="4">
        <v>1.95</v>
      </c>
      <c r="D107" s="4">
        <v>1.09</v>
      </c>
      <c r="E107" s="10"/>
      <c r="F107" s="7"/>
    </row>
    <row r="108">
      <c r="B108" s="7" t="s">
        <v>140</v>
      </c>
      <c r="C108" s="4">
        <v>1.13</v>
      </c>
      <c r="D108" s="4">
        <v>1.07</v>
      </c>
      <c r="E108" s="7"/>
      <c r="F10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13" max="13" width="31.25"/>
    <col customWidth="1" min="14" max="14" width="30.13"/>
  </cols>
  <sheetData>
    <row r="1">
      <c r="B1" s="4" t="s">
        <v>100</v>
      </c>
      <c r="C1" s="1" t="s">
        <v>101</v>
      </c>
      <c r="D1" s="4" t="s">
        <v>102</v>
      </c>
      <c r="E1" s="4" t="s">
        <v>103</v>
      </c>
      <c r="F1" s="4" t="s">
        <v>104</v>
      </c>
      <c r="H1" s="1" t="s">
        <v>105</v>
      </c>
      <c r="I1" s="6" t="s">
        <v>106</v>
      </c>
    </row>
    <row r="2">
      <c r="A2" s="2" t="s">
        <v>8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</row>
    <row r="3">
      <c r="A3" s="2" t="s">
        <v>9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</row>
    <row r="4">
      <c r="A4" s="2" t="s">
        <v>12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</row>
    <row r="5">
      <c r="A5" s="2" t="s">
        <v>13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</row>
    <row r="6">
      <c r="A6" s="2" t="s">
        <v>10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</row>
    <row r="7">
      <c r="A7" s="2" t="s">
        <v>11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</row>
    <row r="8">
      <c r="A8" s="2" t="s">
        <v>14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</row>
    <row r="9">
      <c r="A9" s="2" t="s">
        <v>15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</row>
    <row r="10">
      <c r="A10" s="2" t="s">
        <v>16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</row>
    <row r="11">
      <c r="A11" s="2" t="s">
        <v>17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</row>
    <row r="12">
      <c r="A12" s="2" t="s">
        <v>18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</row>
    <row r="13">
      <c r="A13" s="2" t="s">
        <v>19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</row>
    <row r="14">
      <c r="A14" s="2" t="s">
        <v>20</v>
      </c>
      <c r="B14" s="3">
        <v>3.0</v>
      </c>
      <c r="C14" s="3">
        <v>3.0</v>
      </c>
      <c r="D14" s="3">
        <v>1.0</v>
      </c>
      <c r="E14" s="3">
        <v>1.0</v>
      </c>
      <c r="F14" s="3">
        <v>1.0</v>
      </c>
      <c r="G14" s="3">
        <v>1.0</v>
      </c>
      <c r="H14" s="3">
        <v>2.0</v>
      </c>
      <c r="I14" s="3">
        <v>2.0</v>
      </c>
    </row>
    <row r="15">
      <c r="A15" s="2" t="s">
        <v>21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</row>
    <row r="16">
      <c r="A16" s="2" t="s">
        <v>22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</row>
    <row r="17">
      <c r="A17" s="2" t="s">
        <v>23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</row>
    <row r="18">
      <c r="A18" s="2" t="s">
        <v>24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</row>
    <row r="19">
      <c r="A19" s="2" t="s">
        <v>25</v>
      </c>
      <c r="B19" s="3">
        <v>0.0</v>
      </c>
      <c r="C19" s="3">
        <v>6.0</v>
      </c>
      <c r="D19" s="3">
        <v>0.0</v>
      </c>
      <c r="E19" s="3">
        <v>1.0</v>
      </c>
      <c r="F19" s="3">
        <v>0.0</v>
      </c>
      <c r="G19" s="3">
        <v>1.0</v>
      </c>
      <c r="H19" s="3">
        <v>0.0</v>
      </c>
      <c r="I19" s="3">
        <v>1.0</v>
      </c>
    </row>
    <row r="20">
      <c r="A20" s="2" t="s">
        <v>26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</row>
    <row r="21">
      <c r="A21" s="2" t="s">
        <v>27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</row>
    <row r="22">
      <c r="A22" s="2" t="s">
        <v>28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</row>
    <row r="23">
      <c r="A23" s="2" t="s">
        <v>29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</row>
    <row r="24">
      <c r="A24" s="2" t="s">
        <v>30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</row>
    <row r="25">
      <c r="A25" s="2" t="s">
        <v>31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</row>
    <row r="26">
      <c r="A26" s="2" t="s">
        <v>32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</row>
    <row r="27">
      <c r="A27" s="2" t="s">
        <v>33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</row>
    <row r="28">
      <c r="A28" s="2" t="s">
        <v>34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</row>
    <row r="29">
      <c r="A29" s="2" t="s">
        <v>35</v>
      </c>
      <c r="B29" s="3">
        <v>1.0</v>
      </c>
      <c r="C29" s="3">
        <v>1.0</v>
      </c>
      <c r="D29" s="3">
        <v>1.0</v>
      </c>
      <c r="E29" s="3">
        <v>1.0</v>
      </c>
      <c r="F29" s="3">
        <v>1.0</v>
      </c>
      <c r="G29" s="3">
        <v>1.0</v>
      </c>
      <c r="H29" s="3">
        <v>1.0</v>
      </c>
      <c r="I29" s="3">
        <v>1.0</v>
      </c>
    </row>
    <row r="30">
      <c r="A30" s="2" t="s">
        <v>36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</row>
    <row r="31">
      <c r="A31" s="2" t="s">
        <v>37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</row>
    <row r="32">
      <c r="A32" s="2" t="s">
        <v>38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</row>
    <row r="33">
      <c r="A33" s="2" t="s">
        <v>39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</row>
    <row r="34">
      <c r="A34" s="2" t="s">
        <v>40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</row>
    <row r="35">
      <c r="A35" s="2" t="s">
        <v>41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</row>
    <row r="36">
      <c r="A36" s="2" t="s">
        <v>42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</row>
    <row r="37">
      <c r="A37" s="2" t="s">
        <v>43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</row>
    <row r="38">
      <c r="A38" s="2" t="s">
        <v>44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</row>
    <row r="39">
      <c r="A39" s="2" t="s">
        <v>45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</row>
    <row r="40">
      <c r="A40" s="2" t="s">
        <v>46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</row>
    <row r="41">
      <c r="A41" s="2" t="s">
        <v>48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</row>
    <row r="42">
      <c r="A42" s="2" t="s">
        <v>47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</row>
    <row r="43">
      <c r="A43" s="2" t="s">
        <v>49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</row>
    <row r="44">
      <c r="A44" s="2" t="s">
        <v>50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</row>
    <row r="45">
      <c r="A45" s="2" t="s">
        <v>51</v>
      </c>
      <c r="B45" s="3">
        <v>1729.0</v>
      </c>
      <c r="C45" s="3">
        <v>1743.0</v>
      </c>
      <c r="D45" s="3">
        <v>202.0</v>
      </c>
      <c r="E45" s="3">
        <v>139.0</v>
      </c>
      <c r="F45" s="3">
        <v>144.0</v>
      </c>
      <c r="G45" s="3">
        <v>220.0</v>
      </c>
      <c r="H45" s="3">
        <v>263.0</v>
      </c>
      <c r="I45" s="3">
        <v>293.0</v>
      </c>
    </row>
    <row r="46">
      <c r="A46" s="2" t="s">
        <v>52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</row>
    <row r="47">
      <c r="A47" s="2" t="s">
        <v>53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</row>
    <row r="48">
      <c r="A48" s="2" t="s">
        <v>55</v>
      </c>
      <c r="B48" s="3">
        <v>1.0</v>
      </c>
      <c r="C48" s="3">
        <v>2.0</v>
      </c>
      <c r="D48" s="3">
        <v>0.0</v>
      </c>
      <c r="E48" s="3">
        <v>0.0</v>
      </c>
      <c r="F48" s="3">
        <v>0.0</v>
      </c>
      <c r="G48" s="3">
        <v>0.0</v>
      </c>
      <c r="H48" s="3">
        <v>1.0</v>
      </c>
      <c r="I48" s="3">
        <v>2.0</v>
      </c>
    </row>
    <row r="49">
      <c r="A49" s="2" t="s">
        <v>57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</row>
    <row r="50">
      <c r="A50" s="2" t="s">
        <v>58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</row>
    <row r="51">
      <c r="A51" s="2" t="s">
        <v>60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</row>
    <row r="52">
      <c r="A52" s="2" t="s">
        <v>66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</row>
    <row r="53">
      <c r="A53" s="2" t="s">
        <v>68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</row>
    <row r="54">
      <c r="A54" s="2" t="s">
        <v>69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</row>
    <row r="55">
      <c r="A55" s="2" t="s">
        <v>70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M55" s="11"/>
    </row>
    <row r="56">
      <c r="A56" s="2" t="s">
        <v>71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</row>
    <row r="57">
      <c r="A57" s="2" t="s">
        <v>54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</row>
    <row r="58">
      <c r="A58" s="2" t="s">
        <v>56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</row>
    <row r="59">
      <c r="A59" s="2" t="s">
        <v>72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</row>
    <row r="60">
      <c r="A60" s="2" t="s">
        <v>73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</row>
    <row r="61">
      <c r="A61" s="2" t="s">
        <v>74</v>
      </c>
      <c r="B61" s="3">
        <v>0.0</v>
      </c>
      <c r="C61" s="3">
        <v>51.0</v>
      </c>
      <c r="D61" s="3">
        <v>27.0</v>
      </c>
      <c r="E61" s="3">
        <v>0.0</v>
      </c>
      <c r="F61" s="3">
        <v>31.0</v>
      </c>
      <c r="G61" s="3">
        <v>159.0</v>
      </c>
      <c r="H61" s="3">
        <v>0.0</v>
      </c>
      <c r="I61" s="3">
        <v>0.0</v>
      </c>
    </row>
    <row r="62">
      <c r="A62" s="2" t="s">
        <v>75</v>
      </c>
      <c r="B62" s="3">
        <v>0.0</v>
      </c>
      <c r="C62" s="3">
        <v>1.0</v>
      </c>
      <c r="D62" s="3">
        <v>1.0</v>
      </c>
      <c r="E62" s="3">
        <v>1.0</v>
      </c>
      <c r="F62" s="3">
        <v>1.0</v>
      </c>
      <c r="G62" s="3">
        <v>1.0</v>
      </c>
      <c r="H62" s="3">
        <v>1.0</v>
      </c>
      <c r="I62" s="3">
        <v>1.0</v>
      </c>
    </row>
    <row r="63">
      <c r="A63" s="2" t="s">
        <v>76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</row>
    <row r="64">
      <c r="A64" s="2" t="s">
        <v>77</v>
      </c>
      <c r="B64" s="3">
        <v>1.0</v>
      </c>
      <c r="C64" s="3">
        <v>1.0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</row>
    <row r="65">
      <c r="A65" s="2" t="s">
        <v>78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</row>
    <row r="66">
      <c r="A66" s="2" t="s">
        <v>79</v>
      </c>
      <c r="B66" s="3">
        <v>5.0</v>
      </c>
      <c r="C66" s="3">
        <v>5.0</v>
      </c>
      <c r="D66" s="3">
        <v>5.0</v>
      </c>
      <c r="E66" s="3">
        <v>5.0</v>
      </c>
      <c r="F66" s="3">
        <v>5.0</v>
      </c>
      <c r="G66" s="3">
        <v>5.0</v>
      </c>
      <c r="H66" s="3">
        <v>5.0</v>
      </c>
      <c r="I66" s="3">
        <v>5.0</v>
      </c>
    </row>
    <row r="67">
      <c r="A67" s="2" t="s">
        <v>80</v>
      </c>
      <c r="B67" s="3">
        <v>386.0</v>
      </c>
      <c r="C67" s="3">
        <v>393.0</v>
      </c>
      <c r="D67" s="3">
        <v>370.0</v>
      </c>
      <c r="E67" s="3">
        <v>378.0</v>
      </c>
      <c r="F67" s="3">
        <v>205.0</v>
      </c>
      <c r="G67" s="3">
        <v>213.0</v>
      </c>
      <c r="H67" s="3">
        <v>427.0</v>
      </c>
      <c r="I67" s="3">
        <v>432.0</v>
      </c>
    </row>
    <row r="68">
      <c r="A68" s="2" t="s">
        <v>81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</row>
    <row r="69">
      <c r="A69" s="2" t="s">
        <v>82</v>
      </c>
      <c r="B69" s="3">
        <v>0.0</v>
      </c>
      <c r="C69" s="3">
        <v>62.0</v>
      </c>
      <c r="D69" s="3">
        <v>0.0</v>
      </c>
      <c r="E69" s="3">
        <v>2.0</v>
      </c>
      <c r="F69" s="3">
        <v>0.0</v>
      </c>
      <c r="G69" s="3">
        <v>0.0</v>
      </c>
      <c r="H69" s="3">
        <v>0.0</v>
      </c>
      <c r="I69" s="3">
        <v>17.0</v>
      </c>
    </row>
    <row r="70">
      <c r="A70" s="2" t="s">
        <v>83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</row>
    <row r="71">
      <c r="A71" s="2" t="s">
        <v>84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</row>
    <row r="72">
      <c r="A72" s="2" t="s">
        <v>85</v>
      </c>
      <c r="B72" s="3">
        <v>1.0</v>
      </c>
      <c r="C72" s="3">
        <v>7.0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</row>
    <row r="73">
      <c r="A73" s="2" t="s">
        <v>86</v>
      </c>
      <c r="B73" s="3">
        <v>368.0</v>
      </c>
      <c r="C73" s="3">
        <v>388.0</v>
      </c>
      <c r="D73" s="3">
        <v>28.0</v>
      </c>
      <c r="E73" s="3">
        <v>30.0</v>
      </c>
      <c r="F73" s="3">
        <v>27.0</v>
      </c>
      <c r="G73" s="3">
        <v>29.0</v>
      </c>
      <c r="H73" s="3">
        <v>74.0</v>
      </c>
      <c r="I73" s="3">
        <v>79.0</v>
      </c>
    </row>
    <row r="74">
      <c r="B74" s="5">
        <f t="shared" ref="B74:I74" si="1">SUM(B2:B73)-B45</f>
        <v>766</v>
      </c>
      <c r="C74" s="5">
        <f t="shared" si="1"/>
        <v>920</v>
      </c>
      <c r="D74" s="5">
        <f t="shared" si="1"/>
        <v>433</v>
      </c>
      <c r="E74" s="5">
        <f t="shared" si="1"/>
        <v>419</v>
      </c>
      <c r="F74" s="5">
        <f t="shared" si="1"/>
        <v>271</v>
      </c>
      <c r="G74" s="5">
        <f t="shared" si="1"/>
        <v>410</v>
      </c>
      <c r="H74" s="5">
        <f t="shared" si="1"/>
        <v>511</v>
      </c>
      <c r="I74" s="5">
        <f t="shared" si="1"/>
        <v>540</v>
      </c>
    </row>
    <row r="75">
      <c r="A75" s="4" t="s">
        <v>61</v>
      </c>
      <c r="B75" s="4" t="s">
        <v>117</v>
      </c>
      <c r="C75" s="4" t="s">
        <v>118</v>
      </c>
      <c r="D75" s="4" t="s">
        <v>119</v>
      </c>
      <c r="E75" s="4" t="s">
        <v>120</v>
      </c>
      <c r="F75" s="4" t="s">
        <v>121</v>
      </c>
      <c r="G75" s="4" t="s">
        <v>122</v>
      </c>
      <c r="H75" s="4" t="s">
        <v>123</v>
      </c>
      <c r="I75" s="4" t="s">
        <v>124</v>
      </c>
    </row>
    <row r="76">
      <c r="B76" s="5">
        <f>809/B74</f>
        <v>1.05613577</v>
      </c>
      <c r="C76" s="5">
        <f>1150/C74</f>
        <v>1.25</v>
      </c>
      <c r="D76" s="5">
        <f>610/D74</f>
        <v>1.408775982</v>
      </c>
      <c r="E76" s="5">
        <f>819/E74</f>
        <v>1.954653938</v>
      </c>
      <c r="F76" s="5">
        <f>395/F74</f>
        <v>1.457564576</v>
      </c>
      <c r="G76" s="5">
        <f>466/G74</f>
        <v>1.136585366</v>
      </c>
      <c r="H76" s="5">
        <f>486/H74</f>
        <v>0.9510763209</v>
      </c>
      <c r="I76" s="5">
        <f>738/I74</f>
        <v>1.366666667</v>
      </c>
    </row>
    <row r="77">
      <c r="B77" s="4">
        <v>2469.0</v>
      </c>
      <c r="C77" s="4">
        <v>2469.0</v>
      </c>
      <c r="D77" s="4">
        <v>383.0</v>
      </c>
      <c r="E77" s="4">
        <v>383.0</v>
      </c>
      <c r="F77" s="4">
        <v>383.0</v>
      </c>
      <c r="G77" s="4">
        <v>383.0</v>
      </c>
      <c r="H77" s="4">
        <v>2469.0</v>
      </c>
      <c r="I77" s="4">
        <v>2469.0</v>
      </c>
    </row>
    <row r="78">
      <c r="B78" s="5">
        <f t="shared" ref="B78:I78" si="2">B74/B77</f>
        <v>0.3102470636</v>
      </c>
      <c r="C78" s="5">
        <f t="shared" si="2"/>
        <v>0.3726204941</v>
      </c>
      <c r="D78" s="5">
        <f t="shared" si="2"/>
        <v>1.130548303</v>
      </c>
      <c r="E78" s="5">
        <f t="shared" si="2"/>
        <v>1.093994778</v>
      </c>
      <c r="F78" s="5">
        <f t="shared" si="2"/>
        <v>0.7075718016</v>
      </c>
      <c r="G78" s="5">
        <f t="shared" si="2"/>
        <v>1.070496084</v>
      </c>
      <c r="H78" s="5">
        <f t="shared" si="2"/>
        <v>0.2069663832</v>
      </c>
      <c r="I78" s="5">
        <f t="shared" si="2"/>
        <v>0.2187120292</v>
      </c>
    </row>
    <row r="90">
      <c r="N90" s="5" t="s">
        <v>74</v>
      </c>
      <c r="O90" s="5">
        <v>0.0</v>
      </c>
      <c r="P90" s="5">
        <v>0.0</v>
      </c>
      <c r="Q90" s="5">
        <v>27.0</v>
      </c>
      <c r="R90" s="5">
        <v>31.0</v>
      </c>
      <c r="S90" s="5">
        <v>51.0</v>
      </c>
      <c r="T90" s="5">
        <v>0.0</v>
      </c>
      <c r="U90" s="5">
        <v>0.0</v>
      </c>
      <c r="V90" s="5">
        <v>159.0</v>
      </c>
    </row>
    <row r="91">
      <c r="N91" s="5" t="s">
        <v>79</v>
      </c>
      <c r="O91" s="5">
        <v>5.0</v>
      </c>
      <c r="P91" s="5">
        <v>5.0</v>
      </c>
      <c r="Q91" s="5">
        <v>5.0</v>
      </c>
      <c r="R91" s="5">
        <v>5.0</v>
      </c>
      <c r="S91" s="5">
        <v>5.0</v>
      </c>
      <c r="T91" s="5">
        <v>5.0</v>
      </c>
      <c r="U91" s="5">
        <v>5.0</v>
      </c>
      <c r="V91" s="5">
        <v>5.0</v>
      </c>
    </row>
    <row r="92">
      <c r="N92" s="12" t="s">
        <v>135</v>
      </c>
      <c r="O92" s="5">
        <v>1.0</v>
      </c>
      <c r="P92" s="5">
        <v>1.0</v>
      </c>
      <c r="Q92" s="5">
        <v>1.0</v>
      </c>
      <c r="R92" s="5">
        <v>1.0</v>
      </c>
      <c r="S92" s="5">
        <v>1.0</v>
      </c>
      <c r="T92" s="5">
        <v>1.0</v>
      </c>
      <c r="U92" s="5">
        <v>1.0</v>
      </c>
      <c r="V92" s="5">
        <v>1.0</v>
      </c>
    </row>
    <row r="93">
      <c r="N93" s="5" t="s">
        <v>86</v>
      </c>
      <c r="O93" s="5">
        <v>368.0</v>
      </c>
      <c r="P93" s="5">
        <v>74.0</v>
      </c>
      <c r="Q93" s="5">
        <v>28.0</v>
      </c>
      <c r="R93" s="5">
        <v>27.0</v>
      </c>
      <c r="S93" s="5">
        <v>388.0</v>
      </c>
      <c r="T93" s="5">
        <v>79.0</v>
      </c>
      <c r="U93" s="5">
        <v>30.0</v>
      </c>
      <c r="V93" s="5">
        <v>29.0</v>
      </c>
    </row>
    <row r="94">
      <c r="N94" s="5" t="s">
        <v>80</v>
      </c>
      <c r="O94" s="5">
        <v>386.0</v>
      </c>
      <c r="P94" s="5">
        <v>427.0</v>
      </c>
      <c r="Q94" s="5">
        <v>370.0</v>
      </c>
      <c r="R94" s="5">
        <v>205.0</v>
      </c>
      <c r="S94" s="5">
        <v>393.0</v>
      </c>
      <c r="T94" s="5">
        <v>432.0</v>
      </c>
      <c r="U94" s="5">
        <v>378.0</v>
      </c>
      <c r="V94" s="5">
        <v>213.0</v>
      </c>
    </row>
    <row r="95">
      <c r="N95" s="5" t="s">
        <v>75</v>
      </c>
      <c r="O95" s="5">
        <v>0.0</v>
      </c>
      <c r="P95" s="5">
        <v>1.0</v>
      </c>
      <c r="Q95" s="5">
        <v>1.0</v>
      </c>
      <c r="R95" s="5">
        <v>1.0</v>
      </c>
      <c r="S95" s="5">
        <v>1.0</v>
      </c>
      <c r="T95" s="5">
        <v>1.0</v>
      </c>
      <c r="U95" s="5">
        <v>1.0</v>
      </c>
      <c r="V95" s="5">
        <v>1.0</v>
      </c>
    </row>
    <row r="96">
      <c r="N96" s="5" t="s">
        <v>82</v>
      </c>
      <c r="O96" s="5">
        <v>0.0</v>
      </c>
      <c r="P96" s="5">
        <v>0.0</v>
      </c>
      <c r="Q96" s="5">
        <v>0.0</v>
      </c>
      <c r="R96" s="5">
        <v>0.0</v>
      </c>
      <c r="S96" s="5">
        <v>62.0</v>
      </c>
      <c r="T96" s="5">
        <v>17.0</v>
      </c>
      <c r="U96" s="5">
        <v>2.0</v>
      </c>
      <c r="V96" s="5">
        <v>0.0</v>
      </c>
    </row>
    <row r="97">
      <c r="N97" s="5" t="s">
        <v>77</v>
      </c>
      <c r="O97" s="5">
        <v>1.0</v>
      </c>
      <c r="P97" s="5">
        <v>0.0</v>
      </c>
      <c r="Q97" s="5">
        <v>0.0</v>
      </c>
      <c r="R97" s="5">
        <v>0.0</v>
      </c>
      <c r="S97" s="5">
        <v>1.0</v>
      </c>
      <c r="T97" s="5">
        <v>0.0</v>
      </c>
      <c r="U97" s="5">
        <v>0.0</v>
      </c>
      <c r="V97" s="5">
        <v>0.0</v>
      </c>
    </row>
    <row r="98">
      <c r="N98" s="5" t="s">
        <v>85</v>
      </c>
      <c r="O98" s="5">
        <v>1.0</v>
      </c>
      <c r="P98" s="5">
        <v>0.0</v>
      </c>
      <c r="Q98" s="5">
        <v>0.0</v>
      </c>
      <c r="R98" s="5">
        <v>0.0</v>
      </c>
      <c r="S98" s="5">
        <v>7.0</v>
      </c>
      <c r="T98" s="5">
        <v>0.0</v>
      </c>
      <c r="U98" s="5">
        <v>0.0</v>
      </c>
      <c r="V98" s="5">
        <v>0.0</v>
      </c>
    </row>
    <row r="99">
      <c r="N99" s="12" t="s">
        <v>147</v>
      </c>
      <c r="O99" s="5">
        <v>1.0</v>
      </c>
      <c r="P99" s="5">
        <v>1.0</v>
      </c>
      <c r="Q99" s="5">
        <v>0.0</v>
      </c>
      <c r="R99" s="5">
        <v>0.0</v>
      </c>
      <c r="S99" s="5">
        <v>2.0</v>
      </c>
      <c r="T99" s="5">
        <v>2.0</v>
      </c>
      <c r="U99" s="5">
        <v>0.0</v>
      </c>
      <c r="V99" s="5">
        <v>0.0</v>
      </c>
    </row>
    <row r="100">
      <c r="N100" s="5" t="s">
        <v>20</v>
      </c>
      <c r="O100" s="5">
        <v>3.0</v>
      </c>
      <c r="P100" s="5">
        <v>2.0</v>
      </c>
      <c r="Q100" s="5">
        <v>1.0</v>
      </c>
      <c r="R100" s="5">
        <v>1.0</v>
      </c>
      <c r="S100" s="5">
        <v>3.0</v>
      </c>
      <c r="T100" s="5">
        <v>2.0</v>
      </c>
      <c r="U100" s="5">
        <v>1.0</v>
      </c>
      <c r="V100" s="5">
        <v>1.0</v>
      </c>
    </row>
    <row r="101">
      <c r="N101" s="12" t="s">
        <v>134</v>
      </c>
      <c r="O101" s="5">
        <v>0.0</v>
      </c>
      <c r="P101" s="5">
        <v>0.0</v>
      </c>
      <c r="Q101" s="5">
        <v>0.0</v>
      </c>
      <c r="R101" s="5">
        <v>0.0</v>
      </c>
      <c r="S101" s="5">
        <v>6.0</v>
      </c>
      <c r="T101" s="5">
        <v>1.0</v>
      </c>
      <c r="U101" s="5">
        <v>1.0</v>
      </c>
      <c r="V101" s="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2">
      <c r="C2" s="4" t="s">
        <v>148</v>
      </c>
      <c r="D2" s="4" t="s">
        <v>149</v>
      </c>
      <c r="E2" s="4" t="s">
        <v>150</v>
      </c>
      <c r="F2" s="4" t="s">
        <v>151</v>
      </c>
      <c r="G2" s="4" t="s">
        <v>152</v>
      </c>
    </row>
    <row r="3">
      <c r="A3" s="4" t="s">
        <v>153</v>
      </c>
      <c r="B3" s="4" t="s">
        <v>154</v>
      </c>
      <c r="C3" s="4">
        <v>7.0</v>
      </c>
      <c r="D3" s="4">
        <v>167.0</v>
      </c>
      <c r="E3" s="4">
        <v>213.0</v>
      </c>
      <c r="F3" s="5">
        <f>120+55+7</f>
        <v>182</v>
      </c>
      <c r="G3" s="4">
        <v>307.0</v>
      </c>
    </row>
    <row r="4">
      <c r="A4" s="4" t="s">
        <v>155</v>
      </c>
      <c r="B4" s="4" t="s">
        <v>156</v>
      </c>
      <c r="C4" s="4">
        <v>12.0</v>
      </c>
      <c r="D4" s="4">
        <v>174.0</v>
      </c>
      <c r="E4" s="4">
        <v>222.0</v>
      </c>
      <c r="F4" s="5">
        <f>180+39+12</f>
        <v>231</v>
      </c>
      <c r="G4" s="5">
        <f>318+12</f>
        <v>330</v>
      </c>
    </row>
    <row r="10">
      <c r="A10" s="4" t="s">
        <v>153</v>
      </c>
      <c r="D10" s="13"/>
      <c r="E10" s="13"/>
      <c r="F10" s="13"/>
    </row>
    <row r="11">
      <c r="A11" s="4" t="s">
        <v>155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B9" s="4" t="s">
        <v>137</v>
      </c>
      <c r="C9" s="4" t="s">
        <v>139</v>
      </c>
      <c r="D9" s="4" t="s">
        <v>141</v>
      </c>
      <c r="E9" s="4" t="s">
        <v>142</v>
      </c>
      <c r="F9" s="4" t="s">
        <v>143</v>
      </c>
      <c r="G9" s="4" t="s">
        <v>144</v>
      </c>
      <c r="H9" s="4" t="s">
        <v>145</v>
      </c>
      <c r="I9" s="4" t="s">
        <v>146</v>
      </c>
      <c r="J9" s="4" t="s">
        <v>126</v>
      </c>
      <c r="K9" s="4" t="s">
        <v>127</v>
      </c>
      <c r="L9" s="4" t="s">
        <v>128</v>
      </c>
      <c r="M9" s="4" t="s">
        <v>129</v>
      </c>
      <c r="N9" s="4" t="s">
        <v>130</v>
      </c>
      <c r="O9" s="4" t="s">
        <v>136</v>
      </c>
      <c r="P9" s="4" t="s">
        <v>138</v>
      </c>
      <c r="Q9" s="4" t="s">
        <v>140</v>
      </c>
    </row>
    <row r="10">
      <c r="A10" s="4" t="s">
        <v>157</v>
      </c>
      <c r="B10" s="4">
        <v>126.7</v>
      </c>
      <c r="C10" s="5">
        <v>48.5</v>
      </c>
      <c r="D10" s="4">
        <v>230.0</v>
      </c>
      <c r="E10" s="4">
        <v>96.0</v>
      </c>
      <c r="F10" s="4">
        <v>143.5</v>
      </c>
      <c r="G10" s="4">
        <v>54.86</v>
      </c>
      <c r="H10" s="5">
        <v>121.0</v>
      </c>
      <c r="I10" s="4">
        <v>60.0</v>
      </c>
      <c r="J10" s="4">
        <v>1.06</v>
      </c>
      <c r="K10" s="4">
        <v>0.95</v>
      </c>
      <c r="L10" s="4">
        <v>1.41</v>
      </c>
      <c r="M10" s="4">
        <v>1.46</v>
      </c>
      <c r="N10" s="4">
        <v>1.25</v>
      </c>
      <c r="O10" s="4">
        <v>1.36</v>
      </c>
      <c r="P10" s="4">
        <v>1.95</v>
      </c>
      <c r="Q10" s="4">
        <v>1.13</v>
      </c>
    </row>
    <row r="11">
      <c r="A11" s="4" t="s">
        <v>158</v>
      </c>
      <c r="B11" s="5">
        <v>80.0</v>
      </c>
      <c r="C11" s="5">
        <v>103.0</v>
      </c>
      <c r="D11" s="13">
        <v>21.71</v>
      </c>
      <c r="E11" s="5">
        <v>30.0</v>
      </c>
      <c r="F11" s="5">
        <v>1.75</v>
      </c>
      <c r="G11" s="13">
        <v>1.4</v>
      </c>
      <c r="H11" s="13">
        <v>1.24</v>
      </c>
      <c r="I11" s="13">
        <v>1.55</v>
      </c>
    </row>
  </sheetData>
  <drawing r:id="rId1"/>
</worksheet>
</file>