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2" autoFilterDateGrouping="1"/>
  </bookViews>
  <sheets>
    <sheet xmlns:r="http://schemas.openxmlformats.org/officeDocument/2006/relationships" name="BLOQUE 1" sheetId="1" state="visible" r:id="rId1"/>
    <sheet xmlns:r="http://schemas.openxmlformats.org/officeDocument/2006/relationships" name="BLOQUE 2" sheetId="2" state="visible" r:id="rId2"/>
    <sheet xmlns:r="http://schemas.openxmlformats.org/officeDocument/2006/relationships" name="BLOQUE 3" sheetId="3" state="visible" r:id="rId3"/>
    <sheet xmlns:r="http://schemas.openxmlformats.org/officeDocument/2006/relationships" name="BLOQUE 4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8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0"/>
      <sz val="12"/>
      <scheme val="minor"/>
    </font>
    <font>
      <name val="Century Gothic"/>
      <family val="1"/>
      <b val="1"/>
      <color theme="0"/>
      <sz val="18"/>
    </font>
    <font>
      <name val="Century Gothic"/>
      <family val="1"/>
      <b val="1"/>
      <color theme="0"/>
      <sz val="12"/>
    </font>
    <font>
      <name val="Century Gothic"/>
      <family val="1"/>
      <b val="1"/>
      <color theme="0"/>
      <sz val="16"/>
    </font>
    <font>
      <name val="Century Gothic"/>
      <family val="1"/>
      <b val="1"/>
      <color rgb="FFFFFFFF"/>
      <sz val="12"/>
    </font>
    <font>
      <name val="Century Gothic"/>
      <family val="1"/>
      <color theme="1"/>
      <sz val="12"/>
    </font>
    <font>
      <name val="Century Gothic"/>
      <family val="1"/>
      <b val="1"/>
      <color theme="1"/>
      <sz val="12"/>
    </font>
    <font>
      <name val="Century Gothic"/>
      <family val="1"/>
      <color theme="0"/>
      <sz val="12"/>
    </font>
    <font>
      <name val="Century Gothic"/>
      <family val="1"/>
      <b val="1"/>
      <color theme="0"/>
      <sz val="14"/>
    </font>
    <font>
      <name val="Century Gothic"/>
      <family val="1"/>
      <b val="1"/>
      <color theme="1"/>
      <sz val="14"/>
    </font>
    <font>
      <name val="Century Gothic"/>
      <family val="1"/>
      <color rgb="FF000000"/>
      <sz val="12"/>
    </font>
    <font>
      <name val="Century Gothic"/>
      <family val="1"/>
      <sz val="11"/>
    </font>
    <font>
      <name val="Century Gothic"/>
      <family val="1"/>
      <sz val="10"/>
    </font>
    <font>
      <name val="Century Gothic"/>
      <family val="2"/>
      <sz val="10"/>
    </font>
    <font>
      <name val="Aptos Narrow"/>
      <b val="1"/>
      <color theme="0"/>
      <sz val="14"/>
      <scheme val="minor"/>
    </font>
    <font>
      <name val="Aptos Narrow"/>
      <b val="1"/>
      <color theme="0"/>
      <sz val="20"/>
      <scheme val="minor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144">
    <xf numFmtId="0" fontId="0" fillId="0" borderId="0" pivotButton="0" quotePrefix="0" xfId="0"/>
    <xf numFmtId="9" fontId="6" fillId="2" borderId="0" applyAlignment="1" pivotButton="0" quotePrefix="0" xfId="2">
      <alignment horizontal="center" vertical="center"/>
    </xf>
    <xf numFmtId="9" fontId="6" fillId="2" borderId="0" applyAlignment="1" pivotButton="0" quotePrefix="0" xfId="2">
      <alignment horizontal="center"/>
    </xf>
    <xf numFmtId="0" fontId="6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164" fontId="7" fillId="0" borderId="0" applyAlignment="1" pivotButton="0" quotePrefix="0" xfId="1">
      <alignment horizontal="center"/>
    </xf>
    <xf numFmtId="9" fontId="7" fillId="0" borderId="0" applyAlignment="1" pivotButton="0" quotePrefix="0" xfId="2">
      <alignment horizontal="center" vertical="center"/>
    </xf>
    <xf numFmtId="9" fontId="7" fillId="0" borderId="0" pivotButton="0" quotePrefix="0" xfId="2"/>
    <xf numFmtId="0" fontId="7" fillId="0" borderId="0" pivotButton="0" quotePrefix="0" xfId="0"/>
    <xf numFmtId="164" fontId="7" fillId="0" borderId="0" pivotButton="0" quotePrefix="0" xfId="1"/>
    <xf numFmtId="164" fontId="7" fillId="0" borderId="0" applyAlignment="1" pivotButton="0" quotePrefix="0" xfId="1">
      <alignment vertical="center"/>
    </xf>
    <xf numFmtId="164" fontId="8" fillId="0" borderId="2" applyAlignment="1" pivotButton="0" quotePrefix="0" xfId="1">
      <alignment horizontal="left" vertical="center"/>
    </xf>
    <xf numFmtId="164" fontId="8" fillId="0" borderId="2" applyAlignment="1" pivotButton="0" quotePrefix="0" xfId="1">
      <alignment horizontal="center"/>
    </xf>
    <xf numFmtId="9" fontId="8" fillId="0" borderId="2" applyAlignment="1" pivotButton="0" quotePrefix="0" xfId="2">
      <alignment horizontal="center" vertical="center"/>
    </xf>
    <xf numFmtId="164" fontId="8" fillId="0" borderId="2" applyAlignment="1" pivotButton="0" quotePrefix="0" xfId="0">
      <alignment horizontal="center" vertical="center"/>
    </xf>
    <xf numFmtId="164" fontId="8" fillId="0" borderId="2" pivotButton="0" quotePrefix="0" xfId="1"/>
    <xf numFmtId="164" fontId="7" fillId="0" borderId="2" applyAlignment="1" pivotButton="0" quotePrefix="0" xfId="1">
      <alignment horizontal="center" vertical="center"/>
    </xf>
    <xf numFmtId="164" fontId="8" fillId="0" borderId="2" pivotButton="0" quotePrefix="0" xfId="0"/>
    <xf numFmtId="164" fontId="4" fillId="3" borderId="2" pivotButton="0" quotePrefix="0" xfId="0"/>
    <xf numFmtId="164" fontId="8" fillId="0" borderId="2" applyAlignment="1" pivotButton="0" quotePrefix="0" xfId="1">
      <alignment horizontal="center" vertical="center"/>
    </xf>
    <xf numFmtId="0" fontId="7" fillId="0" borderId="2" applyAlignment="1" pivotButton="0" quotePrefix="0" xfId="0">
      <alignment horizontal="right" vertical="center"/>
    </xf>
    <xf numFmtId="164" fontId="7" fillId="0" borderId="2" applyAlignment="1" pivotButton="0" quotePrefix="0" xfId="1">
      <alignment horizontal="center"/>
    </xf>
    <xf numFmtId="9" fontId="7" fillId="0" borderId="2" applyAlignment="1" pivotButton="0" quotePrefix="0" xfId="2">
      <alignment horizontal="center" vertical="center"/>
    </xf>
    <xf numFmtId="164" fontId="7" fillId="0" borderId="2" applyAlignment="1" pivotButton="0" quotePrefix="0" xfId="0">
      <alignment horizontal="center" vertical="center"/>
    </xf>
    <xf numFmtId="164" fontId="7" fillId="0" borderId="2" pivotButton="0" quotePrefix="0" xfId="0"/>
    <xf numFmtId="164" fontId="7" fillId="0" borderId="2" pivotButton="0" quotePrefix="0" xfId="1"/>
    <xf numFmtId="0" fontId="8" fillId="0" borderId="2" applyAlignment="1" pivotButton="0" quotePrefix="0" xfId="0">
      <alignment horizontal="left" vertical="center"/>
    </xf>
    <xf numFmtId="164" fontId="8" fillId="0" borderId="6" applyAlignment="1" pivotButton="0" quotePrefix="0" xfId="1">
      <alignment horizontal="center"/>
    </xf>
    <xf numFmtId="9" fontId="8" fillId="0" borderId="0" applyAlignment="1" pivotButton="0" quotePrefix="0" xfId="2">
      <alignment horizontal="center" vertical="center"/>
    </xf>
    <xf numFmtId="9" fontId="8" fillId="0" borderId="0" pivotButton="0" quotePrefix="0" xfId="2"/>
    <xf numFmtId="164" fontId="8" fillId="0" borderId="6" applyAlignment="1" pivotButton="0" quotePrefix="0" xfId="1">
      <alignment horizontal="center" vertical="center"/>
    </xf>
    <xf numFmtId="0" fontId="8" fillId="0" borderId="2" pivotButton="0" quotePrefix="0" xfId="0"/>
    <xf numFmtId="164" fontId="10" fillId="2" borderId="2" applyAlignment="1" pivotButton="0" quotePrefix="0" xfId="1">
      <alignment horizontal="center"/>
    </xf>
    <xf numFmtId="9" fontId="11" fillId="0" borderId="0" applyAlignment="1" pivotButton="0" quotePrefix="0" xfId="2">
      <alignment horizontal="center" vertical="center"/>
    </xf>
    <xf numFmtId="9" fontId="11" fillId="0" borderId="0" pivotButton="0" quotePrefix="0" xfId="2"/>
    <xf numFmtId="164" fontId="10" fillId="2" borderId="2" applyAlignment="1" pivotButton="0" quotePrefix="0" xfId="1">
      <alignment horizontal="center" vertical="center"/>
    </xf>
    <xf numFmtId="164" fontId="10" fillId="3" borderId="2" applyAlignment="1" pivotButton="0" quotePrefix="0" xfId="1">
      <alignment horizontal="center"/>
    </xf>
    <xf numFmtId="9" fontId="8" fillId="0" borderId="7" pivotButton="0" quotePrefix="0" xfId="2"/>
    <xf numFmtId="164" fontId="7" fillId="0" borderId="2" applyAlignment="1" pivotButton="0" quotePrefix="0" xfId="1">
      <alignment horizontal="right" vertical="center"/>
    </xf>
    <xf numFmtId="9" fontId="12" fillId="0" borderId="2" applyAlignment="1" pivotButton="0" quotePrefix="0" xfId="0">
      <alignment horizontal="center" vertical="center"/>
    </xf>
    <xf numFmtId="9" fontId="12" fillId="0" borderId="8" applyAlignment="1" pivotButton="0" quotePrefix="0" xfId="0">
      <alignment horizontal="center" vertical="center"/>
    </xf>
    <xf numFmtId="164" fontId="9" fillId="3" borderId="0" pivotButton="0" quotePrefix="0" xfId="0"/>
    <xf numFmtId="164" fontId="9" fillId="3" borderId="2" pivotButton="0" quotePrefix="0" xfId="0"/>
    <xf numFmtId="9" fontId="8" fillId="0" borderId="2" pivotButton="0" quotePrefix="0" xfId="2"/>
    <xf numFmtId="9" fontId="7" fillId="0" borderId="2" pivotButton="0" quotePrefix="0" xfId="2"/>
    <xf numFmtId="164" fontId="8" fillId="0" borderId="2" applyAlignment="1" pivotButton="0" quotePrefix="0" xfId="1">
      <alignment horizontal="left"/>
    </xf>
    <xf numFmtId="164" fontId="8" fillId="0" borderId="0" pivotButton="0" quotePrefix="0" xfId="0"/>
    <xf numFmtId="164" fontId="7" fillId="0" borderId="9" applyAlignment="1" pivotButton="0" quotePrefix="0" xfId="1">
      <alignment horizontal="center" vertical="center"/>
    </xf>
    <xf numFmtId="164" fontId="7" fillId="0" borderId="3" applyAlignment="1" pivotButton="0" quotePrefix="0" xfId="1">
      <alignment horizontal="right" vertical="center"/>
    </xf>
    <xf numFmtId="164" fontId="4" fillId="2" borderId="2" applyAlignment="1" pivotButton="0" quotePrefix="0" xfId="1">
      <alignment horizontal="center"/>
    </xf>
    <xf numFmtId="164" fontId="4" fillId="2" borderId="2" pivotButton="0" quotePrefix="0" xfId="0"/>
    <xf numFmtId="1" fontId="8" fillId="0" borderId="2" applyAlignment="1" pivotButton="0" quotePrefix="0" xfId="0">
      <alignment horizontal="center" vertical="center"/>
    </xf>
    <xf numFmtId="1" fontId="8" fillId="0" borderId="2" applyAlignment="1" pivotButton="0" quotePrefix="0" xfId="1">
      <alignment horizontal="center" vertical="center"/>
    </xf>
    <xf numFmtId="1" fontId="8" fillId="0" borderId="6" applyAlignment="1" pivotButton="0" quotePrefix="0" xfId="1">
      <alignment horizontal="center"/>
    </xf>
    <xf numFmtId="164" fontId="7" fillId="0" borderId="3" applyAlignment="1" pivotButton="0" quotePrefix="0" xfId="1">
      <alignment vertical="center" wrapText="1"/>
    </xf>
    <xf numFmtId="164" fontId="7" fillId="0" borderId="5" applyAlignment="1" pivotButton="0" quotePrefix="0" xfId="1">
      <alignment vertical="center"/>
    </xf>
    <xf numFmtId="1" fontId="7" fillId="0" borderId="2" applyAlignment="1" pivotButton="0" quotePrefix="0" xfId="0">
      <alignment vertical="center"/>
    </xf>
    <xf numFmtId="164" fontId="4" fillId="0" borderId="2" pivotButton="0" quotePrefix="0" xfId="0"/>
    <xf numFmtId="164" fontId="13" fillId="0" borderId="2" applyAlignment="1" pivotButton="0" quotePrefix="0" xfId="1">
      <alignment horizontal="center" vertical="center"/>
    </xf>
    <xf numFmtId="164" fontId="14" fillId="0" borderId="2" applyAlignment="1" pivotButton="0" quotePrefix="0" xfId="1">
      <alignment horizontal="center" vertical="center"/>
    </xf>
    <xf numFmtId="164" fontId="7" fillId="0" borderId="3" applyAlignment="1" pivotButton="0" quotePrefix="0" xfId="0">
      <alignment vertical="center"/>
    </xf>
    <xf numFmtId="164" fontId="15" fillId="0" borderId="4" applyAlignment="1" pivotButton="0" quotePrefix="0" xfId="1">
      <alignment vertical="center"/>
    </xf>
    <xf numFmtId="2" fontId="15" fillId="0" borderId="5" applyAlignment="1" pivotButton="0" quotePrefix="0" xfId="0">
      <alignment vertical="center"/>
    </xf>
    <xf numFmtId="164" fontId="4" fillId="3" borderId="6" applyAlignment="1" pivotButton="0" quotePrefix="0" xfId="1">
      <alignment horizontal="center" vertical="center"/>
    </xf>
    <xf numFmtId="164" fontId="4" fillId="3" borderId="2" applyAlignment="1" pivotButton="0" quotePrefix="0" xfId="1">
      <alignment horizontal="center"/>
    </xf>
    <xf numFmtId="164" fontId="7" fillId="0" borderId="5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7" fillId="0" borderId="3" applyAlignment="1" pivotButton="0" quotePrefix="0" xfId="0">
      <alignment horizontal="right" vertical="center"/>
    </xf>
    <xf numFmtId="164" fontId="7" fillId="0" borderId="3" applyAlignment="1" pivotButton="0" quotePrefix="0" xfId="1">
      <alignment horizontal="center"/>
    </xf>
    <xf numFmtId="9" fontId="7" fillId="0" borderId="3" applyAlignment="1" pivotButton="0" quotePrefix="0" xfId="2">
      <alignment horizontal="center" vertical="center"/>
    </xf>
    <xf numFmtId="164" fontId="7" fillId="0" borderId="6" applyAlignment="1" pivotButton="0" quotePrefix="0" xfId="1">
      <alignment horizontal="center" vertical="center"/>
    </xf>
    <xf numFmtId="9" fontId="7" fillId="0" borderId="5" applyAlignment="1" pivotButton="0" quotePrefix="0" xfId="2">
      <alignment horizontal="center" vertical="center"/>
    </xf>
    <xf numFmtId="9" fontId="7" fillId="0" borderId="6" applyAlignment="1" pivotButton="0" quotePrefix="0" xfId="2">
      <alignment horizontal="center" vertical="center"/>
    </xf>
    <xf numFmtId="9" fontId="7" fillId="0" borderId="8" applyAlignment="1" pivotButton="0" quotePrefix="0" xfId="2">
      <alignment horizontal="center" vertical="center"/>
    </xf>
    <xf numFmtId="164" fontId="7" fillId="0" borderId="6" applyAlignment="1" pivotButton="0" quotePrefix="0" xfId="1">
      <alignment horizontal="center"/>
    </xf>
    <xf numFmtId="164" fontId="7" fillId="0" borderId="3" applyAlignment="1" pivotButton="0" quotePrefix="0" xfId="1">
      <alignment vertical="center"/>
    </xf>
    <xf numFmtId="0" fontId="7" fillId="4" borderId="0" pivotButton="0" quotePrefix="0" xfId="0"/>
    <xf numFmtId="164" fontId="10" fillId="4" borderId="2" applyAlignment="1" pivotButton="0" quotePrefix="0" xfId="1">
      <alignment horizontal="center"/>
    </xf>
    <xf numFmtId="2" fontId="8" fillId="0" borderId="2" applyAlignment="1" pivotButton="0" quotePrefix="0" xfId="0">
      <alignment horizontal="center" vertical="center"/>
    </xf>
    <xf numFmtId="2" fontId="8" fillId="0" borderId="2" applyAlignment="1" pivotButton="0" quotePrefix="0" xfId="1">
      <alignment horizontal="center"/>
    </xf>
    <xf numFmtId="2" fontId="7" fillId="0" borderId="2" applyAlignment="1" pivotButton="0" quotePrefix="0" xfId="1">
      <alignment horizontal="center" vertical="center"/>
    </xf>
    <xf numFmtId="2" fontId="8" fillId="0" borderId="2" applyAlignment="1" pivotButton="0" quotePrefix="0" xfId="0">
      <alignment horizontal="center"/>
    </xf>
    <xf numFmtId="2" fontId="4" fillId="4" borderId="2" applyAlignment="1" pivotButton="0" quotePrefix="0" xfId="0">
      <alignment horizontal="center"/>
    </xf>
    <xf numFmtId="2" fontId="8" fillId="0" borderId="2" applyAlignment="1" pivotButton="0" quotePrefix="0" xfId="1">
      <alignment horizontal="center" vertical="center"/>
    </xf>
    <xf numFmtId="2" fontId="7" fillId="0" borderId="2" applyAlignment="1" pivotButton="0" quotePrefix="0" xfId="0">
      <alignment horizontal="center" vertical="center"/>
    </xf>
    <xf numFmtId="2" fontId="7" fillId="0" borderId="2" applyAlignment="1" pivotButton="0" quotePrefix="0" xfId="1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 vertical="center" wrapText="1"/>
    </xf>
    <xf numFmtId="2" fontId="4" fillId="4" borderId="3" applyAlignment="1" pivotButton="0" quotePrefix="0" xfId="0">
      <alignment horizontal="center" vertical="center" wrapText="1"/>
    </xf>
    <xf numFmtId="2" fontId="8" fillId="4" borderId="2" applyAlignment="1" pivotButton="0" quotePrefix="0" xfId="0">
      <alignment horizontal="center"/>
    </xf>
    <xf numFmtId="2" fontId="8" fillId="0" borderId="6" applyAlignment="1" pivotButton="0" quotePrefix="0" xfId="1">
      <alignment horizontal="center"/>
    </xf>
    <xf numFmtId="2" fontId="8" fillId="4" borderId="2" applyAlignment="1" pivotButton="0" quotePrefix="0" xfId="1">
      <alignment horizontal="center"/>
    </xf>
    <xf numFmtId="0" fontId="5" fillId="2" borderId="0" pivotButton="0" quotePrefix="0" xfId="0"/>
    <xf numFmtId="0" fontId="0" fillId="2" borderId="0" pivotButton="0" quotePrefix="0" xfId="0"/>
    <xf numFmtId="0" fontId="2" fillId="2" borderId="0" applyAlignment="1" pivotButton="0" quotePrefix="0" xfId="0">
      <alignment vertical="center"/>
    </xf>
    <xf numFmtId="1" fontId="7" fillId="0" borderId="2" applyAlignment="1" pivotButton="0" quotePrefix="0" xfId="0">
      <alignment horizontal="center" vertical="center"/>
    </xf>
    <xf numFmtId="0" fontId="0" fillId="0" borderId="5" pivotButton="0" quotePrefix="0" xfId="0"/>
    <xf numFmtId="164" fontId="7" fillId="0" borderId="2" applyAlignment="1" pivotButton="0" quotePrefix="0" xfId="0">
      <alignment vertical="center" wrapText="1"/>
    </xf>
    <xf numFmtId="2" fontId="7" fillId="0" borderId="2" applyAlignment="1" pivotButton="0" quotePrefix="0" xfId="1">
      <alignment vertical="center"/>
    </xf>
    <xf numFmtId="2" fontId="7" fillId="0" borderId="2" applyAlignment="1" pivotButton="0" quotePrefix="0" xfId="1">
      <alignment vertical="center" wrapText="1"/>
    </xf>
    <xf numFmtId="164" fontId="0" fillId="0" borderId="5" pivotButton="0" quotePrefix="0" xfId="0"/>
    <xf numFmtId="164" fontId="3" fillId="2" borderId="0" applyAlignment="1" pivotButton="0" quotePrefix="0" xfId="1">
      <alignment horizontal="center"/>
    </xf>
    <xf numFmtId="0" fontId="0" fillId="0" borderId="0" pivotButton="0" quotePrefix="0" xfId="0"/>
    <xf numFmtId="9" fontId="6" fillId="2" borderId="0" applyAlignment="1" pivotButton="0" quotePrefix="0" xfId="2">
      <alignment horizontal="center"/>
    </xf>
    <xf numFmtId="164" fontId="7" fillId="0" borderId="2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4" fillId="2" borderId="1" applyAlignment="1" pivotButton="0" quotePrefix="0" xfId="1">
      <alignment horizontal="center" vertical="center" wrapText="1"/>
    </xf>
    <xf numFmtId="0" fontId="0" fillId="0" borderId="1" pivotButton="0" quotePrefix="0" xfId="0"/>
    <xf numFmtId="0" fontId="5" fillId="2" borderId="0" applyAlignment="1" pivotButton="0" quotePrefix="0" xfId="0">
      <alignment horizontal="center"/>
    </xf>
    <xf numFmtId="164" fontId="6" fillId="2" borderId="0" applyAlignment="1" pivotButton="0" quotePrefix="0" xfId="1">
      <alignment horizontal="center" vertical="center" wrapText="1"/>
    </xf>
    <xf numFmtId="0" fontId="6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center"/>
    </xf>
    <xf numFmtId="164" fontId="7" fillId="0" borderId="2" applyAlignment="1" pivotButton="0" quotePrefix="0" xfId="1">
      <alignment horizontal="center" vertical="center" wrapText="1"/>
    </xf>
    <xf numFmtId="164" fontId="7" fillId="0" borderId="2" applyAlignment="1" pivotButton="0" quotePrefix="0" xfId="1">
      <alignment vertical="center" wrapText="1"/>
    </xf>
    <xf numFmtId="164" fontId="7" fillId="0" borderId="2" applyAlignment="1" pivotButton="0" quotePrefix="0" xfId="0">
      <alignment horizontal="center" vertical="center" wrapText="1"/>
    </xf>
    <xf numFmtId="1" fontId="7" fillId="0" borderId="2" applyAlignment="1" pivotButton="0" quotePrefix="0" xfId="0">
      <alignment horizontal="center" vertical="center"/>
    </xf>
    <xf numFmtId="164" fontId="8" fillId="0" borderId="2" applyAlignment="1" pivotButton="0" quotePrefix="0" xfId="0">
      <alignment horizontal="center" vertical="center" wrapText="1"/>
    </xf>
    <xf numFmtId="164" fontId="9" fillId="3" borderId="2" applyAlignment="1" pivotButton="0" quotePrefix="0" xfId="0">
      <alignment horizontal="center" vertical="center" wrapText="1"/>
    </xf>
    <xf numFmtId="1" fontId="7" fillId="0" borderId="2" applyAlignment="1" pivotButton="0" quotePrefix="0" xfId="0">
      <alignment horizontal="center" vertical="center" wrapText="1"/>
    </xf>
    <xf numFmtId="2" fontId="7" fillId="0" borderId="2" applyAlignment="1" pivotButton="0" quotePrefix="0" xfId="1">
      <alignment horizontal="center" vertical="center"/>
    </xf>
    <xf numFmtId="2" fontId="7" fillId="0" borderId="2" applyAlignment="1" pivotButton="0" quotePrefix="0" xfId="0">
      <alignment horizontal="center" vertical="center" wrapText="1"/>
    </xf>
    <xf numFmtId="2" fontId="4" fillId="4" borderId="2" applyAlignment="1" pivotButton="0" quotePrefix="0" xfId="0">
      <alignment horizontal="center" vertical="center" wrapText="1"/>
    </xf>
    <xf numFmtId="2" fontId="8" fillId="4" borderId="2" applyAlignment="1" pivotButton="0" quotePrefix="0" xfId="0">
      <alignment horizontal="center" vertical="center" wrapText="1"/>
    </xf>
    <xf numFmtId="2" fontId="7" fillId="0" borderId="3" applyAlignment="1" pivotButton="0" quotePrefix="0" xfId="0">
      <alignment horizontal="center" vertical="center" wrapText="1"/>
    </xf>
    <xf numFmtId="2" fontId="9" fillId="4" borderId="3" applyAlignment="1" pivotButton="0" quotePrefix="0" xfId="0">
      <alignment horizontal="center" vertical="center" wrapText="1"/>
    </xf>
    <xf numFmtId="2" fontId="9" fillId="4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0" fontId="16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164" fontId="14" fillId="0" borderId="5" applyAlignment="1" pivotButton="0" quotePrefix="0" xfId="1">
      <alignment horizontal="center" vertical="center" wrapText="1"/>
    </xf>
    <xf numFmtId="2" fontId="15" fillId="0" borderId="3" applyAlignment="1" pivotButton="0" quotePrefix="0" xfId="0">
      <alignment horizontal="center" vertical="center" wrapText="1"/>
    </xf>
    <xf numFmtId="164" fontId="14" fillId="0" borderId="3" applyAlignment="1" pivotButton="0" quotePrefix="0" xfId="1">
      <alignment horizontal="center" vertical="center" wrapText="1"/>
    </xf>
    <xf numFmtId="164" fontId="7" fillId="0" borderId="3" applyAlignment="1" pivotButton="0" quotePrefix="0" xfId="1">
      <alignment horizontal="center" vertical="center"/>
    </xf>
    <xf numFmtId="164" fontId="7" fillId="0" borderId="3" applyAlignment="1" pivotButton="0" quotePrefix="0" xfId="0">
      <alignment horizontal="center" vertical="center" wrapText="1"/>
    </xf>
    <xf numFmtId="164" fontId="9" fillId="3" borderId="3" applyAlignment="1" pivotButton="0" quotePrefix="0" xfId="0">
      <alignment horizontal="center" vertical="center" wrapText="1"/>
    </xf>
    <xf numFmtId="164" fontId="15" fillId="0" borderId="3" applyAlignment="1" pivotButton="0" quotePrefix="0" xfId="1">
      <alignment horizontal="center" vertical="center" wrapText="1"/>
    </xf>
    <xf numFmtId="164" fontId="7" fillId="0" borderId="2" applyAlignment="1" pivotButton="0" quotePrefix="0" xfId="0">
      <alignment horizontal="center" vertical="center"/>
    </xf>
    <xf numFmtId="164" fontId="15" fillId="0" borderId="4" applyAlignment="1" pivotButton="0" quotePrefix="0" xfId="1">
      <alignment horizontal="center" vertical="center" wrapText="1"/>
    </xf>
    <xf numFmtId="164" fontId="13" fillId="0" borderId="2" applyAlignment="1" pivotButton="0" quotePrefix="0" xfId="1">
      <alignment horizontal="center" vertical="center" wrapText="1"/>
    </xf>
    <xf numFmtId="164" fontId="4" fillId="3" borderId="2" applyAlignment="1" pivotButton="0" quotePrefix="0" xfId="0">
      <alignment horizontal="center" vertical="center" wrapText="1"/>
    </xf>
    <xf numFmtId="164" fontId="14" fillId="0" borderId="2" applyAlignment="1" pivotButton="0" quotePrefix="0" xfId="1">
      <alignment horizontal="center" vertical="center" wrapText="1"/>
    </xf>
  </cellXfs>
  <cellStyles count="3">
    <cellStyle name="Normal" xfId="0" builtinId="0"/>
    <cellStyle name="Millares" xfId="1" builtinId="3"/>
    <cellStyle name="Porcentaje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E60" sqref="E60"/>
    </sheetView>
  </sheetViews>
  <sheetFormatPr baseColWidth="10" defaultRowHeight="16"/>
  <cols>
    <col width="29.33203125" customWidth="1" style="104" min="1" max="1"/>
    <col width="20.83203125" customWidth="1" style="104" min="2" max="2"/>
    <col width="11.6640625" customWidth="1" style="104" min="3" max="3"/>
    <col width="12" customWidth="1" style="104" min="4" max="4"/>
    <col width="15.1640625" customWidth="1" style="104" min="5" max="5"/>
    <col width="12.6640625" customWidth="1" style="104" min="6" max="6"/>
    <col width="18.33203125" customWidth="1" style="104" min="7" max="7"/>
    <col width="13.33203125" customWidth="1" style="104" min="8" max="8"/>
    <col width="15.1640625" customWidth="1" style="104" min="9" max="9"/>
  </cols>
  <sheetData>
    <row r="1" ht="23" customHeight="1" s="104">
      <c r="A1" s="103" t="inlineStr">
        <is>
          <t>ANALISIS DE CONSUMO BLOQUE 1</t>
        </is>
      </c>
    </row>
    <row r="2" ht="21" customHeight="1" s="104">
      <c r="A2" s="109" t="inlineStr">
        <is>
          <t>CONDOMINIO</t>
        </is>
      </c>
      <c r="B2" s="109" t="inlineStr">
        <is>
          <t>TANQUES CAP. LTS</t>
        </is>
      </c>
      <c r="C2" s="111" t="inlineStr">
        <is>
          <t>26 JUL - 26 AGO</t>
        </is>
      </c>
    </row>
    <row r="3" ht="21" customHeight="1" s="104">
      <c r="C3" s="105" t="inlineStr">
        <is>
          <t>INICIAL</t>
        </is>
      </c>
      <c r="D3" s="105" t="inlineStr">
        <is>
          <t>FINAL</t>
        </is>
      </c>
      <c r="E3" s="3" t="inlineStr">
        <is>
          <t>INICIAL</t>
        </is>
      </c>
      <c r="F3" s="112" t="inlineStr">
        <is>
          <t>CARGAS</t>
        </is>
      </c>
      <c r="G3" s="112" t="inlineStr">
        <is>
          <t>CONSUMO Recibos</t>
        </is>
      </c>
      <c r="H3" s="3" t="inlineStr">
        <is>
          <t>FINAL</t>
        </is>
      </c>
      <c r="I3" s="113" t="inlineStr">
        <is>
          <t xml:space="preserve"> CONSUMO Inv </t>
        </is>
      </c>
      <c r="J3" s="114" t="inlineStr">
        <is>
          <t xml:space="preserve"> DIF </t>
        </is>
      </c>
    </row>
    <row r="4" ht="16" customHeight="1" s="104">
      <c r="C4" s="105" t="n"/>
      <c r="D4" s="105" t="n"/>
      <c r="E4" s="3" t="inlineStr">
        <is>
          <t>Inv</t>
        </is>
      </c>
      <c r="H4" s="3" t="inlineStr">
        <is>
          <t>Inv</t>
        </is>
      </c>
    </row>
    <row r="5">
      <c r="A5" s="110" t="n"/>
      <c r="B5" s="110" t="n"/>
      <c r="C5" s="105" t="inlineStr">
        <is>
          <t>%</t>
        </is>
      </c>
      <c r="E5" s="3" t="inlineStr">
        <is>
          <t>Lts</t>
        </is>
      </c>
      <c r="H5" s="3" t="inlineStr">
        <is>
          <t>Lts</t>
        </is>
      </c>
    </row>
    <row r="6">
      <c r="A6" s="11" t="inlineStr">
        <is>
          <t>TOTAL VISTA ALTA</t>
        </is>
      </c>
      <c r="B6" s="12">
        <f>SUM(B7:B14)</f>
        <v/>
      </c>
      <c r="C6" s="37" t="n"/>
      <c r="D6" s="37" t="n"/>
      <c r="E6" s="12">
        <f>SUM(E7:E14)</f>
        <v/>
      </c>
      <c r="F6" s="12">
        <f>SUM(F7:F14)</f>
        <v/>
      </c>
      <c r="G6" s="12">
        <f>SUM(G7:G14)</f>
        <v/>
      </c>
      <c r="H6" s="31" t="n"/>
      <c r="I6" s="12">
        <f>SUM(I7:I14)</f>
        <v/>
      </c>
      <c r="J6" s="12">
        <f>SUM(J7:J14)</f>
        <v/>
      </c>
    </row>
    <row r="7">
      <c r="A7" s="38" t="inlineStr">
        <is>
          <t xml:space="preserve">T3 </t>
        </is>
      </c>
      <c r="B7" s="21" t="n">
        <v>2600</v>
      </c>
      <c r="C7" s="22" t="n">
        <v>0.45</v>
      </c>
      <c r="D7" s="22" t="n">
        <v>0.39</v>
      </c>
      <c r="E7" s="139">
        <f>C7*B7</f>
        <v/>
      </c>
      <c r="F7" s="25" t="n">
        <v>996</v>
      </c>
      <c r="G7" s="106" t="n">
        <v>1511.737149999977</v>
      </c>
      <c r="H7" s="24">
        <f>D7*B7</f>
        <v/>
      </c>
      <c r="I7" s="24">
        <f>E7+F7-H7</f>
        <v/>
      </c>
      <c r="J7" s="24">
        <f>I7-G7</f>
        <v/>
      </c>
    </row>
    <row r="8">
      <c r="A8" s="38" t="inlineStr">
        <is>
          <t>T4 - A</t>
        </is>
      </c>
      <c r="B8" s="21" t="n">
        <v>2766</v>
      </c>
      <c r="C8" s="22" t="n">
        <v>0.4</v>
      </c>
      <c r="D8" s="22" t="n">
        <v>0.24</v>
      </c>
      <c r="E8" s="139">
        <f>C8*B8</f>
        <v/>
      </c>
      <c r="F8" s="25" t="n">
        <v>1320</v>
      </c>
      <c r="G8" s="106" t="n">
        <v>1779.292899999998</v>
      </c>
      <c r="H8" s="24">
        <f>D8*B8</f>
        <v/>
      </c>
      <c r="I8" s="24">
        <f>E8+F8-H8</f>
        <v/>
      </c>
      <c r="J8" s="24">
        <f>I8-G8</f>
        <v/>
      </c>
    </row>
    <row r="9">
      <c r="A9" s="38" t="inlineStr">
        <is>
          <t>T4 - B</t>
        </is>
      </c>
      <c r="B9" s="21" t="n">
        <v>2766</v>
      </c>
      <c r="C9" s="39" t="n">
        <v>0.45</v>
      </c>
      <c r="D9" s="40" t="n">
        <v>0.55</v>
      </c>
      <c r="E9" s="139">
        <f>C9*B9</f>
        <v/>
      </c>
      <c r="F9" s="25" t="n"/>
      <c r="G9" s="25" t="n"/>
      <c r="H9" s="24">
        <f>D9*B9</f>
        <v/>
      </c>
      <c r="I9" s="24">
        <f>E9+F9-H9</f>
        <v/>
      </c>
      <c r="J9" s="24">
        <f>I9-G9</f>
        <v/>
      </c>
    </row>
    <row r="10">
      <c r="A10" s="38" t="inlineStr">
        <is>
          <t>T5 - A</t>
        </is>
      </c>
      <c r="B10" s="21" t="n">
        <v>2766</v>
      </c>
      <c r="C10" s="22" t="n">
        <v>0.52</v>
      </c>
      <c r="D10" s="22" t="n">
        <v>0.52</v>
      </c>
      <c r="E10" s="139">
        <f>C10*B10</f>
        <v/>
      </c>
      <c r="F10" s="25" t="n">
        <v>1278</v>
      </c>
      <c r="G10" s="106" t="n">
        <v>1863.989049999999</v>
      </c>
      <c r="H10" s="24">
        <f>D10*B10</f>
        <v/>
      </c>
      <c r="I10" s="24">
        <f>E10+F10-H10</f>
        <v/>
      </c>
      <c r="J10" s="24">
        <f>I10-G10</f>
        <v/>
      </c>
    </row>
    <row r="11">
      <c r="A11" s="38" t="inlineStr">
        <is>
          <t>T5 - B</t>
        </is>
      </c>
      <c r="B11" s="21" t="n">
        <v>2766</v>
      </c>
      <c r="C11" s="39" t="n">
        <v>0.25</v>
      </c>
      <c r="D11" s="40" t="n">
        <v>0.25</v>
      </c>
      <c r="E11" s="139">
        <f>C11*B11</f>
        <v/>
      </c>
      <c r="F11" s="25" t="n"/>
      <c r="G11" s="25" t="n"/>
      <c r="H11" s="24">
        <f>D11*B11</f>
        <v/>
      </c>
      <c r="I11" s="24">
        <f>E11+F11-H11</f>
        <v/>
      </c>
      <c r="J11" s="24">
        <f>I11-G11</f>
        <v/>
      </c>
    </row>
    <row r="12">
      <c r="A12" s="38" t="inlineStr">
        <is>
          <t>T6</t>
        </is>
      </c>
      <c r="B12" s="21" t="n">
        <v>1600</v>
      </c>
      <c r="C12" s="22" t="n">
        <v>0.35</v>
      </c>
      <c r="D12" s="22" t="n">
        <v>0.35</v>
      </c>
      <c r="E12" s="139">
        <f>C12*B12</f>
        <v/>
      </c>
      <c r="F12" s="25" t="n">
        <v>590</v>
      </c>
      <c r="G12" s="106" t="n">
        <v>719.4764500000082</v>
      </c>
      <c r="H12" s="24">
        <f>D12*B12</f>
        <v/>
      </c>
      <c r="I12" s="24">
        <f>E12+F12-H12</f>
        <v/>
      </c>
      <c r="J12" s="24">
        <f>I12-G12</f>
        <v/>
      </c>
    </row>
    <row r="13">
      <c r="A13" s="38" t="inlineStr">
        <is>
          <t>T7</t>
        </is>
      </c>
      <c r="B13" s="21" t="n">
        <v>1600</v>
      </c>
      <c r="C13" s="22" t="n">
        <v>0.46</v>
      </c>
      <c r="D13" s="22" t="n">
        <v>0.46</v>
      </c>
      <c r="E13" s="139">
        <f>C13*B13</f>
        <v/>
      </c>
      <c r="F13" s="25" t="n">
        <v>471</v>
      </c>
      <c r="G13" s="106" t="n">
        <v>665.2761499999968</v>
      </c>
      <c r="H13" s="24">
        <f>D13*B13</f>
        <v/>
      </c>
      <c r="I13" s="24">
        <f>E13+F13-H13</f>
        <v/>
      </c>
      <c r="J13" s="24">
        <f>I13-G13</f>
        <v/>
      </c>
    </row>
    <row r="14">
      <c r="A14" s="38" t="inlineStr">
        <is>
          <t>T9</t>
        </is>
      </c>
      <c r="B14" s="21" t="n">
        <v>2200</v>
      </c>
      <c r="C14" s="22" t="n">
        <v>0.42</v>
      </c>
      <c r="D14" s="22" t="n">
        <v>0.42</v>
      </c>
      <c r="E14" s="139">
        <f>C14*B14</f>
        <v/>
      </c>
      <c r="F14" s="25" t="n">
        <v>425</v>
      </c>
      <c r="G14" s="106" t="n">
        <v>756.0630000000011</v>
      </c>
      <c r="H14" s="24">
        <f>D14*B14</f>
        <v/>
      </c>
      <c r="I14" s="24">
        <f>E14+F14-H14</f>
        <v/>
      </c>
      <c r="J14" s="24">
        <f>I14-G14</f>
        <v/>
      </c>
    </row>
    <row r="15">
      <c r="A15" s="11" t="inlineStr">
        <is>
          <t>FUENTE DE ANGELES</t>
        </is>
      </c>
      <c r="B15" s="12" t="n">
        <v>1600</v>
      </c>
      <c r="C15" s="13" t="n">
        <v>0.26</v>
      </c>
      <c r="D15" s="13" t="n">
        <v>0.39</v>
      </c>
      <c r="E15" s="14">
        <f>C15*B15</f>
        <v/>
      </c>
      <c r="F15" s="15" t="n">
        <v>750</v>
      </c>
      <c r="G15" s="19" t="n">
        <v>566.8578499999993</v>
      </c>
      <c r="H15" s="17">
        <f>D15*B15</f>
        <v/>
      </c>
      <c r="I15" s="17">
        <f>E15+F15-H15</f>
        <v/>
      </c>
      <c r="J15" s="17">
        <f>I15-G15</f>
        <v/>
      </c>
    </row>
    <row r="16">
      <c r="A16" s="11" t="inlineStr">
        <is>
          <t>HUITLAPEXCO</t>
        </is>
      </c>
      <c r="B16" s="12" t="n">
        <v>1600</v>
      </c>
      <c r="C16" s="13" t="n">
        <v>0.38</v>
      </c>
      <c r="D16" s="13" t="n">
        <v>0.4</v>
      </c>
      <c r="E16" s="14">
        <f>C16*B16</f>
        <v/>
      </c>
      <c r="F16" s="15" t="n">
        <v>332</v>
      </c>
      <c r="G16" s="19" t="n">
        <v>319.9504000000008</v>
      </c>
      <c r="H16" s="17">
        <f>D16*B16</f>
        <v/>
      </c>
      <c r="I16" s="17">
        <f>E16+F16-H16</f>
        <v/>
      </c>
      <c r="J16" s="17">
        <f>I16-G16</f>
        <v/>
      </c>
    </row>
    <row r="17">
      <c r="A17" s="11" t="inlineStr">
        <is>
          <t>TOTAL FRESNOS</t>
        </is>
      </c>
      <c r="B17" s="12">
        <f>SUM(B18:B19)</f>
        <v/>
      </c>
      <c r="C17" s="29" t="n"/>
      <c r="D17" s="29" t="n"/>
      <c r="E17" s="12">
        <f>SUM(E18:E19)</f>
        <v/>
      </c>
      <c r="F17" s="12">
        <f>SUM(F18:F19)</f>
        <v/>
      </c>
      <c r="G17" s="12">
        <f>SUM(G18:G19)</f>
        <v/>
      </c>
      <c r="H17" s="31" t="n"/>
      <c r="I17" s="12">
        <f>SUM(I18:I19)</f>
        <v/>
      </c>
      <c r="J17" s="17">
        <f>I17-G17</f>
        <v/>
      </c>
    </row>
    <row r="18">
      <c r="A18" s="38" t="inlineStr">
        <is>
          <t>TA</t>
        </is>
      </c>
      <c r="B18" s="21" t="n">
        <v>1600</v>
      </c>
      <c r="C18" s="22" t="n">
        <v>0.34</v>
      </c>
      <c r="D18" s="22" t="n">
        <v>0.35</v>
      </c>
      <c r="E18" s="139">
        <f>C18*B18</f>
        <v/>
      </c>
      <c r="F18" s="25" t="n">
        <v>400</v>
      </c>
      <c r="G18" s="106" t="n">
        <v>940.2585499999963</v>
      </c>
      <c r="H18" s="24">
        <f>D18*B18</f>
        <v/>
      </c>
      <c r="I18" s="24">
        <f>E18+F18-H18</f>
        <v/>
      </c>
      <c r="J18" s="24">
        <f>I18-G18</f>
        <v/>
      </c>
    </row>
    <row r="19">
      <c r="A19" s="38" t="inlineStr">
        <is>
          <t>TB</t>
        </is>
      </c>
      <c r="B19" s="21" t="n">
        <v>1600</v>
      </c>
      <c r="C19" s="22" t="n">
        <v>0.31</v>
      </c>
      <c r="D19" s="22" t="n">
        <v>0.31</v>
      </c>
      <c r="E19" s="139">
        <f>C19*B19</f>
        <v/>
      </c>
      <c r="F19" s="25" t="n">
        <v>360</v>
      </c>
      <c r="G19" s="25" t="n"/>
      <c r="H19" s="24">
        <f>D19*B19</f>
        <v/>
      </c>
      <c r="I19" s="24">
        <f>E19+F19-H19</f>
        <v/>
      </c>
      <c r="J19" s="41">
        <f>I19-G19</f>
        <v/>
      </c>
    </row>
    <row r="20">
      <c r="A20" s="11" t="inlineStr">
        <is>
          <t xml:space="preserve">COFRE DE PEROTE </t>
        </is>
      </c>
      <c r="B20" s="12" t="n">
        <v>1600</v>
      </c>
      <c r="C20" s="13" t="n">
        <v>0.28</v>
      </c>
      <c r="D20" s="13" t="n">
        <v>0.15</v>
      </c>
      <c r="E20" s="14">
        <f>C20*B20</f>
        <v/>
      </c>
      <c r="F20" s="15" t="n">
        <v>273</v>
      </c>
      <c r="G20" s="19" t="n">
        <v>427.0650999999989</v>
      </c>
      <c r="H20" s="17">
        <f>D20*B20</f>
        <v/>
      </c>
      <c r="I20" s="17">
        <f>E20+F20-H20</f>
        <v/>
      </c>
      <c r="J20" s="18">
        <f>I20-G20</f>
        <v/>
      </c>
    </row>
    <row r="21">
      <c r="A21" s="11" t="inlineStr">
        <is>
          <t>TOTAL VERACRUZ 106</t>
        </is>
      </c>
      <c r="B21" s="12">
        <f>SUM(B22:B23)</f>
        <v/>
      </c>
      <c r="C21" s="29" t="n"/>
      <c r="D21" s="29" t="n"/>
      <c r="E21" s="12">
        <f>SUM(E22:E23)</f>
        <v/>
      </c>
      <c r="F21" s="12">
        <f>SUM(F22:F23)</f>
        <v/>
      </c>
      <c r="G21" s="12">
        <f>SUM(G22:G23)</f>
        <v/>
      </c>
      <c r="H21" s="31" t="n"/>
      <c r="I21" s="12">
        <f>SUM(I22:I23)</f>
        <v/>
      </c>
      <c r="J21" s="17">
        <f>I21-G21</f>
        <v/>
      </c>
    </row>
    <row r="22">
      <c r="A22" s="38" t="inlineStr">
        <is>
          <t>TORRE A</t>
        </is>
      </c>
      <c r="B22" s="21" t="n">
        <v>2800</v>
      </c>
      <c r="C22" s="22" t="n">
        <v>0.31</v>
      </c>
      <c r="D22" s="22" t="n">
        <v>0.29</v>
      </c>
      <c r="E22" s="139">
        <f>C22*B22</f>
        <v/>
      </c>
      <c r="F22" s="25" t="n">
        <v>1211</v>
      </c>
      <c r="G22" s="106" t="n">
        <v>860.6713499999991</v>
      </c>
      <c r="H22" s="24">
        <f>D22*B22</f>
        <v/>
      </c>
      <c r="I22" s="24">
        <f>E22+F22-H22</f>
        <v/>
      </c>
      <c r="J22" s="42">
        <f>I22-G22</f>
        <v/>
      </c>
    </row>
    <row r="23">
      <c r="A23" s="38" t="inlineStr">
        <is>
          <t>TORRE B</t>
        </is>
      </c>
      <c r="B23" s="21" t="n">
        <v>2800</v>
      </c>
      <c r="C23" s="22" t="n">
        <v>0.39</v>
      </c>
      <c r="D23" s="22" t="n">
        <v>0.27</v>
      </c>
      <c r="E23" s="139">
        <f>C23*B23</f>
        <v/>
      </c>
      <c r="F23" s="25" t="n"/>
      <c r="G23" s="106" t="n">
        <v>885.4730499999994</v>
      </c>
      <c r="H23" s="24">
        <f>D23*B23</f>
        <v/>
      </c>
      <c r="I23" s="24">
        <f>E23+F23-H23</f>
        <v/>
      </c>
      <c r="J23" s="24">
        <f>I23-G23</f>
        <v/>
      </c>
    </row>
    <row r="24">
      <c r="A24" s="11" t="inlineStr">
        <is>
          <t>TOTAL ORBIS</t>
        </is>
      </c>
      <c r="B24" s="12">
        <f>SUM(B25:B27)</f>
        <v/>
      </c>
      <c r="C24" s="29" t="n"/>
      <c r="D24" s="29" t="n"/>
      <c r="E24" s="12">
        <f>SUM(E25:E27)</f>
        <v/>
      </c>
      <c r="F24" s="12">
        <f>SUM(F25:F27)</f>
        <v/>
      </c>
      <c r="G24" s="12">
        <f>SUM(G25:G27)</f>
        <v/>
      </c>
      <c r="H24" s="31" t="n"/>
      <c r="I24" s="12">
        <f>SUM(I25:I27)</f>
        <v/>
      </c>
      <c r="J24" s="17">
        <f>I24-G24</f>
        <v/>
      </c>
    </row>
    <row r="25">
      <c r="A25" s="38" t="inlineStr">
        <is>
          <t>TA</t>
        </is>
      </c>
      <c r="B25" s="21" t="n">
        <v>1600</v>
      </c>
      <c r="C25" s="22" t="n">
        <v>0.18</v>
      </c>
      <c r="D25" s="22" t="n">
        <v>0.14</v>
      </c>
      <c r="E25" s="139">
        <f>C25*B25</f>
        <v/>
      </c>
      <c r="F25" s="25" t="n">
        <v>178</v>
      </c>
      <c r="G25" s="106" t="n">
        <v>686.1546999999999</v>
      </c>
      <c r="H25" s="24">
        <f>D25*B25</f>
        <v/>
      </c>
      <c r="I25" s="24">
        <f>E25+F25-H25</f>
        <v/>
      </c>
      <c r="J25" s="24">
        <f>I25-G25</f>
        <v/>
      </c>
    </row>
    <row r="26">
      <c r="A26" s="38" t="inlineStr">
        <is>
          <t>TB</t>
        </is>
      </c>
      <c r="B26" s="21" t="n">
        <v>1600</v>
      </c>
      <c r="C26" s="39" t="n">
        <v>0.2</v>
      </c>
      <c r="D26" s="40" t="n">
        <v>0.17</v>
      </c>
      <c r="E26" s="139">
        <f>C26*B26</f>
        <v/>
      </c>
      <c r="F26" s="25" t="n">
        <v>320</v>
      </c>
      <c r="G26" s="25" t="n"/>
      <c r="H26" s="24">
        <f>D26*B26</f>
        <v/>
      </c>
      <c r="I26" s="24">
        <f>E26+F26-H26</f>
        <v/>
      </c>
      <c r="J26" s="42">
        <f>I26-G26</f>
        <v/>
      </c>
    </row>
    <row r="27">
      <c r="A27" s="38" t="inlineStr">
        <is>
          <t>TA</t>
        </is>
      </c>
      <c r="B27" s="21" t="n">
        <v>2200</v>
      </c>
      <c r="C27" s="22" t="n">
        <v>0.2</v>
      </c>
      <c r="D27" s="22" t="n">
        <v>0.2</v>
      </c>
      <c r="E27" s="139">
        <f>C27*B27</f>
        <v/>
      </c>
      <c r="F27" s="25" t="n">
        <v>338</v>
      </c>
      <c r="G27" s="106" t="n">
        <v>389.9626499999996</v>
      </c>
      <c r="H27" s="24">
        <f>D27*B27</f>
        <v/>
      </c>
      <c r="I27" s="24">
        <f>E27+F27-H27</f>
        <v/>
      </c>
      <c r="J27" s="24">
        <f>I27-G27</f>
        <v/>
      </c>
    </row>
    <row r="28">
      <c r="A28" s="11" t="inlineStr">
        <is>
          <t>TOTAL AZULEJOS</t>
        </is>
      </c>
      <c r="B28" s="12">
        <f>SUM(B29:B30)</f>
        <v/>
      </c>
      <c r="C28" s="29" t="n"/>
      <c r="D28" s="29" t="n"/>
      <c r="E28" s="12">
        <f>SUM(E29:E30)</f>
        <v/>
      </c>
      <c r="F28" s="12">
        <f>SUM(F29:F30)</f>
        <v/>
      </c>
      <c r="G28" s="12">
        <f>SUM(G29:G30)</f>
        <v/>
      </c>
      <c r="H28" s="31" t="n"/>
      <c r="I28" s="12">
        <f>SUM(I29:I30)</f>
        <v/>
      </c>
      <c r="J28" s="17">
        <f>I28-G28</f>
        <v/>
      </c>
    </row>
    <row r="29">
      <c r="A29" s="38" t="inlineStr">
        <is>
          <t>E</t>
        </is>
      </c>
      <c r="B29" s="21" t="n">
        <v>1000</v>
      </c>
      <c r="C29" s="22" t="n">
        <v>0.39</v>
      </c>
      <c r="D29" s="22" t="n">
        <v>0.35</v>
      </c>
      <c r="E29" s="139">
        <f>C29*B29</f>
        <v/>
      </c>
      <c r="F29" s="25" t="n">
        <v>429</v>
      </c>
      <c r="G29" s="106" t="n">
        <v>623.0724500000025</v>
      </c>
      <c r="H29" s="24">
        <f>D29*B29</f>
        <v/>
      </c>
      <c r="I29" s="24">
        <f>E29+F29-H29</f>
        <v/>
      </c>
      <c r="J29" s="24">
        <f>I29-G29</f>
        <v/>
      </c>
    </row>
    <row r="30">
      <c r="A30" s="38" t="inlineStr">
        <is>
          <t>D</t>
        </is>
      </c>
      <c r="B30" s="21" t="n">
        <v>1000</v>
      </c>
      <c r="C30" s="39" t="n">
        <v>0.39</v>
      </c>
      <c r="D30" s="40" t="n">
        <v>0.59</v>
      </c>
      <c r="E30" s="139">
        <f>C30*B30</f>
        <v/>
      </c>
      <c r="F30" s="25" t="n">
        <v>290</v>
      </c>
      <c r="G30" s="25" t="n"/>
      <c r="H30" s="24">
        <f>D30*B30</f>
        <v/>
      </c>
      <c r="I30" s="24">
        <f>E30+F30-H30</f>
        <v/>
      </c>
      <c r="J30" s="42">
        <f>I30-G30</f>
        <v/>
      </c>
    </row>
    <row r="31">
      <c r="A31" s="11" t="inlineStr">
        <is>
          <t>TOTAL PREMIERE</t>
        </is>
      </c>
      <c r="B31" s="12">
        <f>SUM(B32:B33)</f>
        <v/>
      </c>
      <c r="C31" s="43" t="n"/>
      <c r="D31" s="43" t="n"/>
      <c r="E31" s="12">
        <f>SUM(E32:E33)</f>
        <v/>
      </c>
      <c r="F31" s="12">
        <f>SUM(F32:F33)</f>
        <v/>
      </c>
      <c r="G31" s="12">
        <f>SUM(G32:G33)</f>
        <v/>
      </c>
      <c r="H31" s="31" t="n"/>
      <c r="I31" s="12">
        <f>SUM(I32:I33)</f>
        <v/>
      </c>
      <c r="J31" s="17">
        <f>I31-G31</f>
        <v/>
      </c>
    </row>
    <row r="32">
      <c r="A32" s="38" t="inlineStr">
        <is>
          <t>A</t>
        </is>
      </c>
      <c r="B32" s="21" t="n">
        <v>1000</v>
      </c>
      <c r="C32" s="22" t="n">
        <v>0.8</v>
      </c>
      <c r="D32" s="22" t="n">
        <v>0.5600000000000001</v>
      </c>
      <c r="E32" s="139">
        <f>C32*B32</f>
        <v/>
      </c>
      <c r="F32" s="25" t="n">
        <v>755</v>
      </c>
      <c r="G32" s="106" t="n">
        <v>1321.678050000002</v>
      </c>
      <c r="H32" s="24">
        <f>D32*B32</f>
        <v/>
      </c>
      <c r="I32" s="24">
        <f>E32+F32-H32</f>
        <v/>
      </c>
      <c r="J32" s="24">
        <f>I32-G32</f>
        <v/>
      </c>
    </row>
    <row r="33">
      <c r="A33" s="38" t="inlineStr">
        <is>
          <t>B</t>
        </is>
      </c>
      <c r="B33" s="21" t="n">
        <v>1000</v>
      </c>
      <c r="C33" s="44" t="n">
        <v>0.89</v>
      </c>
      <c r="D33" s="44" t="n">
        <v>0.89</v>
      </c>
      <c r="E33" s="139">
        <f>C33*B33</f>
        <v/>
      </c>
      <c r="F33" s="25" t="n">
        <v>140</v>
      </c>
      <c r="G33" s="25" t="n"/>
      <c r="H33" s="24">
        <f>D33*B33</f>
        <v/>
      </c>
      <c r="I33" s="24">
        <f>E33+F33-H33</f>
        <v/>
      </c>
      <c r="J33" s="24">
        <f>I33-G33</f>
        <v/>
      </c>
    </row>
    <row r="34">
      <c r="A34" s="45" t="inlineStr">
        <is>
          <t>TOTAL MILLENIA</t>
        </is>
      </c>
      <c r="B34" s="12">
        <f>SUM(B35:B36)</f>
        <v/>
      </c>
      <c r="C34" s="29" t="n"/>
      <c r="D34" s="29" t="n"/>
      <c r="E34" s="12">
        <f>SUM(E35:E36)</f>
        <v/>
      </c>
      <c r="F34" s="12">
        <f>SUM(F35:F36)</f>
        <v/>
      </c>
      <c r="G34" s="12">
        <f>SUM(G35:G36)</f>
        <v/>
      </c>
      <c r="H34" s="12">
        <f>SUM(H35:H36)</f>
        <v/>
      </c>
      <c r="I34" s="12">
        <f>SUM(I35:I36)</f>
        <v/>
      </c>
      <c r="J34" s="17">
        <f>I34-G34</f>
        <v/>
      </c>
    </row>
    <row r="35">
      <c r="A35" s="38" t="inlineStr">
        <is>
          <t xml:space="preserve"> A</t>
        </is>
      </c>
      <c r="B35" s="21" t="n">
        <v>3400</v>
      </c>
      <c r="C35" s="22" t="n">
        <v>0.19</v>
      </c>
      <c r="D35" s="22" t="n">
        <v>0.85</v>
      </c>
      <c r="E35" s="139">
        <f>C35*B35</f>
        <v/>
      </c>
      <c r="F35" s="25" t="n">
        <v>7402</v>
      </c>
      <c r="G35" s="106" t="n">
        <v>2402.176700000012</v>
      </c>
      <c r="H35" s="24">
        <f>D35*B35</f>
        <v/>
      </c>
      <c r="I35" s="24">
        <f>E35+F35-H35</f>
        <v/>
      </c>
      <c r="J35" s="42">
        <f>I35-G35</f>
        <v/>
      </c>
    </row>
    <row r="36">
      <c r="A36" s="38" t="inlineStr">
        <is>
          <t>B</t>
        </is>
      </c>
      <c r="B36" s="21" t="n">
        <v>3400</v>
      </c>
      <c r="C36" s="22" t="n">
        <v>0.83</v>
      </c>
      <c r="D36" s="22" t="n">
        <v>0.25</v>
      </c>
      <c r="E36" s="139">
        <f>C36*B36</f>
        <v/>
      </c>
      <c r="F36" s="25" t="n"/>
      <c r="G36" s="106" t="n">
        <v>5923.309699999993</v>
      </c>
      <c r="H36" s="24">
        <f>D36*B36</f>
        <v/>
      </c>
      <c r="I36" s="24">
        <f>E36+F36-H36</f>
        <v/>
      </c>
      <c r="J36" s="24">
        <f>I36-G36</f>
        <v/>
      </c>
    </row>
    <row r="37">
      <c r="A37" s="11" t="inlineStr">
        <is>
          <t xml:space="preserve">QUIROGA </t>
        </is>
      </c>
      <c r="B37" s="12" t="n">
        <v>1677</v>
      </c>
      <c r="C37" s="13" t="n">
        <v>0.32</v>
      </c>
      <c r="D37" s="13" t="n">
        <v>0.3</v>
      </c>
      <c r="E37" s="14">
        <f>C37*B37</f>
        <v/>
      </c>
      <c r="F37" s="15" t="n">
        <v>372</v>
      </c>
      <c r="G37" s="19" t="n">
        <v>504.7465500000029</v>
      </c>
      <c r="H37" s="17">
        <f>D37*B37</f>
        <v/>
      </c>
      <c r="I37" s="17">
        <f>E37+F37-H37</f>
        <v/>
      </c>
      <c r="J37" s="17">
        <f>I37-G37</f>
        <v/>
      </c>
    </row>
    <row r="38">
      <c r="A38" s="45" t="inlineStr">
        <is>
          <t>TOTAL HIMALAYA</t>
        </is>
      </c>
      <c r="B38" s="12">
        <f>SUM(B39:B40)</f>
        <v/>
      </c>
      <c r="C38" s="29" t="n"/>
      <c r="D38" s="29" t="n"/>
      <c r="E38" s="12">
        <f>SUM(E39:E40)</f>
        <v/>
      </c>
      <c r="F38" s="12">
        <f>SUM(F39:F40)</f>
        <v/>
      </c>
      <c r="G38" s="12">
        <f>SUM(G39:G40)</f>
        <v/>
      </c>
      <c r="H38" s="31" t="n"/>
      <c r="I38" s="12">
        <f>SUM(I39:I40)</f>
        <v/>
      </c>
      <c r="J38" s="17">
        <f>I38-G38</f>
        <v/>
      </c>
    </row>
    <row r="39">
      <c r="A39" s="38" t="inlineStr">
        <is>
          <t>A</t>
        </is>
      </c>
      <c r="B39" s="21" t="n">
        <v>1000</v>
      </c>
      <c r="C39" s="22" t="n">
        <v>0.25</v>
      </c>
      <c r="D39" s="22" t="n">
        <v>0.3</v>
      </c>
      <c r="E39" s="139">
        <f>C39*B39</f>
        <v/>
      </c>
      <c r="F39" s="25" t="n">
        <v>302</v>
      </c>
      <c r="G39" s="106" t="n">
        <v>641.2983499999953</v>
      </c>
      <c r="H39" s="24">
        <f>D39*B39</f>
        <v/>
      </c>
      <c r="I39" s="24">
        <f>E39+F39-H39</f>
        <v/>
      </c>
      <c r="J39" s="24">
        <f>I39-G39</f>
        <v/>
      </c>
    </row>
    <row r="40">
      <c r="A40" s="38" t="inlineStr">
        <is>
          <t>B</t>
        </is>
      </c>
      <c r="B40" s="21" t="n">
        <v>1000</v>
      </c>
      <c r="C40" s="39" t="n">
        <v>0.21</v>
      </c>
      <c r="D40" s="40" t="n">
        <v>0.22</v>
      </c>
      <c r="E40" s="139">
        <f>C40*B40</f>
        <v/>
      </c>
      <c r="F40" s="9" t="n">
        <v>354</v>
      </c>
      <c r="G40" s="25" t="n"/>
      <c r="H40" s="24">
        <f>D40*B40</f>
        <v/>
      </c>
      <c r="I40" s="24">
        <f>E40+F40-H40</f>
        <v/>
      </c>
      <c r="J40" s="41">
        <f>I40-G40</f>
        <v/>
      </c>
    </row>
    <row r="41">
      <c r="A41" s="11" t="inlineStr">
        <is>
          <t xml:space="preserve">HECTOR VICTORIA 107 </t>
        </is>
      </c>
      <c r="B41" s="12" t="n">
        <v>480</v>
      </c>
      <c r="C41" s="13" t="n">
        <v>0.35</v>
      </c>
      <c r="D41" s="13" t="n">
        <v>0.19</v>
      </c>
      <c r="E41" s="14">
        <f>C41*B41</f>
        <v/>
      </c>
      <c r="F41" s="15" t="n">
        <v>107</v>
      </c>
      <c r="G41" s="19" t="n">
        <v>218.6645999999976</v>
      </c>
      <c r="H41" s="17">
        <f>D41*B41</f>
        <v/>
      </c>
      <c r="I41" s="17">
        <f>E41+F41-H41</f>
        <v/>
      </c>
      <c r="J41" s="17">
        <f>I41-G41</f>
        <v/>
      </c>
    </row>
    <row r="42">
      <c r="A42" s="11" t="inlineStr">
        <is>
          <t xml:space="preserve">AMSTERDAM 75 </t>
        </is>
      </c>
      <c r="B42" s="19" t="n">
        <v>1627.5</v>
      </c>
      <c r="C42" s="13" t="n">
        <v>0.39</v>
      </c>
      <c r="D42" s="13" t="n">
        <v>0.31</v>
      </c>
      <c r="E42" s="14">
        <f>C42*B42</f>
        <v/>
      </c>
      <c r="F42" s="15" t="n">
        <v>182</v>
      </c>
      <c r="G42" s="19" t="n">
        <v>340.4516500000001</v>
      </c>
      <c r="H42" s="17">
        <f>D42*B42</f>
        <v/>
      </c>
      <c r="I42" s="17">
        <f>E42+F42-H42</f>
        <v/>
      </c>
      <c r="J42" s="17">
        <f>I42-G42</f>
        <v/>
      </c>
    </row>
    <row r="43">
      <c r="A43" s="11" t="inlineStr">
        <is>
          <t xml:space="preserve">AMSTERDAM 61/ SUMINISTRO </t>
        </is>
      </c>
      <c r="B43" s="12" t="n">
        <v>1600</v>
      </c>
      <c r="C43" s="13" t="n">
        <v>0.49</v>
      </c>
      <c r="D43" s="13" t="n">
        <v>0.51</v>
      </c>
      <c r="E43" s="14">
        <f>C43*B43</f>
        <v/>
      </c>
      <c r="F43" s="15" t="n">
        <v>400</v>
      </c>
      <c r="G43" s="19" t="n">
        <v>376.3259499999976</v>
      </c>
      <c r="H43" s="17">
        <f>D43*B43</f>
        <v/>
      </c>
      <c r="I43" s="17">
        <f>E43+F43-H43</f>
        <v/>
      </c>
      <c r="J43" s="17">
        <f>I43-G43</f>
        <v/>
      </c>
    </row>
    <row r="44">
      <c r="A44" s="11" t="inlineStr">
        <is>
          <t xml:space="preserve">ARQUIMIDES </t>
        </is>
      </c>
      <c r="B44" s="12" t="n">
        <v>1000</v>
      </c>
      <c r="C44" s="13" t="n">
        <v>0.21</v>
      </c>
      <c r="D44" s="13" t="n">
        <v>0.3</v>
      </c>
      <c r="E44" s="14">
        <f>C44*B44</f>
        <v/>
      </c>
      <c r="F44" s="15" t="n">
        <v>426</v>
      </c>
      <c r="G44" s="19" t="n">
        <v>373.423050000005</v>
      </c>
      <c r="H44" s="17">
        <f>D44*B44</f>
        <v/>
      </c>
      <c r="I44" s="17">
        <f>E44+F44-H44</f>
        <v/>
      </c>
      <c r="J44" s="17">
        <f>I44-G44</f>
        <v/>
      </c>
    </row>
    <row r="45">
      <c r="A45" s="11" t="inlineStr">
        <is>
          <t xml:space="preserve">SALAMANCA </t>
        </is>
      </c>
      <c r="B45" s="12" t="n">
        <v>480</v>
      </c>
      <c r="C45" s="13" t="n">
        <v>0.72</v>
      </c>
      <c r="D45" s="13" t="n">
        <v>0.75</v>
      </c>
      <c r="E45" s="14">
        <f>C45*B45</f>
        <v/>
      </c>
      <c r="F45" s="15" t="n">
        <v>521</v>
      </c>
      <c r="G45" s="19" t="n">
        <v>278.8246999999986</v>
      </c>
      <c r="H45" s="17">
        <f>D45*B45</f>
        <v/>
      </c>
      <c r="I45" s="17">
        <f>E45+F45-H45</f>
        <v/>
      </c>
      <c r="J45" s="18">
        <f>I45-G45</f>
        <v/>
      </c>
    </row>
    <row r="46">
      <c r="A46" s="11" t="inlineStr">
        <is>
          <t xml:space="preserve">GOLFO DE RIGA </t>
        </is>
      </c>
      <c r="B46" s="12" t="n">
        <v>967</v>
      </c>
      <c r="C46" s="13" t="n">
        <v>0.31</v>
      </c>
      <c r="D46" s="13" t="n">
        <v>0.3</v>
      </c>
      <c r="E46" s="14">
        <f>C46*B46</f>
        <v/>
      </c>
      <c r="F46" s="15" t="n">
        <v>422</v>
      </c>
      <c r="G46" s="19" t="n">
        <v>433.4638</v>
      </c>
      <c r="H46" s="17">
        <f>D46*B46</f>
        <v/>
      </c>
      <c r="I46" s="17">
        <f>E46+F46-H46</f>
        <v/>
      </c>
      <c r="J46" s="17">
        <f>I46-G46</f>
        <v/>
      </c>
    </row>
    <row r="47">
      <c r="A47" s="11" t="inlineStr">
        <is>
          <t xml:space="preserve"> SAN BERNABE </t>
        </is>
      </c>
      <c r="B47" s="12" t="n">
        <v>1619</v>
      </c>
      <c r="C47" s="13" t="n">
        <v>0.8</v>
      </c>
      <c r="D47" s="13" t="n">
        <v>0.78</v>
      </c>
      <c r="E47" s="14">
        <f>C47*B47</f>
        <v/>
      </c>
      <c r="F47" s="15" t="n">
        <v>753</v>
      </c>
      <c r="G47" s="19" t="n">
        <v>902.6632999999979</v>
      </c>
      <c r="H47" s="17">
        <f>D47*B47</f>
        <v/>
      </c>
      <c r="I47" s="17">
        <f>E47+F47-H47</f>
        <v/>
      </c>
      <c r="J47" s="17">
        <f>I47-G47</f>
        <v/>
      </c>
    </row>
    <row r="48">
      <c r="A48" s="11" t="inlineStr">
        <is>
          <t xml:space="preserve">MANZANILLO </t>
        </is>
      </c>
      <c r="B48" s="12" t="n">
        <v>490</v>
      </c>
      <c r="C48" s="13" t="n">
        <v>0.75</v>
      </c>
      <c r="D48" s="13" t="n">
        <v>0.85</v>
      </c>
      <c r="E48" s="14">
        <f>C48*B48</f>
        <v/>
      </c>
      <c r="F48" s="15" t="n">
        <v>246</v>
      </c>
      <c r="G48" s="19" t="n">
        <v>191.6683999999995</v>
      </c>
      <c r="H48" s="17">
        <f>D48*B48</f>
        <v/>
      </c>
      <c r="I48" s="17">
        <f>E48+F48-H48</f>
        <v/>
      </c>
      <c r="J48" s="17">
        <f>I48-G48</f>
        <v/>
      </c>
    </row>
    <row r="49">
      <c r="A49" s="11" t="inlineStr">
        <is>
          <t>DANUBIO #125</t>
        </is>
      </c>
      <c r="B49" s="12" t="n">
        <v>1600</v>
      </c>
      <c r="C49" s="13" t="n">
        <v>0.3</v>
      </c>
      <c r="D49" s="13" t="n">
        <v>0.45</v>
      </c>
      <c r="E49" s="14">
        <f>C49*B49</f>
        <v/>
      </c>
      <c r="F49" s="15" t="n">
        <v>702</v>
      </c>
      <c r="G49" s="19" t="n">
        <v>526.2295499999965</v>
      </c>
      <c r="H49" s="17">
        <f>D49*B49</f>
        <v/>
      </c>
      <c r="I49" s="17">
        <f>E49+F49-H49</f>
        <v/>
      </c>
      <c r="J49" s="17">
        <f>I49-G49</f>
        <v/>
      </c>
    </row>
    <row r="50">
      <c r="A50" s="11" t="inlineStr">
        <is>
          <t>CUAUHTEMOC # 1036</t>
        </is>
      </c>
      <c r="B50" s="12" t="n">
        <v>1000</v>
      </c>
      <c r="C50" s="13" t="n">
        <v>0.17</v>
      </c>
      <c r="D50" s="13" t="n">
        <v>0.22</v>
      </c>
      <c r="E50" s="14">
        <f>C50*B50</f>
        <v/>
      </c>
      <c r="F50" s="15" t="n">
        <v>300</v>
      </c>
      <c r="G50" s="19" t="n">
        <v>284.45</v>
      </c>
      <c r="H50" s="46">
        <f>D50*B50</f>
        <v/>
      </c>
      <c r="I50" s="17">
        <f>E50+F50-H50</f>
        <v/>
      </c>
      <c r="J50" s="17">
        <f>I50-G50</f>
        <v/>
      </c>
    </row>
    <row r="51">
      <c r="A51" s="45" t="inlineStr">
        <is>
          <t>TOTAL PASEOS DEL BOSQUE</t>
        </is>
      </c>
      <c r="B51" s="12">
        <f>SUM(B52:B55)</f>
        <v/>
      </c>
      <c r="C51" s="29" t="n"/>
      <c r="D51" s="29" t="n"/>
      <c r="E51" s="12">
        <f>SUM(E52:E55)</f>
        <v/>
      </c>
      <c r="F51" s="12">
        <f>SUM(F52:F55)</f>
        <v/>
      </c>
      <c r="G51" s="12">
        <f>SUM(G52:G55)</f>
        <v/>
      </c>
      <c r="H51" s="31" t="n"/>
      <c r="I51" s="12">
        <f>SUM(I52:I55)</f>
        <v/>
      </c>
      <c r="J51" s="18">
        <f>I51-G51</f>
        <v/>
      </c>
    </row>
    <row r="52">
      <c r="A52" s="38" t="inlineStr">
        <is>
          <t>T4 - 1</t>
        </is>
      </c>
      <c r="B52" s="115" t="n">
        <v>4913</v>
      </c>
      <c r="C52" s="22" t="n">
        <v>0.26</v>
      </c>
      <c r="D52" s="22" t="n">
        <v>0.22</v>
      </c>
      <c r="E52" s="139">
        <f>C52*B52</f>
        <v/>
      </c>
      <c r="F52" s="106" t="n">
        <v>738</v>
      </c>
      <c r="G52" s="106" t="n">
        <v>450.9158500000001</v>
      </c>
      <c r="H52" s="24">
        <f>D52*B52</f>
        <v/>
      </c>
      <c r="I52" s="24">
        <f>E52+F52-H52</f>
        <v/>
      </c>
      <c r="J52" s="42">
        <f>I52-G52</f>
        <v/>
      </c>
    </row>
    <row r="53">
      <c r="A53" s="38" t="inlineStr">
        <is>
          <t>T4 - 2</t>
        </is>
      </c>
      <c r="B53" s="108" t="n"/>
      <c r="C53" s="22" t="n">
        <v>0</v>
      </c>
      <c r="D53" s="22" t="n">
        <v>0</v>
      </c>
      <c r="E53" s="139">
        <f>C53*B53</f>
        <v/>
      </c>
      <c r="F53" s="108" t="n"/>
      <c r="G53" s="106" t="n">
        <v>454.9160000000003</v>
      </c>
      <c r="H53" s="24">
        <f>D53*B53</f>
        <v/>
      </c>
      <c r="I53" s="24">
        <f>E53+F53-H53</f>
        <v/>
      </c>
      <c r="J53" s="24">
        <f>I53-G53</f>
        <v/>
      </c>
    </row>
    <row r="54">
      <c r="A54" s="38" t="inlineStr">
        <is>
          <t xml:space="preserve"> T5 - 1</t>
        </is>
      </c>
      <c r="B54" s="115" t="n">
        <v>4913</v>
      </c>
      <c r="C54" s="22" t="n">
        <v>0.59</v>
      </c>
      <c r="D54" s="22" t="n">
        <v>0.23</v>
      </c>
      <c r="E54" s="139">
        <f>C54*B54</f>
        <v/>
      </c>
      <c r="F54" s="106" t="n">
        <v>1479</v>
      </c>
      <c r="G54" s="106" t="n">
        <v>1057.1715</v>
      </c>
      <c r="H54" s="24">
        <f>D54*B54</f>
        <v/>
      </c>
      <c r="I54" s="24">
        <f>E54+F54-H54</f>
        <v/>
      </c>
      <c r="J54" s="42">
        <f>I54-G54</f>
        <v/>
      </c>
    </row>
    <row r="55">
      <c r="A55" s="38" t="inlineStr">
        <is>
          <t>T5 - 2</t>
        </is>
      </c>
      <c r="B55" s="108" t="n"/>
      <c r="C55" s="22" t="n">
        <v>0</v>
      </c>
      <c r="D55" s="22" t="n">
        <v>0</v>
      </c>
      <c r="E55" s="139">
        <f>C55*B55</f>
        <v/>
      </c>
      <c r="F55" s="108" t="n"/>
      <c r="G55" s="106" t="n">
        <v>1261.65655</v>
      </c>
      <c r="H55" s="24">
        <f>D55*B55</f>
        <v/>
      </c>
      <c r="I55" s="24">
        <f>E55+F55-H55</f>
        <v/>
      </c>
      <c r="J55" s="24">
        <f>I55-G55</f>
        <v/>
      </c>
    </row>
    <row r="56">
      <c r="A56" s="45" t="inlineStr">
        <is>
          <t>TOTAL PALMA REAL</t>
        </is>
      </c>
      <c r="B56" s="12">
        <f>SUM(B57:B59)</f>
        <v/>
      </c>
      <c r="C56" s="29" t="n"/>
      <c r="D56" s="29" t="n"/>
      <c r="E56" s="12">
        <f>SUM(E57:E59)</f>
        <v/>
      </c>
      <c r="F56" s="12">
        <f>SUM(F57:F59)</f>
        <v/>
      </c>
      <c r="G56" s="27">
        <f>SUM(G57:G59)</f>
        <v/>
      </c>
      <c r="H56" s="31" t="n"/>
      <c r="I56" s="12">
        <f>SUM(I57:I59)</f>
        <v/>
      </c>
      <c r="J56" s="17">
        <f>I56-G56</f>
        <v/>
      </c>
    </row>
    <row r="57">
      <c r="A57" s="38" t="inlineStr">
        <is>
          <t>T4 - 1</t>
        </is>
      </c>
      <c r="B57" s="21" t="n">
        <v>3333</v>
      </c>
      <c r="C57" s="22" t="n">
        <v>0.85</v>
      </c>
      <c r="D57" s="22" t="n">
        <v>0.72</v>
      </c>
      <c r="E57" s="139">
        <f>C57*B57</f>
        <v/>
      </c>
      <c r="F57" s="106" t="n">
        <v>4376</v>
      </c>
      <c r="G57" s="47" t="n">
        <v>4889.257450000004</v>
      </c>
      <c r="H57" s="24">
        <f>D57*B57</f>
        <v/>
      </c>
      <c r="I57" s="24">
        <f>E57+F57-H57</f>
        <v/>
      </c>
      <c r="J57" s="24">
        <f>I57-G57</f>
        <v/>
      </c>
    </row>
    <row r="58">
      <c r="A58" s="38" t="inlineStr">
        <is>
          <t>T4 - 2</t>
        </is>
      </c>
      <c r="B58" s="21" t="n">
        <v>3333</v>
      </c>
      <c r="C58" s="22" t="n">
        <v>0.2</v>
      </c>
      <c r="D58" s="22" t="n">
        <v>0.19</v>
      </c>
      <c r="E58" s="139">
        <f>C58*B58</f>
        <v/>
      </c>
      <c r="F58" s="107" t="n"/>
      <c r="G58" s="47" t="n">
        <v>1601.769399999996</v>
      </c>
      <c r="H58" s="24">
        <f>D58*B58</f>
        <v/>
      </c>
      <c r="I58" s="24">
        <f>E58+F58-H58</f>
        <v/>
      </c>
      <c r="J58" s="24">
        <f>I58-G58</f>
        <v/>
      </c>
    </row>
    <row r="59">
      <c r="A59" s="38" t="inlineStr">
        <is>
          <t>T4 - 3</t>
        </is>
      </c>
      <c r="B59" s="21" t="n">
        <v>3333</v>
      </c>
      <c r="C59" s="22" t="n">
        <v>0.31</v>
      </c>
      <c r="D59" s="22" t="n">
        <v>0.17</v>
      </c>
      <c r="E59" s="139">
        <f>C59*B59</f>
        <v/>
      </c>
      <c r="F59" s="108" t="n"/>
      <c r="G59" s="9" t="n"/>
      <c r="H59" s="24">
        <f>D59*B59</f>
        <v/>
      </c>
      <c r="I59" s="24">
        <f>E59+F59-H59</f>
        <v/>
      </c>
      <c r="J59" s="42">
        <f>I59-G59</f>
        <v/>
      </c>
    </row>
    <row r="60">
      <c r="A60" s="45" t="inlineStr">
        <is>
          <t>TOTAL GRAND VIURE</t>
        </is>
      </c>
      <c r="B60" s="12">
        <f>SUM(B61:B65)</f>
        <v/>
      </c>
      <c r="C60" s="29" t="n"/>
      <c r="D60" s="29" t="n"/>
      <c r="E60" s="12">
        <f>SUM(E61:E65)</f>
        <v/>
      </c>
      <c r="F60" s="12">
        <f>SUM(F61:F65)</f>
        <v/>
      </c>
      <c r="G60" s="12">
        <f>SUM(G61:G65)</f>
        <v/>
      </c>
      <c r="H60" s="12">
        <f>SUM(H61:H65)</f>
        <v/>
      </c>
      <c r="I60" s="12">
        <f>SUM(I61:I65)</f>
        <v/>
      </c>
      <c r="J60" s="17">
        <f>I60-G60</f>
        <v/>
      </c>
    </row>
    <row r="61">
      <c r="A61" s="38" t="inlineStr">
        <is>
          <t>G1</t>
        </is>
      </c>
      <c r="B61" s="21" t="n">
        <v>4940</v>
      </c>
      <c r="C61" s="22" t="n">
        <v>0.2</v>
      </c>
      <c r="D61" s="22" t="n">
        <v>0.29</v>
      </c>
      <c r="E61" s="139">
        <f>C61*B61</f>
        <v/>
      </c>
      <c r="F61" s="106" t="n">
        <v>3225</v>
      </c>
      <c r="G61" s="106" t="n">
        <v>1133.282149999999</v>
      </c>
      <c r="H61" s="24">
        <f>D61*B61</f>
        <v/>
      </c>
      <c r="I61" s="24">
        <f>E61+F61-H61</f>
        <v/>
      </c>
      <c r="J61" s="42">
        <f>I61-G61</f>
        <v/>
      </c>
    </row>
    <row r="62">
      <c r="A62" s="38" t="inlineStr">
        <is>
          <t>G2</t>
        </is>
      </c>
      <c r="B62" s="21" t="n">
        <v>4940</v>
      </c>
      <c r="C62" s="22" t="n">
        <v>0.2</v>
      </c>
      <c r="D62" s="22" t="n">
        <v>0.29</v>
      </c>
      <c r="E62" s="139">
        <f>C62*B62</f>
        <v/>
      </c>
      <c r="F62" s="107" t="n"/>
      <c r="G62" s="106" t="n">
        <v>763.4318999999999</v>
      </c>
      <c r="H62" s="24">
        <f>D62*B62</f>
        <v/>
      </c>
      <c r="I62" s="24">
        <f>E62+F62-H62</f>
        <v/>
      </c>
      <c r="J62" s="24">
        <f>I62-G62</f>
        <v/>
      </c>
    </row>
    <row r="63">
      <c r="A63" s="38" t="inlineStr">
        <is>
          <t>G3</t>
        </is>
      </c>
      <c r="B63" s="21" t="n">
        <v>1627.5</v>
      </c>
      <c r="C63" s="22" t="n">
        <v>0.19</v>
      </c>
      <c r="D63" s="22" t="n">
        <v>0.3</v>
      </c>
      <c r="E63" s="139">
        <f>C63*B63</f>
        <v/>
      </c>
      <c r="F63" s="107" t="n"/>
      <c r="G63" s="106" t="n">
        <v>1138.656749999998</v>
      </c>
      <c r="H63" s="24">
        <f>D63*B63</f>
        <v/>
      </c>
      <c r="I63" s="24">
        <f>E63+F63-H63</f>
        <v/>
      </c>
      <c r="J63" s="24">
        <f>I63-G63</f>
        <v/>
      </c>
    </row>
    <row r="64">
      <c r="A64" s="38" t="inlineStr">
        <is>
          <t>G4</t>
        </is>
      </c>
      <c r="B64" s="21" t="n">
        <v>1627.5</v>
      </c>
      <c r="C64" s="22" t="n">
        <v>0.2</v>
      </c>
      <c r="D64" s="22" t="n">
        <v>0.3</v>
      </c>
      <c r="E64" s="139">
        <f>C64*B64</f>
        <v/>
      </c>
      <c r="F64" s="107" t="n"/>
      <c r="G64" s="106" t="n">
        <v>1124.434850000001</v>
      </c>
      <c r="H64" s="24">
        <f>D64*B64</f>
        <v/>
      </c>
      <c r="I64" s="24">
        <f>E64+F64-H64</f>
        <v/>
      </c>
      <c r="J64" s="24">
        <f>I64-G64</f>
        <v/>
      </c>
    </row>
    <row r="65">
      <c r="A65" s="48" t="inlineStr">
        <is>
          <t xml:space="preserve"> G5</t>
        </is>
      </c>
      <c r="B65" s="21" t="n">
        <v>1627.5</v>
      </c>
      <c r="C65" s="22" t="n">
        <v>0.31</v>
      </c>
      <c r="D65" s="22" t="n">
        <v>0.3</v>
      </c>
      <c r="E65" s="139">
        <f>C65*B65</f>
        <v/>
      </c>
      <c r="F65" s="108" t="n"/>
      <c r="G65" s="106" t="n">
        <v>797.4504999999999</v>
      </c>
      <c r="H65" s="24">
        <f>D65*B65</f>
        <v/>
      </c>
      <c r="I65" s="24">
        <f>E65+F65-H65</f>
        <v/>
      </c>
      <c r="J65" s="24">
        <f>I65-G65</f>
        <v/>
      </c>
    </row>
    <row r="66">
      <c r="A66" s="5" t="n"/>
      <c r="B66" s="5" t="n"/>
      <c r="C66" s="7" t="n"/>
      <c r="D66" s="7" t="n"/>
      <c r="E66" s="8" t="n"/>
      <c r="F66" s="9" t="n"/>
      <c r="G66" s="9" t="n"/>
      <c r="H66" s="8" t="n"/>
      <c r="I66" s="8" t="n"/>
      <c r="J66" s="8" t="n"/>
    </row>
    <row r="67">
      <c r="A67" s="49" t="inlineStr">
        <is>
          <t>TOTAL</t>
        </is>
      </c>
      <c r="B67" s="49">
        <f>B60+B56+B51+B50+B49+B48+B47+B46+B45+B44+B43+B42+B41+B38+B37+B34+B31+B28+B24+B21+B20+B17+B16+B15+B6</f>
        <v/>
      </c>
      <c r="C67" s="29" t="n"/>
      <c r="D67" s="29" t="n"/>
      <c r="E67" s="49">
        <f>E60+E56+E51+E50+E49+E48+E47+E46+E45+E44+E43+E42+E41+E38+E37+E34+E31+E28+E24+E21+E20+E17+E16+E15+E6</f>
        <v/>
      </c>
      <c r="F67" s="49">
        <f>F60+F56+F51+F50+F49+F48+F47+F46+F45+F44+F43+F42+F41+F38+F37+F34+F31+F28+F24+F21+F20+F17+F16+F15+F6</f>
        <v/>
      </c>
      <c r="G67" s="49">
        <f>G60+G56+G51+G50+G49+G48+G47+G46+G45+G44+G43+G42+G41+G38+G37+G34+G31+G28+G24+G21+G20+G17+G16+G15+G6</f>
        <v/>
      </c>
      <c r="H67" s="49">
        <f>H60+H56+H51+H50+H49+H48+H47+H46+H45+H44+H43+H42+H41+H38+H37+H34+H31+H28+H24+H21+H20+H17+H16+H15+H6</f>
        <v/>
      </c>
      <c r="I67" s="49">
        <f>I60+I56+I51+I50+I49+I48+I47+I46+I45+I44+I43+I42+I41+I38+I37+I34+I31+I28+I24+I21+I20+I17+I16+I15+I6</f>
        <v/>
      </c>
      <c r="J67" s="50">
        <f>I67-G67</f>
        <v/>
      </c>
    </row>
  </sheetData>
  <mergeCells count="15">
    <mergeCell ref="A1:J1"/>
    <mergeCell ref="C5:D5"/>
    <mergeCell ref="F61:F65"/>
    <mergeCell ref="A2:A5"/>
    <mergeCell ref="B2:B5"/>
    <mergeCell ref="C2:J2"/>
    <mergeCell ref="F3:F5"/>
    <mergeCell ref="G3:G5"/>
    <mergeCell ref="I3:I5"/>
    <mergeCell ref="J3:J5"/>
    <mergeCell ref="B52:B53"/>
    <mergeCell ref="F52:F53"/>
    <mergeCell ref="B54:B55"/>
    <mergeCell ref="F54:F55"/>
    <mergeCell ref="F57:F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6" sqref="A6:XFD6"/>
    </sheetView>
  </sheetViews>
  <sheetFormatPr baseColWidth="10" defaultRowHeight="16"/>
  <cols>
    <col width="23.5" customWidth="1" style="104" min="1" max="1"/>
    <col width="19" customWidth="1" style="104" min="2" max="2"/>
    <col width="16" customWidth="1" style="104" min="5" max="5"/>
    <col width="13.6640625" customWidth="1" style="104" min="6" max="6"/>
    <col width="18.33203125" customWidth="1" style="104" min="7" max="7"/>
    <col width="15.6640625" customWidth="1" style="104" min="8" max="8"/>
  </cols>
  <sheetData>
    <row r="1" ht="23" customHeight="1" s="104">
      <c r="A1" s="103" t="inlineStr">
        <is>
          <t>ANALISIS DE CONSUMO BLOQUE 2</t>
        </is>
      </c>
    </row>
    <row r="2" ht="21" customHeight="1" s="104">
      <c r="A2" s="109" t="inlineStr">
        <is>
          <t>CONDOMINIO</t>
        </is>
      </c>
      <c r="B2" s="109" t="inlineStr">
        <is>
          <t>TANQUES CAP. LTS</t>
        </is>
      </c>
      <c r="C2" s="111" t="inlineStr">
        <is>
          <t>8 AGO - 9 SEP</t>
        </is>
      </c>
    </row>
    <row r="3">
      <c r="C3" s="105" t="inlineStr">
        <is>
          <t>INICIAL</t>
        </is>
      </c>
      <c r="D3" s="105" t="inlineStr">
        <is>
          <t>FINAL</t>
        </is>
      </c>
      <c r="E3" s="3" t="inlineStr">
        <is>
          <t>INICIAL</t>
        </is>
      </c>
      <c r="F3" s="112" t="inlineStr">
        <is>
          <t>CARGAS</t>
        </is>
      </c>
      <c r="G3" s="112" t="inlineStr">
        <is>
          <t>CONSUMO Recibos</t>
        </is>
      </c>
      <c r="H3" s="3" t="inlineStr">
        <is>
          <t>FINAL</t>
        </is>
      </c>
      <c r="I3" s="113" t="inlineStr">
        <is>
          <t xml:space="preserve"> CONSUMO Inv </t>
        </is>
      </c>
      <c r="J3" s="114" t="inlineStr">
        <is>
          <t xml:space="preserve"> DIF </t>
        </is>
      </c>
    </row>
    <row r="4">
      <c r="C4" s="105" t="n"/>
      <c r="D4" s="105" t="n"/>
      <c r="E4" s="3" t="inlineStr">
        <is>
          <t>Inv</t>
        </is>
      </c>
      <c r="H4" s="3" t="inlineStr">
        <is>
          <t>Inv</t>
        </is>
      </c>
    </row>
    <row r="5">
      <c r="A5" s="110" t="n"/>
      <c r="B5" s="110" t="n"/>
      <c r="C5" s="105" t="inlineStr">
        <is>
          <t>%</t>
        </is>
      </c>
      <c r="E5" s="3" t="inlineStr">
        <is>
          <t>Lts</t>
        </is>
      </c>
      <c r="H5" s="3" t="inlineStr">
        <is>
          <t>Lts</t>
        </is>
      </c>
    </row>
    <row r="6">
      <c r="A6" s="11" t="inlineStr">
        <is>
          <t>CEDRO</t>
        </is>
      </c>
      <c r="B6" s="12" t="n">
        <v>2800</v>
      </c>
      <c r="C6" s="13" t="n">
        <v>0.3</v>
      </c>
      <c r="D6" s="13" t="n">
        <v>0.28</v>
      </c>
      <c r="E6" s="14">
        <f>C6*B6</f>
        <v/>
      </c>
      <c r="F6" s="15" t="n">
        <v>1758</v>
      </c>
      <c r="G6" s="51" t="n">
        <v>1043.819700000001</v>
      </c>
      <c r="H6" s="17">
        <f>D6*B6</f>
        <v/>
      </c>
      <c r="I6" s="17">
        <f>E6+F6-H6</f>
        <v/>
      </c>
      <c r="J6" s="18">
        <f>I6-G6</f>
        <v/>
      </c>
    </row>
    <row r="7">
      <c r="A7" s="11" t="inlineStr">
        <is>
          <t>ROBLE</t>
        </is>
      </c>
      <c r="B7" s="12" t="n">
        <v>2800</v>
      </c>
      <c r="C7" s="13" t="n">
        <v>0.25</v>
      </c>
      <c r="D7" s="13" t="n">
        <v>0.28</v>
      </c>
      <c r="E7" s="14">
        <f>C7*B7</f>
        <v/>
      </c>
      <c r="F7" s="15" t="n">
        <v>1941</v>
      </c>
      <c r="G7" s="51" t="n">
        <v>1156.678600000001</v>
      </c>
      <c r="H7" s="17">
        <f>D7*B7</f>
        <v/>
      </c>
      <c r="I7" s="17">
        <f>E7+F7-H7</f>
        <v/>
      </c>
      <c r="J7" s="18">
        <f>I7-G7</f>
        <v/>
      </c>
    </row>
    <row r="8">
      <c r="A8" s="11" t="inlineStr">
        <is>
          <t>TOTAL AVATAR</t>
        </is>
      </c>
      <c r="B8" s="12">
        <f>SUM(B9:B11)</f>
        <v/>
      </c>
      <c r="C8" s="13" t="n"/>
      <c r="D8" s="13" t="n"/>
      <c r="E8" s="12">
        <f>SUM(E9:E11)</f>
        <v/>
      </c>
      <c r="F8" s="12">
        <f>SUM(F9:F11)</f>
        <v/>
      </c>
      <c r="G8" s="12">
        <f>SUM(G9:G11)</f>
        <v/>
      </c>
      <c r="H8" s="12">
        <f>SUM(H9:H11)</f>
        <v/>
      </c>
      <c r="I8" s="12">
        <f>SUM(I9:I11)</f>
        <v/>
      </c>
      <c r="J8" s="17">
        <f>I8-G8</f>
        <v/>
      </c>
    </row>
    <row r="9">
      <c r="A9" s="20" t="inlineStr">
        <is>
          <t>Tanque 1</t>
        </is>
      </c>
      <c r="B9" s="21" t="n">
        <v>2200</v>
      </c>
      <c r="C9" s="22" t="n">
        <v>0.5</v>
      </c>
      <c r="D9" s="22" t="n">
        <v>0.49</v>
      </c>
      <c r="E9" s="139">
        <f>C9*B9</f>
        <v/>
      </c>
      <c r="F9" s="15" t="n">
        <v>0</v>
      </c>
      <c r="G9" s="118" t="n">
        <v>2788.293199999996</v>
      </c>
      <c r="H9" s="24">
        <f>D9*B9</f>
        <v/>
      </c>
      <c r="I9" s="117">
        <f>SUM(E9:E11)+SUM(F9:F11)-SUM(H9:H11)</f>
        <v/>
      </c>
      <c r="J9" s="119">
        <f>I9-G9</f>
        <v/>
      </c>
    </row>
    <row r="10">
      <c r="A10" s="20" t="inlineStr">
        <is>
          <t>Tanque 2</t>
        </is>
      </c>
      <c r="B10" s="21" t="n">
        <v>2200</v>
      </c>
      <c r="C10" s="22" t="n">
        <v>0.4</v>
      </c>
      <c r="D10" s="22" t="n">
        <v>0.84</v>
      </c>
      <c r="E10" s="139">
        <f>C10*B10</f>
        <v/>
      </c>
      <c r="F10" s="25" t="n">
        <v>2429</v>
      </c>
      <c r="G10" s="107" t="n"/>
      <c r="H10" s="24">
        <f>D10*B10</f>
        <v/>
      </c>
      <c r="I10" s="107" t="n"/>
      <c r="J10" s="107" t="n"/>
    </row>
    <row r="11">
      <c r="A11" s="20" t="inlineStr">
        <is>
          <t>Tanque 3</t>
        </is>
      </c>
      <c r="B11" s="21" t="n">
        <v>2200</v>
      </c>
      <c r="C11" s="22" t="n">
        <v>0.31</v>
      </c>
      <c r="D11" s="22" t="n">
        <v>0.84</v>
      </c>
      <c r="E11" s="139">
        <f>C11*B11</f>
        <v/>
      </c>
      <c r="F11" s="25" t="n">
        <v>2080</v>
      </c>
      <c r="G11" s="108" t="n"/>
      <c r="H11" s="24">
        <f>D11*B11</f>
        <v/>
      </c>
      <c r="I11" s="108" t="n"/>
      <c r="J11" s="108" t="n"/>
    </row>
    <row r="12">
      <c r="A12" s="26" t="inlineStr">
        <is>
          <t>JARDINES FIESOLE</t>
        </is>
      </c>
      <c r="B12" s="12" t="n">
        <v>5000</v>
      </c>
      <c r="C12" s="13" t="n">
        <v>0.39</v>
      </c>
      <c r="D12" s="13" t="n">
        <v>0.5600000000000001</v>
      </c>
      <c r="E12" s="14">
        <f>C12*B12</f>
        <v/>
      </c>
      <c r="F12" s="15" t="n">
        <v>6136</v>
      </c>
      <c r="G12" s="52" t="n">
        <v>6643.667800000002</v>
      </c>
      <c r="H12" s="17">
        <f>D12*B12</f>
        <v/>
      </c>
      <c r="I12" s="17">
        <f>E12+F12-H12</f>
        <v/>
      </c>
      <c r="J12" s="17">
        <f>I12-G12</f>
        <v/>
      </c>
    </row>
    <row r="13">
      <c r="A13" s="26" t="inlineStr">
        <is>
          <t>DANUBIO #49</t>
        </is>
      </c>
      <c r="B13" s="12" t="n">
        <v>1000</v>
      </c>
      <c r="C13" s="13" t="n">
        <v>0</v>
      </c>
      <c r="D13" s="13" t="n">
        <v>0.24</v>
      </c>
      <c r="E13" s="14">
        <f>C13*B13</f>
        <v/>
      </c>
      <c r="F13" s="15" t="n">
        <v>415</v>
      </c>
      <c r="G13" s="52" t="n">
        <v>108.1157000000001</v>
      </c>
      <c r="H13" s="17">
        <f>D13*B13</f>
        <v/>
      </c>
      <c r="I13" s="17">
        <f>E13+F13-H13</f>
        <v/>
      </c>
      <c r="J13" s="18">
        <f>I13-G13</f>
        <v/>
      </c>
    </row>
    <row r="14">
      <c r="A14" s="26" t="inlineStr">
        <is>
          <t>VICENTE SUAREZ  #146</t>
        </is>
      </c>
      <c r="B14" s="19" t="n">
        <v>1600</v>
      </c>
      <c r="C14" s="13" t="n">
        <v>0.39</v>
      </c>
      <c r="D14" s="13" t="n">
        <v>0.29</v>
      </c>
      <c r="E14" s="14">
        <f>C14*B14</f>
        <v/>
      </c>
      <c r="F14" s="15" t="n">
        <v>0</v>
      </c>
      <c r="G14" s="52" t="n">
        <v>570.1926999999995</v>
      </c>
      <c r="H14" s="17">
        <f>D14*B14</f>
        <v/>
      </c>
      <c r="I14" s="17">
        <f>E14+F14-H14</f>
        <v/>
      </c>
      <c r="J14" s="17">
        <f>I14-G14</f>
        <v/>
      </c>
    </row>
    <row r="15">
      <c r="A15" s="26" t="inlineStr">
        <is>
          <t>CUAUHTEMOC #828</t>
        </is>
      </c>
      <c r="B15" s="12" t="n">
        <v>2200</v>
      </c>
      <c r="C15" s="13" t="n">
        <v>0.24</v>
      </c>
      <c r="D15" s="13" t="n">
        <v>0.4</v>
      </c>
      <c r="E15" s="14">
        <f>C15*B15</f>
        <v/>
      </c>
      <c r="F15" s="15" t="n">
        <v>999</v>
      </c>
      <c r="G15" s="52" t="n">
        <v>694.4668500000005</v>
      </c>
      <c r="H15" s="17">
        <f>D15*B15</f>
        <v/>
      </c>
      <c r="I15" s="17">
        <f>E15+F15-H15</f>
        <v/>
      </c>
      <c r="J15" s="17">
        <f>I15-G15</f>
        <v/>
      </c>
    </row>
    <row r="16">
      <c r="A16" s="26" t="inlineStr">
        <is>
          <t>IBSEN 74</t>
        </is>
      </c>
      <c r="B16" s="12" t="n">
        <v>1000</v>
      </c>
      <c r="C16" s="13" t="n">
        <v>0.34</v>
      </c>
      <c r="D16" s="13" t="n">
        <v>0.6</v>
      </c>
      <c r="E16" s="14">
        <f>C16*B16</f>
        <v/>
      </c>
      <c r="F16" s="15" t="n">
        <v>559</v>
      </c>
      <c r="G16" s="52" t="n">
        <v>310.7181000000014</v>
      </c>
      <c r="H16" s="17">
        <f>D16*B16</f>
        <v/>
      </c>
      <c r="I16" s="17">
        <f>E16+F16-H16</f>
        <v/>
      </c>
      <c r="J16" s="17">
        <f>I16-G16</f>
        <v/>
      </c>
    </row>
    <row r="17">
      <c r="A17" s="15" t="inlineStr">
        <is>
          <t>TOTAL GOROZTIZA</t>
        </is>
      </c>
      <c r="B17" s="53">
        <f>SUM(B18:B24)</f>
        <v/>
      </c>
      <c r="C17" s="29" t="n"/>
      <c r="D17" s="29" t="n"/>
      <c r="E17" s="12" t="n"/>
      <c r="F17" s="53">
        <f>SUM(F18:F23)</f>
        <v/>
      </c>
      <c r="G17" s="53">
        <f>SUM(G18:G24)</f>
        <v/>
      </c>
      <c r="H17" s="31" t="n"/>
      <c r="I17" s="53">
        <f>SUM(I18:I24)</f>
        <v/>
      </c>
      <c r="J17" s="17">
        <f>I17-G17</f>
        <v/>
      </c>
    </row>
    <row r="18">
      <c r="A18" s="20" t="inlineStr">
        <is>
          <t>Tanque 1</t>
        </is>
      </c>
      <c r="B18" s="21" t="n">
        <v>1000</v>
      </c>
      <c r="C18" s="22" t="n">
        <v>0.35</v>
      </c>
      <c r="D18" s="22" t="n">
        <v>0.38</v>
      </c>
      <c r="E18" s="139">
        <f>C18*B18</f>
        <v/>
      </c>
      <c r="F18" s="106" t="n">
        <v>160</v>
      </c>
      <c r="G18" s="116" t="n">
        <v>256.1520500000001</v>
      </c>
      <c r="H18" s="117">
        <f>D18*B18</f>
        <v/>
      </c>
      <c r="I18" s="117">
        <f>SUM(E18:E19)+SUM(F18)-SUM(H18:H19)</f>
        <v/>
      </c>
      <c r="J18" s="120">
        <f>I18-G18</f>
        <v/>
      </c>
    </row>
    <row r="19">
      <c r="A19" s="20" t="inlineStr">
        <is>
          <t>Tanque 2</t>
        </is>
      </c>
      <c r="B19" s="21" t="n">
        <v>1600</v>
      </c>
      <c r="C19" s="22" t="n">
        <v>0.28</v>
      </c>
      <c r="D19" s="22" t="n">
        <v>0.26</v>
      </c>
      <c r="E19" s="139">
        <f>C19*B19</f>
        <v/>
      </c>
      <c r="F19" s="108" t="n"/>
      <c r="G19" s="108" t="n"/>
      <c r="H19" s="108" t="n"/>
      <c r="I19" s="108" t="n"/>
      <c r="J19" s="108" t="n"/>
    </row>
    <row r="20">
      <c r="A20" s="20" t="inlineStr">
        <is>
          <t>Tanque 3</t>
        </is>
      </c>
      <c r="B20" s="21" t="n">
        <v>1000</v>
      </c>
      <c r="C20" s="22" t="n">
        <v>0.3</v>
      </c>
      <c r="D20" s="22" t="n">
        <v>0.3</v>
      </c>
      <c r="E20" s="139">
        <f>C20*B20</f>
        <v/>
      </c>
      <c r="F20" s="55" t="n">
        <v>162</v>
      </c>
      <c r="G20" s="116" t="n">
        <v>535.8083499999999</v>
      </c>
      <c r="H20" s="24">
        <f>D20*B20</f>
        <v/>
      </c>
      <c r="I20" s="117">
        <f>SUM(E20:E22)+SUM(F20:F22)-SUM(H20:H22)</f>
        <v/>
      </c>
      <c r="J20" s="117">
        <f>I20-G20</f>
        <v/>
      </c>
    </row>
    <row r="21">
      <c r="A21" s="20" t="inlineStr">
        <is>
          <t>Tanque 4</t>
        </is>
      </c>
      <c r="B21" s="21" t="n">
        <v>1000</v>
      </c>
      <c r="C21" s="6" t="n">
        <v>0.3</v>
      </c>
      <c r="D21" s="6" t="n">
        <v>0.4</v>
      </c>
      <c r="E21" s="139">
        <f>C21*B21</f>
        <v/>
      </c>
      <c r="F21" s="56" t="n">
        <v>88</v>
      </c>
      <c r="G21" s="107" t="n"/>
      <c r="H21" s="24">
        <f>D21*B21</f>
        <v/>
      </c>
      <c r="I21" s="107" t="n"/>
      <c r="J21" s="107" t="n"/>
    </row>
    <row r="22">
      <c r="A22" s="20" t="inlineStr">
        <is>
          <t>Tanque 5</t>
        </is>
      </c>
      <c r="B22" s="21" t="n">
        <v>1000</v>
      </c>
      <c r="C22" s="6" t="n">
        <v>0.3</v>
      </c>
      <c r="D22" s="6" t="n">
        <v>0.3</v>
      </c>
      <c r="E22" s="139">
        <f>C22*B22</f>
        <v/>
      </c>
      <c r="F22" s="56" t="n">
        <v>163</v>
      </c>
      <c r="G22" s="108" t="n"/>
      <c r="H22" s="24">
        <f>D22*B22</f>
        <v/>
      </c>
      <c r="I22" s="108" t="n"/>
      <c r="J22" s="108" t="n"/>
    </row>
    <row r="23">
      <c r="A23" s="20" t="inlineStr">
        <is>
          <t>Tanque 6</t>
        </is>
      </c>
      <c r="B23" s="21" t="n">
        <v>1000</v>
      </c>
      <c r="C23" s="6" t="n">
        <v>0.4</v>
      </c>
      <c r="D23" s="6" t="n">
        <v>0.64</v>
      </c>
      <c r="E23" s="139">
        <f>C23*B23</f>
        <v/>
      </c>
      <c r="F23" s="115" t="n">
        <v>239</v>
      </c>
      <c r="G23" s="116" t="n">
        <v>380.9960000000002</v>
      </c>
      <c r="H23" s="24">
        <f>D23*B23</f>
        <v/>
      </c>
      <c r="I23" s="117">
        <f>SUM(E23:E24)+F23-SUM(H23:H24)</f>
        <v/>
      </c>
      <c r="J23" s="117">
        <f>I23-G23</f>
        <v/>
      </c>
    </row>
    <row r="24">
      <c r="A24" s="20" t="inlineStr">
        <is>
          <t>Tanque 7</t>
        </is>
      </c>
      <c r="B24" s="21" t="n">
        <v>1000</v>
      </c>
      <c r="C24" s="6" t="n">
        <v>0.25</v>
      </c>
      <c r="D24" s="6" t="n">
        <v>0.3</v>
      </c>
      <c r="E24" s="139">
        <f>C24*B24</f>
        <v/>
      </c>
      <c r="F24" s="108" t="n"/>
      <c r="G24" s="108" t="n"/>
      <c r="H24" s="24">
        <f>D24*B24</f>
        <v/>
      </c>
      <c r="I24" s="108" t="n"/>
      <c r="J24" s="108" t="n"/>
    </row>
    <row r="25">
      <c r="A25" s="26" t="inlineStr">
        <is>
          <t>OCTANO 61</t>
        </is>
      </c>
      <c r="B25" s="12" t="n">
        <v>2800</v>
      </c>
      <c r="C25" s="13" t="n">
        <v>0.35</v>
      </c>
      <c r="D25" s="13" t="n">
        <v>0.44</v>
      </c>
      <c r="E25" s="14">
        <f>C25*B25</f>
        <v/>
      </c>
      <c r="F25" s="15" t="n">
        <v>1124</v>
      </c>
      <c r="G25" s="19" t="n">
        <v>848.697849999998</v>
      </c>
      <c r="H25" s="17">
        <f>D25*B25</f>
        <v/>
      </c>
      <c r="I25" s="17">
        <f>E25+F25-H25</f>
        <v/>
      </c>
      <c r="J25" s="18">
        <f>I25-G25</f>
        <v/>
      </c>
    </row>
    <row r="26">
      <c r="A26" s="26" t="inlineStr">
        <is>
          <t>TOTAL TABACHINES</t>
        </is>
      </c>
      <c r="B26" s="12">
        <f>SUM(B27:B28)</f>
        <v/>
      </c>
      <c r="C26" s="13" t="n"/>
      <c r="D26" s="13" t="n"/>
      <c r="E26" s="12">
        <f>SUM(E27:E28)</f>
        <v/>
      </c>
      <c r="F26" s="12">
        <f>SUM(F27:F28)</f>
        <v/>
      </c>
      <c r="G26" s="12">
        <f>SUM(G27:G28)</f>
        <v/>
      </c>
      <c r="H26" s="12">
        <f>SUM(H27:H28)</f>
        <v/>
      </c>
      <c r="I26" s="17">
        <f>E26+F26-H26</f>
        <v/>
      </c>
      <c r="J26" s="17">
        <f>I26-G26</f>
        <v/>
      </c>
    </row>
    <row r="27">
      <c r="A27" s="20" t="inlineStr">
        <is>
          <t>Tanque 1</t>
        </is>
      </c>
      <c r="B27" s="21" t="n">
        <v>2800</v>
      </c>
      <c r="C27" s="7" t="n">
        <v>0.64</v>
      </c>
      <c r="D27" s="22" t="n">
        <v>0.57</v>
      </c>
      <c r="E27" s="139">
        <f>C27*B27</f>
        <v/>
      </c>
      <c r="F27" s="139" t="n">
        <v>1600</v>
      </c>
      <c r="G27" s="121" t="n">
        <v>2924.952800000008</v>
      </c>
      <c r="H27" s="24">
        <f>D27*B27</f>
        <v/>
      </c>
      <c r="I27" s="117">
        <f>SUM(E27:E28)+SUM(F27:F28)-SUM(H27:H28)</f>
        <v/>
      </c>
      <c r="J27" s="119">
        <f>I27-G27</f>
        <v/>
      </c>
    </row>
    <row r="28">
      <c r="A28" s="20" t="inlineStr">
        <is>
          <t>Tanque 2</t>
        </is>
      </c>
      <c r="B28" s="21" t="n">
        <v>2800</v>
      </c>
      <c r="C28" s="7" t="n">
        <v>0.68</v>
      </c>
      <c r="D28" s="22" t="n">
        <v>0.66</v>
      </c>
      <c r="E28" s="139">
        <f>C28*B28</f>
        <v/>
      </c>
      <c r="F28" s="139" t="n">
        <v>678</v>
      </c>
      <c r="G28" s="108" t="n"/>
      <c r="H28" s="24">
        <f>D28*B28</f>
        <v/>
      </c>
      <c r="I28" s="108" t="n"/>
      <c r="J28" s="108" t="n"/>
    </row>
    <row r="29">
      <c r="A29" s="26" t="inlineStr">
        <is>
          <t>CIENCIAS 21</t>
        </is>
      </c>
      <c r="B29" s="12" t="n">
        <v>1000</v>
      </c>
      <c r="C29" s="13" t="n">
        <v>0.68</v>
      </c>
      <c r="D29" s="13" t="n">
        <v>0.52</v>
      </c>
      <c r="E29" s="14">
        <f>C29*B29</f>
        <v/>
      </c>
      <c r="F29" s="15" t="n">
        <v>139</v>
      </c>
      <c r="G29" s="19" t="n">
        <v>181.4196999999976</v>
      </c>
      <c r="H29" s="17">
        <f>D29*B29</f>
        <v/>
      </c>
      <c r="I29" s="17">
        <f>E29+F29-H29</f>
        <v/>
      </c>
      <c r="J29" s="18">
        <f>I29-G29</f>
        <v/>
      </c>
    </row>
    <row r="30">
      <c r="A30" s="26" t="inlineStr">
        <is>
          <t>JOSE MARTI 127</t>
        </is>
      </c>
      <c r="B30" s="12" t="n">
        <v>1000</v>
      </c>
      <c r="C30" s="13" t="n">
        <v>0.68</v>
      </c>
      <c r="D30" s="13" t="n">
        <v>0.6</v>
      </c>
      <c r="E30" s="14">
        <f>C30*B30</f>
        <v/>
      </c>
      <c r="F30" s="15" t="n">
        <v>286</v>
      </c>
      <c r="G30" s="19" t="n">
        <v>162.7703000000006</v>
      </c>
      <c r="H30" s="17">
        <f>D30*B30</f>
        <v/>
      </c>
      <c r="I30" s="17">
        <f>E30+F30-H30</f>
        <v/>
      </c>
      <c r="J30" s="18">
        <f>I30-G30</f>
        <v/>
      </c>
    </row>
    <row r="31">
      <c r="A31" s="26" t="inlineStr">
        <is>
          <t xml:space="preserve">UXMAL 423 </t>
        </is>
      </c>
      <c r="B31" s="12" t="n">
        <v>1600</v>
      </c>
      <c r="C31" s="13" t="n">
        <v>0.73</v>
      </c>
      <c r="D31" s="13" t="n">
        <v>0.49</v>
      </c>
      <c r="E31" s="14">
        <f>C31*B31</f>
        <v/>
      </c>
      <c r="F31" s="15" t="n">
        <v>570</v>
      </c>
      <c r="G31" s="19" t="n">
        <v>231.9625</v>
      </c>
      <c r="H31" s="46">
        <f>D31*B31</f>
        <v/>
      </c>
      <c r="I31" s="17">
        <f>E31+F31-H31</f>
        <v/>
      </c>
      <c r="J31" s="18">
        <f>I31-G31</f>
        <v/>
      </c>
    </row>
    <row r="32">
      <c r="A32" s="26" t="inlineStr">
        <is>
          <t>HAVRE</t>
        </is>
      </c>
      <c r="B32" s="12" t="n">
        <v>500</v>
      </c>
      <c r="C32" s="13" t="n">
        <v>0.65</v>
      </c>
      <c r="D32" s="13" t="n">
        <v>0.61</v>
      </c>
      <c r="E32" s="14">
        <f>C32*B32</f>
        <v/>
      </c>
      <c r="F32" s="15" t="n">
        <v>509</v>
      </c>
      <c r="G32" s="19" t="n">
        <v>360.7873499999992</v>
      </c>
      <c r="H32" s="17">
        <f>D32*B32</f>
        <v/>
      </c>
      <c r="I32" s="17">
        <f>E32+F32-H32</f>
        <v/>
      </c>
      <c r="J32" s="18">
        <f>I32-G32</f>
        <v/>
      </c>
    </row>
    <row r="33">
      <c r="A33" s="26" t="inlineStr">
        <is>
          <t>ALFARERIA</t>
        </is>
      </c>
      <c r="B33" s="12" t="n">
        <v>1000</v>
      </c>
      <c r="C33" s="13" t="n">
        <v>0.17</v>
      </c>
      <c r="D33" s="13" t="n">
        <v>0.2</v>
      </c>
      <c r="E33" s="14">
        <f>C33*B33</f>
        <v/>
      </c>
      <c r="F33" s="15" t="n">
        <v>100</v>
      </c>
      <c r="G33" s="19" t="n">
        <v>23.6852</v>
      </c>
      <c r="H33" s="17">
        <f>D33*B33</f>
        <v/>
      </c>
      <c r="I33" s="17">
        <f>E33+F33-H33</f>
        <v/>
      </c>
      <c r="J33" s="18">
        <f>I33-G33</f>
        <v/>
      </c>
    </row>
    <row r="34">
      <c r="A34" s="26" t="inlineStr">
        <is>
          <t>HEGEL</t>
        </is>
      </c>
      <c r="B34" s="12" t="n"/>
      <c r="C34" s="13" t="n"/>
      <c r="D34" s="13" t="n"/>
      <c r="E34" s="14">
        <f>C34*B34</f>
        <v/>
      </c>
      <c r="F34" s="15" t="n"/>
      <c r="G34" s="19" t="n"/>
      <c r="H34" s="17">
        <f>D34*B34</f>
        <v/>
      </c>
      <c r="I34" s="17">
        <f>E34+F34-H34</f>
        <v/>
      </c>
      <c r="J34" s="57">
        <f>I34-G34</f>
        <v/>
      </c>
    </row>
    <row r="35">
      <c r="A35" s="5" t="n"/>
      <c r="B35" s="5" t="n"/>
      <c r="C35" s="7" t="n"/>
      <c r="D35" s="7" t="n"/>
      <c r="E35" s="8" t="n"/>
      <c r="F35" s="9" t="n"/>
      <c r="G35" s="9" t="n"/>
      <c r="H35" s="8" t="n"/>
      <c r="I35" s="8" t="n"/>
      <c r="J35" s="8" t="n"/>
    </row>
    <row r="36" ht="18" customHeight="1" s="104">
      <c r="A36" s="32" t="inlineStr">
        <is>
          <t>TOTAL</t>
        </is>
      </c>
      <c r="B36" s="32">
        <f>SUM(B6:B8)+SUM(B12:B17)+SUM(B25:B26)+SUM(B29:B34)</f>
        <v/>
      </c>
      <c r="C36" s="34" t="n"/>
      <c r="D36" s="34" t="n"/>
      <c r="E36" s="32">
        <f>SUM(E6:E8)+SUM(E12:E17)+SUM(E25:E26)+SUM(E29:E34)</f>
        <v/>
      </c>
      <c r="F36" s="32">
        <f>SUM(F6:F8)+SUM(F12:F17)+SUM(F25:F26)+SUM(F29:F34)</f>
        <v/>
      </c>
      <c r="G36" s="32">
        <f>SUM(G6:G8)+SUM(G12:G17)+SUM(G25:G26)+SUM(G29:G34)</f>
        <v/>
      </c>
      <c r="H36" s="32">
        <f>SUM(H6:H8)+SUM(H12:H17)+SUM(H25:H26)+SUM(H29:H34)</f>
        <v/>
      </c>
      <c r="I36" s="32">
        <f>SUM(I6:I8)+SUM(I12:I17)+SUM(I25:I26)+SUM(I29:I34)</f>
        <v/>
      </c>
      <c r="J36" s="36">
        <f>SUM(J6:J8)+SUM(J12:J17)+SUM(J25:J26)+SUM(J29:J34)</f>
        <v/>
      </c>
    </row>
  </sheetData>
  <mergeCells count="27">
    <mergeCell ref="G27:G28"/>
    <mergeCell ref="I27:I28"/>
    <mergeCell ref="J27:J28"/>
    <mergeCell ref="G20:G22"/>
    <mergeCell ref="I20:I22"/>
    <mergeCell ref="J20:J22"/>
    <mergeCell ref="F23:F24"/>
    <mergeCell ref="G23:G24"/>
    <mergeCell ref="I23:I24"/>
    <mergeCell ref="J23:J24"/>
    <mergeCell ref="G9:G11"/>
    <mergeCell ref="I9:I11"/>
    <mergeCell ref="J9:J11"/>
    <mergeCell ref="F18:F19"/>
    <mergeCell ref="G18:G19"/>
    <mergeCell ref="H18:H19"/>
    <mergeCell ref="I18:I19"/>
    <mergeCell ref="J18:J19"/>
    <mergeCell ref="A1:J1"/>
    <mergeCell ref="A2:A5"/>
    <mergeCell ref="B2:B5"/>
    <mergeCell ref="C2:J2"/>
    <mergeCell ref="F3:F5"/>
    <mergeCell ref="G3:G5"/>
    <mergeCell ref="I3:I5"/>
    <mergeCell ref="J3:J5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1"/>
  <sheetViews>
    <sheetView tabSelected="1" zoomScale="90" zoomScaleNormal="90" workbookViewId="0">
      <selection activeCell="G17" sqref="G17"/>
    </sheetView>
  </sheetViews>
  <sheetFormatPr baseColWidth="10" defaultRowHeight="16"/>
  <cols>
    <col width="30.5" customWidth="1" style="104" min="1" max="1"/>
    <col width="20.1640625" customWidth="1" style="104" min="2" max="2"/>
    <col width="14.5" customWidth="1" style="104" min="3" max="3"/>
    <col width="18.1640625" customWidth="1" style="104" min="5" max="5"/>
    <col width="14" customWidth="1" style="104" min="6" max="6"/>
    <col width="16.5" customWidth="1" style="104" min="7" max="7"/>
    <col width="15.5" customWidth="1" style="104" min="8" max="8"/>
    <col width="17.1640625" customWidth="1" style="104" min="9" max="9"/>
    <col width="22.1640625" customWidth="1" style="104" min="14" max="14"/>
    <col width="12.83203125" customWidth="1" style="104" min="15" max="15"/>
    <col width="13" customWidth="1" style="104" min="16" max="16"/>
    <col width="12.33203125" customWidth="1" style="104" min="17" max="17"/>
  </cols>
  <sheetData>
    <row r="1" ht="23" customHeight="1" s="104">
      <c r="A1" s="103" t="inlineStr">
        <is>
          <t>ANALISIS DE CONSUMO BLOQUE 3</t>
        </is>
      </c>
    </row>
    <row r="2" ht="21" customHeight="1" s="104">
      <c r="A2" s="109" t="inlineStr">
        <is>
          <t>CONDOMINIO</t>
        </is>
      </c>
      <c r="B2" s="109" t="inlineStr">
        <is>
          <t>TANQUES CAP. LTS</t>
        </is>
      </c>
      <c r="C2" s="95" t="n"/>
      <c r="D2" s="94" t="n"/>
      <c r="E2" s="94" t="n"/>
      <c r="F2" s="94" t="n"/>
      <c r="G2" s="94" t="n"/>
      <c r="H2" s="111" t="inlineStr">
        <is>
          <t>05 NOV - 05 DIC</t>
        </is>
      </c>
      <c r="M2" s="96" t="n"/>
      <c r="N2" s="131" t="inlineStr">
        <is>
          <t>Tabla de datos</t>
        </is>
      </c>
    </row>
    <row r="3">
      <c r="C3" s="1" t="inlineStr">
        <is>
          <t>INICIAL</t>
        </is>
      </c>
      <c r="D3" s="105" t="inlineStr">
        <is>
          <t>FINAL</t>
        </is>
      </c>
      <c r="E3" s="3" t="inlineStr">
        <is>
          <t>INICIAL</t>
        </is>
      </c>
      <c r="F3" s="112" t="inlineStr">
        <is>
          <t>CARGAS</t>
        </is>
      </c>
      <c r="G3" s="112" t="inlineStr">
        <is>
          <t>CONSUMO Recibos</t>
        </is>
      </c>
      <c r="H3" s="3" t="inlineStr">
        <is>
          <t>FINAL</t>
        </is>
      </c>
      <c r="I3" s="113" t="inlineStr">
        <is>
          <t xml:space="preserve"> CONSUMO Inv </t>
        </is>
      </c>
      <c r="J3" s="114" t="inlineStr">
        <is>
          <t xml:space="preserve"> DIF </t>
        </is>
      </c>
      <c r="M3" s="96" t="n"/>
    </row>
    <row r="4">
      <c r="C4" s="1" t="n"/>
      <c r="D4" s="105" t="n"/>
      <c r="E4" s="3" t="inlineStr">
        <is>
          <t>Inv</t>
        </is>
      </c>
      <c r="H4" s="3" t="inlineStr">
        <is>
          <t>Inv</t>
        </is>
      </c>
      <c r="M4" s="129" t="inlineStr">
        <is>
          <t>ID TANQUE</t>
        </is>
      </c>
      <c r="N4" s="130" t="inlineStr">
        <is>
          <t>CONSUMO RECIBOS</t>
        </is>
      </c>
      <c r="O4" s="130" t="inlineStr">
        <is>
          <t>INICIAL %</t>
        </is>
      </c>
      <c r="P4" s="130" t="inlineStr">
        <is>
          <t>FINAL %</t>
        </is>
      </c>
      <c r="Q4" s="130" t="inlineStr">
        <is>
          <t>CARGAS</t>
        </is>
      </c>
    </row>
    <row r="5">
      <c r="A5" s="110" t="n"/>
      <c r="B5" s="110" t="n"/>
      <c r="C5" s="105" t="inlineStr">
        <is>
          <t>%</t>
        </is>
      </c>
      <c r="E5" s="3" t="inlineStr">
        <is>
          <t>Lts</t>
        </is>
      </c>
      <c r="H5" s="3" t="inlineStr">
        <is>
          <t>Lts</t>
        </is>
      </c>
      <c r="M5" s="110" t="n"/>
    </row>
    <row r="6">
      <c r="A6" s="11" t="inlineStr">
        <is>
          <t>BOSQUE DE MINAS 47</t>
        </is>
      </c>
      <c r="B6" s="12" t="n">
        <v>5000</v>
      </c>
      <c r="C6" s="13">
        <f>O6</f>
        <v/>
      </c>
      <c r="D6" s="13">
        <f>P6</f>
        <v/>
      </c>
      <c r="E6" s="80">
        <f>C6*B6</f>
        <v/>
      </c>
      <c r="F6" s="81">
        <f>Q6</f>
        <v/>
      </c>
      <c r="G6" s="122">
        <f>N6</f>
        <v/>
      </c>
      <c r="H6" s="83">
        <f>D6*B6</f>
        <v/>
      </c>
      <c r="I6" s="83">
        <f>E6+F6-H6</f>
        <v/>
      </c>
      <c r="J6" s="83">
        <f>I6-G6</f>
        <v/>
      </c>
      <c r="M6" s="67" t="n">
        <v>96</v>
      </c>
      <c r="N6" s="106" t="n"/>
      <c r="O6" s="22" t="n">
        <v>0.55</v>
      </c>
      <c r="P6" s="22" t="n">
        <v>0.55</v>
      </c>
      <c r="Q6" s="15" t="n"/>
    </row>
    <row r="7">
      <c r="A7" s="11" t="inlineStr">
        <is>
          <t>VIALIDAD DE LA BARRANCA</t>
        </is>
      </c>
      <c r="B7" s="12" t="n">
        <v>2200</v>
      </c>
      <c r="C7" s="13">
        <f>O7</f>
        <v/>
      </c>
      <c r="D7" s="13">
        <f>P7</f>
        <v/>
      </c>
      <c r="E7" s="80">
        <f>C7*B7</f>
        <v/>
      </c>
      <c r="F7" s="81">
        <f>Q7</f>
        <v/>
      </c>
      <c r="G7" s="122">
        <f>N7</f>
        <v/>
      </c>
      <c r="H7" s="83">
        <f>D7*B7</f>
        <v/>
      </c>
      <c r="I7" s="83">
        <f>E7+F7-H7</f>
        <v/>
      </c>
      <c r="J7" s="84">
        <f>I7-G7</f>
        <v/>
      </c>
      <c r="M7" s="67" t="n">
        <v>89</v>
      </c>
      <c r="N7" s="106" t="n">
        <v>1604.457</v>
      </c>
      <c r="O7" s="22" t="n">
        <v>0.27</v>
      </c>
      <c r="P7" s="22" t="n">
        <v>0.27</v>
      </c>
      <c r="Q7" s="15" t="n"/>
    </row>
    <row r="8">
      <c r="A8" s="11" t="inlineStr">
        <is>
          <t>LOMAS DEL SOL</t>
        </is>
      </c>
      <c r="B8" s="12" t="n">
        <v>2200</v>
      </c>
      <c r="C8" s="13">
        <f>O8</f>
        <v/>
      </c>
      <c r="D8" s="13">
        <f>P8</f>
        <v/>
      </c>
      <c r="E8" s="80">
        <f>C8*B8</f>
        <v/>
      </c>
      <c r="F8" s="81">
        <f>Q8</f>
        <v/>
      </c>
      <c r="G8" s="122">
        <f>N8</f>
        <v/>
      </c>
      <c r="H8" s="83">
        <f>D8*B8</f>
        <v/>
      </c>
      <c r="I8" s="83">
        <f>E8+F8-H8</f>
        <v/>
      </c>
      <c r="J8" s="84">
        <f>I8-G8</f>
        <v/>
      </c>
      <c r="M8" s="67" t="n">
        <v>93</v>
      </c>
      <c r="N8" s="106" t="n">
        <v>1124.828</v>
      </c>
      <c r="O8" s="71" t="n">
        <v>0.19</v>
      </c>
      <c r="P8" s="71" t="n">
        <v>0.19</v>
      </c>
      <c r="Q8" s="15" t="n"/>
    </row>
    <row r="9">
      <c r="A9" s="11" t="inlineStr">
        <is>
          <t>VILLAS FIESOLE</t>
        </is>
      </c>
      <c r="B9" s="12">
        <f>SUM(B10:B12)</f>
        <v/>
      </c>
      <c r="C9" s="13" t="n"/>
      <c r="D9" s="13" t="n"/>
      <c r="E9" s="81">
        <f>SUM(E10:E12)</f>
        <v/>
      </c>
      <c r="F9" s="81">
        <f>Q9</f>
        <v/>
      </c>
      <c r="G9" s="85">
        <f>SUM(N10:N12)</f>
        <v/>
      </c>
      <c r="H9" s="81">
        <f>SUM(H10:H12)</f>
        <v/>
      </c>
      <c r="I9" s="81">
        <f>SUM(I10:I12)</f>
        <v/>
      </c>
      <c r="J9" s="84">
        <f>I9-G9</f>
        <v/>
      </c>
      <c r="M9" s="67" t="n"/>
      <c r="N9" s="72" t="n"/>
      <c r="O9" s="74" t="n"/>
      <c r="P9" s="75" t="n"/>
      <c r="Q9" s="12" t="n"/>
    </row>
    <row r="10">
      <c r="A10" s="20" t="inlineStr">
        <is>
          <t>Tanque 1</t>
        </is>
      </c>
      <c r="B10" s="21" t="n">
        <v>1000</v>
      </c>
      <c r="C10" s="22">
        <f>O10</f>
        <v/>
      </c>
      <c r="D10" s="22">
        <f>P10</f>
        <v/>
      </c>
      <c r="E10" s="86">
        <f>C10*B10</f>
        <v/>
      </c>
      <c r="F10" s="87">
        <f>Q10</f>
        <v/>
      </c>
      <c r="G10" s="122">
        <f>SUM(N10:N12)</f>
        <v/>
      </c>
      <c r="H10" s="88">
        <f>D10*B10</f>
        <v/>
      </c>
      <c r="I10" s="123">
        <f>SUM(E10:E12)+SUM(F10:F12)-SUM(H10:H12)</f>
        <v/>
      </c>
      <c r="J10" s="124">
        <f>I10-G10</f>
        <v/>
      </c>
      <c r="M10" s="66" t="n">
        <v>86</v>
      </c>
      <c r="N10" s="77" t="n">
        <v>272.365</v>
      </c>
      <c r="O10" s="73" t="n">
        <v>0.65</v>
      </c>
      <c r="P10" s="73" t="n">
        <v>0.65</v>
      </c>
      <c r="Q10" s="15" t="n"/>
    </row>
    <row r="11">
      <c r="A11" s="20" t="inlineStr">
        <is>
          <t>Tanque 2</t>
        </is>
      </c>
      <c r="B11" s="21" t="n">
        <v>1000</v>
      </c>
      <c r="C11" s="22">
        <f>O11</f>
        <v/>
      </c>
      <c r="D11" s="22">
        <f>P11</f>
        <v/>
      </c>
      <c r="E11" s="86">
        <f>C11*B11</f>
        <v/>
      </c>
      <c r="F11" s="87">
        <f>Q11</f>
        <v/>
      </c>
      <c r="G11" s="107" t="n"/>
      <c r="H11" s="88">
        <f>D11*B11</f>
        <v/>
      </c>
      <c r="I11" s="107" t="n"/>
      <c r="J11" s="107" t="n"/>
      <c r="M11" s="66" t="n">
        <v>87</v>
      </c>
      <c r="N11" s="77" t="n">
        <v>1508.561</v>
      </c>
      <c r="O11" s="22" t="n">
        <v>0.7</v>
      </c>
      <c r="P11" s="22" t="n">
        <v>0.7</v>
      </c>
      <c r="Q11" s="25" t="n"/>
    </row>
    <row r="12">
      <c r="A12" s="20" t="inlineStr">
        <is>
          <t>Tanque 3</t>
        </is>
      </c>
      <c r="B12" s="21" t="n">
        <v>1600</v>
      </c>
      <c r="C12" s="22">
        <f>O12</f>
        <v/>
      </c>
      <c r="D12" s="22">
        <f>P12</f>
        <v/>
      </c>
      <c r="E12" s="86">
        <f>C12*B12</f>
        <v/>
      </c>
      <c r="F12" s="87">
        <f>Q12</f>
        <v/>
      </c>
      <c r="G12" s="108" t="n"/>
      <c r="H12" s="88">
        <f>D12*B12</f>
        <v/>
      </c>
      <c r="I12" s="108" t="n"/>
      <c r="J12" s="108" t="n"/>
      <c r="M12" s="66" t="n">
        <v>88</v>
      </c>
      <c r="N12" s="77" t="n">
        <v>922.857</v>
      </c>
      <c r="O12" s="22" t="n">
        <v>0.55</v>
      </c>
      <c r="P12" s="22" t="n">
        <v>0.55</v>
      </c>
      <c r="Q12" s="25" t="n"/>
    </row>
    <row r="13">
      <c r="A13" s="26" t="inlineStr">
        <is>
          <t xml:space="preserve"> VALLE DE ARANJUEZ</t>
        </is>
      </c>
      <c r="B13" s="12" t="n">
        <v>2200</v>
      </c>
      <c r="C13" s="13">
        <f>O13</f>
        <v/>
      </c>
      <c r="D13" s="13">
        <f>P13</f>
        <v/>
      </c>
      <c r="E13" s="80">
        <f>C13*B13</f>
        <v/>
      </c>
      <c r="F13" s="81">
        <f>Q13</f>
        <v/>
      </c>
      <c r="G13" s="122">
        <f>N13</f>
        <v/>
      </c>
      <c r="H13" s="83">
        <f>D13*B13</f>
        <v/>
      </c>
      <c r="I13" s="83">
        <f>E13+F13-H13</f>
        <v/>
      </c>
      <c r="J13" s="84">
        <f>I13-G13</f>
        <v/>
      </c>
      <c r="M13" s="66" t="n">
        <v>91</v>
      </c>
      <c r="N13" s="106" t="n">
        <v>803.942</v>
      </c>
      <c r="O13" s="22" t="n">
        <v>0.35</v>
      </c>
      <c r="P13" s="22" t="n">
        <v>0.35</v>
      </c>
      <c r="Q13" s="15" t="n"/>
    </row>
    <row r="14">
      <c r="A14" s="26" t="inlineStr">
        <is>
          <t xml:space="preserve"> CAMPO ALEGRE</t>
        </is>
      </c>
      <c r="B14" s="12" t="n">
        <v>1800</v>
      </c>
      <c r="C14" s="13">
        <f>O14</f>
        <v/>
      </c>
      <c r="D14" s="13">
        <f>P14</f>
        <v/>
      </c>
      <c r="E14" s="80">
        <f>C14*B14</f>
        <v/>
      </c>
      <c r="F14" s="81">
        <f>Q14</f>
        <v/>
      </c>
      <c r="G14" s="122">
        <f>N14</f>
        <v/>
      </c>
      <c r="H14" s="83">
        <f>D14*B14</f>
        <v/>
      </c>
      <c r="I14" s="83">
        <f>E14+F14-H14</f>
        <v/>
      </c>
      <c r="J14" s="91">
        <f>I14-G14</f>
        <v/>
      </c>
      <c r="M14" s="67" t="n">
        <v>92</v>
      </c>
      <c r="N14" s="106" t="n">
        <v>1183.105</v>
      </c>
      <c r="O14" s="22" t="n">
        <v>0.32</v>
      </c>
      <c r="P14" s="22" t="n">
        <v>0.32</v>
      </c>
      <c r="Q14" s="15" t="n"/>
    </row>
    <row r="15">
      <c r="A15" s="26" t="inlineStr">
        <is>
          <t xml:space="preserve"> HACIENDA LA ANTIGUA</t>
        </is>
      </c>
      <c r="B15" s="19" t="n">
        <v>3400</v>
      </c>
      <c r="C15" s="13">
        <f>O15</f>
        <v/>
      </c>
      <c r="D15" s="13">
        <f>P15</f>
        <v/>
      </c>
      <c r="E15" s="80">
        <f>C15*B15</f>
        <v/>
      </c>
      <c r="F15" s="81">
        <f>Q15</f>
        <v/>
      </c>
      <c r="G15" s="122">
        <f>N15</f>
        <v/>
      </c>
      <c r="H15" s="83">
        <f>D15*B15</f>
        <v/>
      </c>
      <c r="I15" s="83">
        <f>E15+F15-H15</f>
        <v/>
      </c>
      <c r="J15" s="84">
        <f>I15-G15</f>
        <v/>
      </c>
      <c r="M15" s="67" t="n">
        <v>90</v>
      </c>
      <c r="N15" s="106" t="n">
        <v>1266.781</v>
      </c>
      <c r="O15" s="22" t="n">
        <v>0.19</v>
      </c>
      <c r="P15" s="22" t="n">
        <v>0.19</v>
      </c>
      <c r="Q15" s="15" t="n"/>
    </row>
    <row r="16">
      <c r="A16" s="15" t="inlineStr">
        <is>
          <t>TOTAL TAMARINDOS</t>
        </is>
      </c>
      <c r="B16" s="12">
        <f>SUM(B17:B20)</f>
        <v/>
      </c>
      <c r="C16" s="28" t="n"/>
      <c r="D16" s="29" t="n"/>
      <c r="E16" s="81" t="n"/>
      <c r="F16" s="81">
        <f>Q16</f>
        <v/>
      </c>
      <c r="G16" s="85">
        <f>SUM(N17:N20)</f>
        <v/>
      </c>
      <c r="H16" s="83" t="n"/>
      <c r="I16" s="92">
        <f>SUM(I17:I20)</f>
        <v/>
      </c>
      <c r="J16" s="84">
        <f>I16-G16</f>
        <v/>
      </c>
      <c r="M16" s="67" t="n"/>
      <c r="N16" s="106" t="n"/>
      <c r="O16" s="6" t="n"/>
      <c r="P16" s="7" t="n"/>
      <c r="Q16" s="30" t="n"/>
    </row>
    <row r="17">
      <c r="A17" s="20" t="inlineStr">
        <is>
          <t>Tanque 1</t>
        </is>
      </c>
      <c r="B17" s="21" t="n">
        <v>5000</v>
      </c>
      <c r="C17" s="22">
        <f>O17</f>
        <v/>
      </c>
      <c r="D17" s="22">
        <f>P17</f>
        <v/>
      </c>
      <c r="E17" s="86">
        <f>C17*B17</f>
        <v/>
      </c>
      <c r="F17" s="87">
        <f>Q17</f>
        <v/>
      </c>
      <c r="G17" s="100">
        <f>N17</f>
        <v/>
      </c>
      <c r="H17" s="123">
        <f>D17*B17</f>
        <v/>
      </c>
      <c r="I17" s="123">
        <f>SUM(E17:E18)+SUM(F17:F18)-SUM(H17:H18)</f>
        <v/>
      </c>
      <c r="J17" s="128">
        <f>I17-G17</f>
        <v/>
      </c>
      <c r="M17" s="66" t="n">
        <v>82</v>
      </c>
      <c r="N17" s="77" t="n">
        <v>1321.851</v>
      </c>
      <c r="O17" s="22" t="n">
        <v>0.4</v>
      </c>
      <c r="P17" s="22" t="n">
        <v>0.4</v>
      </c>
      <c r="Q17" s="106" t="n"/>
    </row>
    <row r="18">
      <c r="A18" s="20" t="inlineStr">
        <is>
          <t>Tanque 2</t>
        </is>
      </c>
      <c r="B18" s="21" t="n">
        <v>5000</v>
      </c>
      <c r="C18" s="22">
        <f>O18</f>
        <v/>
      </c>
      <c r="D18" s="22">
        <f>P18</f>
        <v/>
      </c>
      <c r="E18" s="86">
        <f>C18*B18</f>
        <v/>
      </c>
      <c r="F18" s="87">
        <f>Q18</f>
        <v/>
      </c>
      <c r="G18" s="102">
        <f>N18</f>
        <v/>
      </c>
      <c r="H18" s="108" t="n"/>
      <c r="I18" s="108" t="n"/>
      <c r="J18" s="108" t="n"/>
      <c r="M18" s="66" t="n">
        <v>83</v>
      </c>
      <c r="N18" s="77" t="n">
        <v>1322.109</v>
      </c>
      <c r="O18" s="22" t="n">
        <v>0.24</v>
      </c>
      <c r="P18" s="22" t="n">
        <v>0.24</v>
      </c>
      <c r="Q18" s="106" t="n"/>
    </row>
    <row r="19">
      <c r="A19" s="20" t="inlineStr">
        <is>
          <t>Tanque 3</t>
        </is>
      </c>
      <c r="B19" s="21" t="n">
        <v>5000</v>
      </c>
      <c r="C19" s="22">
        <f>O19</f>
        <v/>
      </c>
      <c r="D19" s="22">
        <f>P19</f>
        <v/>
      </c>
      <c r="E19" s="86">
        <f>C19*B19</f>
        <v/>
      </c>
      <c r="F19" s="87">
        <f>Q19</f>
        <v/>
      </c>
      <c r="G19" s="101">
        <f>N19</f>
        <v/>
      </c>
      <c r="H19" s="88">
        <f>D19*B19</f>
        <v/>
      </c>
      <c r="I19" s="126">
        <f>SUM(E19:E20)+SUM(F19:F20)-SUM(H19:H20)</f>
        <v/>
      </c>
      <c r="J19" s="127">
        <f>I19-G19</f>
        <v/>
      </c>
      <c r="M19" s="66" t="n">
        <v>84</v>
      </c>
      <c r="N19" s="54" t="n">
        <v>1214.991</v>
      </c>
      <c r="O19" s="22" t="n">
        <v>0.4</v>
      </c>
      <c r="P19" s="22" t="n">
        <v>0.4</v>
      </c>
      <c r="Q19" s="118" t="n"/>
    </row>
    <row r="20">
      <c r="A20" s="20" t="inlineStr">
        <is>
          <t>Tanque 4</t>
        </is>
      </c>
      <c r="B20" s="21" t="n">
        <v>5000</v>
      </c>
      <c r="C20" s="22">
        <f>O20</f>
        <v/>
      </c>
      <c r="D20" s="22">
        <f>P20</f>
        <v/>
      </c>
      <c r="E20" s="86">
        <f>C20*B20</f>
        <v/>
      </c>
      <c r="F20" s="87">
        <f>Q20</f>
        <v/>
      </c>
      <c r="G20" s="102">
        <f>N20</f>
        <v/>
      </c>
      <c r="H20" s="88">
        <f>D20*B20</f>
        <v/>
      </c>
      <c r="I20" s="107" t="n"/>
      <c r="J20" s="107" t="n"/>
      <c r="M20" s="66" t="n">
        <v>85</v>
      </c>
      <c r="N20" s="54" t="n">
        <v>2144.057</v>
      </c>
      <c r="O20" s="71" t="n">
        <v>0.3</v>
      </c>
      <c r="P20" s="71" t="n">
        <v>0.3</v>
      </c>
      <c r="Q20" s="118" t="n"/>
    </row>
    <row r="21">
      <c r="A21" s="26" t="inlineStr">
        <is>
          <t xml:space="preserve"> TOTAL ALTERNA</t>
        </is>
      </c>
      <c r="B21" s="12">
        <f>SUM(B22:B22)</f>
        <v/>
      </c>
      <c r="C21" s="13" t="n"/>
      <c r="D21" s="13" t="n"/>
      <c r="E21" s="81">
        <f>SUM(E22:E22)</f>
        <v/>
      </c>
      <c r="F21" s="81">
        <f>Q21</f>
        <v/>
      </c>
      <c r="G21" s="85">
        <f>N21</f>
        <v/>
      </c>
      <c r="H21" s="81">
        <f>SUM(H22:H22)</f>
        <v/>
      </c>
      <c r="I21" s="83">
        <f>E21+F21-H21</f>
        <v/>
      </c>
      <c r="J21" s="84">
        <f>I21-G21</f>
        <v/>
      </c>
      <c r="M21" s="67" t="n"/>
      <c r="N21" s="72" t="n"/>
      <c r="O21" s="74" t="n"/>
      <c r="P21" s="75" t="n"/>
      <c r="Q21" s="12" t="n"/>
    </row>
    <row r="22" ht="17" customHeight="1" s="104">
      <c r="A22" s="20" t="inlineStr">
        <is>
          <t>Tanque 1</t>
        </is>
      </c>
      <c r="B22" s="21" t="n">
        <v>5000</v>
      </c>
      <c r="C22" s="22">
        <f>O22</f>
        <v/>
      </c>
      <c r="D22" s="22">
        <f>P22</f>
        <v/>
      </c>
      <c r="E22" s="86">
        <f>C22*B22</f>
        <v/>
      </c>
      <c r="F22" s="81">
        <f>Q22</f>
        <v/>
      </c>
      <c r="G22" s="122">
        <f>N22</f>
        <v/>
      </c>
      <c r="H22" s="88">
        <f>D22*B22</f>
        <v/>
      </c>
      <c r="I22" s="126">
        <f>SUM(E22:E22)+SUM(F22:F22)-SUM(H22:H22)</f>
        <v/>
      </c>
      <c r="J22" s="90">
        <f>I22-G22</f>
        <v/>
      </c>
      <c r="M22" s="67" t="n">
        <v>97</v>
      </c>
      <c r="N22" s="106" t="n">
        <v>350.797</v>
      </c>
      <c r="O22" s="73" t="n">
        <v>0.25</v>
      </c>
      <c r="P22" s="73" t="n">
        <v>0.25</v>
      </c>
      <c r="Q22" s="139" t="n"/>
    </row>
    <row r="23">
      <c r="A23" s="26" t="inlineStr">
        <is>
          <t xml:space="preserve"> PRIVAT 1</t>
        </is>
      </c>
      <c r="B23" s="12">
        <f>SUM(B24:B25)</f>
        <v/>
      </c>
      <c r="C23" s="13" t="n"/>
      <c r="D23" s="13" t="n"/>
      <c r="E23" s="81">
        <f>SUM(E24:E25)</f>
        <v/>
      </c>
      <c r="F23" s="81">
        <f>Q23</f>
        <v/>
      </c>
      <c r="G23" s="85">
        <f>N23</f>
        <v/>
      </c>
      <c r="H23" s="81">
        <f>SUM(H24:H25)</f>
        <v/>
      </c>
      <c r="I23" s="83">
        <f>E23+F23-H23</f>
        <v/>
      </c>
      <c r="J23" s="84">
        <f>I23-G23</f>
        <v/>
      </c>
      <c r="M23" s="67" t="n"/>
      <c r="N23" s="106" t="n"/>
      <c r="O23" s="22" t="n"/>
      <c r="P23" s="22" t="n"/>
      <c r="Q23" s="139" t="n"/>
    </row>
    <row r="24">
      <c r="A24" s="20" t="inlineStr">
        <is>
          <t>Tanque 1</t>
        </is>
      </c>
      <c r="B24" s="21" t="n">
        <v>5000</v>
      </c>
      <c r="C24" s="22">
        <f>O24</f>
        <v/>
      </c>
      <c r="D24" s="22">
        <f>P24</f>
        <v/>
      </c>
      <c r="E24" s="86">
        <f>C24*B24</f>
        <v/>
      </c>
      <c r="F24" s="87">
        <f>Q24</f>
        <v/>
      </c>
      <c r="G24" s="122">
        <f>N24</f>
        <v/>
      </c>
      <c r="H24" s="88">
        <f>D24*B24</f>
        <v/>
      </c>
      <c r="I24" s="123">
        <f>SUM(E24:E25)+SUM(F24:F25)-SUM(H24:H25)</f>
        <v/>
      </c>
      <c r="J24" s="124">
        <f>I24-G24</f>
        <v/>
      </c>
      <c r="M24" s="67" t="n">
        <v>94</v>
      </c>
      <c r="N24" s="106" t="n">
        <v>1636.993</v>
      </c>
      <c r="O24" s="22" t="n">
        <v>0.4</v>
      </c>
      <c r="P24" s="22" t="n">
        <v>0.4</v>
      </c>
      <c r="Q24" s="12" t="n"/>
    </row>
    <row r="25">
      <c r="A25" s="20" t="inlineStr">
        <is>
          <t>Tanque 2</t>
        </is>
      </c>
      <c r="B25" s="21" t="n">
        <v>5000</v>
      </c>
      <c r="C25" s="22">
        <f>O25</f>
        <v/>
      </c>
      <c r="D25" s="22">
        <f>P25</f>
        <v/>
      </c>
      <c r="E25" s="86">
        <f>C25*B25</f>
        <v/>
      </c>
      <c r="F25" s="87">
        <f>Q25</f>
        <v/>
      </c>
      <c r="G25" s="122">
        <f>N25</f>
        <v/>
      </c>
      <c r="H25" s="88">
        <f>D25*B25</f>
        <v/>
      </c>
      <c r="I25" s="108" t="n"/>
      <c r="J25" s="108" t="n"/>
      <c r="M25" s="67" t="n">
        <v>95</v>
      </c>
      <c r="N25" s="106" t="n">
        <v>1657.444</v>
      </c>
      <c r="O25" s="6" t="n">
        <v>0.42</v>
      </c>
      <c r="P25" s="71" t="n">
        <v>0.42</v>
      </c>
      <c r="Q25" s="139" t="n"/>
    </row>
    <row r="26">
      <c r="A26" s="26" t="inlineStr">
        <is>
          <t xml:space="preserve"> TOTAL THE POINT</t>
        </is>
      </c>
      <c r="B26" s="12">
        <f>SUM(B27:B29)</f>
        <v/>
      </c>
      <c r="C26" s="13" t="n"/>
      <c r="D26" s="13" t="n"/>
      <c r="E26" s="81">
        <f>SUM(E27:E29)</f>
        <v/>
      </c>
      <c r="F26" s="81">
        <f>Q26</f>
        <v/>
      </c>
      <c r="G26" s="81">
        <f>N26</f>
        <v/>
      </c>
      <c r="H26" s="81">
        <f>SUM(H27:H28)</f>
        <v/>
      </c>
      <c r="I26" s="81">
        <f>SUM(I27:I28)</f>
        <v/>
      </c>
      <c r="J26" s="93">
        <f>SUM(J27:J28)</f>
        <v/>
      </c>
      <c r="M26" s="67" t="n"/>
      <c r="N26" s="76" t="n"/>
      <c r="O26" s="74" t="n"/>
      <c r="P26" s="75" t="n"/>
      <c r="Q26" s="139" t="n"/>
    </row>
    <row r="27">
      <c r="A27" s="20" t="inlineStr">
        <is>
          <t>Tanque 1</t>
        </is>
      </c>
      <c r="B27" s="21" t="n">
        <v>5000</v>
      </c>
      <c r="C27" s="22">
        <f>O27</f>
        <v/>
      </c>
      <c r="D27" s="22">
        <f>P27</f>
        <v/>
      </c>
      <c r="E27" s="86">
        <f>C27*B27</f>
        <v/>
      </c>
      <c r="F27" s="123">
        <f>Q27</f>
        <v/>
      </c>
      <c r="G27" s="122">
        <f>N27</f>
        <v/>
      </c>
      <c r="H27" s="88">
        <f>D27*B27</f>
        <v/>
      </c>
      <c r="I27" s="123">
        <f>SUM(E27:E28)+SUM(F27:F28)-SUM(H27:H28)</f>
        <v/>
      </c>
      <c r="J27" s="125">
        <f>I27-G27</f>
        <v/>
      </c>
      <c r="M27" s="67" t="n">
        <v>98</v>
      </c>
      <c r="N27" s="106" t="n">
        <v>6560.397</v>
      </c>
      <c r="O27" s="73" t="n">
        <v>0.37</v>
      </c>
      <c r="P27" s="73" t="n">
        <v>0.37</v>
      </c>
      <c r="Q27" s="12" t="n"/>
    </row>
    <row r="28">
      <c r="A28" s="69" t="inlineStr">
        <is>
          <t>Tanque 2</t>
        </is>
      </c>
      <c r="B28" s="70" t="n">
        <v>5000</v>
      </c>
      <c r="C28" s="22">
        <f>O28</f>
        <v/>
      </c>
      <c r="D28" s="22">
        <f>P28</f>
        <v/>
      </c>
      <c r="E28" s="86">
        <f>C28*B28</f>
        <v/>
      </c>
      <c r="F28" s="107" t="n"/>
      <c r="G28" s="122">
        <f>N28</f>
        <v/>
      </c>
      <c r="H28" s="88">
        <f>D28*B28</f>
        <v/>
      </c>
      <c r="I28" s="107" t="n"/>
      <c r="J28" s="107" t="n"/>
      <c r="M28" s="68" t="n">
        <v>99</v>
      </c>
      <c r="N28" s="106" t="n">
        <v>6560.397</v>
      </c>
      <c r="O28" s="22" t="n">
        <v>0.37</v>
      </c>
      <c r="P28" s="22" t="n">
        <v>0.37</v>
      </c>
      <c r="Q28" s="99" t="n"/>
    </row>
    <row r="29">
      <c r="A29" s="20" t="inlineStr">
        <is>
          <t>Tanque 3</t>
        </is>
      </c>
      <c r="B29" s="21" t="n">
        <v>5000</v>
      </c>
      <c r="C29" s="22">
        <f>O29</f>
        <v/>
      </c>
      <c r="D29" s="22">
        <f>P29</f>
        <v/>
      </c>
      <c r="E29" s="86">
        <f>C29*B29</f>
        <v/>
      </c>
      <c r="F29" s="108" t="n"/>
      <c r="G29" s="122">
        <f>N29</f>
        <v/>
      </c>
      <c r="H29" s="88">
        <f>D29*B29</f>
        <v/>
      </c>
      <c r="I29" s="108" t="n"/>
      <c r="J29" s="108" t="n"/>
      <c r="M29" s="67" t="n">
        <v>100</v>
      </c>
      <c r="N29" s="106" t="n">
        <v>6560.397</v>
      </c>
      <c r="O29" s="22" t="n">
        <v>0.37</v>
      </c>
      <c r="P29" s="22" t="n">
        <v>0.37</v>
      </c>
      <c r="Q29" s="108" t="n"/>
    </row>
    <row r="30">
      <c r="A30" s="5" t="n"/>
      <c r="B30" s="5" t="n"/>
      <c r="C30" s="6" t="n"/>
      <c r="D30" s="7" t="n"/>
      <c r="E30" s="8" t="n"/>
      <c r="F30" s="9" t="n"/>
      <c r="G30" s="10" t="n"/>
      <c r="H30" s="8" t="n"/>
      <c r="I30" s="8" t="n"/>
      <c r="J30" s="78" t="n"/>
    </row>
    <row r="31" ht="18" customHeight="1" s="104">
      <c r="A31" s="32" t="inlineStr">
        <is>
          <t>TOTAL</t>
        </is>
      </c>
      <c r="B31" s="32">
        <f>SUM(B6:B9)+SUM(B13:B16)+B21+B23+B26</f>
        <v/>
      </c>
      <c r="C31" s="33" t="n"/>
      <c r="D31" s="34" t="n"/>
      <c r="E31" s="32">
        <f>SUM(E6:E9)+SUM(E13:E16)+E21+E23+E26</f>
        <v/>
      </c>
      <c r="F31" s="32">
        <f>SUM(F6:F9)+SUM(F13:F16)+F21+F23+F26</f>
        <v/>
      </c>
      <c r="G31" s="35">
        <f>SUM(G6:G9)+SUM(G13:G16)+G21+G23+G26</f>
        <v/>
      </c>
      <c r="H31" s="32">
        <f>SUM(H6:H9)+SUM(H13:H16)+H21+H23+H26</f>
        <v/>
      </c>
      <c r="I31" s="32">
        <f>SUM(I6:I9)+SUM(I13:I16)+I21+I23+I26</f>
        <v/>
      </c>
      <c r="J31" s="79">
        <f>SUM(J6:J9)+SUM(J13:J16)+J21+J23+J26</f>
        <v/>
      </c>
    </row>
  </sheetData>
  <mergeCells count="28">
    <mergeCell ref="M4:M5"/>
    <mergeCell ref="P4:P5"/>
    <mergeCell ref="Q4:Q5"/>
    <mergeCell ref="N2:Q3"/>
    <mergeCell ref="N4:N5"/>
    <mergeCell ref="O4:O5"/>
    <mergeCell ref="H17:H18"/>
    <mergeCell ref="F27:F29"/>
    <mergeCell ref="I27:I29"/>
    <mergeCell ref="J27:J29"/>
    <mergeCell ref="I19:I20"/>
    <mergeCell ref="J19:J20"/>
    <mergeCell ref="I24:I25"/>
    <mergeCell ref="J24:J25"/>
    <mergeCell ref="I17:I18"/>
    <mergeCell ref="J17:J18"/>
    <mergeCell ref="G10:G12"/>
    <mergeCell ref="I10:I12"/>
    <mergeCell ref="J10:J12"/>
    <mergeCell ref="A1:J1"/>
    <mergeCell ref="A2:A5"/>
    <mergeCell ref="B2:B5"/>
    <mergeCell ref="F3:F5"/>
    <mergeCell ref="G3:G5"/>
    <mergeCell ref="I3:I5"/>
    <mergeCell ref="J3:J5"/>
    <mergeCell ref="C5:D5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J17" sqref="J17:J20"/>
    </sheetView>
  </sheetViews>
  <sheetFormatPr baseColWidth="10" defaultRowHeight="16"/>
  <cols>
    <col width="23.1640625" customWidth="1" style="104" min="1" max="2"/>
    <col width="15.6640625" customWidth="1" style="104" min="3" max="3"/>
    <col width="15.1640625" customWidth="1" style="104" min="4" max="4"/>
    <col width="19" customWidth="1" style="104" min="5" max="5"/>
    <col width="15" customWidth="1" style="104" min="6" max="6"/>
    <col width="17.83203125" customWidth="1" style="104" min="7" max="7"/>
    <col width="15.6640625" customWidth="1" style="104" min="8" max="8"/>
    <col width="16.83203125" customWidth="1" style="104" min="9" max="9"/>
    <col width="14.5" customWidth="1" style="104" min="10" max="10"/>
  </cols>
  <sheetData>
    <row r="1" ht="23" customHeight="1" s="104">
      <c r="A1" s="103" t="inlineStr">
        <is>
          <t>ANALISIS DE CONSUMO BLOQUE 4</t>
        </is>
      </c>
    </row>
    <row r="2" ht="21" customHeight="1" s="104">
      <c r="A2" s="111" t="inlineStr">
        <is>
          <t>20/21 AGO - 21 SEP</t>
        </is>
      </c>
    </row>
    <row r="3">
      <c r="A3" s="109" t="inlineStr">
        <is>
          <t>CONDOMINIO</t>
        </is>
      </c>
      <c r="B3" s="109" t="inlineStr">
        <is>
          <t>TANQUES CAP. LTS</t>
        </is>
      </c>
      <c r="C3" s="1" t="inlineStr">
        <is>
          <t>INICIAL</t>
        </is>
      </c>
      <c r="D3" s="1" t="inlineStr">
        <is>
          <t>FINAL</t>
        </is>
      </c>
      <c r="E3" s="114" t="inlineStr">
        <is>
          <t>INICIAL</t>
        </is>
      </c>
      <c r="F3" s="112" t="inlineStr">
        <is>
          <t>CARGAS</t>
        </is>
      </c>
      <c r="G3" s="112" t="inlineStr">
        <is>
          <t>CONSUMO Recibos</t>
        </is>
      </c>
      <c r="H3" s="114" t="inlineStr">
        <is>
          <t>FINAL</t>
        </is>
      </c>
      <c r="I3" s="113" t="inlineStr">
        <is>
          <t xml:space="preserve"> CONSUMO Inv </t>
        </is>
      </c>
      <c r="J3" s="114" t="inlineStr">
        <is>
          <t xml:space="preserve"> DIF </t>
        </is>
      </c>
    </row>
    <row r="4">
      <c r="C4" s="1" t="n"/>
      <c r="D4" s="105" t="n"/>
      <c r="E4" s="3" t="inlineStr">
        <is>
          <t>Inv</t>
        </is>
      </c>
      <c r="H4" s="3" t="inlineStr">
        <is>
          <t>Inv</t>
        </is>
      </c>
    </row>
    <row r="5">
      <c r="A5" s="110" t="n"/>
      <c r="B5" s="110" t="n"/>
      <c r="C5" s="105" t="inlineStr">
        <is>
          <t>%</t>
        </is>
      </c>
      <c r="E5" s="3" t="inlineStr">
        <is>
          <t>Lts</t>
        </is>
      </c>
      <c r="H5" s="3" t="inlineStr">
        <is>
          <t>Lts</t>
        </is>
      </c>
    </row>
    <row r="6">
      <c r="A6" s="11" t="inlineStr">
        <is>
          <t>EX-FABRICA</t>
        </is>
      </c>
      <c r="B6" s="12" t="n">
        <v>1000</v>
      </c>
      <c r="C6" s="13" t="n">
        <v>0.6899999999999999</v>
      </c>
      <c r="D6" s="13" t="n">
        <v>0.78</v>
      </c>
      <c r="E6" s="14">
        <f>C6*B6</f>
        <v/>
      </c>
      <c r="F6" s="15" t="n">
        <v>2752</v>
      </c>
      <c r="G6" s="58" t="n">
        <v>1889.624000000001</v>
      </c>
      <c r="H6" s="17">
        <f>D6*B6</f>
        <v/>
      </c>
      <c r="I6" s="17">
        <f>E6+F6-H6</f>
        <v/>
      </c>
      <c r="J6" s="18">
        <f>I6-G6</f>
        <v/>
      </c>
    </row>
    <row r="7">
      <c r="A7" s="11" t="inlineStr">
        <is>
          <t>CAMARONES</t>
        </is>
      </c>
      <c r="B7" s="12" t="n">
        <v>2200</v>
      </c>
      <c r="C7" s="13" t="n">
        <v>0.4</v>
      </c>
      <c r="D7" s="13" t="n">
        <v>0.4</v>
      </c>
      <c r="E7" s="14">
        <f>C7*B7</f>
        <v/>
      </c>
      <c r="F7" s="15" t="n">
        <v>425</v>
      </c>
      <c r="G7" s="58" t="n">
        <v>468.1214999999999</v>
      </c>
      <c r="H7" s="17">
        <f>D7*B7</f>
        <v/>
      </c>
      <c r="I7" s="17">
        <f>E7+F7-H7</f>
        <v/>
      </c>
      <c r="J7" s="17">
        <f>I7-G7</f>
        <v/>
      </c>
    </row>
    <row r="8">
      <c r="A8" s="11" t="inlineStr">
        <is>
          <t>TAMAULIPAS</t>
        </is>
      </c>
      <c r="B8" s="12" t="n">
        <v>1000</v>
      </c>
      <c r="C8" s="13" t="n">
        <v>0.26</v>
      </c>
      <c r="D8" s="13" t="n">
        <v>0.3</v>
      </c>
      <c r="E8" s="14">
        <f>C8*B8</f>
        <v/>
      </c>
      <c r="F8" s="15" t="n">
        <v>271</v>
      </c>
      <c r="G8" s="58" t="n">
        <v>226.9151499999994</v>
      </c>
      <c r="H8" s="17">
        <f>D8*B8</f>
        <v/>
      </c>
      <c r="I8" s="17">
        <f>E8+F8-H8</f>
        <v/>
      </c>
      <c r="J8" s="18">
        <f>I8-G8</f>
        <v/>
      </c>
    </row>
    <row r="9">
      <c r="A9" s="11" t="inlineStr">
        <is>
          <t>PASEOS DEL BOSQUE 3</t>
        </is>
      </c>
      <c r="B9" s="12">
        <f>SUM(B10:B11)</f>
        <v/>
      </c>
      <c r="C9" s="13" t="n"/>
      <c r="D9" s="13" t="n"/>
      <c r="E9" s="12">
        <f>SUM(E10:E11)</f>
        <v/>
      </c>
      <c r="F9" s="12">
        <f>SUM(F10:F11)</f>
        <v/>
      </c>
      <c r="G9" s="12">
        <f>SUM(G10:G11)</f>
        <v/>
      </c>
      <c r="H9" s="12">
        <f>SUM(H10:H11)</f>
        <v/>
      </c>
      <c r="I9" s="12">
        <f>SUM(I10:I11)</f>
        <v/>
      </c>
      <c r="J9" s="18">
        <f>I9-G9</f>
        <v/>
      </c>
    </row>
    <row r="10">
      <c r="A10" s="20" t="inlineStr">
        <is>
          <t>Tanque 1</t>
        </is>
      </c>
      <c r="B10" s="21" t="n">
        <v>5000</v>
      </c>
      <c r="C10" s="22" t="n">
        <v>0</v>
      </c>
      <c r="D10" s="22" t="n">
        <v>0</v>
      </c>
      <c r="E10" s="139">
        <f>C10*B10</f>
        <v/>
      </c>
      <c r="F10" s="15" t="n">
        <v>0</v>
      </c>
      <c r="G10" s="135" t="n">
        <v>319.8349000000001</v>
      </c>
      <c r="H10" s="24">
        <f>D10*B10</f>
        <v/>
      </c>
      <c r="I10" s="136">
        <f>SUM(E10:E11)+SUM(F10:F11)-SUM(H10:H11)</f>
        <v/>
      </c>
      <c r="J10" s="137">
        <f>I10-G10</f>
        <v/>
      </c>
    </row>
    <row r="11">
      <c r="A11" s="20" t="inlineStr">
        <is>
          <t>Tanque 2</t>
        </is>
      </c>
      <c r="B11" s="21" t="n">
        <v>5000</v>
      </c>
      <c r="C11" s="22" t="n">
        <v>0.33</v>
      </c>
      <c r="D11" s="22" t="n">
        <v>0.25</v>
      </c>
      <c r="E11" s="139">
        <f>C11*B11</f>
        <v/>
      </c>
      <c r="F11" s="25" t="n">
        <v>0</v>
      </c>
      <c r="G11" s="107" t="n"/>
      <c r="H11" s="24">
        <f>D11*B11</f>
        <v/>
      </c>
      <c r="I11" s="107" t="n"/>
      <c r="J11" s="107" t="n"/>
    </row>
    <row r="12">
      <c r="A12" s="26" t="inlineStr">
        <is>
          <t>JESUS DEL MONTE</t>
        </is>
      </c>
      <c r="B12" s="12" t="n">
        <v>2200</v>
      </c>
      <c r="C12" s="13" t="n">
        <v>0.28</v>
      </c>
      <c r="D12" s="13" t="n">
        <v>0.35</v>
      </c>
      <c r="E12" s="14">
        <f>C12*B12</f>
        <v/>
      </c>
      <c r="F12" s="15" t="n">
        <v>700</v>
      </c>
      <c r="G12" s="58" t="n">
        <v>584.7264500000016</v>
      </c>
      <c r="H12" s="17">
        <f>D12*B12</f>
        <v/>
      </c>
      <c r="I12" s="17">
        <f>E12+F12-H12</f>
        <v/>
      </c>
      <c r="J12" s="17">
        <f>I12-G12</f>
        <v/>
      </c>
    </row>
    <row r="13">
      <c r="A13" s="26" t="inlineStr">
        <is>
          <t>RIONE</t>
        </is>
      </c>
      <c r="B13" s="12" t="n">
        <v>1600</v>
      </c>
      <c r="C13" s="13" t="n">
        <v>0.35</v>
      </c>
      <c r="D13" s="13" t="n">
        <v>0.3</v>
      </c>
      <c r="E13" s="14">
        <f>C13*B13</f>
        <v/>
      </c>
      <c r="F13" s="15" t="n">
        <v>218</v>
      </c>
      <c r="G13" s="58" t="n">
        <v>305.9325499999998</v>
      </c>
      <c r="H13" s="17">
        <f>D13*B13</f>
        <v/>
      </c>
      <c r="I13" s="17">
        <f>E13+F13-H13</f>
        <v/>
      </c>
      <c r="J13" s="17">
        <f>I13-G13</f>
        <v/>
      </c>
    </row>
    <row r="14">
      <c r="A14" s="26" t="inlineStr">
        <is>
          <t>TREBOL 32</t>
        </is>
      </c>
      <c r="B14" s="19" t="n">
        <v>500</v>
      </c>
      <c r="C14" s="13" t="n">
        <v>0.6</v>
      </c>
      <c r="D14" s="13" t="n">
        <v>0.59</v>
      </c>
      <c r="E14" s="14">
        <f>C14*B14</f>
        <v/>
      </c>
      <c r="F14" s="15" t="n">
        <v>151</v>
      </c>
      <c r="G14" s="59" t="n">
        <v>209.8172999999999</v>
      </c>
      <c r="H14" s="17">
        <f>D14*B14</f>
        <v/>
      </c>
      <c r="I14" s="17">
        <f>E14+F14-H14</f>
        <v/>
      </c>
      <c r="J14" s="17">
        <f>I14-G14</f>
        <v/>
      </c>
    </row>
    <row r="15">
      <c r="A15" s="26" t="inlineStr">
        <is>
          <t>TONALA 110</t>
        </is>
      </c>
      <c r="B15" s="19" t="n">
        <v>500</v>
      </c>
      <c r="C15" s="13" t="n">
        <v>0.82</v>
      </c>
      <c r="D15" s="13" t="n">
        <v>0.8</v>
      </c>
      <c r="E15" s="14">
        <f>C15*B15</f>
        <v/>
      </c>
      <c r="F15" s="15" t="n">
        <v>274</v>
      </c>
      <c r="G15" s="59" t="n">
        <v>169.8158500000003</v>
      </c>
      <c r="H15" s="17">
        <f>D15*B15</f>
        <v/>
      </c>
      <c r="I15" s="17">
        <f>E15+F15-H15</f>
        <v/>
      </c>
      <c r="J15" s="18">
        <f>I15-G15</f>
        <v/>
      </c>
    </row>
    <row r="16">
      <c r="A16" s="15" t="inlineStr">
        <is>
          <t>TOTAL TERRE</t>
        </is>
      </c>
      <c r="B16" s="30">
        <f>SUM(B17:B23)</f>
        <v/>
      </c>
      <c r="C16" s="28" t="n"/>
      <c r="D16" s="29" t="n"/>
      <c r="E16" s="30">
        <f>SUM(E17:E23)</f>
        <v/>
      </c>
      <c r="F16" s="30">
        <f>SUM(F17:F23)</f>
        <v/>
      </c>
      <c r="G16" s="30">
        <f>SUM(G17:G23)</f>
        <v/>
      </c>
      <c r="H16" s="30">
        <f>SUM(H17:H23)</f>
        <v/>
      </c>
      <c r="I16" s="30">
        <f>SUM(I17:I23)</f>
        <v/>
      </c>
      <c r="J16" s="30">
        <f>SUM(J17:J23)</f>
        <v/>
      </c>
    </row>
    <row r="17">
      <c r="A17" s="20" t="inlineStr">
        <is>
          <t>Tanque 1</t>
        </is>
      </c>
      <c r="B17" s="21" t="n">
        <v>5000</v>
      </c>
      <c r="C17" s="22" t="n">
        <v>0.51</v>
      </c>
      <c r="D17" s="22" t="n">
        <v>0.39</v>
      </c>
      <c r="E17" s="139">
        <f>C17*B17</f>
        <v/>
      </c>
      <c r="F17" s="138" t="n">
        <v>7439</v>
      </c>
      <c r="G17" s="134" t="n">
        <v>10473.25</v>
      </c>
      <c r="H17" s="60">
        <f>D17*B17</f>
        <v/>
      </c>
      <c r="I17" s="139">
        <f>SUM(E17:E20)+SUM(F17:F20)-SUM(H17:H20)</f>
        <v/>
      </c>
      <c r="J17" s="117">
        <f>I17-G17</f>
        <v/>
      </c>
    </row>
    <row r="18">
      <c r="A18" s="20" t="inlineStr">
        <is>
          <t>Tanque 2</t>
        </is>
      </c>
      <c r="B18" s="21" t="n">
        <v>5000</v>
      </c>
      <c r="C18" s="22" t="n">
        <v>0.05</v>
      </c>
      <c r="D18" s="22" t="n">
        <v>0.03</v>
      </c>
      <c r="E18" s="139">
        <f>C18*B18</f>
        <v/>
      </c>
      <c r="F18" s="107" t="n"/>
      <c r="G18" s="107" t="n"/>
      <c r="H18" s="60">
        <f>D18*B18</f>
        <v/>
      </c>
      <c r="I18" s="107" t="n"/>
      <c r="J18" s="107" t="n"/>
    </row>
    <row r="19">
      <c r="A19" s="20" t="inlineStr">
        <is>
          <t>Tanque 3</t>
        </is>
      </c>
      <c r="B19" s="21" t="n">
        <v>5000</v>
      </c>
      <c r="C19" s="22" t="n">
        <v>0.8100000000000001</v>
      </c>
      <c r="D19" s="22" t="n">
        <v>0.8100000000000001</v>
      </c>
      <c r="E19" s="139">
        <f>C19*B19</f>
        <v/>
      </c>
      <c r="F19" s="140" t="n">
        <v>450</v>
      </c>
      <c r="G19" s="107" t="n"/>
      <c r="H19" s="60">
        <f>D19*B19</f>
        <v/>
      </c>
      <c r="I19" s="107" t="n"/>
      <c r="J19" s="107" t="n"/>
    </row>
    <row r="20">
      <c r="A20" s="20" t="inlineStr">
        <is>
          <t>Tanque 4</t>
        </is>
      </c>
      <c r="B20" s="21" t="n">
        <v>5000</v>
      </c>
      <c r="C20" s="22" t="n">
        <v>0.75</v>
      </c>
      <c r="D20" s="22" t="n">
        <v>0.78</v>
      </c>
      <c r="E20" s="139">
        <f>C20*B20</f>
        <v/>
      </c>
      <c r="F20" s="107" t="n"/>
      <c r="G20" s="107" t="n"/>
      <c r="H20" s="60">
        <f>D20*B20</f>
        <v/>
      </c>
      <c r="I20" s="108" t="n"/>
      <c r="J20" s="108" t="n"/>
    </row>
    <row r="21">
      <c r="A21" s="20" t="inlineStr">
        <is>
          <t>Tanque 5</t>
        </is>
      </c>
      <c r="B21" s="21" t="n">
        <v>5000</v>
      </c>
      <c r="C21" s="22" t="n">
        <v>0.3</v>
      </c>
      <c r="D21" s="22" t="n">
        <v>0.19</v>
      </c>
      <c r="E21" s="139">
        <f>C20*B21</f>
        <v/>
      </c>
      <c r="F21" s="61" t="n">
        <v>7902</v>
      </c>
      <c r="G21" s="132" t="n">
        <v>15014.13</v>
      </c>
      <c r="H21" s="60">
        <f>D21*B21</f>
        <v/>
      </c>
      <c r="I21" s="24">
        <f>E21+F21-H21</f>
        <v/>
      </c>
      <c r="J21" s="24">
        <f>I21-G21</f>
        <v/>
      </c>
    </row>
    <row r="22">
      <c r="A22" s="20" t="inlineStr">
        <is>
          <t>Tanque 6</t>
        </is>
      </c>
      <c r="B22" s="21" t="n">
        <v>5000</v>
      </c>
      <c r="C22" s="22" t="n">
        <v>0.85</v>
      </c>
      <c r="D22" s="22" t="n">
        <v>0.64</v>
      </c>
      <c r="E22" s="139">
        <f>C21*B22</f>
        <v/>
      </c>
      <c r="F22" s="61" t="n">
        <v>4859</v>
      </c>
      <c r="G22" s="107" t="n"/>
      <c r="H22" s="60">
        <f>D22*B22</f>
        <v/>
      </c>
      <c r="I22" s="24">
        <f>E22+F22-H22</f>
        <v/>
      </c>
      <c r="J22" s="42">
        <f>I22-G22</f>
        <v/>
      </c>
    </row>
    <row r="23">
      <c r="A23" s="20" t="inlineStr">
        <is>
          <t>Tanque 7</t>
        </is>
      </c>
      <c r="B23" s="21" t="n">
        <v>5000</v>
      </c>
      <c r="C23" s="22" t="n">
        <v>0.82</v>
      </c>
      <c r="D23" s="22" t="n">
        <v>0.8100000000000001</v>
      </c>
      <c r="E23" s="139">
        <f>C22*B23</f>
        <v/>
      </c>
      <c r="F23" s="62" t="n"/>
      <c r="G23" s="108" t="n"/>
      <c r="H23" s="60">
        <f>D23*B23</f>
        <v/>
      </c>
      <c r="I23" s="24">
        <f>E23+F23-H23</f>
        <v/>
      </c>
      <c r="J23" s="42">
        <f>I23-G23</f>
        <v/>
      </c>
    </row>
    <row r="24">
      <c r="A24" s="15" t="inlineStr">
        <is>
          <t>TOTAL VERACRUZ 100</t>
        </is>
      </c>
      <c r="B24" s="30">
        <f>SUM(B25:B27)</f>
        <v/>
      </c>
      <c r="C24" s="28" t="n"/>
      <c r="D24" s="29" t="n"/>
      <c r="E24" s="30">
        <f>SUM(E25:E27)</f>
        <v/>
      </c>
      <c r="F24" s="30">
        <f>SUM(F25:F27)</f>
        <v/>
      </c>
      <c r="G24" s="30">
        <f>SUM(G25:G27)</f>
        <v/>
      </c>
      <c r="H24" s="30">
        <f>SUM(H25:H27)</f>
        <v/>
      </c>
      <c r="I24" s="30">
        <f>SUM(I25:I27)</f>
        <v/>
      </c>
      <c r="J24" s="63">
        <f>SUM(J25:J27)</f>
        <v/>
      </c>
    </row>
    <row r="25">
      <c r="A25" s="20" t="inlineStr">
        <is>
          <t>Tanque 1</t>
        </is>
      </c>
      <c r="B25" s="21" t="n">
        <v>1000</v>
      </c>
      <c r="C25" s="22" t="n">
        <v>0.3</v>
      </c>
      <c r="D25" s="22" t="n">
        <v>0.3</v>
      </c>
      <c r="E25" s="139">
        <f>C25*B25</f>
        <v/>
      </c>
      <c r="F25" s="133" t="n">
        <v>984</v>
      </c>
      <c r="G25" s="134" t="n">
        <v>533.6</v>
      </c>
      <c r="H25" s="60">
        <f>D25*B25</f>
        <v/>
      </c>
      <c r="I25" s="117">
        <f>SUM(E25:E27)+F25-SUM(H25:H27)</f>
        <v/>
      </c>
      <c r="J25" s="120">
        <f>I25-G25</f>
        <v/>
      </c>
    </row>
    <row r="26">
      <c r="A26" s="20" t="inlineStr">
        <is>
          <t>Tanque 2</t>
        </is>
      </c>
      <c r="B26" s="21" t="n">
        <v>1000</v>
      </c>
      <c r="C26" s="22" t="n">
        <v>0.3</v>
      </c>
      <c r="D26" s="22" t="n">
        <v>0.3</v>
      </c>
      <c r="E26" s="139">
        <f>C26*B26</f>
        <v/>
      </c>
      <c r="F26" s="107" t="n"/>
      <c r="G26" s="107" t="n"/>
      <c r="H26" s="60">
        <f>D26*B26</f>
        <v/>
      </c>
      <c r="I26" s="107" t="n"/>
      <c r="J26" s="107" t="n"/>
    </row>
    <row r="27">
      <c r="A27" s="20" t="inlineStr">
        <is>
          <t>Tanque 3</t>
        </is>
      </c>
      <c r="B27" s="21" t="n">
        <v>1000</v>
      </c>
      <c r="C27" s="22" t="n">
        <v>0.32</v>
      </c>
      <c r="D27" s="22" t="n">
        <v>0.34</v>
      </c>
      <c r="E27" s="139">
        <f>C27*B27</f>
        <v/>
      </c>
      <c r="F27" s="107" t="n"/>
      <c r="G27" s="107" t="n"/>
      <c r="H27" s="60">
        <f>D27*B27</f>
        <v/>
      </c>
      <c r="I27" s="108" t="n"/>
      <c r="J27" s="108" t="n"/>
    </row>
    <row r="28">
      <c r="A28" s="26" t="inlineStr">
        <is>
          <t>CUMBRES DE ACULTZINGO</t>
        </is>
      </c>
      <c r="B28" s="19">
        <f>SUM(B29:B30)</f>
        <v/>
      </c>
      <c r="C28" s="13" t="n"/>
      <c r="D28" s="13" t="n"/>
      <c r="E28" s="12">
        <f>SUM(E29:E30)</f>
        <v/>
      </c>
      <c r="F28" s="12">
        <f>SUM(F29:F30)</f>
        <v/>
      </c>
      <c r="G28" s="12">
        <f>SUM(G29:G30)</f>
        <v/>
      </c>
      <c r="H28" s="12">
        <f>SUM(H29:H30)</f>
        <v/>
      </c>
      <c r="I28" s="17">
        <f>E28+F28-H28</f>
        <v/>
      </c>
      <c r="J28" s="18">
        <f>I28-G28</f>
        <v/>
      </c>
    </row>
    <row r="29">
      <c r="A29" s="20" t="inlineStr">
        <is>
          <t>Tanque 1</t>
        </is>
      </c>
      <c r="B29" s="21" t="n">
        <v>2200</v>
      </c>
      <c r="C29" s="22" t="n">
        <v>0.8</v>
      </c>
      <c r="D29" s="22" t="n">
        <v>0.8</v>
      </c>
      <c r="E29" s="139">
        <f>C29*B29</f>
        <v/>
      </c>
      <c r="F29" s="117" t="n">
        <v>2279</v>
      </c>
      <c r="G29" s="143" t="n">
        <v>1293.788650000001</v>
      </c>
      <c r="H29" s="24">
        <f>D29*B29</f>
        <v/>
      </c>
      <c r="I29" s="117">
        <f>SUM(E29:E30)+SUM(F29:F30)-SUM(H29:H30)</f>
        <v/>
      </c>
      <c r="J29" s="142">
        <f>I29-G29</f>
        <v/>
      </c>
    </row>
    <row r="30">
      <c r="A30" s="20" t="inlineStr">
        <is>
          <t>Tanque 2</t>
        </is>
      </c>
      <c r="B30" s="21" t="n">
        <v>2200</v>
      </c>
      <c r="C30" s="22" t="n">
        <v>0.85</v>
      </c>
      <c r="D30" s="22" t="n">
        <v>0.8</v>
      </c>
      <c r="E30" s="139">
        <f>C30*B30</f>
        <v/>
      </c>
      <c r="F30" s="108" t="n"/>
      <c r="G30" s="108" t="n"/>
      <c r="H30" s="24">
        <f>D30*B30</f>
        <v/>
      </c>
      <c r="I30" s="108" t="n"/>
      <c r="J30" s="108" t="n"/>
    </row>
    <row r="31">
      <c r="A31" s="26" t="inlineStr">
        <is>
          <t>LA CUSPIDE</t>
        </is>
      </c>
      <c r="B31" s="19">
        <f>SUM(B32:B33)</f>
        <v/>
      </c>
      <c r="C31" s="13" t="n"/>
      <c r="D31" s="13" t="n"/>
      <c r="E31" s="12">
        <f>SUM(E32:E33)</f>
        <v/>
      </c>
      <c r="F31" s="12">
        <f>SUM(F32:F33)</f>
        <v/>
      </c>
      <c r="G31" s="19">
        <f>SUM(G32:G33)</f>
        <v/>
      </c>
      <c r="H31" s="12">
        <f>SUM(H32:H33)</f>
        <v/>
      </c>
      <c r="I31" s="17">
        <f>E31+F31-H31</f>
        <v/>
      </c>
      <c r="J31" s="18">
        <f>I31-G31</f>
        <v/>
      </c>
    </row>
    <row r="32">
      <c r="A32" s="20" t="inlineStr">
        <is>
          <t>Tanque 1</t>
        </is>
      </c>
      <c r="B32" s="21" t="n">
        <v>5000</v>
      </c>
      <c r="C32" s="22" t="n">
        <v>0.71</v>
      </c>
      <c r="D32" s="22" t="n">
        <v>0.63</v>
      </c>
      <c r="E32" s="139">
        <f>C32*B32</f>
        <v/>
      </c>
      <c r="F32" s="117" t="n">
        <v>1138</v>
      </c>
      <c r="G32" s="141" t="n">
        <v>3190.914650000007</v>
      </c>
      <c r="H32" s="24">
        <f>D32*B32</f>
        <v/>
      </c>
      <c r="I32" s="117">
        <f>SUM(E32:E33)+SUM(F32:F33)-SUM(H32:H33)</f>
        <v/>
      </c>
      <c r="J32" s="142">
        <f>I32-G32</f>
        <v/>
      </c>
    </row>
    <row r="33">
      <c r="A33" s="20" t="inlineStr">
        <is>
          <t>Tanque 2</t>
        </is>
      </c>
      <c r="B33" s="21" t="n">
        <v>5000</v>
      </c>
      <c r="C33" s="6" t="n">
        <v>0.74</v>
      </c>
      <c r="D33" s="22" t="n">
        <v>0.35</v>
      </c>
      <c r="E33" s="139">
        <f>C33*B33</f>
        <v/>
      </c>
      <c r="F33" s="108" t="n"/>
      <c r="G33" s="108" t="n"/>
      <c r="H33" s="24">
        <f>D33*B33</f>
        <v/>
      </c>
      <c r="I33" s="108" t="n"/>
      <c r="J33" s="108" t="n"/>
    </row>
    <row r="34">
      <c r="A34" s="26" t="inlineStr">
        <is>
          <t>VERTIZ 185</t>
        </is>
      </c>
      <c r="B34" s="19">
        <f>SUM(B35:B36)</f>
        <v/>
      </c>
      <c r="C34" s="13" t="n"/>
      <c r="D34" s="13" t="n"/>
      <c r="E34" s="12">
        <f>SUM(E35:E36)</f>
        <v/>
      </c>
      <c r="F34" s="12">
        <f>SUM(F35:F36)</f>
        <v/>
      </c>
      <c r="G34" s="19">
        <f>SUM(G35:G36)</f>
        <v/>
      </c>
      <c r="H34" s="12">
        <f>SUM(H35:H36)</f>
        <v/>
      </c>
      <c r="I34" s="17">
        <f>E34+F34-H34</f>
        <v/>
      </c>
      <c r="J34" s="17">
        <f>I34-G34</f>
        <v/>
      </c>
    </row>
    <row r="35">
      <c r="A35" s="20" t="inlineStr">
        <is>
          <t>Tanque 1</t>
        </is>
      </c>
      <c r="B35" s="21" t="n">
        <v>2800</v>
      </c>
      <c r="C35" s="22" t="n">
        <v>0.64</v>
      </c>
      <c r="D35" s="22" t="n">
        <v>0.6</v>
      </c>
      <c r="E35" s="139">
        <f>C35*B35</f>
        <v/>
      </c>
      <c r="F35" s="117" t="n">
        <v>1375</v>
      </c>
      <c r="G35" s="58" t="n">
        <v>1238.995449999999</v>
      </c>
      <c r="H35" s="24">
        <f>D35*B35</f>
        <v/>
      </c>
      <c r="I35" s="117">
        <f>SUM(E35:E36)+SUM(F35:F36)-SUM(H35:H36)</f>
        <v/>
      </c>
      <c r="J35" s="120">
        <f>I35-G35</f>
        <v/>
      </c>
    </row>
    <row r="36">
      <c r="A36" s="20" t="inlineStr">
        <is>
          <t>Tanque 2</t>
        </is>
      </c>
      <c r="B36" s="21" t="n">
        <v>2800</v>
      </c>
      <c r="C36" s="6" t="n">
        <v>0.34</v>
      </c>
      <c r="D36" s="22" t="n">
        <v>0.28</v>
      </c>
      <c r="E36" s="139">
        <f>C36*B36</f>
        <v/>
      </c>
      <c r="F36" s="108" t="n"/>
      <c r="G36" s="58" t="n">
        <v>825.490049999999</v>
      </c>
      <c r="H36" s="24">
        <f>D36*B36</f>
        <v/>
      </c>
      <c r="I36" s="108" t="n"/>
      <c r="J36" s="108" t="n"/>
    </row>
    <row r="37">
      <c r="A37" s="26" t="inlineStr">
        <is>
          <t>FRANZ HALS</t>
        </is>
      </c>
      <c r="B37" s="12">
        <f>SUM(B38:B39)</f>
        <v/>
      </c>
      <c r="C37" s="13" t="n"/>
      <c r="D37" s="13" t="n"/>
      <c r="E37" s="12">
        <f>SUM(E38:E39)</f>
        <v/>
      </c>
      <c r="F37" s="12">
        <f>SUM(F38:F39)</f>
        <v/>
      </c>
      <c r="G37" s="12">
        <f>SUM(G38:G39)</f>
        <v/>
      </c>
      <c r="H37" s="12">
        <f>SUM(H38:H39)</f>
        <v/>
      </c>
      <c r="I37" s="12">
        <f>SUM(I38:I39)</f>
        <v/>
      </c>
      <c r="J37" s="64">
        <f>SUM(J38:J39)</f>
        <v/>
      </c>
    </row>
    <row r="38">
      <c r="A38" s="20" t="inlineStr">
        <is>
          <t>Tanque 1</t>
        </is>
      </c>
      <c r="B38" s="21" t="n">
        <v>2800</v>
      </c>
      <c r="C38" s="6" t="n">
        <v>0.35</v>
      </c>
      <c r="D38" s="22" t="n">
        <v>0.44</v>
      </c>
      <c r="E38" s="139">
        <f>C38*B38</f>
        <v/>
      </c>
      <c r="F38" s="117" t="n">
        <v>1236</v>
      </c>
      <c r="G38" s="141" t="n">
        <v>533.4252</v>
      </c>
      <c r="H38" s="24">
        <f>D38*B38</f>
        <v/>
      </c>
      <c r="I38" s="117">
        <f>SUM(E38:E39)+SUM(F38:F39)-SUM(H38:H39)</f>
        <v/>
      </c>
      <c r="J38" s="120">
        <f>I38-G38</f>
        <v/>
      </c>
    </row>
    <row r="39">
      <c r="A39" s="20" t="inlineStr">
        <is>
          <t>Tanque 2</t>
        </is>
      </c>
      <c r="B39" s="21" t="n">
        <v>2800</v>
      </c>
      <c r="C39" s="6" t="n">
        <v>0.53</v>
      </c>
      <c r="D39" s="22" t="n">
        <v>0</v>
      </c>
      <c r="E39" s="139">
        <f>C39*B39</f>
        <v/>
      </c>
      <c r="F39" s="108" t="n"/>
      <c r="G39" s="108" t="n"/>
      <c r="H39" s="24">
        <f>D39*B39</f>
        <v/>
      </c>
      <c r="I39" s="108" t="n"/>
      <c r="J39" s="108" t="n"/>
    </row>
    <row r="40">
      <c r="A40" s="26" t="inlineStr">
        <is>
          <t>DR VERTIZ 889</t>
        </is>
      </c>
      <c r="B40" s="12">
        <f>SUM(B41:B42)</f>
        <v/>
      </c>
      <c r="C40" s="13" t="n"/>
      <c r="D40" s="13" t="n"/>
      <c r="E40" s="12">
        <f>SUM(E41:E42)</f>
        <v/>
      </c>
      <c r="F40" s="12">
        <f>SUM(F41:F42)</f>
        <v/>
      </c>
      <c r="G40" s="12">
        <f>SUM(G41:G42)</f>
        <v/>
      </c>
      <c r="H40" s="12">
        <f>SUM(H41:H42)</f>
        <v/>
      </c>
      <c r="I40" s="12">
        <f>SUM(I41:I42)</f>
        <v/>
      </c>
      <c r="J40" s="64">
        <f>SUM(J41:J42)</f>
        <v/>
      </c>
    </row>
    <row r="41">
      <c r="A41" s="20" t="inlineStr">
        <is>
          <t>Tanque 1</t>
        </is>
      </c>
      <c r="B41" s="21" t="n">
        <v>1000</v>
      </c>
      <c r="C41" s="6" t="n">
        <v>0.85</v>
      </c>
      <c r="D41" s="22" t="n">
        <v>0.65</v>
      </c>
      <c r="E41" s="139">
        <f>C41*B41</f>
        <v/>
      </c>
      <c r="F41" s="60" t="n">
        <v>970</v>
      </c>
      <c r="G41" s="141" t="n">
        <v>938.2411499999998</v>
      </c>
      <c r="H41" s="24">
        <f>D41*B41</f>
        <v/>
      </c>
      <c r="I41" s="117">
        <f>SUM(E41:E42)+SUM(F41:F42)-SUM(H41:H42)</f>
        <v/>
      </c>
      <c r="J41" s="120">
        <f>I41-G41</f>
        <v/>
      </c>
    </row>
    <row r="42">
      <c r="A42" s="20" t="inlineStr">
        <is>
          <t>Tanque 2</t>
        </is>
      </c>
      <c r="B42" s="21" t="n">
        <v>1000</v>
      </c>
      <c r="C42" s="6" t="n">
        <v>0.36</v>
      </c>
      <c r="D42" s="22" t="n">
        <v>0.85</v>
      </c>
      <c r="E42" s="139">
        <f>C42*B42</f>
        <v/>
      </c>
      <c r="F42" s="65" t="n">
        <v>516</v>
      </c>
      <c r="G42" s="108" t="n"/>
      <c r="H42" s="24">
        <f>D42*B42</f>
        <v/>
      </c>
      <c r="I42" s="108" t="n"/>
      <c r="J42" s="108" t="n"/>
    </row>
    <row r="43">
      <c r="A43" s="5" t="n"/>
      <c r="B43" s="5" t="n"/>
      <c r="C43" s="6" t="n"/>
      <c r="D43" s="7" t="n"/>
      <c r="E43" s="8" t="n"/>
      <c r="F43" s="9" t="n"/>
      <c r="G43" s="10" t="n"/>
      <c r="H43" s="8" t="n"/>
      <c r="I43" s="8" t="n"/>
      <c r="J43" s="8" t="n"/>
    </row>
    <row r="44" ht="18" customHeight="1" s="104">
      <c r="A44" s="32" t="inlineStr">
        <is>
          <t>TOTAL</t>
        </is>
      </c>
      <c r="B44" s="32">
        <f>SUM(B6:B9)+SUM(B12:B16)+B24+B28+B31+B34+B37+B40</f>
        <v/>
      </c>
      <c r="C44" s="33" t="n"/>
      <c r="D44" s="34" t="n"/>
      <c r="E44" s="32">
        <f>SUM(E6:E9)+SUM(E12:E16)+E24+E28+E31+E34+E37+E40</f>
        <v/>
      </c>
      <c r="F44" s="32">
        <f>SUM(F6:F9)+SUM(F12:F16)+F24+F28+F31+F34+F37+F40</f>
        <v/>
      </c>
      <c r="G44" s="32">
        <f>SUM(G6:G9)+SUM(G12:G16)+G24+G28+G31+G34+G37+G40</f>
        <v/>
      </c>
      <c r="H44" s="32">
        <f>SUM(H6:H9)+SUM(H12:H16)+H24+H28+H31+H34+H37+H40</f>
        <v/>
      </c>
      <c r="I44" s="32">
        <f>SUM(I6:I9)+SUM(I12:I16)+I24+I28+I31+I34+I37+I40</f>
        <v/>
      </c>
      <c r="J44" s="32">
        <f>SUM(J6:J9)+SUM(J12:J16)+J24+J28+J31+J34+J37+J40</f>
        <v/>
      </c>
    </row>
  </sheetData>
  <mergeCells count="40">
    <mergeCell ref="G41:G42"/>
    <mergeCell ref="I41:I42"/>
    <mergeCell ref="J41:J42"/>
    <mergeCell ref="F35:F36"/>
    <mergeCell ref="I35:I36"/>
    <mergeCell ref="J35:J36"/>
    <mergeCell ref="F38:F39"/>
    <mergeCell ref="G38:G39"/>
    <mergeCell ref="I38:I39"/>
    <mergeCell ref="J38:J39"/>
    <mergeCell ref="J25:J27"/>
    <mergeCell ref="F32:F33"/>
    <mergeCell ref="G32:G33"/>
    <mergeCell ref="I32:I33"/>
    <mergeCell ref="J32:J33"/>
    <mergeCell ref="F29:F30"/>
    <mergeCell ref="G29:G30"/>
    <mergeCell ref="I29:I30"/>
    <mergeCell ref="J29:J30"/>
    <mergeCell ref="F17:F18"/>
    <mergeCell ref="G17:G20"/>
    <mergeCell ref="I17:I20"/>
    <mergeCell ref="J17:J20"/>
    <mergeCell ref="F19:F20"/>
    <mergeCell ref="G21:G23"/>
    <mergeCell ref="F25:F27"/>
    <mergeCell ref="G25:G27"/>
    <mergeCell ref="I25:I27"/>
    <mergeCell ref="A1:J1"/>
    <mergeCell ref="A2:J2"/>
    <mergeCell ref="A3:A5"/>
    <mergeCell ref="B3:B5"/>
    <mergeCell ref="F3:F5"/>
    <mergeCell ref="G3:G5"/>
    <mergeCell ref="I3:I5"/>
    <mergeCell ref="J3:J5"/>
    <mergeCell ref="C5:D5"/>
    <mergeCell ref="G10:G11"/>
    <mergeCell ref="I10:I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Francisco Javier Montoya Cadena</dc:creator>
  <dcterms:created xmlns:dcterms="http://purl.org/dc/terms/" xmlns:xsi="http://www.w3.org/2001/XMLSchema-instance" xsi:type="dcterms:W3CDTF">2024-12-19T18:22:03Z</dcterms:created>
  <dcterms:modified xmlns:dcterms="http://purl.org/dc/terms/" xmlns:xsi="http://www.w3.org/2001/XMLSchema-instance" xsi:type="dcterms:W3CDTF">2024-12-20T21:19:16Z</dcterms:modified>
  <cp:lastModifiedBy>Francisco Javier Montoya Cadena</cp:lastModifiedBy>
</cp:coreProperties>
</file>