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r\Downloads\"/>
    </mc:Choice>
  </mc:AlternateContent>
  <xr:revisionPtr revIDLastSave="0" documentId="8_{D23000DF-7CC1-4302-8161-0798D793A623}" xr6:coauthVersionLast="47" xr6:coauthVersionMax="47" xr10:uidLastSave="{00000000-0000-0000-0000-000000000000}"/>
  <bookViews>
    <workbookView xWindow="-108" yWindow="-108" windowWidth="23256" windowHeight="12456" tabRatio="500" firstSheet="3" activeTab="5" xr2:uid="{00000000-000D-0000-FFFF-FFFF00000000}"/>
  </bookViews>
  <sheets>
    <sheet name="Orientações" sheetId="1" r:id="rId1"/>
    <sheet name="Teste 1" sheetId="2" r:id="rId2"/>
    <sheet name="Teste 2" sheetId="3" r:id="rId3"/>
    <sheet name="Teste 3" sheetId="4" r:id="rId4"/>
    <sheet name="Teste 4" sheetId="5" r:id="rId5"/>
    <sheet name="Teste 5" sheetId="6" r:id="rId6"/>
    <sheet name="Planilha2" sheetId="12" r:id="rId7"/>
    <sheet name="Teste 6" sheetId="7" r:id="rId8"/>
    <sheet name="Tabela dinâmica_Teste 6_1" sheetId="8" r:id="rId9"/>
    <sheet name="Cadastro" sheetId="10" r:id="rId10"/>
  </sheets>
  <calcPr calcId="19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7" l="1"/>
  <c r="C15" i="7"/>
  <c r="C14" i="7"/>
  <c r="C13" i="7"/>
  <c r="C12" i="7"/>
  <c r="C11" i="7"/>
  <c r="C10" i="7"/>
  <c r="B10" i="6"/>
  <c r="A23" i="5"/>
  <c r="A23" i="5" a="1"/>
  <c r="C8" i="4"/>
  <c r="B8" i="4"/>
  <c r="C7" i="4"/>
  <c r="B7" i="4"/>
  <c r="C6" i="4"/>
  <c r="N4" i="4"/>
  <c r="M4" i="4"/>
  <c r="L4" i="4"/>
  <c r="K4" i="4"/>
  <c r="J4" i="4"/>
  <c r="I4" i="4"/>
  <c r="H4" i="4"/>
  <c r="G4" i="4"/>
  <c r="F4" i="4"/>
  <c r="E4" i="4"/>
  <c r="D4" i="4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B33" i="2"/>
  <c r="B32" i="2"/>
  <c r="B31" i="2"/>
  <c r="B30" i="2"/>
  <c r="B29" i="2"/>
  <c r="D24" i="2"/>
  <c r="C24" i="2"/>
  <c r="B24" i="2"/>
  <c r="D23" i="2"/>
  <c r="C23" i="2"/>
  <c r="B23" i="2"/>
  <c r="D22" i="2"/>
  <c r="C22" i="2"/>
  <c r="B22" i="2"/>
  <c r="D21" i="2"/>
  <c r="C21" i="2"/>
  <c r="B21" i="2"/>
  <c r="D20" i="2"/>
  <c r="C20" i="2"/>
  <c r="B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C7" i="2"/>
  <c r="B7" i="2"/>
  <c r="D6" i="2"/>
  <c r="C6" i="2"/>
  <c r="B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<sst xmlns="http://schemas.openxmlformats.org/spreadsheetml/2006/main" count="710" uniqueCount="325">
  <si>
    <t>ORIENTAÇÕES GERAIS</t>
  </si>
  <si>
    <t>- O resultado dos exercícios deverão ser obtidos sempre através de fórmulas e/ou funções do Excel. Nunca digitar o valor.</t>
  </si>
  <si>
    <t>- Tempo para realização dos testes:
30 minutos</t>
  </si>
  <si>
    <t>Vlookup = procV</t>
  </si>
  <si>
    <t>IF = SE</t>
  </si>
  <si>
    <t>Soma = Sum</t>
  </si>
  <si>
    <t>1) Dados os códigos abaixo, faça:</t>
  </si>
  <si>
    <t>a) Busque a Descrição do Produto, o Grupo de Produto e a Classificação que estão na guia "Cadastro";</t>
  </si>
  <si>
    <t>Codigo</t>
  </si>
  <si>
    <t>Grupo</t>
  </si>
  <si>
    <t>Descrição</t>
  </si>
  <si>
    <t>Classificação</t>
  </si>
  <si>
    <t>AZB7117</t>
  </si>
  <si>
    <t>BZ271901025</t>
  </si>
  <si>
    <t>AZB8661</t>
  </si>
  <si>
    <t>AZB8658</t>
  </si>
  <si>
    <t>AZB8602</t>
  </si>
  <si>
    <t>271901023</t>
  </si>
  <si>
    <t>AZC1233</t>
  </si>
  <si>
    <t>HZB3099MO</t>
  </si>
  <si>
    <t>AZB3435</t>
  </si>
  <si>
    <t>HZB3101MO</t>
  </si>
  <si>
    <t>AZW0033MO</t>
  </si>
  <si>
    <t>AZB3096MO</t>
  </si>
  <si>
    <t>AZX0004MO</t>
  </si>
  <si>
    <t>AZW0005MO</t>
  </si>
  <si>
    <t>AZB1324B</t>
  </si>
  <si>
    <t>AZB1306</t>
  </si>
  <si>
    <t>AZB1064B</t>
  </si>
  <si>
    <t>AZB7124</t>
  </si>
  <si>
    <t>AZB0087A</t>
  </si>
  <si>
    <t>b) Calcule a quantidade de produtos que estão em cada classificação.</t>
  </si>
  <si>
    <t>Item</t>
  </si>
  <si>
    <t>Quantidade</t>
  </si>
  <si>
    <t>Produtos A</t>
  </si>
  <si>
    <t>Produtos B</t>
  </si>
  <si>
    <t>Produtos C</t>
  </si>
  <si>
    <t>Produtos D</t>
  </si>
  <si>
    <t>Produtos E</t>
  </si>
  <si>
    <t>2) Calcule o % de Margem das vendas abaixo e coloque a classificação ao lado de acordo com o seguinte critério:</t>
  </si>
  <si>
    <t>Menor que 20% -&gt; Ruim</t>
  </si>
  <si>
    <t>Entre 20% e 35% -&gt; Boa</t>
  </si>
  <si>
    <t>Maior que 35% -&gt; Excelente</t>
  </si>
  <si>
    <t>(OBS: Através de fórmula)</t>
  </si>
  <si>
    <t>Venda</t>
  </si>
  <si>
    <t>Custo</t>
  </si>
  <si>
    <t>Margem %</t>
  </si>
  <si>
    <t>3) Converta o valor abaixo a cada taxa do dólar, mês a mês, arredondando para ficar sem casas decimais:</t>
  </si>
  <si>
    <t>Valores em US$</t>
  </si>
  <si>
    <t>Taxa mês:</t>
  </si>
  <si>
    <t>Valor em R$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</si>
  <si>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</si>
  <si>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</si>
  <si>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</si>
  <si>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</si>
  <si>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</si>
  <si>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</si>
  <si>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</si>
  <si>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</si>
  <si>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</si>
  <si>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</si>
  <si>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</si>
  <si>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</si>
  <si>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Produto A</t>
  </si>
  <si>
    <t>Produto B</t>
  </si>
  <si>
    <t>Produto C</t>
  </si>
  <si>
    <t>4) Exibir apenas os produtos com classificação A.</t>
  </si>
  <si>
    <t>OBS: Não utilizar a função de ocultar linhas do excel.</t>
  </si>
  <si>
    <t>Grupo de Produto</t>
  </si>
  <si>
    <t>Código</t>
  </si>
  <si>
    <t>AZB1307</t>
  </si>
  <si>
    <t>Bolsa w</t>
  </si>
  <si>
    <t>A</t>
  </si>
  <si>
    <t>AZB1308</t>
  </si>
  <si>
    <t>Bolsa x</t>
  </si>
  <si>
    <t>AZB1309</t>
  </si>
  <si>
    <t>Bolsa y</t>
  </si>
  <si>
    <t>AZB1310</t>
  </si>
  <si>
    <t>B</t>
  </si>
  <si>
    <t>AZB1311</t>
  </si>
  <si>
    <t>AZB1312</t>
  </si>
  <si>
    <t>Bolsa z</t>
  </si>
  <si>
    <t>AZB1313</t>
  </si>
  <si>
    <t>C</t>
  </si>
  <si>
    <t>5) Exibir no campo "Classificação" abaixo, as opções em forma de lista, com os valores da Tabela de Valores de Classificação</t>
  </si>
  <si>
    <t>Feminino</t>
  </si>
  <si>
    <t>Masculino</t>
  </si>
  <si>
    <t>Exemplo:</t>
  </si>
  <si>
    <t>Nome</t>
  </si>
  <si>
    <t>Sexo</t>
  </si>
  <si>
    <t>Tabela de Valores</t>
  </si>
  <si>
    <t>Karina</t>
  </si>
  <si>
    <t>de Classificação:</t>
  </si>
  <si>
    <t>Produto</t>
  </si>
  <si>
    <t>D</t>
  </si>
  <si>
    <t>E</t>
  </si>
  <si>
    <t xml:space="preserve">6) Utilize o recurso de tabela dinamica do Excel e crie uma tabela na guia "Tab Dinamica" consolidando os resultados </t>
  </si>
  <si>
    <t>por Grupo X Mês, conforme layout abaixo:</t>
  </si>
  <si>
    <t>Layout:</t>
  </si>
  <si>
    <t>Total geral</t>
  </si>
  <si>
    <t>Cod Produto</t>
  </si>
  <si>
    <t xml:space="preserve">Valor </t>
  </si>
  <si>
    <t>Mês</t>
  </si>
  <si>
    <t>AZB1314</t>
  </si>
  <si>
    <t>(vazio)</t>
  </si>
  <si>
    <t>Total Resultado</t>
  </si>
  <si>
    <t>01</t>
  </si>
  <si>
    <t>2B0304</t>
  </si>
  <si>
    <t>AGUA ESTERIL COM BOLSA VIAFLEX</t>
  </si>
  <si>
    <t>2B7116</t>
  </si>
  <si>
    <t>AGUA ESTERIL P/ IRR.BOLSA 2000</t>
  </si>
  <si>
    <t>2F7113</t>
  </si>
  <si>
    <t>AGUA ESTERIL P/ IRRIG. FRASCO</t>
  </si>
  <si>
    <t>2F7112</t>
  </si>
  <si>
    <t>AGUA ESTERIL P/IRR. FRASCOS</t>
  </si>
  <si>
    <t>AGUA ESTERIL PARA IRRIGACAO 3</t>
  </si>
  <si>
    <t>HZB7117</t>
  </si>
  <si>
    <t>AZB7117A</t>
  </si>
  <si>
    <t>AGUA ESTERIL PARA IRRIGAÇÃO 3</t>
  </si>
  <si>
    <t>2B8011</t>
  </si>
  <si>
    <t>BOLSA VAZIA DE PVC 150 ML</t>
  </si>
  <si>
    <t>2B8012</t>
  </si>
  <si>
    <t>BOLSA VAZIA DE PVC 250 ML</t>
  </si>
  <si>
    <t>2B8019</t>
  </si>
  <si>
    <t>BOLSA VAZIA DE PVC 50 ML</t>
  </si>
  <si>
    <t>2B8013</t>
  </si>
  <si>
    <t>BOLSA VAZIA DE PVC 500 ML</t>
  </si>
  <si>
    <t>2B8019E</t>
  </si>
  <si>
    <t>BOLSA VAZIA EM PVC 50ML</t>
  </si>
  <si>
    <t>2B8014</t>
  </si>
  <si>
    <t>BOLSA VAZIA VIAFLEX</t>
  </si>
  <si>
    <t>070701293</t>
  </si>
  <si>
    <t>BULA P/ 2C4013</t>
  </si>
  <si>
    <t>271901060</t>
  </si>
  <si>
    <t>BULA P/ B. EQUIP. FLOGARD P/</t>
  </si>
  <si>
    <t>271901301</t>
  </si>
  <si>
    <t>071901635</t>
  </si>
  <si>
    <t>BULA P/ KIT FENWAL P/ AFERESE</t>
  </si>
  <si>
    <t>BULA P/FMC9603 RMC9603 RMC9611</t>
  </si>
  <si>
    <t>03</t>
  </si>
  <si>
    <t>AZX0002</t>
  </si>
  <si>
    <t>DILUENT ESTERIL COOPERS LAB</t>
  </si>
  <si>
    <t>AZX0003</t>
  </si>
  <si>
    <t>AZX0004</t>
  </si>
  <si>
    <t>AZB8663</t>
  </si>
  <si>
    <t>DILUENTE MAREK - 1000 ML (MERI</t>
  </si>
  <si>
    <t>AZB8610</t>
  </si>
  <si>
    <t>DILUENTE MAREK - 1200 ML (MERI</t>
  </si>
  <si>
    <t>AZB8610MO</t>
  </si>
  <si>
    <t>DILUENTE MAREK - 1200ML (MERIA</t>
  </si>
  <si>
    <t>DILUENTE MAREK - 1600ML (MERIA</t>
  </si>
  <si>
    <t>AZB8620</t>
  </si>
  <si>
    <t>DILUENTE MAREK - 200ML MERIAL</t>
  </si>
  <si>
    <t>AZB8620MO</t>
  </si>
  <si>
    <t>DILUENTE MAREK - 400ML MERIAL</t>
  </si>
  <si>
    <t>AZB8658MO</t>
  </si>
  <si>
    <t>AZB8659</t>
  </si>
  <si>
    <t>DILUENTE MAREK - 600 ML (MERIA</t>
  </si>
  <si>
    <t>AZB8660</t>
  </si>
  <si>
    <t>DILUENTE MAREK - 800 ML (MERIA</t>
  </si>
  <si>
    <t>AZB8663MO</t>
  </si>
  <si>
    <t>DILUENTE MAREK 1000ML MERIAL</t>
  </si>
  <si>
    <t>AZB8661MO</t>
  </si>
  <si>
    <t>DILUENTE MAREK 1600ML MERIAL</t>
  </si>
  <si>
    <t>AZB8659MO</t>
  </si>
  <si>
    <t>DILUENTE MAREK 600ML MERIAL</t>
  </si>
  <si>
    <t>AZB8660MO</t>
  </si>
  <si>
    <t>DILUENTE MAREK 800ML MERIAL</t>
  </si>
  <si>
    <t>AZB8604</t>
  </si>
  <si>
    <t>DILUENTE PRO-CELL - 1000ML (FO</t>
  </si>
  <si>
    <t>DILUENTE PRO-CELL - 1200ML (FO</t>
  </si>
  <si>
    <t>AZB8606</t>
  </si>
  <si>
    <t>DILUENTE PRO-CELL - 600ML (FOR</t>
  </si>
  <si>
    <t>AZB8605</t>
  </si>
  <si>
    <t>DILUENTE PRO-CELL - 800ML (FOR</t>
  </si>
  <si>
    <t>AZB0791</t>
  </si>
  <si>
    <t>DOBUTAFLEX C/ OR. DE DOBUTAMI</t>
  </si>
  <si>
    <t>AZB0792</t>
  </si>
  <si>
    <t>AZB0310</t>
  </si>
  <si>
    <t>DOPAFLEX CLORIDRATO DE DOPAMIN</t>
  </si>
  <si>
    <t>EQ. PHOTO P/ MED. SENSÍVEL A L</t>
  </si>
  <si>
    <t>271901035</t>
  </si>
  <si>
    <t>EQUIPAMENTO P/ ADMINISTRAÇAO</t>
  </si>
  <si>
    <t>EQUIPO VETERINARIO 6 PONTAS</t>
  </si>
  <si>
    <t>BZ220401056S</t>
  </si>
  <si>
    <t>ETIQUETA IMPRESSA PARA CODIGO</t>
  </si>
  <si>
    <t>AZB3404</t>
  </si>
  <si>
    <t>FLAGYL 1,5 G METRONIDAZOL INJE</t>
  </si>
  <si>
    <t>HZB3096</t>
  </si>
  <si>
    <t>FLAGYL 500 MG METRONIDAZOL INJ</t>
  </si>
  <si>
    <t>HZB3097</t>
  </si>
  <si>
    <t>HZB3098</t>
  </si>
  <si>
    <t>FLAGYL 500MG METRONIDAZOL INJ.</t>
  </si>
  <si>
    <t>HZB3101</t>
  </si>
  <si>
    <t>AZB3096</t>
  </si>
  <si>
    <t>FLAGYL 500MG METRONIDAZOL INJE</t>
  </si>
  <si>
    <t>HZB3099</t>
  </si>
  <si>
    <t>FLEGYL 500 MG METRONIDAZOL INJ</t>
  </si>
  <si>
    <t>FLUCONAZOL 2 MG/ML EM CLORETO</t>
  </si>
  <si>
    <t>AZB7317</t>
  </si>
  <si>
    <t>GLICINA 1,5% 3000 ML</t>
  </si>
  <si>
    <t>HZB3101MO MÃO DE OBRA APLICADA</t>
  </si>
  <si>
    <t>AZB0993</t>
  </si>
  <si>
    <t>LIDOFLEX - CLORIDRATO DE LIDOC</t>
  </si>
  <si>
    <t>HZB3096MO</t>
  </si>
  <si>
    <t>MAO DE OBRA APLICADA - 100 ML</t>
  </si>
  <si>
    <t>HZB3097MO</t>
  </si>
  <si>
    <t>MAO DE OBRA APLICADA - 500 ML</t>
  </si>
  <si>
    <t>AZB3435MO</t>
  </si>
  <si>
    <t>MAO DE OBRA APLICADA - PFIZER</t>
  </si>
  <si>
    <t>HZB3098MO</t>
  </si>
  <si>
    <t>MÃO DE OBRA APLICADA 100ML AVE</t>
  </si>
  <si>
    <t>AZB8602MO</t>
  </si>
  <si>
    <t>MÃO DE OBRA APLICADA AZB8602</t>
  </si>
  <si>
    <t>AZB8604MO</t>
  </si>
  <si>
    <t>MÃO DE OBRA APLICADA AZB8604</t>
  </si>
  <si>
    <t>AZB8605MO</t>
  </si>
  <si>
    <t>MÃO DE OBRA APLICADA AZB8605</t>
  </si>
  <si>
    <t>AZB8606MO</t>
  </si>
  <si>
    <t>MÃO DE OBRA APLICADA AZB8606</t>
  </si>
  <si>
    <t>AZB3404MO</t>
  </si>
  <si>
    <t>MAO DE OBRA APLICADA-300/250ML</t>
  </si>
  <si>
    <t>MAO-DE-OBRA APLICADA - 100 ML</t>
  </si>
  <si>
    <t>MAO-DE-OBRA APLICADA - 1000 ML</t>
  </si>
  <si>
    <t>MAO-DE-OBRA APLICADA - 250 ML</t>
  </si>
  <si>
    <t>AZW0037MO</t>
  </si>
  <si>
    <t>AZX0003MO</t>
  </si>
  <si>
    <t>MAO-DE-OBRA APLICADA - 600 ML</t>
  </si>
  <si>
    <t>AZX0002MO</t>
  </si>
  <si>
    <t>MAO-DE-OBRA APLICADA - 800 ML</t>
  </si>
  <si>
    <t>AZW0038MO</t>
  </si>
  <si>
    <t>MAO-DE-OBRA APLICADA 500 ML -</t>
  </si>
  <si>
    <t>AZB3421</t>
  </si>
  <si>
    <t>METRONIFLEX 500 MG METRONIDAZO</t>
  </si>
  <si>
    <t>NFCIV</t>
  </si>
  <si>
    <t>NOTA FISCAL COMPLEMENTAR DE IM</t>
  </si>
  <si>
    <t>AZB1063</t>
  </si>
  <si>
    <t>SO.DEX. 5% CLO.SODIO 0,9% 0,5L</t>
  </si>
  <si>
    <t>AZB1063A</t>
  </si>
  <si>
    <t>SOL. CLORETO SODIO 0,9% 100 ML</t>
  </si>
  <si>
    <t>AZB1307A</t>
  </si>
  <si>
    <t>AZB1307M</t>
  </si>
  <si>
    <t>AZB1324</t>
  </si>
  <si>
    <t>SOL. CLORETO SODIO 0,9% 1000ML</t>
  </si>
  <si>
    <t>AZB1324A</t>
  </si>
  <si>
    <t>AZB1324BA</t>
  </si>
  <si>
    <t>AZB0021</t>
  </si>
  <si>
    <t>SOL. CLORETO SODIO 0,9% 2000ML</t>
  </si>
  <si>
    <t>AZB1322</t>
  </si>
  <si>
    <t>SOL. CLORETO SODIO 0,9% 250 ML</t>
  </si>
  <si>
    <t>AZB1322A</t>
  </si>
  <si>
    <t>SOL. CLORETO SODIO 0,9% 50 ML</t>
  </si>
  <si>
    <t>AZB1306A</t>
  </si>
  <si>
    <t>AZB1323</t>
  </si>
  <si>
    <t>SOL. CLORETO SODIO 0,9% 500 ML</t>
  </si>
  <si>
    <t>AZB1323A</t>
  </si>
  <si>
    <t>ABB0087</t>
  </si>
  <si>
    <t>SOL. GLICOSE 5% AGUA INJ.100ML</t>
  </si>
  <si>
    <t>AZB2324</t>
  </si>
  <si>
    <t>SOL. RINGER COM LACTATO 1000ML</t>
  </si>
  <si>
    <t>AZB2323</t>
  </si>
  <si>
    <t>SOL. RINGER COM LACTATO 500 ML</t>
  </si>
  <si>
    <t>AZB2323A</t>
  </si>
  <si>
    <t>AZB1302</t>
  </si>
  <si>
    <t>SOL.CLOR. SODIO 0,9% 100 ML QP</t>
  </si>
  <si>
    <t>AZB1064</t>
  </si>
  <si>
    <t>SOL.DEX. 5% CLOR.SODIO 0,9% 1L</t>
  </si>
  <si>
    <t>2B7231</t>
  </si>
  <si>
    <t>SOL.ESTERIL CLORETO SODIO</t>
  </si>
  <si>
    <t>2B2543Q</t>
  </si>
  <si>
    <t>SOL.INJ.ELETROLITO PLASMALYTE</t>
  </si>
  <si>
    <t>2B7127</t>
  </si>
  <si>
    <t>SOL.UROMA.INJ.NACL.0,9% 3000ML</t>
  </si>
  <si>
    <t>2B7317</t>
  </si>
  <si>
    <t>SOL.UROMATIC INJ.GLIC. 1,5% 3L</t>
  </si>
  <si>
    <t>SOLUCAO CLORETO DE SODIO 0,9%</t>
  </si>
  <si>
    <t>2B7126</t>
  </si>
  <si>
    <t>AZB0043</t>
  </si>
  <si>
    <t>AZB0164</t>
  </si>
  <si>
    <t>SOLUCAO DEXTROSE 10% - 1000 ML</t>
  </si>
  <si>
    <t>AZB0164A</t>
  </si>
  <si>
    <t>AZB0164B</t>
  </si>
  <si>
    <t>AZB0164BA</t>
  </si>
  <si>
    <t>AZB0162</t>
  </si>
  <si>
    <t>SOLUCAO DEXTROSE 10% - 250 ML</t>
  </si>
  <si>
    <t>AZB0163</t>
  </si>
  <si>
    <t>SOLUCAO DEXTROSE 10% - 500 ML</t>
  </si>
  <si>
    <t>AZB0163A</t>
  </si>
  <si>
    <t>AZB0087</t>
  </si>
  <si>
    <t>SOLUCAO DEXTROSE 5% - 100 ML</t>
  </si>
  <si>
    <t>AZB0064</t>
  </si>
  <si>
    <t>SOLUCAO DEXTROSE 5% - 1000 ML</t>
  </si>
  <si>
    <t>AZB0064A</t>
  </si>
  <si>
    <t>AZB0064B</t>
  </si>
  <si>
    <t>AZB0064BA</t>
  </si>
  <si>
    <t>AZB0062</t>
  </si>
  <si>
    <t>SOLUCAO DEXTROSE 5% - 250 ML</t>
  </si>
  <si>
    <t>AZB0062A</t>
  </si>
  <si>
    <t>AZB0086</t>
  </si>
  <si>
    <t>SOLUCAO DEXTROSE 5% - 50 ML</t>
  </si>
  <si>
    <t>AZB0086A</t>
  </si>
  <si>
    <t>AZB0063</t>
  </si>
  <si>
    <t>SOLUCAO DEXTROSE 5% - 500 ML</t>
  </si>
  <si>
    <t>AZB0063A</t>
  </si>
  <si>
    <t>AZB0041</t>
  </si>
  <si>
    <t>SOLUCAO DEXTROSE 5% MINI-BAG P</t>
  </si>
  <si>
    <t>AZB5632</t>
  </si>
  <si>
    <t>SOLUCAO MANITOL 20%-INJETAVEL</t>
  </si>
  <si>
    <t>AZB2303</t>
  </si>
  <si>
    <t>SOLUCAO RINGER 500ML</t>
  </si>
  <si>
    <t>AZW0005</t>
  </si>
  <si>
    <t>SOLUCAO SALINA BALANCEADA - 25</t>
  </si>
  <si>
    <t>AZW0033</t>
  </si>
  <si>
    <t>SOLUCAO SALINA BALANCEADA - 50</t>
  </si>
  <si>
    <t>AZW0037</t>
  </si>
  <si>
    <t>SOLUCAO SALINA BALANCEADA (250</t>
  </si>
  <si>
    <t>AZW0038</t>
  </si>
  <si>
    <t>SOLUCAO SALINA BALANCEADA (500</t>
  </si>
  <si>
    <t>AZB7357</t>
  </si>
  <si>
    <t>SORBITOL 3% 3000 ML</t>
  </si>
  <si>
    <t>AZB0897</t>
  </si>
  <si>
    <t>TEOFLEX - TEOFILINA 200 MG EM</t>
  </si>
  <si>
    <t>AZD0001</t>
  </si>
  <si>
    <t>TRAVAD 133 ML</t>
  </si>
  <si>
    <t>Usando a formula 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</si>
</sst>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\-??_);_(@_)"/>
    <numFmt numFmtId="165" formatCode="#%"/>
    <numFmt numFmtId="166" formatCode="_(* #,##0.00_);_(* \(#,##0.00\);_(* \-??_);_(@_)"/>
    <numFmt numFmtId="167" formatCode="#,##0.0"/>
  </numFmts>
  <fonts count="8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1"/>
      <color rgb="FF000000"/>
      <name val="Proxima Nova"/>
      <charset val="1"/>
    </font>
    <font>
      <b/>
      <u/>
      <sz val="20"/>
      <color rgb="FF000000"/>
      <name val="Proxima Nova"/>
      <charset val="1"/>
    </font>
    <font>
      <sz val="20"/>
      <color rgb="FF000000"/>
      <name val="Proxima Nova"/>
      <charset val="1"/>
    </font>
    <font>
      <b/>
      <sz val="10"/>
      <color rgb="FF000000"/>
      <name val="Proxima Nova"/>
      <charset val="1"/>
    </font>
    <font>
      <sz val="10"/>
      <color rgb="FF000000"/>
      <name val="Proxima Nova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72">
    <xf numFmtId="0" fontId="0" fillId="0" borderId="0" xfId="0"/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/>
    <xf numFmtId="0" fontId="5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164" fontId="6" fillId="0" borderId="2" xfId="0" applyNumberFormat="1" applyFont="1" applyBorder="1"/>
    <xf numFmtId="165" fontId="6" fillId="0" borderId="2" xfId="0" applyNumberFormat="1" applyFont="1" applyBorder="1" applyAlignment="1">
      <alignment horizontal="center"/>
    </xf>
    <xf numFmtId="164" fontId="6" fillId="0" borderId="3" xfId="0" applyNumberFormat="1" applyFont="1" applyBorder="1"/>
    <xf numFmtId="0" fontId="6" fillId="0" borderId="1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6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166" fontId="6" fillId="0" borderId="2" xfId="0" applyNumberFormat="1" applyFont="1" applyBorder="1"/>
    <xf numFmtId="167" fontId="6" fillId="0" borderId="8" xfId="0" applyNumberFormat="1" applyFont="1" applyBorder="1"/>
    <xf numFmtId="164" fontId="6" fillId="0" borderId="0" xfId="0" applyNumberFormat="1" applyFont="1"/>
    <xf numFmtId="164" fontId="6" fillId="0" borderId="9" xfId="0" applyNumberFormat="1" applyFont="1" applyBorder="1"/>
    <xf numFmtId="166" fontId="6" fillId="0" borderId="3" xfId="0" applyNumberFormat="1" applyFont="1" applyBorder="1"/>
    <xf numFmtId="164" fontId="6" fillId="0" borderId="10" xfId="0" applyNumberFormat="1" applyFont="1" applyBorder="1"/>
    <xf numFmtId="164" fontId="6" fillId="0" borderId="11" xfId="0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8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0" xfId="0" applyFont="1"/>
    <xf numFmtId="0" fontId="6" fillId="0" borderId="9" xfId="0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0" fontId="6" fillId="2" borderId="0" xfId="0" applyFont="1" applyFill="1"/>
    <xf numFmtId="0" fontId="6" fillId="0" borderId="15" xfId="0" applyFont="1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7" fillId="0" borderId="16" xfId="1" applyFont="1" applyBorder="1"/>
    <xf numFmtId="0" fontId="7" fillId="0" borderId="17" xfId="1" applyFont="1" applyBorder="1"/>
    <xf numFmtId="0" fontId="7" fillId="0" borderId="18" xfId="1" applyFont="1" applyBorder="1"/>
    <xf numFmtId="0" fontId="7" fillId="0" borderId="19" xfId="1" applyFont="1" applyBorder="1" applyAlignment="1">
      <alignment horizontal="left"/>
    </xf>
    <xf numFmtId="0" fontId="7" fillId="0" borderId="1" xfId="1" applyFont="1" applyBorder="1" applyAlignment="1">
      <alignment horizontal="left"/>
    </xf>
    <xf numFmtId="0" fontId="7" fillId="0" borderId="20" xfId="1" applyFont="1" applyBorder="1"/>
    <xf numFmtId="0" fontId="1" fillId="0" borderId="21" xfId="1" applyBorder="1" applyAlignment="1">
      <alignment horizontal="left"/>
    </xf>
    <xf numFmtId="0" fontId="1" fillId="0" borderId="22" xfId="1" applyBorder="1" applyAlignment="1">
      <alignment horizontal="left"/>
    </xf>
    <xf numFmtId="0" fontId="1" fillId="0" borderId="23" xfId="1" applyBorder="1" applyAlignment="1">
      <alignment horizontal="left"/>
    </xf>
    <xf numFmtId="0" fontId="1" fillId="0" borderId="24" xfId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0" xfId="0" quotePrefix="1" applyFont="1"/>
    <xf numFmtId="0" fontId="6" fillId="0" borderId="2" xfId="0" quotePrefix="1" applyFont="1" applyBorder="1"/>
    <xf numFmtId="3" fontId="6" fillId="0" borderId="8" xfId="0" applyNumberFormat="1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List" dx="26" fmlaRange="$H$6:$H$10" multiSel="" noThreeD="1" sel="0" seltype="multi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</xdr:colOff>
      <xdr:row>4</xdr:row>
      <xdr:rowOff>34320</xdr:rowOff>
    </xdr:from>
    <xdr:to>
      <xdr:col>1</xdr:col>
      <xdr:colOff>1057320</xdr:colOff>
      <xdr:row>6</xdr:row>
      <xdr:rowOff>129720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52860" y="674400"/>
          <a:ext cx="1056960" cy="415440"/>
        </a:xfrm>
        <a:prstGeom prst="rect">
          <a:avLst/>
        </a:prstGeom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944880</xdr:colOff>
          <xdr:row>9</xdr:row>
          <xdr:rowOff>15240</xdr:rowOff>
        </xdr:from>
        <xdr:to>
          <xdr:col>1</xdr:col>
          <xdr:colOff>906780</xdr:colOff>
          <xdr:row>14</xdr:row>
          <xdr:rowOff>152400</xdr:rowOff>
        </xdr:to>
        <xdr:sp macro="" textlink="">
          <xdr:nvSpPr>
            <xdr:cNvPr id="1025" name="List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5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showGridLines="0" zoomScaleNormal="100" workbookViewId="0"/>
  </sheetViews>
  <sheetFormatPr defaultRowHeight="13.2"/>
  <cols>
    <col min="1" max="1" width="8.6640625" customWidth="1"/>
    <col min="2" max="2" width="15.109375" customWidth="1"/>
    <col min="3" max="26" width="8.6640625" customWidth="1"/>
    <col min="27" max="1025" width="14.44140625" customWidth="1"/>
  </cols>
  <sheetData>
    <row r="1" spans="1:26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3"/>
      <c r="B2" s="3"/>
      <c r="C2" s="67" t="s">
        <v>0</v>
      </c>
      <c r="D2" s="67"/>
      <c r="E2" s="67"/>
      <c r="F2" s="67"/>
      <c r="G2" s="67"/>
      <c r="H2" s="67"/>
      <c r="I2" s="67"/>
      <c r="J2" s="67"/>
      <c r="K2" s="67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3"/>
      <c r="B5" s="3"/>
      <c r="C5" s="68" t="s">
        <v>1</v>
      </c>
      <c r="D5" s="68"/>
      <c r="E5" s="68"/>
      <c r="F5" s="68"/>
      <c r="G5" s="68"/>
      <c r="H5" s="68"/>
      <c r="I5" s="68"/>
      <c r="J5" s="68"/>
      <c r="K5" s="68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>
      <c r="A6" s="3"/>
      <c r="B6" s="3"/>
      <c r="C6" s="68"/>
      <c r="D6" s="68"/>
      <c r="E6" s="68"/>
      <c r="F6" s="68"/>
      <c r="G6" s="68"/>
      <c r="H6" s="68"/>
      <c r="I6" s="68"/>
      <c r="J6" s="68"/>
      <c r="K6" s="68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>
      <c r="A7" s="3"/>
      <c r="B7" s="3"/>
      <c r="C7" s="68"/>
      <c r="D7" s="68"/>
      <c r="E7" s="68"/>
      <c r="F7" s="68"/>
      <c r="G7" s="68"/>
      <c r="H7" s="68"/>
      <c r="I7" s="68"/>
      <c r="J7" s="68"/>
      <c r="K7" s="68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3"/>
      <c r="B8" s="3"/>
      <c r="C8" s="68"/>
      <c r="D8" s="68"/>
      <c r="E8" s="68"/>
      <c r="F8" s="68"/>
      <c r="G8" s="68"/>
      <c r="H8" s="68"/>
      <c r="I8" s="68"/>
      <c r="J8" s="68"/>
      <c r="K8" s="6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3"/>
      <c r="B9" s="3"/>
      <c r="C9" s="68"/>
      <c r="D9" s="68"/>
      <c r="E9" s="68"/>
      <c r="F9" s="68"/>
      <c r="G9" s="68"/>
      <c r="H9" s="68"/>
      <c r="I9" s="68"/>
      <c r="J9" s="68"/>
      <c r="K9" s="6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3"/>
      <c r="B10" s="3"/>
      <c r="C10" s="68"/>
      <c r="D10" s="68"/>
      <c r="E10" s="68"/>
      <c r="F10" s="68"/>
      <c r="G10" s="68"/>
      <c r="H10" s="68"/>
      <c r="I10" s="68"/>
      <c r="J10" s="68"/>
      <c r="K10" s="6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3"/>
      <c r="B11" s="3"/>
      <c r="C11" s="68"/>
      <c r="D11" s="68"/>
      <c r="E11" s="68"/>
      <c r="F11" s="68"/>
      <c r="G11" s="68"/>
      <c r="H11" s="68"/>
      <c r="I11" s="68"/>
      <c r="J11" s="68"/>
      <c r="K11" s="68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3"/>
      <c r="B12" s="3"/>
      <c r="C12" s="68"/>
      <c r="D12" s="68"/>
      <c r="E12" s="68"/>
      <c r="F12" s="68"/>
      <c r="G12" s="68"/>
      <c r="H12" s="68"/>
      <c r="I12" s="68"/>
      <c r="J12" s="68"/>
      <c r="K12" s="68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>
      <c r="A14" s="3"/>
      <c r="B14" s="3"/>
      <c r="C14" s="68" t="s">
        <v>2</v>
      </c>
      <c r="D14" s="68"/>
      <c r="E14" s="68"/>
      <c r="F14" s="68"/>
      <c r="G14" s="68"/>
      <c r="H14" s="68"/>
      <c r="I14" s="68"/>
      <c r="J14" s="68"/>
      <c r="K14" s="68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>
      <c r="A15" s="3"/>
      <c r="B15" s="3"/>
      <c r="C15" s="68"/>
      <c r="D15" s="68"/>
      <c r="E15" s="68"/>
      <c r="F15" s="68"/>
      <c r="G15" s="68"/>
      <c r="H15" s="68"/>
      <c r="I15" s="68"/>
      <c r="J15" s="68"/>
      <c r="K15" s="6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>
      <c r="A16" s="3"/>
      <c r="B16" s="3"/>
      <c r="C16" s="68"/>
      <c r="D16" s="68"/>
      <c r="E16" s="68"/>
      <c r="F16" s="68"/>
      <c r="G16" s="68"/>
      <c r="H16" s="68"/>
      <c r="I16" s="68"/>
      <c r="J16" s="68"/>
      <c r="K16" s="6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>
      <c r="A17" s="3"/>
      <c r="B17" s="3"/>
      <c r="C17" s="68"/>
      <c r="D17" s="68"/>
      <c r="E17" s="68"/>
      <c r="F17" s="68"/>
      <c r="G17" s="68"/>
      <c r="H17" s="68"/>
      <c r="I17" s="68"/>
      <c r="J17" s="68"/>
      <c r="K17" s="6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>
      <c r="A18" s="3"/>
      <c r="B18" s="3"/>
      <c r="C18" s="68"/>
      <c r="D18" s="68"/>
      <c r="E18" s="68"/>
      <c r="F18" s="68"/>
      <c r="G18" s="68"/>
      <c r="H18" s="68"/>
      <c r="I18" s="68"/>
      <c r="J18" s="68"/>
      <c r="K18" s="6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>
      <c r="A19" s="3"/>
      <c r="B19" s="3"/>
      <c r="C19" s="68"/>
      <c r="D19" s="68"/>
      <c r="E19" s="68"/>
      <c r="F19" s="68"/>
      <c r="G19" s="68"/>
      <c r="H19" s="68"/>
      <c r="I19" s="68"/>
      <c r="J19" s="68"/>
      <c r="K19" s="68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/>
      <c r="B20" s="3"/>
      <c r="C20" s="68"/>
      <c r="D20" s="68"/>
      <c r="E20" s="68"/>
      <c r="F20" s="68"/>
      <c r="G20" s="68"/>
      <c r="H20" s="68"/>
      <c r="I20" s="68"/>
      <c r="J20" s="68"/>
      <c r="K20" s="68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3"/>
      <c r="B21" s="3"/>
      <c r="C21" s="68"/>
      <c r="D21" s="68"/>
      <c r="E21" s="68"/>
      <c r="F21" s="68"/>
      <c r="G21" s="68"/>
      <c r="H21" s="68"/>
      <c r="I21" s="68"/>
      <c r="J21" s="68"/>
      <c r="K21" s="6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>
      <c r="A22" s="3"/>
      <c r="B22" s="3"/>
      <c r="C22" s="3"/>
      <c r="D22" s="3"/>
      <c r="E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3"/>
      <c r="B23" s="3" t="s">
        <v>3</v>
      </c>
      <c r="C23" s="3"/>
      <c r="D23" s="3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3"/>
      <c r="B24" s="3" t="s">
        <v>4</v>
      </c>
      <c r="C24" s="3"/>
      <c r="D24" s="3"/>
      <c r="E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3" t="s">
        <v>5</v>
      </c>
      <c r="C25" s="3"/>
      <c r="D25" s="3"/>
      <c r="E25" s="3"/>
      <c r="F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/>
    <row r="27" spans="1:26" ht="12.75" customHeight="1"/>
    <row r="28" spans="1:26" ht="12.75" customHeight="1"/>
    <row r="29" spans="1:26" ht="12.75" customHeight="1"/>
    <row r="30" spans="1:26" ht="12.75" customHeight="1"/>
    <row r="31" spans="1:26" ht="12.75" customHeight="1"/>
    <row r="32" spans="1:2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mergeCells count="3">
    <mergeCell ref="C2:K2"/>
    <mergeCell ref="C5:K12"/>
    <mergeCell ref="C14:K21"/>
  </mergeCells>
  <pageMargins left="0.78749999999999998" right="0.78749999999999998" top="0.98402777777777795" bottom="0.9840277777777779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opLeftCell="A6" zoomScaleNormal="100" workbookViewId="0">
      <selection activeCell="A34" sqref="A34"/>
    </sheetView>
  </sheetViews>
  <sheetFormatPr defaultRowHeight="13.2"/>
  <cols>
    <col min="1" max="1" width="14.5546875" customWidth="1"/>
    <col min="2" max="2" width="14.109375" customWidth="1"/>
    <col min="3" max="3" width="35.44140625" customWidth="1"/>
    <col min="4" max="4" width="14.88671875" customWidth="1"/>
    <col min="5" max="26" width="8.6640625" customWidth="1"/>
    <col min="27" max="1025" width="14.44140625" customWidth="1"/>
  </cols>
  <sheetData>
    <row r="1" spans="1:26" ht="12.75" customHeight="1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3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4" t="s">
        <v>8</v>
      </c>
      <c r="B5" s="4" t="s">
        <v>9</v>
      </c>
      <c r="C5" s="4" t="s">
        <v>10</v>
      </c>
      <c r="D5" s="4" t="s">
        <v>11</v>
      </c>
      <c r="E5" s="5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>
      <c r="A6" s="5" t="s">
        <v>12</v>
      </c>
      <c r="B6" s="5" t="str">
        <f>Cadastro!A6</f>
        <v>01</v>
      </c>
      <c r="C6" s="5" t="str">
        <f>Cadastro!C6</f>
        <v>AGUA ESTERIL PARA IRRIGACAO 3</v>
      </c>
      <c r="D6" s="5" t="str">
        <f>Cadastro!D6</f>
        <v>B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>
      <c r="A7" s="5" t="s">
        <v>13</v>
      </c>
      <c r="B7" s="5" t="str">
        <f>Cadastro!A7</f>
        <v>01</v>
      </c>
      <c r="C7" s="5" t="str">
        <f>Cadastro!C7</f>
        <v>AGUA ESTERIL PARA IRRIGACAO 3</v>
      </c>
      <c r="D7" s="5" t="str">
        <f>Cadastro!D7</f>
        <v>C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5" t="s">
        <v>14</v>
      </c>
      <c r="B8" s="5" t="str">
        <f>Cadastro!A8</f>
        <v>01</v>
      </c>
      <c r="C8" s="5" t="str">
        <f>Cadastro!C8</f>
        <v>AGUA ESTERIL PARA IRRIGAÇÃO 3</v>
      </c>
      <c r="D8" s="5" t="str">
        <f>Cadastro!D8</f>
        <v>B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5" t="s">
        <v>15</v>
      </c>
      <c r="B9" s="5" t="str">
        <f>Cadastro!A9</f>
        <v>01</v>
      </c>
      <c r="C9" s="5" t="str">
        <f>Cadastro!C9</f>
        <v>BOLSA VAZIA DE PVC 150 ML</v>
      </c>
      <c r="D9" s="5" t="str">
        <f>Cadastro!D9</f>
        <v>A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5" t="s">
        <v>16</v>
      </c>
      <c r="B10" s="5" t="str">
        <f>Cadastro!A10</f>
        <v>01</v>
      </c>
      <c r="C10" s="5" t="str">
        <f>Cadastro!C10</f>
        <v>BOLSA VAZIA DE PVC 250 ML</v>
      </c>
      <c r="D10" s="5" t="str">
        <f>Cadastro!D10</f>
        <v>A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5" t="s">
        <v>17</v>
      </c>
      <c r="B11" s="5" t="str">
        <f>Cadastro!A11</f>
        <v>01</v>
      </c>
      <c r="C11" s="5" t="str">
        <f>Cadastro!C11</f>
        <v>BOLSA VAZIA DE PVC 50 ML</v>
      </c>
      <c r="D11" s="5" t="str">
        <f>Cadastro!D11</f>
        <v>A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5" t="s">
        <v>18</v>
      </c>
      <c r="B12" s="5" t="str">
        <f>Cadastro!A12</f>
        <v>01</v>
      </c>
      <c r="C12" s="5" t="str">
        <f>Cadastro!C12</f>
        <v>BOLSA VAZIA DE PVC 500 ML</v>
      </c>
      <c r="D12" s="5" t="str">
        <f>Cadastro!D12</f>
        <v>A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5" t="s">
        <v>19</v>
      </c>
      <c r="B13" s="5" t="str">
        <f>Cadastro!A13</f>
        <v>01</v>
      </c>
      <c r="C13" s="5" t="str">
        <f>Cadastro!C13</f>
        <v>BOLSA VAZIA EM PVC 50ML</v>
      </c>
      <c r="D13" s="5" t="str">
        <f>Cadastro!D13</f>
        <v>A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>
      <c r="A14" s="5" t="s">
        <v>20</v>
      </c>
      <c r="B14" s="5" t="str">
        <f>Cadastro!A14</f>
        <v>01</v>
      </c>
      <c r="C14" s="5" t="str">
        <f>Cadastro!C14</f>
        <v>BOLSA VAZIA VIAFLEX</v>
      </c>
      <c r="D14" s="5" t="str">
        <f>Cadastro!D14</f>
        <v>A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>
      <c r="A15" s="5" t="s">
        <v>21</v>
      </c>
      <c r="B15" s="5" t="str">
        <f>Cadastro!A15</f>
        <v>01</v>
      </c>
      <c r="C15" s="5" t="str">
        <f>Cadastro!C15</f>
        <v>BULA P/ 2C4013</v>
      </c>
      <c r="D15" s="5" t="str">
        <f>Cadastro!D15</f>
        <v>A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>
      <c r="A16" s="5" t="s">
        <v>22</v>
      </c>
      <c r="B16" s="5" t="str">
        <f>Cadastro!A16</f>
        <v>01</v>
      </c>
      <c r="C16" s="5" t="str">
        <f>Cadastro!C16</f>
        <v>BULA P/ B. EQUIP. FLOGARD P/</v>
      </c>
      <c r="D16" s="5" t="str">
        <f>Cadastro!D16</f>
        <v>B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>
      <c r="A17" s="5" t="s">
        <v>23</v>
      </c>
      <c r="B17" s="5" t="str">
        <f>Cadastro!A17</f>
        <v>01</v>
      </c>
      <c r="C17" s="5" t="str">
        <f>Cadastro!C17</f>
        <v>BULA P/ B. EQUIP. FLOGARD P/</v>
      </c>
      <c r="D17" s="5" t="str">
        <f>Cadastro!D17</f>
        <v>B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>
      <c r="A18" s="5" t="s">
        <v>24</v>
      </c>
      <c r="B18" s="5" t="str">
        <f>Cadastro!A18</f>
        <v>01</v>
      </c>
      <c r="C18" s="5" t="str">
        <f>Cadastro!C18</f>
        <v>BULA P/ KIT FENWAL P/ AFERESE</v>
      </c>
      <c r="D18" s="5" t="str">
        <f>Cadastro!D18</f>
        <v>A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>
      <c r="A19" s="5" t="s">
        <v>25</v>
      </c>
      <c r="B19" s="5" t="str">
        <f>Cadastro!A19</f>
        <v>01</v>
      </c>
      <c r="C19" s="5" t="str">
        <f>Cadastro!C19</f>
        <v>BULA P/FMC9603 RMC9603 RMC9611</v>
      </c>
      <c r="D19" s="5" t="str">
        <f>Cadastro!D19</f>
        <v>C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5" t="s">
        <v>26</v>
      </c>
      <c r="B20" s="5" t="str">
        <f>Cadastro!A20</f>
        <v>03</v>
      </c>
      <c r="C20" s="5" t="str">
        <f>Cadastro!C20</f>
        <v>DILUENT ESTERIL COOPERS LAB</v>
      </c>
      <c r="D20" s="5" t="str">
        <f>Cadastro!D20</f>
        <v>C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5" t="s">
        <v>27</v>
      </c>
      <c r="B21" s="5" t="str">
        <f>Cadastro!A21</f>
        <v>03</v>
      </c>
      <c r="C21" s="5" t="str">
        <f>Cadastro!C21</f>
        <v>DILUENT ESTERIL COOPERS LAB</v>
      </c>
      <c r="D21" s="5" t="str">
        <f>Cadastro!D21</f>
        <v>A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>
      <c r="A22" s="5" t="s">
        <v>28</v>
      </c>
      <c r="B22" s="5" t="str">
        <f>Cadastro!A22</f>
        <v>03</v>
      </c>
      <c r="C22" s="5" t="str">
        <f>Cadastro!C22</f>
        <v>DILUENT ESTERIL COOPERS LAB</v>
      </c>
      <c r="D22" s="5" t="str">
        <f>Cadastro!D22</f>
        <v>A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5" t="s">
        <v>29</v>
      </c>
      <c r="B23" s="5" t="str">
        <f>Cadastro!A23</f>
        <v>03</v>
      </c>
      <c r="C23" s="5" t="str">
        <f>Cadastro!C23</f>
        <v>DILUENTE MAREK - 1000 ML (MERI</v>
      </c>
      <c r="D23" s="5" t="str">
        <f>Cadastro!D23</f>
        <v>A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6" t="s">
        <v>30</v>
      </c>
      <c r="B24" s="5" t="str">
        <f>Cadastro!A24</f>
        <v>03</v>
      </c>
      <c r="C24" s="5" t="str">
        <f>Cadastro!C24</f>
        <v>DILUENTE MAREK - 1200 ML (MERI</v>
      </c>
      <c r="D24" s="5" t="str">
        <f>Cadastro!D24</f>
        <v>A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>
      <c r="A26" s="3" t="s">
        <v>31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2" t="s">
        <v>32</v>
      </c>
      <c r="B28" s="4" t="s">
        <v>33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7" t="s">
        <v>34</v>
      </c>
      <c r="B29" s="7">
        <f>COUNTIF(D6:D24, "A")</f>
        <v>12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>
      <c r="A30" s="8" t="s">
        <v>35</v>
      </c>
      <c r="B30" s="7">
        <f>COUNTIF(D6:D24, "B")</f>
        <v>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>
      <c r="A31" s="8" t="s">
        <v>36</v>
      </c>
      <c r="B31" s="7">
        <f>COUNTIF(D6:D24, "C")</f>
        <v>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>
      <c r="A32" s="8" t="s">
        <v>37</v>
      </c>
      <c r="B32" s="7">
        <f>COUNTIF(D6:D24,"D")</f>
        <v>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>
      <c r="A33" s="9" t="s">
        <v>38</v>
      </c>
      <c r="B33" s="7">
        <f>COUNTIF(D6:D24, "E")</f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/>
    <row r="35" spans="1:26" ht="12.75" customHeight="1"/>
    <row r="36" spans="1:26" ht="12.75" customHeight="1"/>
    <row r="37" spans="1:26" ht="12.75" customHeight="1"/>
    <row r="38" spans="1:26" ht="12.75" customHeight="1"/>
    <row r="39" spans="1:26" ht="12.75" customHeight="1"/>
    <row r="40" spans="1:26" ht="12.75" customHeight="1"/>
    <row r="41" spans="1:26" ht="12.75" customHeight="1"/>
    <row r="42" spans="1:26" ht="12.75" customHeight="1"/>
    <row r="43" spans="1:26" ht="12.75" customHeight="1"/>
    <row r="44" spans="1:26" ht="12.75" customHeight="1"/>
    <row r="45" spans="1:26" ht="12.75" customHeight="1"/>
    <row r="46" spans="1:26" ht="12.75" customHeight="1"/>
    <row r="47" spans="1:26" ht="12.75" customHeight="1"/>
    <row r="48" spans="1:2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zoomScaleNormal="100" workbookViewId="0">
      <selection activeCell="G8" sqref="G8"/>
    </sheetView>
  </sheetViews>
  <sheetFormatPr defaultRowHeight="13.2"/>
  <cols>
    <col min="1" max="1" width="9.33203125" customWidth="1"/>
    <col min="2" max="2" width="7.6640625" customWidth="1"/>
    <col min="3" max="3" width="11.5546875"/>
    <col min="4" max="4" width="16.77734375" customWidth="1"/>
    <col min="5" max="26" width="8.6640625" customWidth="1"/>
    <col min="27" max="1025" width="14.44140625" customWidth="1"/>
  </cols>
  <sheetData>
    <row r="1" spans="1:26" ht="12.75" customHeight="1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3" t="s">
        <v>40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3" t="s">
        <v>41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3" t="s">
        <v>42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>
      <c r="A6" s="3" t="s">
        <v>43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10" t="s">
        <v>44</v>
      </c>
      <c r="B8" s="10" t="s">
        <v>45</v>
      </c>
      <c r="C8" s="4" t="s">
        <v>46</v>
      </c>
      <c r="D8" s="4" t="s">
        <v>11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11">
        <v>200</v>
      </c>
      <c r="B9" s="11">
        <v>121</v>
      </c>
      <c r="C9" s="12">
        <f>((A9-B9)/B9)</f>
        <v>0.65289256198347112</v>
      </c>
      <c r="D9" s="56" t="str">
        <f>IF(C9&lt;20%,"Ruim",IF(C9&lt;=35%,"Boa","Excelente"))</f>
        <v>Excelente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11">
        <v>500</v>
      </c>
      <c r="B10" s="11">
        <v>347</v>
      </c>
      <c r="C10" s="12">
        <f t="shared" ref="C10:C16" si="0">((A10-B10)/B10)</f>
        <v>0.44092219020172913</v>
      </c>
      <c r="D10" s="56" t="str">
        <f t="shared" ref="D10:D16" si="1">IF(C10&lt;20%,"Ruim",IF(C10&lt;=35%,"Boa","Excelente"))</f>
        <v>Excelente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11">
        <v>300</v>
      </c>
      <c r="B11" s="11">
        <v>235</v>
      </c>
      <c r="C11" s="12">
        <f t="shared" si="0"/>
        <v>0.27659574468085107</v>
      </c>
      <c r="D11" s="56" t="str">
        <f t="shared" si="1"/>
        <v>Boa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11">
        <v>1000</v>
      </c>
      <c r="B12" s="11">
        <v>890</v>
      </c>
      <c r="C12" s="12">
        <f t="shared" si="0"/>
        <v>0.12359550561797752</v>
      </c>
      <c r="D12" s="56" t="str">
        <f t="shared" si="1"/>
        <v>Ruim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11">
        <v>250</v>
      </c>
      <c r="B13" s="11">
        <v>206</v>
      </c>
      <c r="C13" s="12">
        <f t="shared" si="0"/>
        <v>0.21359223300970873</v>
      </c>
      <c r="D13" s="56" t="str">
        <f t="shared" si="1"/>
        <v>Boa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>
      <c r="A14" s="11">
        <v>980</v>
      </c>
      <c r="B14" s="11">
        <v>321</v>
      </c>
      <c r="C14" s="12">
        <f t="shared" si="0"/>
        <v>2.0529595015576323</v>
      </c>
      <c r="D14" s="56" t="str">
        <f t="shared" si="1"/>
        <v>Excelente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>
      <c r="A15" s="11">
        <v>321</v>
      </c>
      <c r="B15" s="11">
        <v>130</v>
      </c>
      <c r="C15" s="12">
        <f t="shared" si="0"/>
        <v>1.4692307692307693</v>
      </c>
      <c r="D15" s="56" t="str">
        <f t="shared" si="1"/>
        <v>Excelente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>
      <c r="A16" s="13">
        <v>267</v>
      </c>
      <c r="B16" s="13">
        <v>230</v>
      </c>
      <c r="C16" s="12">
        <f t="shared" si="0"/>
        <v>0.16086956521739129</v>
      </c>
      <c r="D16" s="56" t="str">
        <f t="shared" si="1"/>
        <v>Ruim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0.98402777777777795" bottom="0.98402777777777795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zoomScaleNormal="100" workbookViewId="0">
      <selection activeCell="D6" sqref="D6"/>
    </sheetView>
  </sheetViews>
  <sheetFormatPr defaultRowHeight="13.2"/>
  <cols>
    <col min="1" max="1" width="11.33203125" customWidth="1"/>
    <col min="2" max="2" width="12.5546875" customWidth="1"/>
    <col min="3" max="3" width="7.5546875" customWidth="1"/>
    <col min="4" max="5" width="7" customWidth="1"/>
    <col min="6" max="6" width="6.6640625" customWidth="1"/>
    <col min="7" max="14" width="7" customWidth="1"/>
    <col min="15" max="26" width="8.6640625" customWidth="1"/>
    <col min="27" max="1025" width="14.44140625" customWidth="1"/>
  </cols>
  <sheetData>
    <row r="1" spans="1:26" ht="12.75" customHeight="1">
      <c r="A1" s="3" t="s">
        <v>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4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3"/>
      <c r="B3" s="3"/>
      <c r="C3" s="69" t="s">
        <v>48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3"/>
      <c r="B4" s="14" t="s">
        <v>49</v>
      </c>
      <c r="C4" s="15">
        <v>2.1107</v>
      </c>
      <c r="D4" s="16">
        <f t="shared" ref="D4:N4" si="0">ROUND(C4*1.001,4)</f>
        <v>2.1128</v>
      </c>
      <c r="E4" s="16">
        <f t="shared" si="0"/>
        <v>2.1149</v>
      </c>
      <c r="F4" s="16">
        <f t="shared" si="0"/>
        <v>2.117</v>
      </c>
      <c r="G4" s="16">
        <f t="shared" si="0"/>
        <v>2.1191</v>
      </c>
      <c r="H4" s="16">
        <f t="shared" si="0"/>
        <v>2.1212</v>
      </c>
      <c r="I4" s="16">
        <f t="shared" si="0"/>
        <v>2.1233</v>
      </c>
      <c r="J4" s="16">
        <f t="shared" si="0"/>
        <v>2.1254</v>
      </c>
      <c r="K4" s="16">
        <f t="shared" si="0"/>
        <v>2.1274999999999999</v>
      </c>
      <c r="L4" s="16">
        <f t="shared" si="0"/>
        <v>2.1295999999999999</v>
      </c>
      <c r="M4" s="16">
        <f t="shared" si="0"/>
        <v>2.1316999999999999</v>
      </c>
      <c r="N4" s="17">
        <f t="shared" si="0"/>
        <v>2.1337999999999999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14" t="s">
        <v>32</v>
      </c>
      <c r="B5" s="14" t="s">
        <v>50</v>
      </c>
      <c r="C5" s="18" t="s">
        <v>51</v>
      </c>
      <c r="D5" s="18" t="s">
        <v>52</v>
      </c>
      <c r="E5" s="18" t="s">
        <v>53</v>
      </c>
      <c r="F5" s="18" t="s">
        <v>54</v>
      </c>
      <c r="G5" s="18" t="s">
        <v>55</v>
      </c>
      <c r="H5" s="18" t="s">
        <v>56</v>
      </c>
      <c r="I5" s="18" t="s">
        <v>57</v>
      </c>
      <c r="J5" s="18" t="s">
        <v>58</v>
      </c>
      <c r="K5" s="18" t="s">
        <v>59</v>
      </c>
      <c r="L5" s="18" t="s">
        <v>60</v>
      </c>
      <c r="M5" s="18" t="s">
        <v>61</v>
      </c>
      <c r="N5" s="19" t="s">
        <v>62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>
      <c r="A6" s="5" t="s">
        <v>63</v>
      </c>
      <c r="B6" s="20">
        <v>35.64</v>
      </c>
      <c r="C6" s="57">
        <f>B6/C$4</f>
        <v>16.885393471360214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>
      <c r="A7" s="5" t="s">
        <v>64</v>
      </c>
      <c r="B7" s="20">
        <f>B6*2.62</f>
        <v>93.376800000000003</v>
      </c>
      <c r="C7" s="57">
        <f>B7/C$4</f>
        <v>44.239730894963756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6" t="s">
        <v>65</v>
      </c>
      <c r="B8" s="24">
        <f>B6*3.62</f>
        <v>129.01680000000002</v>
      </c>
      <c r="C8" s="57">
        <f>B8/C$4</f>
        <v>61.125124366323973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/>
    <row r="10" spans="1:26" ht="12.75" customHeight="1"/>
    <row r="11" spans="1:26" ht="12.75" customHeight="1"/>
    <row r="12" spans="1:26" ht="12.75" customHeight="1"/>
    <row r="13" spans="1:26" ht="12.75" customHeight="1"/>
    <row r="14" spans="1:26" ht="12.75" customHeight="1"/>
    <row r="15" spans="1:26" ht="12.75" customHeight="1"/>
    <row r="16" spans="1:2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3:N3"/>
  </mergeCells>
  <pageMargins left="0.78749999999999998" right="0.78749999999999998" top="0.98402777777777795" bottom="0.98402777777777795" header="0.51180555555555496" footer="0.51180555555555496"/>
  <pageSetup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topLeftCell="A7" zoomScaleNormal="100" workbookViewId="0">
      <selection activeCell="B26" sqref="B26"/>
    </sheetView>
  </sheetViews>
  <sheetFormatPr defaultRowHeight="13.2"/>
  <cols>
    <col min="1" max="1" width="19.44140625" customWidth="1"/>
    <col min="2" max="2" width="11.33203125" customWidth="1"/>
    <col min="3" max="3" width="12.33203125" customWidth="1"/>
    <col min="4" max="4" width="15.109375" customWidth="1"/>
    <col min="5" max="26" width="8.6640625" customWidth="1"/>
    <col min="27" max="1025" width="14.44140625" customWidth="1"/>
  </cols>
  <sheetData>
    <row r="1" spans="1:26" ht="12.75" customHeight="1">
      <c r="A1" s="3" t="s">
        <v>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3" t="s">
        <v>67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27" t="s">
        <v>68</v>
      </c>
      <c r="B5" s="28" t="s">
        <v>69</v>
      </c>
      <c r="C5" s="28" t="s">
        <v>10</v>
      </c>
      <c r="D5" s="28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>
      <c r="A6" s="1">
        <v>200</v>
      </c>
      <c r="B6" s="3" t="s">
        <v>70</v>
      </c>
      <c r="C6" s="3" t="s">
        <v>71</v>
      </c>
      <c r="D6" s="1" t="s">
        <v>72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>
      <c r="A7" s="1">
        <v>300</v>
      </c>
      <c r="B7" s="3" t="s">
        <v>73</v>
      </c>
      <c r="C7" s="3" t="s">
        <v>74</v>
      </c>
      <c r="D7" s="1" t="s">
        <v>72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1">
        <v>300</v>
      </c>
      <c r="B8" s="3" t="s">
        <v>75</v>
      </c>
      <c r="C8" s="3" t="s">
        <v>76</v>
      </c>
      <c r="D8" s="1" t="s">
        <v>72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s="70" customFormat="1" ht="12.75" customHeight="1">
      <c r="A9" s="70">
        <v>200</v>
      </c>
      <c r="B9" s="70" t="s">
        <v>77</v>
      </c>
      <c r="C9" s="70" t="s">
        <v>74</v>
      </c>
      <c r="D9" s="70" t="s">
        <v>78</v>
      </c>
    </row>
    <row r="10" spans="1:26" s="70" customFormat="1" ht="12.75" customHeight="1">
      <c r="A10" s="70">
        <v>500</v>
      </c>
      <c r="B10" s="70" t="s">
        <v>79</v>
      </c>
      <c r="C10" s="70" t="s">
        <v>74</v>
      </c>
      <c r="D10" s="70" t="s">
        <v>78</v>
      </c>
    </row>
    <row r="11" spans="1:26" ht="12.75" customHeight="1">
      <c r="A11" s="1">
        <v>600</v>
      </c>
      <c r="B11" s="3" t="s">
        <v>80</v>
      </c>
      <c r="C11" s="3" t="s">
        <v>81</v>
      </c>
      <c r="D11" s="1" t="s">
        <v>72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s="70" customFormat="1" ht="12.75" customHeight="1">
      <c r="A12" s="70">
        <v>600</v>
      </c>
      <c r="B12" s="70" t="s">
        <v>82</v>
      </c>
      <c r="C12" s="70" t="s">
        <v>74</v>
      </c>
      <c r="D12" s="70" t="s">
        <v>83</v>
      </c>
    </row>
    <row r="13" spans="1:26" s="71" customFormat="1" ht="12.75" customHeight="1"/>
    <row r="14" spans="1:26" ht="12.75" customHeight="1"/>
    <row r="15" spans="1:26" ht="12.75" customHeight="1"/>
    <row r="16" spans="1:26" ht="12.75" customHeight="1"/>
    <row r="17" spans="1:4" ht="12.75" customHeight="1"/>
    <row r="18" spans="1:4" ht="12.75" customHeight="1"/>
    <row r="19" spans="1:4" ht="12.75" customHeight="1"/>
    <row r="20" spans="1:4" ht="12.75" customHeight="1"/>
    <row r="21" spans="1:4" ht="12.75" customHeight="1">
      <c r="A21" t="s">
        <v>324</v>
      </c>
    </row>
    <row r="22" spans="1:4" ht="12.75" customHeight="1"/>
    <row r="23" spans="1:4" ht="12.75" customHeight="1">
      <c r="A23" cm="1">
        <f t="array" ref="A23:D26">_xlfn._xlws.FILTER(A6:D11,D6:D11="A")</f>
        <v>200</v>
      </c>
      <c r="B23" t="str">
        <v>AZB1307</v>
      </c>
      <c r="C23" t="str">
        <v>Bolsa w</v>
      </c>
      <c r="D23" t="str">
        <v>A</v>
      </c>
    </row>
    <row r="24" spans="1:4" ht="12.75" customHeight="1">
      <c r="A24">
        <v>300</v>
      </c>
      <c r="B24" t="str">
        <v>AZB1308</v>
      </c>
      <c r="C24" t="str">
        <v>Bolsa x</v>
      </c>
      <c r="D24" t="str">
        <v>A</v>
      </c>
    </row>
    <row r="25" spans="1:4" ht="12.75" customHeight="1">
      <c r="A25">
        <v>300</v>
      </c>
      <c r="B25" t="str">
        <v>AZB1309</v>
      </c>
      <c r="C25" t="str">
        <v>Bolsa y</v>
      </c>
      <c r="D25" t="str">
        <v>A</v>
      </c>
    </row>
    <row r="26" spans="1:4" ht="12.75" customHeight="1">
      <c r="A26">
        <v>600</v>
      </c>
      <c r="B26" t="str">
        <v>AZB1312</v>
      </c>
      <c r="C26" t="str">
        <v>Bolsa z</v>
      </c>
      <c r="D26" t="str">
        <v>A</v>
      </c>
    </row>
    <row r="27" spans="1:4" ht="12.75" customHeight="1"/>
    <row r="28" spans="1:4" ht="12.75" customHeight="1"/>
    <row r="29" spans="1:4" ht="12.75" customHeight="1"/>
    <row r="30" spans="1:4" ht="12.75" customHeight="1"/>
    <row r="31" spans="1:4" ht="12.75" customHeight="1"/>
    <row r="32" spans="1: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9:XFD10"/>
    <mergeCell ref="A12:XFD13"/>
  </mergeCells>
  <pageMargins left="0.78749999999999998" right="0.78749999999999998" top="0.98402777777777795" bottom="0.98402777777777795" header="0.51180555555555496" footer="0.51180555555555496"/>
  <pageSetup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1000"/>
  <sheetViews>
    <sheetView showGridLines="0" tabSelected="1" zoomScaleNormal="100" workbookViewId="0">
      <selection activeCell="C10" sqref="C10"/>
    </sheetView>
  </sheetViews>
  <sheetFormatPr defaultRowHeight="13.2"/>
  <cols>
    <col min="1" max="1" width="13.88671875" customWidth="1"/>
    <col min="2" max="2" width="15.88671875" customWidth="1"/>
    <col min="3" max="8" width="8.6640625" customWidth="1"/>
    <col min="9" max="9" width="6.44140625" customWidth="1"/>
    <col min="10" max="10" width="2.33203125" customWidth="1"/>
    <col min="11" max="256" width="8.6640625" customWidth="1"/>
    <col min="257" max="1025" width="14.44140625" customWidth="1"/>
  </cols>
  <sheetData>
    <row r="1" spans="1:256" ht="12.75" customHeight="1">
      <c r="A1" s="3" t="s">
        <v>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 t="s">
        <v>85</v>
      </c>
    </row>
    <row r="2" spans="1:256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 t="s">
        <v>86</v>
      </c>
    </row>
    <row r="3" spans="1:256" ht="12.75" customHeight="1">
      <c r="A3" s="3" t="s">
        <v>87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12.75" customHeight="1">
      <c r="A4" s="4" t="s">
        <v>88</v>
      </c>
      <c r="B4" s="4" t="s">
        <v>89</v>
      </c>
      <c r="C4" s="3"/>
      <c r="D4" s="3"/>
      <c r="E4" s="3"/>
      <c r="F4" s="3"/>
      <c r="G4" s="3"/>
      <c r="H4" s="29" t="s">
        <v>90</v>
      </c>
      <c r="I4" s="30"/>
      <c r="J4" s="3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12.75" customHeight="1">
      <c r="A5" s="14" t="s">
        <v>91</v>
      </c>
      <c r="B5" s="4"/>
      <c r="C5" s="3"/>
      <c r="D5" s="3"/>
      <c r="E5" s="3"/>
      <c r="F5" s="3"/>
      <c r="G5" s="3"/>
      <c r="H5" s="32" t="s">
        <v>92</v>
      </c>
      <c r="I5" s="33"/>
      <c r="J5" s="3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12.75" customHeight="1">
      <c r="A6" s="3"/>
      <c r="B6" s="3"/>
      <c r="C6" s="3"/>
      <c r="D6" s="3"/>
      <c r="E6" s="3"/>
      <c r="F6" s="3"/>
      <c r="G6" s="3"/>
      <c r="H6" s="35">
        <v>0</v>
      </c>
      <c r="I6" s="33"/>
      <c r="J6" s="3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12.75" customHeight="1">
      <c r="A7" s="3"/>
      <c r="B7" s="3"/>
      <c r="C7" s="3"/>
      <c r="D7" s="3"/>
      <c r="E7" s="3"/>
      <c r="F7" s="3"/>
      <c r="G7" s="3"/>
      <c r="H7" s="35" t="s">
        <v>78</v>
      </c>
      <c r="I7" s="33"/>
      <c r="J7" s="3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12.75" customHeight="1">
      <c r="A8" s="3"/>
      <c r="B8" s="3"/>
      <c r="C8" s="3"/>
      <c r="D8" s="3"/>
      <c r="E8" s="3"/>
      <c r="F8" s="3"/>
      <c r="G8" s="3"/>
      <c r="H8" s="35" t="s">
        <v>83</v>
      </c>
      <c r="I8" s="33"/>
      <c r="J8" s="3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12.75" customHeight="1">
      <c r="A9" s="28" t="s">
        <v>93</v>
      </c>
      <c r="B9" s="28" t="s">
        <v>11</v>
      </c>
      <c r="C9" s="3"/>
      <c r="D9" s="3"/>
      <c r="E9" s="3"/>
      <c r="F9" s="3"/>
      <c r="G9" s="3"/>
      <c r="H9" s="35" t="s">
        <v>94</v>
      </c>
      <c r="I9" s="33"/>
      <c r="J9" s="3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12.75" customHeight="1">
      <c r="A10" s="3" t="s">
        <v>70</v>
      </c>
      <c r="B10" s="36" t="str">
        <f>Cadastro!D81</f>
        <v>A</v>
      </c>
      <c r="C10" s="3"/>
      <c r="D10" s="3"/>
      <c r="E10" s="3"/>
      <c r="F10" s="3"/>
      <c r="G10" s="3"/>
      <c r="H10" s="37" t="s">
        <v>95</v>
      </c>
      <c r="I10" s="38"/>
      <c r="J10" s="3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ht="12.75" customHeight="1"/>
    <row r="12" spans="1:256" ht="12.75" customHeight="1"/>
    <row r="13" spans="1:256" ht="12.75" customHeight="1"/>
    <row r="14" spans="1:256" ht="12.75" customHeight="1"/>
    <row r="15" spans="1:256" ht="12.75" customHeight="1"/>
    <row r="16" spans="1:25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0.98402777777777795" bottom="0.98402777777777795" header="0.51180555555555496" footer="0.51180555555555496"/>
  <pageSetup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List Box 1">
              <controlPr defaultSize="0" autoLine="0" autoPict="0">
                <anchor moveWithCells="1">
                  <from>
                    <xdr:col>0</xdr:col>
                    <xdr:colOff>944880</xdr:colOff>
                    <xdr:row>9</xdr:row>
                    <xdr:rowOff>15240</xdr:rowOff>
                  </from>
                  <to>
                    <xdr:col>1</xdr:col>
                    <xdr:colOff>906780</xdr:colOff>
                    <xdr:row>14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558C-23D1-42CE-A311-A46385DE6ACC}">
  <dimension ref="A3:C20"/>
  <sheetViews>
    <sheetView workbookViewId="0">
      <selection activeCell="A3" sqref="A3"/>
    </sheetView>
  </sheetViews>
  <sheetFormatPr defaultRowHeight="13.2"/>
  <sheetData>
    <row r="3" spans="1:3">
      <c r="A3" s="58"/>
      <c r="B3" s="59"/>
      <c r="C3" s="60"/>
    </row>
    <row r="4" spans="1:3">
      <c r="A4" s="61"/>
      <c r="B4" s="62"/>
      <c r="C4" s="63"/>
    </row>
    <row r="5" spans="1:3">
      <c r="A5" s="61"/>
      <c r="B5" s="62"/>
      <c r="C5" s="63"/>
    </row>
    <row r="6" spans="1:3">
      <c r="A6" s="61"/>
      <c r="B6" s="62"/>
      <c r="C6" s="63"/>
    </row>
    <row r="7" spans="1:3">
      <c r="A7" s="61"/>
      <c r="B7" s="62"/>
      <c r="C7" s="63"/>
    </row>
    <row r="8" spans="1:3">
      <c r="A8" s="61"/>
      <c r="B8" s="62"/>
      <c r="C8" s="63"/>
    </row>
    <row r="9" spans="1:3">
      <c r="A9" s="61"/>
      <c r="B9" s="62"/>
      <c r="C9" s="63"/>
    </row>
    <row r="10" spans="1:3">
      <c r="A10" s="61"/>
      <c r="B10" s="62"/>
      <c r="C10" s="63"/>
    </row>
    <row r="11" spans="1:3">
      <c r="A11" s="61"/>
      <c r="B11" s="62"/>
      <c r="C11" s="63"/>
    </row>
    <row r="12" spans="1:3">
      <c r="A12" s="61"/>
      <c r="B12" s="62"/>
      <c r="C12" s="63"/>
    </row>
    <row r="13" spans="1:3">
      <c r="A13" s="61"/>
      <c r="B13" s="62"/>
      <c r="C13" s="63"/>
    </row>
    <row r="14" spans="1:3">
      <c r="A14" s="61"/>
      <c r="B14" s="62"/>
      <c r="C14" s="63"/>
    </row>
    <row r="15" spans="1:3">
      <c r="A15" s="61"/>
      <c r="B15" s="62"/>
      <c r="C15" s="63"/>
    </row>
    <row r="16" spans="1:3">
      <c r="A16" s="61"/>
      <c r="B16" s="62"/>
      <c r="C16" s="63"/>
    </row>
    <row r="17" spans="1:3">
      <c r="A17" s="61"/>
      <c r="B17" s="62"/>
      <c r="C17" s="63"/>
    </row>
    <row r="18" spans="1:3">
      <c r="A18" s="61"/>
      <c r="B18" s="62"/>
      <c r="C18" s="63"/>
    </row>
    <row r="19" spans="1:3">
      <c r="A19" s="61"/>
      <c r="B19" s="62"/>
      <c r="C19" s="63"/>
    </row>
    <row r="20" spans="1:3">
      <c r="A20" s="64"/>
      <c r="B20" s="65"/>
      <c r="C20" s="66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showGridLines="0" zoomScaleNormal="100" workbookViewId="0">
      <selection activeCell="A8" sqref="A8:D16"/>
    </sheetView>
  </sheetViews>
  <sheetFormatPr defaultRowHeight="13.2"/>
  <cols>
    <col min="1" max="1" width="30.88671875" customWidth="1"/>
    <col min="2" max="2" width="6.5546875" customWidth="1"/>
    <col min="3" max="3" width="7.44140625" customWidth="1"/>
    <col min="4" max="4" width="7" customWidth="1"/>
    <col min="5" max="26" width="8.6640625" customWidth="1"/>
    <col min="27" max="1025" width="14.44140625" customWidth="1"/>
  </cols>
  <sheetData>
    <row r="1" spans="1:26" ht="12.75" customHeight="1">
      <c r="A1" s="3" t="s">
        <v>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3" t="s">
        <v>97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40" t="s">
        <v>98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40" t="s">
        <v>9</v>
      </c>
      <c r="B5" s="3" t="s">
        <v>51</v>
      </c>
      <c r="C5" s="3" t="s">
        <v>52</v>
      </c>
      <c r="D5" s="3" t="s">
        <v>53</v>
      </c>
      <c r="E5" s="3" t="s">
        <v>99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28" t="s">
        <v>100</v>
      </c>
      <c r="B8" s="41" t="s">
        <v>9</v>
      </c>
      <c r="C8" s="42" t="s">
        <v>101</v>
      </c>
      <c r="D8" s="41" t="s">
        <v>102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3" t="s">
        <v>70</v>
      </c>
      <c r="B9" s="1">
        <v>200</v>
      </c>
      <c r="C9" s="3">
        <v>12.35</v>
      </c>
      <c r="D9" s="1" t="s">
        <v>51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3" t="s">
        <v>73</v>
      </c>
      <c r="B10" s="1">
        <v>200</v>
      </c>
      <c r="C10" s="3">
        <f t="shared" ref="C10:C16" si="0">ROUND(C9*1.01,2)</f>
        <v>12.47</v>
      </c>
      <c r="D10" s="1" t="s">
        <v>52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3" t="s">
        <v>75</v>
      </c>
      <c r="B11" s="1">
        <v>300</v>
      </c>
      <c r="C11" s="3">
        <f t="shared" si="0"/>
        <v>12.59</v>
      </c>
      <c r="D11" s="1" t="s">
        <v>51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3" t="s">
        <v>77</v>
      </c>
      <c r="B12" s="1">
        <v>300</v>
      </c>
      <c r="C12" s="3">
        <f t="shared" si="0"/>
        <v>12.72</v>
      </c>
      <c r="D12" s="1" t="s">
        <v>53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3" t="s">
        <v>79</v>
      </c>
      <c r="B13" s="1">
        <v>400</v>
      </c>
      <c r="C13" s="3">
        <f t="shared" si="0"/>
        <v>12.85</v>
      </c>
      <c r="D13" s="1" t="s">
        <v>51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>
      <c r="A14" s="3" t="s">
        <v>80</v>
      </c>
      <c r="B14" s="1">
        <v>400</v>
      </c>
      <c r="C14" s="3">
        <f t="shared" si="0"/>
        <v>12.98</v>
      </c>
      <c r="D14" s="1" t="s">
        <v>52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>
      <c r="A15" s="3" t="s">
        <v>82</v>
      </c>
      <c r="B15" s="1">
        <v>500</v>
      </c>
      <c r="C15" s="3">
        <f t="shared" si="0"/>
        <v>13.11</v>
      </c>
      <c r="D15" s="1" t="s">
        <v>52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>
      <c r="A16" s="3" t="s">
        <v>103</v>
      </c>
      <c r="B16" s="1">
        <v>500</v>
      </c>
      <c r="C16" s="3">
        <f t="shared" si="0"/>
        <v>13.24</v>
      </c>
      <c r="D16" s="1" t="s">
        <v>53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0.98402777777777795" bottom="0.98402777777777795" header="0.51180555555555496" footer="0.51180555555555496"/>
  <pageSetup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zoomScaleNormal="100" workbookViewId="0">
      <selection activeCell="D21" sqref="D21"/>
    </sheetView>
  </sheetViews>
  <sheetFormatPr defaultRowHeight="13.2"/>
  <cols>
    <col min="1" max="1025" width="11.5546875"/>
  </cols>
  <sheetData>
    <row r="1" spans="1:5">
      <c r="A1" s="43" t="s">
        <v>100</v>
      </c>
      <c r="B1" s="44" t="s">
        <v>9</v>
      </c>
      <c r="C1" s="44" t="s">
        <v>101</v>
      </c>
      <c r="D1" s="44" t="s">
        <v>102</v>
      </c>
      <c r="E1" s="45" t="s">
        <v>104</v>
      </c>
    </row>
    <row r="2" spans="1:5">
      <c r="A2" s="46" t="s">
        <v>70</v>
      </c>
      <c r="B2" s="47">
        <v>200</v>
      </c>
      <c r="C2" s="47">
        <v>12.35</v>
      </c>
      <c r="D2" s="47" t="s">
        <v>51</v>
      </c>
      <c r="E2" s="48"/>
    </row>
    <row r="3" spans="1:5">
      <c r="A3" s="46" t="s">
        <v>73</v>
      </c>
      <c r="B3" s="47">
        <v>200</v>
      </c>
      <c r="C3" s="47">
        <v>12.47</v>
      </c>
      <c r="D3" s="47" t="s">
        <v>52</v>
      </c>
      <c r="E3" s="48"/>
    </row>
    <row r="4" spans="1:5">
      <c r="A4" s="46" t="s">
        <v>75</v>
      </c>
      <c r="B4" s="47">
        <v>300</v>
      </c>
      <c r="C4" s="47">
        <v>12.59</v>
      </c>
      <c r="D4" s="47" t="s">
        <v>51</v>
      </c>
      <c r="E4" s="48"/>
    </row>
    <row r="5" spans="1:5">
      <c r="A5" s="46" t="s">
        <v>77</v>
      </c>
      <c r="B5" s="47">
        <v>300</v>
      </c>
      <c r="C5" s="47">
        <v>12.72</v>
      </c>
      <c r="D5" s="47" t="s">
        <v>53</v>
      </c>
      <c r="E5" s="48"/>
    </row>
    <row r="6" spans="1:5">
      <c r="A6" s="46" t="s">
        <v>79</v>
      </c>
      <c r="B6" s="47">
        <v>400</v>
      </c>
      <c r="C6" s="47">
        <v>12.85</v>
      </c>
      <c r="D6" s="47" t="s">
        <v>51</v>
      </c>
      <c r="E6" s="48"/>
    </row>
    <row r="7" spans="1:5">
      <c r="A7" s="46" t="s">
        <v>80</v>
      </c>
      <c r="B7" s="47">
        <v>400</v>
      </c>
      <c r="C7" s="47">
        <v>12.98</v>
      </c>
      <c r="D7" s="47" t="s">
        <v>52</v>
      </c>
      <c r="E7" s="48"/>
    </row>
    <row r="8" spans="1:5">
      <c r="A8" s="46" t="s">
        <v>82</v>
      </c>
      <c r="B8" s="47">
        <v>500</v>
      </c>
      <c r="C8" s="47">
        <v>13.11</v>
      </c>
      <c r="D8" s="47" t="s">
        <v>52</v>
      </c>
      <c r="E8" s="48"/>
    </row>
    <row r="9" spans="1:5">
      <c r="A9" s="46" t="s">
        <v>103</v>
      </c>
      <c r="B9" s="47">
        <v>500</v>
      </c>
      <c r="C9" s="47">
        <v>13.24</v>
      </c>
      <c r="D9" s="47" t="s">
        <v>53</v>
      </c>
      <c r="E9" s="48"/>
    </row>
    <row r="10" spans="1:5">
      <c r="A10" s="49" t="s">
        <v>105</v>
      </c>
      <c r="B10" s="50"/>
      <c r="C10" s="50"/>
      <c r="D10" s="51"/>
      <c r="E10" s="5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showGridLines="0" zoomScaleNormal="100" workbookViewId="0">
      <pane ySplit="1" topLeftCell="A68" activePane="bottomLeft" state="frozen"/>
      <selection pane="bottomLeft" activeCell="B81" sqref="B81"/>
    </sheetView>
  </sheetViews>
  <sheetFormatPr defaultRowHeight="13.2"/>
  <cols>
    <col min="1" max="1" width="19.6640625" customWidth="1"/>
    <col min="2" max="2" width="13.6640625" customWidth="1"/>
    <col min="3" max="3" width="39.77734375" customWidth="1"/>
    <col min="4" max="4" width="12.88671875" customWidth="1"/>
    <col min="5" max="26" width="8.6640625" customWidth="1"/>
    <col min="27" max="1025" width="14.44140625" customWidth="1"/>
  </cols>
  <sheetData>
    <row r="1" spans="1:26" ht="12.75" customHeight="1">
      <c r="A1" s="53" t="s">
        <v>68</v>
      </c>
      <c r="B1" s="54" t="s">
        <v>69</v>
      </c>
      <c r="C1" s="54" t="s">
        <v>10</v>
      </c>
      <c r="D1" s="53" t="s">
        <v>11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8" t="s">
        <v>106</v>
      </c>
      <c r="B2" s="5" t="s">
        <v>107</v>
      </c>
      <c r="C2" s="5" t="s">
        <v>108</v>
      </c>
      <c r="D2" s="8" t="s">
        <v>94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8" t="s">
        <v>106</v>
      </c>
      <c r="B3" s="5" t="s">
        <v>109</v>
      </c>
      <c r="C3" s="5" t="s">
        <v>110</v>
      </c>
      <c r="D3" s="8" t="s">
        <v>94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8" t="s">
        <v>106</v>
      </c>
      <c r="B4" s="5" t="s">
        <v>111</v>
      </c>
      <c r="C4" s="5" t="s">
        <v>112</v>
      </c>
      <c r="D4" s="8" t="s">
        <v>72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8" t="s">
        <v>106</v>
      </c>
      <c r="B5" s="5" t="s">
        <v>113</v>
      </c>
      <c r="C5" s="5" t="s">
        <v>114</v>
      </c>
      <c r="D5" s="8" t="s">
        <v>72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>
      <c r="A6" s="8" t="s">
        <v>106</v>
      </c>
      <c r="B6" s="5" t="s">
        <v>12</v>
      </c>
      <c r="C6" s="5" t="s">
        <v>115</v>
      </c>
      <c r="D6" s="8" t="s">
        <v>78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>
      <c r="A7" s="8" t="s">
        <v>106</v>
      </c>
      <c r="B7" s="5" t="s">
        <v>116</v>
      </c>
      <c r="C7" s="5" t="s">
        <v>115</v>
      </c>
      <c r="D7" s="8" t="s">
        <v>83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8" t="s">
        <v>106</v>
      </c>
      <c r="B8" s="5" t="s">
        <v>117</v>
      </c>
      <c r="C8" s="5" t="s">
        <v>118</v>
      </c>
      <c r="D8" s="8" t="s">
        <v>78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8" t="s">
        <v>106</v>
      </c>
      <c r="B9" s="5" t="s">
        <v>119</v>
      </c>
      <c r="C9" s="5" t="s">
        <v>120</v>
      </c>
      <c r="D9" s="8" t="s">
        <v>72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8" t="s">
        <v>106</v>
      </c>
      <c r="B10" s="5" t="s">
        <v>121</v>
      </c>
      <c r="C10" s="5" t="s">
        <v>122</v>
      </c>
      <c r="D10" s="8" t="s">
        <v>72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8" t="s">
        <v>106</v>
      </c>
      <c r="B11" s="5" t="s">
        <v>123</v>
      </c>
      <c r="C11" s="5" t="s">
        <v>124</v>
      </c>
      <c r="D11" s="8" t="s">
        <v>72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8" t="s">
        <v>106</v>
      </c>
      <c r="B12" s="5" t="s">
        <v>125</v>
      </c>
      <c r="C12" s="5" t="s">
        <v>126</v>
      </c>
      <c r="D12" s="8" t="s">
        <v>72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8" t="s">
        <v>106</v>
      </c>
      <c r="B13" s="5" t="s">
        <v>127</v>
      </c>
      <c r="C13" s="5" t="s">
        <v>128</v>
      </c>
      <c r="D13" s="8" t="s">
        <v>72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>
      <c r="A14" s="8" t="s">
        <v>106</v>
      </c>
      <c r="B14" s="5" t="s">
        <v>129</v>
      </c>
      <c r="C14" s="5" t="s">
        <v>130</v>
      </c>
      <c r="D14" s="8" t="s">
        <v>72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>
      <c r="A15" s="8" t="s">
        <v>106</v>
      </c>
      <c r="B15" s="5" t="s">
        <v>131</v>
      </c>
      <c r="C15" s="5" t="s">
        <v>132</v>
      </c>
      <c r="D15" s="8" t="s">
        <v>72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>
      <c r="A16" s="8" t="s">
        <v>106</v>
      </c>
      <c r="B16" s="5" t="s">
        <v>133</v>
      </c>
      <c r="C16" s="5" t="s">
        <v>134</v>
      </c>
      <c r="D16" s="8" t="s">
        <v>78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>
      <c r="A17" s="8" t="s">
        <v>106</v>
      </c>
      <c r="B17" s="5" t="s">
        <v>135</v>
      </c>
      <c r="C17" s="5" t="s">
        <v>134</v>
      </c>
      <c r="D17" s="8" t="s">
        <v>78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>
      <c r="A18" s="8" t="s">
        <v>106</v>
      </c>
      <c r="B18" s="5" t="s">
        <v>136</v>
      </c>
      <c r="C18" s="5" t="s">
        <v>137</v>
      </c>
      <c r="D18" s="8" t="s">
        <v>72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>
      <c r="A19" s="8" t="s">
        <v>106</v>
      </c>
      <c r="B19" s="5" t="s">
        <v>13</v>
      </c>
      <c r="C19" s="5" t="s">
        <v>138</v>
      </c>
      <c r="D19" s="8" t="s">
        <v>83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8" t="s">
        <v>139</v>
      </c>
      <c r="B20" s="5" t="s">
        <v>140</v>
      </c>
      <c r="C20" s="5" t="s">
        <v>141</v>
      </c>
      <c r="D20" s="8" t="s">
        <v>83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8" t="s">
        <v>139</v>
      </c>
      <c r="B21" s="5" t="s">
        <v>142</v>
      </c>
      <c r="C21" s="5" t="s">
        <v>141</v>
      </c>
      <c r="D21" s="8" t="s">
        <v>72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>
      <c r="A22" s="8" t="s">
        <v>139</v>
      </c>
      <c r="B22" s="5" t="s">
        <v>143</v>
      </c>
      <c r="C22" s="5" t="s">
        <v>141</v>
      </c>
      <c r="D22" s="8" t="s">
        <v>72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8" t="s">
        <v>139</v>
      </c>
      <c r="B23" s="5" t="s">
        <v>144</v>
      </c>
      <c r="C23" s="5" t="s">
        <v>145</v>
      </c>
      <c r="D23" s="8" t="s">
        <v>72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8" t="s">
        <v>139</v>
      </c>
      <c r="B24" s="5" t="s">
        <v>146</v>
      </c>
      <c r="C24" s="5" t="s">
        <v>147</v>
      </c>
      <c r="D24" s="8" t="s">
        <v>72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8" t="s">
        <v>139</v>
      </c>
      <c r="B25" s="5" t="s">
        <v>148</v>
      </c>
      <c r="C25" s="5" t="s">
        <v>149</v>
      </c>
      <c r="D25" s="8" t="s">
        <v>72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>
      <c r="A26" s="8" t="s">
        <v>139</v>
      </c>
      <c r="B26" s="5" t="s">
        <v>14</v>
      </c>
      <c r="C26" s="5" t="s">
        <v>150</v>
      </c>
      <c r="D26" s="8" t="s">
        <v>72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A27" s="8" t="s">
        <v>139</v>
      </c>
      <c r="B27" s="5" t="s">
        <v>151</v>
      </c>
      <c r="C27" s="5" t="s">
        <v>152</v>
      </c>
      <c r="D27" s="8" t="s">
        <v>94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8" t="s">
        <v>139</v>
      </c>
      <c r="B28" s="5" t="s">
        <v>153</v>
      </c>
      <c r="C28" s="5" t="s">
        <v>152</v>
      </c>
      <c r="D28" s="8" t="s">
        <v>94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8" t="s">
        <v>139</v>
      </c>
      <c r="B29" s="5" t="s">
        <v>15</v>
      </c>
      <c r="C29" s="5" t="s">
        <v>154</v>
      </c>
      <c r="D29" s="8" t="s">
        <v>94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>
      <c r="A30" s="8" t="s">
        <v>139</v>
      </c>
      <c r="B30" s="5" t="s">
        <v>155</v>
      </c>
      <c r="C30" s="5" t="s">
        <v>154</v>
      </c>
      <c r="D30" s="8" t="s">
        <v>95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>
      <c r="A31" s="8" t="s">
        <v>139</v>
      </c>
      <c r="B31" s="5" t="s">
        <v>156</v>
      </c>
      <c r="C31" s="5" t="s">
        <v>157</v>
      </c>
      <c r="D31" s="8" t="s">
        <v>95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>
      <c r="A32" s="8" t="s">
        <v>139</v>
      </c>
      <c r="B32" s="5" t="s">
        <v>158</v>
      </c>
      <c r="C32" s="5" t="s">
        <v>159</v>
      </c>
      <c r="D32" s="8" t="s">
        <v>72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>
      <c r="A33" s="8" t="s">
        <v>139</v>
      </c>
      <c r="B33" s="5" t="s">
        <v>160</v>
      </c>
      <c r="C33" s="5" t="s">
        <v>161</v>
      </c>
      <c r="D33" s="8" t="s">
        <v>72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>
      <c r="A34" s="8" t="s">
        <v>139</v>
      </c>
      <c r="B34" s="5" t="s">
        <v>162</v>
      </c>
      <c r="C34" s="5" t="s">
        <v>163</v>
      </c>
      <c r="D34" s="8" t="s">
        <v>72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>
      <c r="A35" s="8" t="s">
        <v>139</v>
      </c>
      <c r="B35" s="5" t="s">
        <v>164</v>
      </c>
      <c r="C35" s="5" t="s">
        <v>165</v>
      </c>
      <c r="D35" s="8" t="s">
        <v>95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>
      <c r="A36" s="8" t="s">
        <v>139</v>
      </c>
      <c r="B36" s="5" t="s">
        <v>166</v>
      </c>
      <c r="C36" s="5" t="s">
        <v>167</v>
      </c>
      <c r="D36" s="8" t="s">
        <v>72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>
      <c r="A37" s="8" t="s">
        <v>139</v>
      </c>
      <c r="B37" s="5" t="s">
        <v>168</v>
      </c>
      <c r="C37" s="5" t="s">
        <v>169</v>
      </c>
      <c r="D37" s="8" t="s">
        <v>78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>
      <c r="A38" s="8" t="s">
        <v>139</v>
      </c>
      <c r="B38" s="5" t="s">
        <v>16</v>
      </c>
      <c r="C38" s="5" t="s">
        <v>170</v>
      </c>
      <c r="D38" s="8" t="s">
        <v>78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>
      <c r="A39" s="8" t="s">
        <v>139</v>
      </c>
      <c r="B39" s="5" t="s">
        <v>171</v>
      </c>
      <c r="C39" s="5" t="s">
        <v>172</v>
      </c>
      <c r="D39" s="8" t="s">
        <v>83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8" t="s">
        <v>139</v>
      </c>
      <c r="B40" s="5" t="s">
        <v>173</v>
      </c>
      <c r="C40" s="5" t="s">
        <v>174</v>
      </c>
      <c r="D40" s="8" t="s">
        <v>83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A41" s="8" t="s">
        <v>139</v>
      </c>
      <c r="B41" s="5" t="s">
        <v>175</v>
      </c>
      <c r="C41" s="5" t="s">
        <v>176</v>
      </c>
      <c r="D41" s="8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>
      <c r="A42" s="8" t="s">
        <v>139</v>
      </c>
      <c r="B42" s="5" t="s">
        <v>177</v>
      </c>
      <c r="C42" s="5" t="s">
        <v>176</v>
      </c>
      <c r="D42" s="8" t="s">
        <v>94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A43" s="8" t="s">
        <v>139</v>
      </c>
      <c r="B43" s="5" t="s">
        <v>178</v>
      </c>
      <c r="C43" s="5" t="s">
        <v>179</v>
      </c>
      <c r="D43" s="8" t="s">
        <v>72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8" t="s">
        <v>106</v>
      </c>
      <c r="B44" s="5" t="s">
        <v>17</v>
      </c>
      <c r="C44" s="5" t="s">
        <v>180</v>
      </c>
      <c r="D44" s="8" t="s">
        <v>72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8" t="s">
        <v>106</v>
      </c>
      <c r="B45" s="5" t="s">
        <v>181</v>
      </c>
      <c r="C45" s="5" t="s">
        <v>182</v>
      </c>
      <c r="D45" s="8" t="s">
        <v>78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8" t="s">
        <v>139</v>
      </c>
      <c r="B46" s="5" t="s">
        <v>18</v>
      </c>
      <c r="C46" s="5" t="s">
        <v>183</v>
      </c>
      <c r="D46" s="8" t="s">
        <v>72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8" t="s">
        <v>106</v>
      </c>
      <c r="B47" s="5" t="s">
        <v>184</v>
      </c>
      <c r="C47" s="5" t="s">
        <v>185</v>
      </c>
      <c r="D47" s="8" t="s">
        <v>83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8" t="s">
        <v>139</v>
      </c>
      <c r="B48" s="5" t="s">
        <v>186</v>
      </c>
      <c r="C48" s="5" t="s">
        <v>187</v>
      </c>
      <c r="D48" s="8" t="s">
        <v>72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>
      <c r="A49" s="8" t="s">
        <v>139</v>
      </c>
      <c r="B49" s="5" t="s">
        <v>188</v>
      </c>
      <c r="C49" s="5" t="s">
        <v>189</v>
      </c>
      <c r="D49" s="8" t="s">
        <v>94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8" t="s">
        <v>139</v>
      </c>
      <c r="B50" s="5" t="s">
        <v>190</v>
      </c>
      <c r="C50" s="5" t="s">
        <v>189</v>
      </c>
      <c r="D50" s="8" t="s">
        <v>95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8" t="s">
        <v>139</v>
      </c>
      <c r="B51" s="5" t="s">
        <v>191</v>
      </c>
      <c r="C51" s="5" t="s">
        <v>192</v>
      </c>
      <c r="D51" s="8" t="s">
        <v>95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8" t="s">
        <v>139</v>
      </c>
      <c r="B52" s="5" t="s">
        <v>193</v>
      </c>
      <c r="C52" s="5" t="s">
        <v>192</v>
      </c>
      <c r="D52" s="8" t="s">
        <v>72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8" t="s">
        <v>139</v>
      </c>
      <c r="B53" s="5" t="s">
        <v>194</v>
      </c>
      <c r="C53" s="5" t="s">
        <v>195</v>
      </c>
      <c r="D53" s="8" t="s">
        <v>72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8" t="s">
        <v>139</v>
      </c>
      <c r="B54" s="5" t="s">
        <v>196</v>
      </c>
      <c r="C54" s="5" t="s">
        <v>197</v>
      </c>
      <c r="D54" s="8" t="s">
        <v>72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8" t="s">
        <v>139</v>
      </c>
      <c r="B55" s="5" t="s">
        <v>19</v>
      </c>
      <c r="C55" s="5" t="s">
        <v>197</v>
      </c>
      <c r="D55" s="8" t="s">
        <v>72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8" t="s">
        <v>139</v>
      </c>
      <c r="B56" s="5" t="s">
        <v>20</v>
      </c>
      <c r="C56" s="5" t="s">
        <v>198</v>
      </c>
      <c r="D56" s="8" t="s">
        <v>72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8" t="s">
        <v>106</v>
      </c>
      <c r="B57" s="5" t="s">
        <v>199</v>
      </c>
      <c r="C57" s="5" t="s">
        <v>200</v>
      </c>
      <c r="D57" s="8" t="s">
        <v>78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8" t="s">
        <v>139</v>
      </c>
      <c r="B58" s="5" t="s">
        <v>21</v>
      </c>
      <c r="C58" s="5" t="s">
        <v>201</v>
      </c>
      <c r="D58" s="8" t="s">
        <v>72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8" t="s">
        <v>139</v>
      </c>
      <c r="B59" s="5" t="s">
        <v>202</v>
      </c>
      <c r="C59" s="5" t="s">
        <v>203</v>
      </c>
      <c r="D59" s="8" t="s">
        <v>95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8" t="s">
        <v>139</v>
      </c>
      <c r="B60" s="5" t="s">
        <v>204</v>
      </c>
      <c r="C60" s="5" t="s">
        <v>205</v>
      </c>
      <c r="D60" s="8" t="s">
        <v>94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8" t="s">
        <v>139</v>
      </c>
      <c r="B61" s="5" t="s">
        <v>206</v>
      </c>
      <c r="C61" s="5" t="s">
        <v>205</v>
      </c>
      <c r="D61" s="8" t="s">
        <v>95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8" t="s">
        <v>139</v>
      </c>
      <c r="B62" s="5" t="s">
        <v>22</v>
      </c>
      <c r="C62" s="5" t="s">
        <v>207</v>
      </c>
      <c r="D62" s="8" t="s">
        <v>78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8" t="s">
        <v>139</v>
      </c>
      <c r="B63" s="5" t="s">
        <v>208</v>
      </c>
      <c r="C63" s="5" t="s">
        <v>209</v>
      </c>
      <c r="D63" s="8" t="s">
        <v>78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8" t="s">
        <v>139</v>
      </c>
      <c r="B64" s="5" t="s">
        <v>210</v>
      </c>
      <c r="C64" s="5" t="s">
        <v>211</v>
      </c>
      <c r="D64" s="8" t="s">
        <v>72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8" t="s">
        <v>139</v>
      </c>
      <c r="B65" s="5" t="s">
        <v>212</v>
      </c>
      <c r="C65" s="5" t="s">
        <v>213</v>
      </c>
      <c r="D65" s="8" t="s">
        <v>78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8" t="s">
        <v>139</v>
      </c>
      <c r="B66" s="5" t="s">
        <v>214</v>
      </c>
      <c r="C66" s="5" t="s">
        <v>215</v>
      </c>
      <c r="D66" s="8" t="s">
        <v>72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8" t="s">
        <v>139</v>
      </c>
      <c r="B67" s="5" t="s">
        <v>216</v>
      </c>
      <c r="C67" s="5" t="s">
        <v>217</v>
      </c>
      <c r="D67" s="8" t="s">
        <v>83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8" t="s">
        <v>139</v>
      </c>
      <c r="B68" s="5" t="s">
        <v>218</v>
      </c>
      <c r="C68" s="5" t="s">
        <v>219</v>
      </c>
      <c r="D68" s="8" t="s">
        <v>72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8" t="s">
        <v>139</v>
      </c>
      <c r="B69" s="5" t="s">
        <v>220</v>
      </c>
      <c r="C69" s="5" t="s">
        <v>221</v>
      </c>
      <c r="D69" s="8" t="s">
        <v>72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8" t="s">
        <v>139</v>
      </c>
      <c r="B70" s="5" t="s">
        <v>23</v>
      </c>
      <c r="C70" s="5" t="s">
        <v>222</v>
      </c>
      <c r="D70" s="8" t="s">
        <v>72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8" t="s">
        <v>139</v>
      </c>
      <c r="B71" s="5" t="s">
        <v>24</v>
      </c>
      <c r="C71" s="5" t="s">
        <v>223</v>
      </c>
      <c r="D71" s="8" t="s">
        <v>94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8" t="s">
        <v>139</v>
      </c>
      <c r="B72" s="5" t="s">
        <v>25</v>
      </c>
      <c r="C72" s="5" t="s">
        <v>224</v>
      </c>
      <c r="D72" s="8" t="s">
        <v>72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8" t="s">
        <v>139</v>
      </c>
      <c r="B73" s="5" t="s">
        <v>225</v>
      </c>
      <c r="C73" s="5" t="s">
        <v>224</v>
      </c>
      <c r="D73" s="8" t="s">
        <v>78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8" t="s">
        <v>139</v>
      </c>
      <c r="B74" s="5" t="s">
        <v>226</v>
      </c>
      <c r="C74" s="5" t="s">
        <v>227</v>
      </c>
      <c r="D74" s="8" t="s">
        <v>72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8" t="s">
        <v>139</v>
      </c>
      <c r="B75" s="5" t="s">
        <v>228</v>
      </c>
      <c r="C75" s="5" t="s">
        <v>229</v>
      </c>
      <c r="D75" s="8" t="s">
        <v>83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8" t="s">
        <v>139</v>
      </c>
      <c r="B76" s="5" t="s">
        <v>230</v>
      </c>
      <c r="C76" s="5" t="s">
        <v>231</v>
      </c>
      <c r="D76" s="8" t="s">
        <v>83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8" t="s">
        <v>139</v>
      </c>
      <c r="B77" s="5" t="s">
        <v>232</v>
      </c>
      <c r="C77" s="5" t="s">
        <v>233</v>
      </c>
      <c r="D77" s="8" t="s">
        <v>72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8" t="s">
        <v>106</v>
      </c>
      <c r="B78" s="5" t="s">
        <v>234</v>
      </c>
      <c r="C78" s="5" t="s">
        <v>235</v>
      </c>
      <c r="D78" s="8" t="s">
        <v>72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8" t="s">
        <v>106</v>
      </c>
      <c r="B79" s="5" t="s">
        <v>236</v>
      </c>
      <c r="C79" s="5" t="s">
        <v>237</v>
      </c>
      <c r="D79" s="8" t="s">
        <v>72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8" t="s">
        <v>106</v>
      </c>
      <c r="B80" s="5" t="s">
        <v>238</v>
      </c>
      <c r="C80" s="5" t="s">
        <v>237</v>
      </c>
      <c r="D80" s="8" t="s">
        <v>94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8" t="s">
        <v>139</v>
      </c>
      <c r="B81" s="5" t="s">
        <v>70</v>
      </c>
      <c r="C81" s="5" t="s">
        <v>239</v>
      </c>
      <c r="D81" s="8" t="s">
        <v>72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8" t="s">
        <v>139</v>
      </c>
      <c r="B82" s="5" t="s">
        <v>240</v>
      </c>
      <c r="C82" s="5" t="s">
        <v>239</v>
      </c>
      <c r="D82" s="8" t="s">
        <v>72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8" t="s">
        <v>139</v>
      </c>
      <c r="B83" s="5" t="s">
        <v>241</v>
      </c>
      <c r="C83" s="5" t="s">
        <v>239</v>
      </c>
      <c r="D83" s="8" t="s">
        <v>72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8" t="s">
        <v>106</v>
      </c>
      <c r="B84" s="5" t="s">
        <v>242</v>
      </c>
      <c r="C84" s="5" t="s">
        <v>243</v>
      </c>
      <c r="D84" s="8" t="s">
        <v>72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8" t="s">
        <v>106</v>
      </c>
      <c r="B85" s="5" t="s">
        <v>244</v>
      </c>
      <c r="C85" s="5" t="s">
        <v>243</v>
      </c>
      <c r="D85" s="8" t="s">
        <v>72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8" t="s">
        <v>106</v>
      </c>
      <c r="B86" s="5" t="s">
        <v>26</v>
      </c>
      <c r="C86" s="5" t="s">
        <v>243</v>
      </c>
      <c r="D86" s="8" t="s">
        <v>72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8" t="s">
        <v>106</v>
      </c>
      <c r="B87" s="5" t="s">
        <v>245</v>
      </c>
      <c r="C87" s="5" t="s">
        <v>243</v>
      </c>
      <c r="D87" s="8" t="s">
        <v>72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8" t="s">
        <v>106</v>
      </c>
      <c r="B88" s="5" t="s">
        <v>246</v>
      </c>
      <c r="C88" s="5" t="s">
        <v>247</v>
      </c>
      <c r="D88" s="8" t="s">
        <v>72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8" t="s">
        <v>106</v>
      </c>
      <c r="B89" s="5" t="s">
        <v>248</v>
      </c>
      <c r="C89" s="5" t="s">
        <v>249</v>
      </c>
      <c r="D89" s="8" t="s">
        <v>95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8" t="s">
        <v>106</v>
      </c>
      <c r="B90" s="5" t="s">
        <v>250</v>
      </c>
      <c r="C90" s="5" t="s">
        <v>249</v>
      </c>
      <c r="D90" s="8" t="s">
        <v>95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8" t="s">
        <v>139</v>
      </c>
      <c r="B91" s="5" t="s">
        <v>27</v>
      </c>
      <c r="C91" s="5" t="s">
        <v>251</v>
      </c>
      <c r="D91" s="8" t="s">
        <v>95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8" t="s">
        <v>139</v>
      </c>
      <c r="B92" s="5" t="s">
        <v>252</v>
      </c>
      <c r="C92" s="5" t="s">
        <v>251</v>
      </c>
      <c r="D92" s="8" t="s">
        <v>72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8" t="s">
        <v>106</v>
      </c>
      <c r="B93" s="5" t="s">
        <v>253</v>
      </c>
      <c r="C93" s="5" t="s">
        <v>254</v>
      </c>
      <c r="D93" s="8" t="s">
        <v>95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8" t="s">
        <v>106</v>
      </c>
      <c r="B94" s="5" t="s">
        <v>255</v>
      </c>
      <c r="C94" s="5" t="s">
        <v>254</v>
      </c>
      <c r="D94" s="8" t="s">
        <v>72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8" t="s">
        <v>139</v>
      </c>
      <c r="B95" s="5" t="s">
        <v>256</v>
      </c>
      <c r="C95" s="5" t="s">
        <v>257</v>
      </c>
      <c r="D95" s="8" t="s">
        <v>78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8" t="s">
        <v>106</v>
      </c>
      <c r="B96" s="5" t="s">
        <v>258</v>
      </c>
      <c r="C96" s="5" t="s">
        <v>259</v>
      </c>
      <c r="D96" s="8" t="s">
        <v>72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8" t="s">
        <v>106</v>
      </c>
      <c r="B97" s="5" t="s">
        <v>260</v>
      </c>
      <c r="C97" s="5" t="s">
        <v>261</v>
      </c>
      <c r="D97" s="8" t="s">
        <v>72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8" t="s">
        <v>106</v>
      </c>
      <c r="B98" s="5" t="s">
        <v>262</v>
      </c>
      <c r="C98" s="5" t="s">
        <v>261</v>
      </c>
      <c r="D98" s="8" t="s">
        <v>72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8" t="s">
        <v>139</v>
      </c>
      <c r="B99" s="5" t="s">
        <v>263</v>
      </c>
      <c r="C99" s="5" t="s">
        <v>264</v>
      </c>
      <c r="D99" s="8" t="s">
        <v>95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8" t="s">
        <v>106</v>
      </c>
      <c r="B100" s="5" t="s">
        <v>265</v>
      </c>
      <c r="C100" s="5" t="s">
        <v>266</v>
      </c>
      <c r="D100" s="8" t="s">
        <v>94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8" t="s">
        <v>106</v>
      </c>
      <c r="B101" s="5" t="s">
        <v>28</v>
      </c>
      <c r="C101" s="5" t="s">
        <v>266</v>
      </c>
      <c r="D101" s="8" t="s">
        <v>94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8" t="s">
        <v>106</v>
      </c>
      <c r="B102" s="5" t="s">
        <v>267</v>
      </c>
      <c r="C102" s="5" t="s">
        <v>268</v>
      </c>
      <c r="D102" s="8" t="s">
        <v>95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8" t="s">
        <v>106</v>
      </c>
      <c r="B103" s="5" t="s">
        <v>269</v>
      </c>
      <c r="C103" s="5" t="s">
        <v>270</v>
      </c>
      <c r="D103" s="8" t="s">
        <v>94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8" t="s">
        <v>106</v>
      </c>
      <c r="B104" s="5" t="s">
        <v>271</v>
      </c>
      <c r="C104" s="5" t="s">
        <v>272</v>
      </c>
      <c r="D104" s="8" t="s">
        <v>95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8" t="s">
        <v>106</v>
      </c>
      <c r="B105" s="5" t="s">
        <v>273</v>
      </c>
      <c r="C105" s="5" t="s">
        <v>274</v>
      </c>
      <c r="D105" s="8" t="s">
        <v>72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8" t="s">
        <v>106</v>
      </c>
      <c r="B106" s="5" t="s">
        <v>29</v>
      </c>
      <c r="C106" s="5" t="s">
        <v>275</v>
      </c>
      <c r="D106" s="8" t="s">
        <v>78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8" t="s">
        <v>106</v>
      </c>
      <c r="B107" s="5" t="s">
        <v>276</v>
      </c>
      <c r="C107" s="5" t="s">
        <v>275</v>
      </c>
      <c r="D107" s="8" t="s">
        <v>95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8" t="s">
        <v>139</v>
      </c>
      <c r="B108" s="5" t="s">
        <v>277</v>
      </c>
      <c r="C108" s="5" t="s">
        <v>275</v>
      </c>
      <c r="D108" s="8" t="s">
        <v>83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8" t="s">
        <v>106</v>
      </c>
      <c r="B109" s="5" t="s">
        <v>278</v>
      </c>
      <c r="C109" s="5" t="s">
        <v>279</v>
      </c>
      <c r="D109" s="8" t="s">
        <v>83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8" t="s">
        <v>106</v>
      </c>
      <c r="B110" s="5" t="s">
        <v>280</v>
      </c>
      <c r="C110" s="5" t="s">
        <v>279</v>
      </c>
      <c r="D110" s="8" t="s">
        <v>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8" t="s">
        <v>106</v>
      </c>
      <c r="B111" s="5" t="s">
        <v>281</v>
      </c>
      <c r="C111" s="5" t="s">
        <v>279</v>
      </c>
      <c r="D111" s="8" t="s">
        <v>72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8" t="s">
        <v>106</v>
      </c>
      <c r="B112" s="5" t="s">
        <v>282</v>
      </c>
      <c r="C112" s="5" t="s">
        <v>279</v>
      </c>
      <c r="D112" s="8" t="s">
        <v>72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8" t="s">
        <v>106</v>
      </c>
      <c r="B113" s="5" t="s">
        <v>283</v>
      </c>
      <c r="C113" s="5" t="s">
        <v>284</v>
      </c>
      <c r="D113" s="8" t="s">
        <v>78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8" t="s">
        <v>106</v>
      </c>
      <c r="B114" s="5" t="s">
        <v>285</v>
      </c>
      <c r="C114" s="5" t="s">
        <v>286</v>
      </c>
      <c r="D114" s="8" t="s">
        <v>72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8" t="s">
        <v>106</v>
      </c>
      <c r="B115" s="5" t="s">
        <v>287</v>
      </c>
      <c r="C115" s="5" t="s">
        <v>286</v>
      </c>
      <c r="D115" s="8" t="s">
        <v>83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8" t="s">
        <v>139</v>
      </c>
      <c r="B116" s="5" t="s">
        <v>288</v>
      </c>
      <c r="C116" s="5" t="s">
        <v>289</v>
      </c>
      <c r="D116" s="8" t="s">
        <v>72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8" t="s">
        <v>139</v>
      </c>
      <c r="B117" s="5" t="s">
        <v>30</v>
      </c>
      <c r="C117" s="5" t="s">
        <v>289</v>
      </c>
      <c r="D117" s="8" t="s">
        <v>72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8" t="s">
        <v>106</v>
      </c>
      <c r="B118" s="5" t="s">
        <v>290</v>
      </c>
      <c r="C118" s="5" t="s">
        <v>291</v>
      </c>
      <c r="D118" s="8" t="s">
        <v>72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8" t="s">
        <v>106</v>
      </c>
      <c r="B119" s="5" t="s">
        <v>292</v>
      </c>
      <c r="C119" s="5" t="s">
        <v>291</v>
      </c>
      <c r="D119" s="8" t="s">
        <v>78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8" t="s">
        <v>106</v>
      </c>
      <c r="B120" s="5" t="s">
        <v>293</v>
      </c>
      <c r="C120" s="5" t="s">
        <v>291</v>
      </c>
      <c r="D120" s="8" t="s">
        <v>78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8" t="s">
        <v>106</v>
      </c>
      <c r="B121" s="5" t="s">
        <v>294</v>
      </c>
      <c r="C121" s="5" t="s">
        <v>291</v>
      </c>
      <c r="D121" s="8" t="s">
        <v>78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8" t="s">
        <v>106</v>
      </c>
      <c r="B122" s="5" t="s">
        <v>295</v>
      </c>
      <c r="C122" s="5" t="s">
        <v>296</v>
      </c>
      <c r="D122" s="8" t="s">
        <v>72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8" t="s">
        <v>106</v>
      </c>
      <c r="B123" s="5" t="s">
        <v>297</v>
      </c>
      <c r="C123" s="5" t="s">
        <v>296</v>
      </c>
      <c r="D123" s="8" t="s">
        <v>72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8" t="s">
        <v>139</v>
      </c>
      <c r="B124" s="5" t="s">
        <v>298</v>
      </c>
      <c r="C124" s="5" t="s">
        <v>299</v>
      </c>
      <c r="D124" s="8" t="s">
        <v>83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8" t="s">
        <v>139</v>
      </c>
      <c r="B125" s="5" t="s">
        <v>300</v>
      </c>
      <c r="C125" s="5" t="s">
        <v>299</v>
      </c>
      <c r="D125" s="8" t="s">
        <v>83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8" t="s">
        <v>106</v>
      </c>
      <c r="B126" s="5" t="s">
        <v>301</v>
      </c>
      <c r="C126" s="5" t="s">
        <v>302</v>
      </c>
      <c r="D126" s="8" t="s">
        <v>72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8" t="s">
        <v>106</v>
      </c>
      <c r="B127" s="5" t="s">
        <v>303</v>
      </c>
      <c r="C127" s="5" t="s">
        <v>302</v>
      </c>
      <c r="D127" s="8" t="s">
        <v>72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8" t="s">
        <v>139</v>
      </c>
      <c r="B128" s="5" t="s">
        <v>304</v>
      </c>
      <c r="C128" s="5" t="s">
        <v>305</v>
      </c>
      <c r="D128" s="8" t="s">
        <v>72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8" t="s">
        <v>106</v>
      </c>
      <c r="B129" s="5" t="s">
        <v>306</v>
      </c>
      <c r="C129" s="5" t="s">
        <v>307</v>
      </c>
      <c r="D129" s="8" t="s">
        <v>72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8" t="s">
        <v>106</v>
      </c>
      <c r="B130" s="5" t="s">
        <v>308</v>
      </c>
      <c r="C130" s="5" t="s">
        <v>309</v>
      </c>
      <c r="D130" s="8" t="s">
        <v>72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8" t="s">
        <v>139</v>
      </c>
      <c r="B131" s="5" t="s">
        <v>310</v>
      </c>
      <c r="C131" s="5" t="s">
        <v>311</v>
      </c>
      <c r="D131" s="8" t="s">
        <v>72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8" t="s">
        <v>139</v>
      </c>
      <c r="B132" s="5" t="s">
        <v>312</v>
      </c>
      <c r="C132" s="5" t="s">
        <v>313</v>
      </c>
      <c r="D132" s="8" t="s">
        <v>78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8" t="s">
        <v>139</v>
      </c>
      <c r="B133" s="5" t="s">
        <v>314</v>
      </c>
      <c r="C133" s="5" t="s">
        <v>315</v>
      </c>
      <c r="D133" s="8" t="s">
        <v>78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8" t="s">
        <v>139</v>
      </c>
      <c r="B134" s="5" t="s">
        <v>316</v>
      </c>
      <c r="C134" s="5" t="s">
        <v>317</v>
      </c>
      <c r="D134" s="8" t="s">
        <v>72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8" t="s">
        <v>106</v>
      </c>
      <c r="B135" s="5" t="s">
        <v>318</v>
      </c>
      <c r="C135" s="5" t="s">
        <v>319</v>
      </c>
      <c r="D135" s="8" t="s">
        <v>72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8" t="s">
        <v>139</v>
      </c>
      <c r="B136" s="5" t="s">
        <v>320</v>
      </c>
      <c r="C136" s="5" t="s">
        <v>321</v>
      </c>
      <c r="D136" s="8" t="s">
        <v>94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9" t="s">
        <v>139</v>
      </c>
      <c r="B137" s="6" t="s">
        <v>322</v>
      </c>
      <c r="C137" s="6" t="s">
        <v>323</v>
      </c>
      <c r="D137" s="9" t="s">
        <v>72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/>
    <row r="139" spans="1:26" ht="12.75" customHeight="1"/>
    <row r="140" spans="1:26" ht="12.75" customHeight="1"/>
    <row r="141" spans="1:26" ht="12.75" customHeight="1"/>
    <row r="142" spans="1:26" ht="12.75" customHeight="1"/>
    <row r="143" spans="1:26" ht="12.75" customHeight="1"/>
    <row r="144" spans="1:26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0.98402777777777795" bottom="0.9840277777777779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Orientações</vt:lpstr>
      <vt:lpstr>Teste 1</vt:lpstr>
      <vt:lpstr>Teste 2</vt:lpstr>
      <vt:lpstr>Teste 3</vt:lpstr>
      <vt:lpstr>Teste 4</vt:lpstr>
      <vt:lpstr>Teste 5</vt:lpstr>
      <vt:lpstr>Planilha2</vt:lpstr>
      <vt:lpstr>Teste 6</vt:lpstr>
      <vt:lpstr>Tabela dinâmica_Teste 6_1</vt:lpstr>
      <vt:lpstr>Cadastro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Mateus Matos Rizzi</dc:creator>
  <dc:description/>
  <cp:lastModifiedBy>Mateus Matos Rizzi</cp:lastModifiedBy>
  <cp:revision>1</cp:revision>
  <dcterms:created xsi:type="dcterms:W3CDTF">2023-12-01T22:47:53Z</dcterms:created>
  <dcterms:modified xsi:type="dcterms:W3CDTF">2023-12-01T22:47:53Z</dcterms:modified>
  <dc:language>pt-BR</dc:language>
</cp:coreProperties>
</file>