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aycheck Analysis" sheetId="1" state="visible" r:id="rId2"/>
    <sheet name="Budget Analysis" sheetId="2" state="visible" r:id="rId3"/>
    <sheet name="Savings Analysi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34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Paycheck Amt/Net Paycheck Income
Note: same for each percentage val below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Q19" authorId="0">
      <text>
        <r>
          <rPr>
            <sz val="9"/>
            <color rgb="FF000000"/>
            <rFont val="Tahoma"/>
            <family val="2"/>
            <charset val="1"/>
          </rPr>
          <t xml:space="preserve">Example: visa gift card from someone this month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9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
</t>
        </r>
      </text>
    </comment>
    <comment ref="C20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21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22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28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29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30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31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45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46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47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48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54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55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56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57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73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74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75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76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82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83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84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85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G6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The starting values for each logical parition and the actual account starting value. 
Only set these values the first time you edit this sheet.</t>
        </r>
      </text>
    </comment>
    <comment ref="G8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The starting values for each logical parition and the actual account starting value. 
Only set these values the first time you edit this sheet.</t>
        </r>
      </text>
    </comment>
  </commentList>
</comments>
</file>

<file path=xl/sharedStrings.xml><?xml version="1.0" encoding="utf-8"?>
<sst xmlns="http://schemas.openxmlformats.org/spreadsheetml/2006/main" count="162" uniqueCount="99">
  <si>
    <t xml:space="preserve">PAYCHECK ANALYSIS</t>
  </si>
  <si>
    <t xml:space="preserve">INPUTS (only use one per row)</t>
  </si>
  <si>
    <t xml:space="preserve">CALCULATIONS</t>
  </si>
  <si>
    <t xml:space="preserve">**update on a yearly basis**</t>
  </si>
  <si>
    <t xml:space="preserve">DAILY</t>
  </si>
  <si>
    <t xml:space="preserve">WEEKLY</t>
  </si>
  <si>
    <t xml:space="preserve">BI-WEEK</t>
  </si>
  <si>
    <t xml:space="preserve">SEMI-MO</t>
  </si>
  <si>
    <t xml:space="preserve">MONTHLY</t>
  </si>
  <si>
    <t xml:space="preserve">ANNUAL</t>
  </si>
  <si>
    <t xml:space="preserve">PER MO</t>
  </si>
  <si>
    <t xml:space="preserve">PER YEAR</t>
  </si>
  <si>
    <t xml:space="preserve">PER PAYP</t>
  </si>
  <si>
    <t xml:space="preserve">Pay Period (Mark One With Y)</t>
  </si>
  <si>
    <t xml:space="preserve">Y</t>
  </si>
  <si>
    <t xml:space="preserve">INCOME</t>
  </si>
  <si>
    <t xml:space="preserve">Pay</t>
  </si>
  <si>
    <t xml:space="preserve">Gross</t>
  </si>
  <si>
    <t xml:space="preserve">-</t>
  </si>
  <si>
    <t xml:space="preserve">Total Income:</t>
  </si>
  <si>
    <t xml:space="preserve">DEDUCTIONS</t>
  </si>
  <si>
    <t xml:space="preserve">Benefits</t>
  </si>
  <si>
    <t xml:space="preserve">Flat Rates:</t>
  </si>
  <si>
    <t xml:space="preserve">Medical Insurance</t>
  </si>
  <si>
    <t xml:space="preserve">Vision Insurance</t>
  </si>
  <si>
    <t xml:space="preserve">Dental Insurance</t>
  </si>
  <si>
    <t xml:space="preserve">Long Term Care Insurance</t>
  </si>
  <si>
    <t xml:space="preserve">Long Term Disability Insurance</t>
  </si>
  <si>
    <t xml:space="preserve">Sub Total</t>
  </si>
  <si>
    <t xml:space="preserve">Variable Rates:</t>
  </si>
  <si>
    <t xml:space="preserve">401k [Reg] Contribution (%):</t>
  </si>
  <si>
    <t xml:space="preserve">401k [Roth] Contribution (%):</t>
  </si>
  <si>
    <t xml:space="preserve">Taxes</t>
  </si>
  <si>
    <t xml:space="preserve">Federal Income Tax (%):</t>
  </si>
  <si>
    <t xml:space="preserve">State Income Tax (%):</t>
  </si>
  <si>
    <t xml:space="preserve">Social Security Tax (%):</t>
  </si>
  <si>
    <t xml:space="preserve">Medicare Tax (%):</t>
  </si>
  <si>
    <t xml:space="preserve">Total Deductions:</t>
  </si>
  <si>
    <t xml:space="preserve">NET INCOME</t>
  </si>
  <si>
    <t xml:space="preserve">BUDGET ANALYSIS</t>
  </si>
  <si>
    <t xml:space="preserve">**update at minimum per month, or as needed**</t>
  </si>
  <si>
    <t xml:space="preserve">Budget Year:</t>
  </si>
  <si>
    <t xml:space="preserve">Pay Period:</t>
  </si>
  <si>
    <t xml:space="preserve">Start Month:</t>
  </si>
  <si>
    <t xml:space="preserve">January</t>
  </si>
  <si>
    <t xml:space="preserve">RECURRING VALUES (populate one cell per input row)</t>
  </si>
  <si>
    <t xml:space="preserve">ACTUAL MONTHLY VALUES</t>
  </si>
  <si>
    <t xml:space="preserve">CASH INFLOWS</t>
  </si>
  <si>
    <t xml:space="preserve">Paycheck Income:</t>
  </si>
  <si>
    <t xml:space="preserve">Net Income</t>
  </si>
  <si>
    <t xml:space="preserve">Additional Recurring Income:</t>
  </si>
  <si>
    <t xml:space="preserve">One Time Income:</t>
  </si>
  <si>
    <t xml:space="preserve">Source 1 - Detail As Comment</t>
  </si>
  <si>
    <t xml:space="preserve">Available Income</t>
  </si>
  <si>
    <t xml:space="preserve">CASH OUTFLOWS</t>
  </si>
  <si>
    <t xml:space="preserve">Recurring Bills:</t>
  </si>
  <si>
    <t xml:space="preserve">Rent</t>
  </si>
  <si>
    <t xml:space="preserve">Electric</t>
  </si>
  <si>
    <t xml:space="preserve">Internet</t>
  </si>
  <si>
    <t xml:space="preserve">Gas</t>
  </si>
  <si>
    <t xml:space="preserve">Car Payment</t>
  </si>
  <si>
    <t xml:space="preserve">Gym Membership Fee</t>
  </si>
  <si>
    <t xml:space="preserve">Car Insurance</t>
  </si>
  <si>
    <t xml:space="preserve">Phone Bill</t>
  </si>
  <si>
    <t xml:space="preserve">Restricted Saving: (expected/unforseen expenses)</t>
  </si>
  <si>
    <t xml:space="preserve">Emergency Fund</t>
  </si>
  <si>
    <t xml:space="preserve">Fantasy</t>
  </si>
  <si>
    <t xml:space="preserve">Gifts</t>
  </si>
  <si>
    <t xml:space="preserve">Clothes</t>
  </si>
  <si>
    <t xml:space="preserve">Car Repairs And Maintanence</t>
  </si>
  <si>
    <t xml:space="preserve">Annual Gym Membership Fee</t>
  </si>
  <si>
    <t xml:space="preserve">Other Saving:</t>
  </si>
  <si>
    <t xml:space="preserve">Vacation Fund</t>
  </si>
  <si>
    <t xml:space="preserve">Spending Money:</t>
  </si>
  <si>
    <t xml:space="preserve">Groceries</t>
  </si>
  <si>
    <t xml:space="preserve">Eating Out</t>
  </si>
  <si>
    <t xml:space="preserve">Entertainment</t>
  </si>
  <si>
    <t xml:space="preserve">Haircuts</t>
  </si>
  <si>
    <t xml:space="preserve">Suppliments</t>
  </si>
  <si>
    <t xml:space="preserve">Gambling</t>
  </si>
  <si>
    <t xml:space="preserve">Total Spending</t>
  </si>
  <si>
    <t xml:space="preserve">Excess Available Funds</t>
  </si>
  <si>
    <t xml:space="preserve">SAVINGS ANALYSIS</t>
  </si>
  <si>
    <t xml:space="preserve">** bank savings accounts should match**</t>
  </si>
  <si>
    <t xml:space="preserve">** logical partition names taken from budget analysis page, do not edit partition names here!**</t>
  </si>
  <si>
    <t xml:space="preserve">MONTHLY VALUES</t>
  </si>
  <si>
    <t xml:space="preserve">CASH INFLOWS: (money transferred to these accounts based on budget)</t>
  </si>
  <si>
    <t xml:space="preserve">Restricted Savings</t>
  </si>
  <si>
    <t xml:space="preserve">Logical Partitions:</t>
  </si>
  <si>
    <t xml:space="preserve">Actual Transferred In</t>
  </si>
  <si>
    <t xml:space="preserve">Superfluous Savings</t>
  </si>
  <si>
    <t xml:space="preserve">Total Transferred In</t>
  </si>
  <si>
    <t xml:space="preserve">CASH OUTFLOW: (money tranferred out to cover expenses; track here)</t>
  </si>
  <si>
    <t xml:space="preserve">Actual Transferred Out</t>
  </si>
  <si>
    <t xml:space="preserve">Total Transferred Out</t>
  </si>
  <si>
    <t xml:space="preserve">NET SAVED/SPENT</t>
  </si>
  <si>
    <t xml:space="preserve">EXPECTED ACCOUNT BALANCES: (bank balances should match)</t>
  </si>
  <si>
    <t xml:space="preserve">Start Values:</t>
  </si>
  <si>
    <t xml:space="preserve">Actual Expected Balance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</si>
</sst>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\$#,##0.00"/>
    <numFmt numFmtId="167" formatCode="_(* #,##0.00_);_(* \(#,##0.00\);_(* \-??_);_(@_)"/>
    <numFmt numFmtId="168" formatCode="General"/>
    <numFmt numFmtId="169" formatCode="mmm\-yy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00FF"/>
      <name val="Calibri"/>
      <family val="2"/>
      <charset val="1"/>
    </font>
    <font>
      <sz val="9"/>
      <color rgb="FF000000"/>
      <name val="Tahoma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9"/>
      <color rgb="FF000000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CE6F2"/>
        <bgColor rgb="FFD9D9D9"/>
      </patternFill>
    </fill>
    <fill>
      <patternFill patternType="solid">
        <fgColor rgb="FFF2F2F2"/>
        <bgColor rgb="FFDCE6F2"/>
      </patternFill>
    </fill>
    <fill>
      <patternFill patternType="solid">
        <fgColor rgb="FFD7E4BD"/>
        <bgColor rgb="FFD9D9D9"/>
      </patternFill>
    </fill>
    <fill>
      <patternFill patternType="solid">
        <fgColor rgb="FFD9D9D9"/>
        <bgColor rgb="FFD7E4BD"/>
      </patternFill>
    </fill>
    <fill>
      <patternFill patternType="solid">
        <fgColor rgb="FFE6B9B8"/>
        <bgColor rgb="FFCCC1DA"/>
      </patternFill>
    </fill>
    <fill>
      <patternFill patternType="solid">
        <fgColor rgb="FFCCC1DA"/>
        <bgColor rgb="FFE6B9B8"/>
      </patternFill>
    </fill>
    <fill>
      <patternFill patternType="solid">
        <fgColor rgb="FFFFC000"/>
        <bgColor rgb="FFFF9900"/>
      </patternFill>
    </fill>
  </fills>
  <borders count="38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dotted"/>
      <top style="medium"/>
      <bottom style="thin"/>
      <diagonal/>
    </border>
    <border diagonalUp="false" diagonalDown="false">
      <left style="dotted"/>
      <right style="dotted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dotted"/>
      <top/>
      <bottom style="thin"/>
      <diagonal/>
    </border>
    <border diagonalUp="false" diagonalDown="false">
      <left style="dotted"/>
      <right style="dotted"/>
      <top/>
      <bottom style="thin"/>
      <diagonal/>
    </border>
    <border diagonalUp="false" diagonalDown="false">
      <left style="dotted"/>
      <right style="dotted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dotted"/>
      <top/>
      <bottom style="thin"/>
      <diagonal/>
    </border>
    <border diagonalUp="false" diagonalDown="false">
      <left style="thin"/>
      <right style="dotted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dotted"/>
      <top style="thin"/>
      <bottom/>
      <diagonal/>
    </border>
    <border diagonalUp="false" diagonalDown="false">
      <left style="dotted"/>
      <right style="thin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dotted"/>
      <top/>
      <bottom/>
      <diagonal/>
    </border>
    <border diagonalUp="false" diagonalDown="false">
      <left style="dotted"/>
      <right style="dotted"/>
      <top/>
      <bottom/>
      <diagonal/>
    </border>
    <border diagonalUp="false" diagonalDown="false">
      <left style="thin"/>
      <right style="dotted"/>
      <top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 style="dotted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3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5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2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2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2" borderId="2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5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5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5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E6B9B8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I28" activeCellId="0" sqref="I28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6" min="6" style="1" width="9.13"/>
    <col collapsed="false" customWidth="true" hidden="false" outlineLevel="0" max="12" min="7" style="2" width="9.13"/>
    <col collapsed="false" customWidth="true" hidden="false" outlineLevel="0" max="13" min="13" style="2" width="10.12"/>
    <col collapsed="false" customWidth="true" hidden="false" outlineLevel="0" max="14" min="14" style="0" width="10.12"/>
    <col collapsed="false" customWidth="true" hidden="false" outlineLevel="0" max="15" min="15" style="2" width="9.13"/>
  </cols>
  <sheetData>
    <row r="1" customFormat="false" ht="23.25" hidden="false" customHeight="false" outlineLevel="0" collapsed="false">
      <c r="A1" s="3" t="s">
        <v>0</v>
      </c>
      <c r="B1" s="4"/>
      <c r="D1" s="5" t="n">
        <v>2020</v>
      </c>
      <c r="F1" s="6"/>
      <c r="G1" s="7"/>
      <c r="H1" s="8" t="s">
        <v>1</v>
      </c>
      <c r="I1" s="7"/>
      <c r="J1" s="9"/>
      <c r="K1" s="9"/>
      <c r="L1" s="10"/>
      <c r="M1" s="8" t="s">
        <v>2</v>
      </c>
      <c r="N1" s="8"/>
      <c r="O1" s="11"/>
    </row>
    <row r="2" customFormat="false" ht="15.75" hidden="false" customHeight="false" outlineLevel="0" collapsed="false">
      <c r="A2" s="0" t="s">
        <v>3</v>
      </c>
      <c r="F2" s="12"/>
      <c r="G2" s="13" t="s">
        <v>4</v>
      </c>
      <c r="H2" s="13" t="s">
        <v>5</v>
      </c>
      <c r="I2" s="14" t="s">
        <v>6</v>
      </c>
      <c r="J2" s="13" t="s">
        <v>7</v>
      </c>
      <c r="K2" s="13" t="s">
        <v>8</v>
      </c>
      <c r="L2" s="15" t="s">
        <v>9</v>
      </c>
      <c r="M2" s="13" t="s">
        <v>10</v>
      </c>
      <c r="N2" s="13" t="s">
        <v>11</v>
      </c>
      <c r="O2" s="16" t="s">
        <v>12</v>
      </c>
    </row>
    <row r="3" customFormat="false" ht="15" hidden="false" customHeight="false" outlineLevel="0" collapsed="false">
      <c r="A3" s="17"/>
      <c r="B3" s="17"/>
      <c r="D3" s="18" t="s">
        <v>13</v>
      </c>
      <c r="E3" s="18"/>
      <c r="F3" s="19"/>
      <c r="G3" s="20"/>
      <c r="H3" s="21"/>
      <c r="I3" s="21"/>
      <c r="J3" s="21" t="s">
        <v>14</v>
      </c>
      <c r="K3" s="21"/>
      <c r="L3" s="22"/>
      <c r="N3" s="23"/>
      <c r="O3" s="24" t="str">
        <f aca="false">IF(G3 = "Y", "DAILY", IF(H3 = "Y", "WEEKLY", IF(I3 = "Y", "BI-WEEKLY", IF(J3 = "Y", "SEMI-MO", IF(K3 = "Y", "MONTHLY", "ANNUAL")))))</f>
        <v>SEMI-MO</v>
      </c>
    </row>
    <row r="4" customFormat="false" ht="15" hidden="false" customHeight="false" outlineLevel="0" collapsed="false">
      <c r="F4" s="12"/>
      <c r="L4" s="24"/>
      <c r="N4" s="17"/>
      <c r="O4" s="24"/>
    </row>
    <row r="5" customFormat="false" ht="15" hidden="false" customHeight="false" outlineLevel="0" collapsed="false">
      <c r="A5" s="25" t="s">
        <v>15</v>
      </c>
      <c r="B5" s="26"/>
      <c r="C5" s="26"/>
      <c r="D5" s="26"/>
      <c r="E5" s="26"/>
      <c r="F5" s="27"/>
      <c r="G5" s="28"/>
      <c r="H5" s="28"/>
      <c r="I5" s="29"/>
      <c r="J5" s="28"/>
      <c r="K5" s="28"/>
      <c r="L5" s="28"/>
      <c r="M5" s="28"/>
      <c r="N5" s="28"/>
      <c r="O5" s="30"/>
    </row>
    <row r="6" customFormat="false" ht="15" hidden="false" customHeight="false" outlineLevel="0" collapsed="false">
      <c r="A6" s="31"/>
      <c r="B6" s="32" t="s">
        <v>16</v>
      </c>
      <c r="C6" s="33"/>
      <c r="D6" s="33"/>
      <c r="E6" s="33"/>
      <c r="F6" s="34"/>
      <c r="G6" s="35"/>
      <c r="H6" s="35"/>
      <c r="I6" s="36"/>
      <c r="J6" s="37"/>
      <c r="K6" s="35"/>
      <c r="L6" s="35"/>
      <c r="M6" s="35"/>
      <c r="N6" s="35"/>
      <c r="O6" s="38"/>
    </row>
    <row r="7" customFormat="false" ht="15" hidden="false" customHeight="false" outlineLevel="0" collapsed="false">
      <c r="A7" s="39"/>
      <c r="C7" s="0" t="s">
        <v>17</v>
      </c>
      <c r="F7" s="12"/>
      <c r="G7" s="40"/>
      <c r="H7" s="41"/>
      <c r="I7" s="42"/>
      <c r="J7" s="43"/>
      <c r="K7" s="41"/>
      <c r="L7" s="44"/>
      <c r="M7" s="45" t="n">
        <f aca="false">+(G7*30)+(H7*52/12)+(I7*26/12)+(J7*2)+K7+L7/12</f>
        <v>0</v>
      </c>
      <c r="N7" s="46" t="n">
        <f aca="false">+M7*12</f>
        <v>0</v>
      </c>
      <c r="O7" s="47" t="n">
        <f aca="false">IF(G3 = "Y", G7, IF(H3 = "Y", H7, IF(I3 = "Y", I7, IF(J3 = "Y", J7, IF(K3 = "Y", K7, IF(L3 = "Y", L7, 0))))))</f>
        <v>0</v>
      </c>
    </row>
    <row r="8" customFormat="false" ht="15" hidden="false" customHeight="false" outlineLevel="0" collapsed="false">
      <c r="A8" s="39"/>
      <c r="C8" s="0" t="s">
        <v>18</v>
      </c>
      <c r="F8" s="12"/>
      <c r="G8" s="40"/>
      <c r="H8" s="41"/>
      <c r="I8" s="42"/>
      <c r="J8" s="43"/>
      <c r="K8" s="41"/>
      <c r="L8" s="44"/>
      <c r="M8" s="45" t="n">
        <f aca="false">+(G8*30)+(H8*52/12)+(I8*26/12)+(J8*2)+K8+L8/12</f>
        <v>0</v>
      </c>
      <c r="N8" s="46" t="n">
        <f aca="false">+M8*12</f>
        <v>0</v>
      </c>
      <c r="O8" s="47" t="n">
        <f aca="false">IF(G3 = "Y", G8, IF(H3 = "Y", H8, IF(I3 = "Y", I8, IF(J3 = "Y", J8, IF(K3 = "Y", K8, IF(L3 = "Y", L8, 0))))))</f>
        <v>0</v>
      </c>
    </row>
    <row r="9" customFormat="false" ht="15" hidden="false" customHeight="false" outlineLevel="0" collapsed="false">
      <c r="A9" s="48"/>
      <c r="B9" s="49"/>
      <c r="C9" s="49" t="s">
        <v>18</v>
      </c>
      <c r="D9" s="49"/>
      <c r="E9" s="49"/>
      <c r="F9" s="50"/>
      <c r="G9" s="40"/>
      <c r="H9" s="41"/>
      <c r="I9" s="42"/>
      <c r="J9" s="43"/>
      <c r="K9" s="41"/>
      <c r="L9" s="44"/>
      <c r="M9" s="45" t="n">
        <f aca="false">+(G9*30)+(H9*52/12)+(I9*26/12)+(J9*2)+K9+L9/12</f>
        <v>0</v>
      </c>
      <c r="N9" s="46" t="n">
        <f aca="false">+M9*12</f>
        <v>0</v>
      </c>
      <c r="O9" s="51" t="n">
        <f aca="false">IF(G3 = "Y", G9, IF(H3 = "Y", H9, IF(I3 = "Y", I9, IF(J3 = "Y", J9, IF(K3 = "Y", K9, IF(L3 = "Y", L9, 0))))))</f>
        <v>0</v>
      </c>
    </row>
    <row r="10" customFormat="false" ht="15" hidden="false" customHeight="false" outlineLevel="0" collapsed="false">
      <c r="A10" s="31"/>
      <c r="E10" s="52" t="s">
        <v>19</v>
      </c>
      <c r="F10" s="53"/>
      <c r="L10" s="24"/>
      <c r="M10" s="54" t="n">
        <f aca="false">SUM(M6:M9)</f>
        <v>0</v>
      </c>
      <c r="N10" s="55" t="n">
        <f aca="false">+M10*12</f>
        <v>0</v>
      </c>
      <c r="O10" s="54" t="n">
        <f aca="false">SUM(O7:O9)</f>
        <v>0</v>
      </c>
    </row>
    <row r="11" customFormat="false" ht="15" hidden="false" customHeight="false" outlineLevel="0" collapsed="false">
      <c r="A11" s="39"/>
      <c r="F11" s="12"/>
      <c r="L11" s="24"/>
      <c r="N11" s="23"/>
      <c r="O11" s="24"/>
    </row>
    <row r="12" customFormat="false" ht="15" hidden="false" customHeight="false" outlineLevel="0" collapsed="false">
      <c r="A12" s="56" t="s">
        <v>20</v>
      </c>
      <c r="B12" s="57"/>
      <c r="C12" s="57"/>
      <c r="D12" s="57"/>
      <c r="E12" s="57"/>
      <c r="F12" s="58"/>
      <c r="G12" s="59"/>
      <c r="H12" s="60"/>
      <c r="I12" s="61"/>
      <c r="J12" s="60"/>
      <c r="K12" s="60"/>
      <c r="L12" s="60"/>
      <c r="M12" s="60"/>
      <c r="N12" s="60"/>
      <c r="O12" s="62"/>
    </row>
    <row r="13" customFormat="false" ht="15" hidden="false" customHeight="false" outlineLevel="0" collapsed="false">
      <c r="A13" s="17"/>
      <c r="B13" s="32" t="s">
        <v>21</v>
      </c>
      <c r="C13" s="33"/>
      <c r="D13" s="33"/>
      <c r="E13" s="63"/>
      <c r="F13" s="34"/>
      <c r="G13" s="36"/>
      <c r="H13" s="36"/>
      <c r="I13" s="36"/>
      <c r="J13" s="36"/>
      <c r="K13" s="36"/>
      <c r="L13" s="36"/>
      <c r="M13" s="36"/>
      <c r="N13" s="36"/>
      <c r="O13" s="38"/>
    </row>
    <row r="14" customFormat="false" ht="15" hidden="false" customHeight="false" outlineLevel="0" collapsed="false">
      <c r="A14" s="39"/>
      <c r="C14" s="64" t="s">
        <v>22</v>
      </c>
      <c r="D14" s="65"/>
      <c r="E14" s="18"/>
      <c r="F14" s="19"/>
      <c r="L14" s="24"/>
      <c r="M14" s="66"/>
      <c r="N14" s="67"/>
      <c r="O14" s="47"/>
    </row>
    <row r="15" customFormat="false" ht="15" hidden="false" customHeight="false" outlineLevel="0" collapsed="false">
      <c r="A15" s="39"/>
      <c r="B15" s="68"/>
      <c r="C15" s="0" t="s">
        <v>23</v>
      </c>
      <c r="F15" s="12"/>
      <c r="G15" s="40"/>
      <c r="H15" s="69"/>
      <c r="I15" s="70"/>
      <c r="J15" s="71"/>
      <c r="K15" s="69"/>
      <c r="L15" s="44"/>
      <c r="M15" s="45" t="n">
        <f aca="false">+(G15*30)+(H15*52/12)+(I15*26/12)+(J15*2)+K15+L15/12</f>
        <v>0</v>
      </c>
      <c r="N15" s="46" t="n">
        <f aca="false">+M15*12</f>
        <v>0</v>
      </c>
      <c r="O15" s="72" t="n">
        <f aca="false">IF(G3 = "Y", G15, IF(H3 = "Y", H15, IF(I3 = "Y", I15, IF(J3 = "Y", J15, IF(K3 = "Y", K15, IF(L3 = "Y", L15, 0))))))</f>
        <v>0</v>
      </c>
    </row>
    <row r="16" customFormat="false" ht="15" hidden="false" customHeight="false" outlineLevel="0" collapsed="false">
      <c r="A16" s="39"/>
      <c r="B16" s="68"/>
      <c r="C16" s="0" t="s">
        <v>24</v>
      </c>
      <c r="F16" s="12"/>
      <c r="G16" s="40"/>
      <c r="H16" s="69"/>
      <c r="I16" s="42"/>
      <c r="J16" s="71"/>
      <c r="K16" s="69"/>
      <c r="L16" s="44"/>
      <c r="M16" s="45" t="n">
        <f aca="false">+(G16*30)+(H16*52/12)+(I16*26/12)+(J16*2)+K16+L16/12</f>
        <v>0</v>
      </c>
      <c r="N16" s="46" t="n">
        <f aca="false">+M16*12</f>
        <v>0</v>
      </c>
      <c r="O16" s="72" t="n">
        <f aca="false">IF(G3 = "Y", G16, IF(H3 = "Y", H16, IF(I3 = "Y", I16, IF(J3 = "Y", J16, IF(K3 = "Y", K16, IF(L3= "Y", L16, 0))))))</f>
        <v>0</v>
      </c>
    </row>
    <row r="17" customFormat="false" ht="15" hidden="false" customHeight="false" outlineLevel="0" collapsed="false">
      <c r="A17" s="39"/>
      <c r="B17" s="68"/>
      <c r="C17" s="0" t="s">
        <v>25</v>
      </c>
      <c r="F17" s="12"/>
      <c r="G17" s="40"/>
      <c r="H17" s="69"/>
      <c r="I17" s="42"/>
      <c r="J17" s="71"/>
      <c r="K17" s="69"/>
      <c r="L17" s="44"/>
      <c r="M17" s="45" t="n">
        <f aca="false">+(G17*30)+(H17*52/12)+(I17*26/12)+(J17*2)+K17+L17/12</f>
        <v>0</v>
      </c>
      <c r="N17" s="46" t="n">
        <f aca="false">+M17*12</f>
        <v>0</v>
      </c>
      <c r="O17" s="72" t="n">
        <f aca="false">IF(G3 = "Y", G17, IF(H3 = "Y", H17, IF(I3 = "Y", I17, IF(J3 = "Y", J17, IF(K3 = "Y", K17, IF(L3 = "Y", L17, 0))))))</f>
        <v>0</v>
      </c>
    </row>
    <row r="18" customFormat="false" ht="15" hidden="false" customHeight="false" outlineLevel="0" collapsed="false">
      <c r="A18" s="39"/>
      <c r="B18" s="68"/>
      <c r="C18" s="0" t="s">
        <v>26</v>
      </c>
      <c r="F18" s="12"/>
      <c r="G18" s="40"/>
      <c r="H18" s="69"/>
      <c r="I18" s="42"/>
      <c r="J18" s="71"/>
      <c r="K18" s="69"/>
      <c r="L18" s="44"/>
      <c r="M18" s="45" t="n">
        <f aca="false">+(G18*30)+(H18*52/12)+(I18*26/12)+(J18*2)+K18+L18/12</f>
        <v>0</v>
      </c>
      <c r="N18" s="46" t="n">
        <f aca="false">+M18*12</f>
        <v>0</v>
      </c>
      <c r="O18" s="72" t="n">
        <f aca="false">IF(G3 = "Y", G18, IF(H3 = "Y", H18, IF(I3 = "Y", I18, IF(J3 = "Y", J18, IF(K3 = "Y", K18, IF(L3 = "Y", L18, 0))))))</f>
        <v>0</v>
      </c>
    </row>
    <row r="19" customFormat="false" ht="15" hidden="false" customHeight="false" outlineLevel="0" collapsed="false">
      <c r="A19" s="39"/>
      <c r="B19" s="68"/>
      <c r="C19" s="0" t="s">
        <v>27</v>
      </c>
      <c r="F19" s="12"/>
      <c r="G19" s="40"/>
      <c r="H19" s="69"/>
      <c r="I19" s="42"/>
      <c r="J19" s="71"/>
      <c r="K19" s="69"/>
      <c r="L19" s="44"/>
      <c r="M19" s="45" t="n">
        <f aca="false">+(G19*30)+(H19*52/12)+(I19*26/12)+(J19*2)+K19+L19/12</f>
        <v>0</v>
      </c>
      <c r="N19" s="46" t="n">
        <f aca="false">+M19*12</f>
        <v>0</v>
      </c>
      <c r="O19" s="72" t="n">
        <f aca="false">IF(G3 = "Y", G19, IF(H3 = "Y", H19, IF(I3 = "Y", I19, IF(J3 = "Y", J19, IF(K3 = "Y", K19, IF(L3 = "Y", L19, 0))))))</f>
        <v>0</v>
      </c>
    </row>
    <row r="20" customFormat="false" ht="15" hidden="false" customHeight="false" outlineLevel="0" collapsed="false">
      <c r="A20" s="39"/>
      <c r="B20" s="68"/>
      <c r="C20" s="0" t="s">
        <v>18</v>
      </c>
      <c r="F20" s="12"/>
      <c r="G20" s="40"/>
      <c r="H20" s="69"/>
      <c r="I20" s="42"/>
      <c r="J20" s="71"/>
      <c r="K20" s="69"/>
      <c r="L20" s="44"/>
      <c r="M20" s="45" t="n">
        <f aca="false">+(G20*30)+(H20*52/12)+(I20*26/12)+(J20*2)+K20+L20/12</f>
        <v>0</v>
      </c>
      <c r="N20" s="46" t="n">
        <f aca="false">+M20*12</f>
        <v>0</v>
      </c>
      <c r="O20" s="72" t="n">
        <f aca="false">IF(G3 = "Y", G20, IF(H3 = "Y", H20, IF(I3 = "Y", I20, IF(J3 = "Y", J20, IF(K3 = "Y", K20, IF(L3 = "Y", L20, 0))))))</f>
        <v>0</v>
      </c>
    </row>
    <row r="21" customFormat="false" ht="15" hidden="false" customHeight="false" outlineLevel="0" collapsed="false">
      <c r="A21" s="39"/>
      <c r="B21" s="68"/>
      <c r="C21" s="0" t="s">
        <v>18</v>
      </c>
      <c r="F21" s="12"/>
      <c r="G21" s="40"/>
      <c r="H21" s="69"/>
      <c r="I21" s="42"/>
      <c r="J21" s="71"/>
      <c r="K21" s="69"/>
      <c r="L21" s="44"/>
      <c r="M21" s="45" t="n">
        <f aca="false">+(G21*30)+(H21*52/12)+(I21*26/12)+(J21*2)+K21+L21/12</f>
        <v>0</v>
      </c>
      <c r="N21" s="46" t="n">
        <f aca="false">+M21*12</f>
        <v>0</v>
      </c>
      <c r="O21" s="72" t="n">
        <f aca="false">IF(G3 = "Y", G21, IF(H3 = "Y", H21, IF(I3 = "Y", I21, IF(J3 = "Y", J21, IF(K3 = "Y", K21, IF(L3 = "Y", L21, 0))))))</f>
        <v>0</v>
      </c>
    </row>
    <row r="22" customFormat="false" ht="15" hidden="false" customHeight="false" outlineLevel="0" collapsed="false">
      <c r="A22" s="39"/>
      <c r="B22" s="68"/>
      <c r="C22" s="0" t="s">
        <v>18</v>
      </c>
      <c r="F22" s="12"/>
      <c r="G22" s="40"/>
      <c r="H22" s="69"/>
      <c r="I22" s="42"/>
      <c r="J22" s="71"/>
      <c r="K22" s="69"/>
      <c r="L22" s="44"/>
      <c r="M22" s="45" t="n">
        <f aca="false">+(G22*30)+(H22*52/12)+(I22*26/12)+(J22*2)+K22+L22/12</f>
        <v>0</v>
      </c>
      <c r="N22" s="46" t="n">
        <f aca="false">+M22*12</f>
        <v>0</v>
      </c>
      <c r="O22" s="72" t="n">
        <f aca="false">IF(G3 = "Y", G22, IF(H3 = "Y", H22, IF(I3 = "Y", I22, IF(J3 = "Y", J22, IF(K3 = "Y", K22, IF(L3 = "Y", L22, 0))))))</f>
        <v>0</v>
      </c>
    </row>
    <row r="23" customFormat="false" ht="15" hidden="false" customHeight="false" outlineLevel="0" collapsed="false">
      <c r="A23" s="39"/>
      <c r="B23" s="68"/>
      <c r="C23" s="73" t="s">
        <v>18</v>
      </c>
      <c r="D23" s="49"/>
      <c r="E23" s="49"/>
      <c r="F23" s="50"/>
      <c r="G23" s="40"/>
      <c r="H23" s="69"/>
      <c r="I23" s="42"/>
      <c r="J23" s="71"/>
      <c r="K23" s="69"/>
      <c r="L23" s="44"/>
      <c r="M23" s="45" t="n">
        <f aca="false">+(G23*30)+(H23*52/12)+(I23*26/12)+(J23*2)+K23+L23/12</f>
        <v>0</v>
      </c>
      <c r="N23" s="46" t="n">
        <f aca="false">+M23*12</f>
        <v>0</v>
      </c>
      <c r="O23" s="72" t="n">
        <f aca="false">IF(G3 = "Y", G23, IF(H3 = "Y", H23, IF(I3 = "Y", I23, IF(J3 = "Y", J23, IF(K3 = "Y", K23, IF(L3 = "Y", L23, 0))))))</f>
        <v>0</v>
      </c>
    </row>
    <row r="24" customFormat="false" ht="15" hidden="false" customHeight="false" outlineLevel="0" collapsed="false">
      <c r="A24" s="17"/>
      <c r="B24" s="74"/>
      <c r="F24" s="6" t="s">
        <v>28</v>
      </c>
      <c r="L24" s="24"/>
      <c r="M24" s="75" t="n">
        <f aca="false">SUM(M15:M23)</f>
        <v>0</v>
      </c>
      <c r="N24" s="76" t="n">
        <f aca="false">SUM(N15:N23)</f>
        <v>0</v>
      </c>
      <c r="O24" s="77" t="n">
        <f aca="false">SUM(O15:O23)</f>
        <v>0</v>
      </c>
    </row>
    <row r="25" customFormat="false" ht="15" hidden="false" customHeight="false" outlineLevel="0" collapsed="false">
      <c r="B25" s="74"/>
      <c r="F25" s="78"/>
      <c r="M25" s="66"/>
      <c r="N25" s="67"/>
      <c r="O25" s="66"/>
    </row>
    <row r="26" customFormat="false" ht="15" hidden="false" customHeight="false" outlineLevel="0" collapsed="false">
      <c r="A26" s="39"/>
      <c r="C26" s="79" t="s">
        <v>29</v>
      </c>
      <c r="D26" s="80"/>
      <c r="E26" s="18"/>
      <c r="F26" s="19"/>
      <c r="L26" s="24"/>
      <c r="M26" s="66"/>
      <c r="N26" s="67"/>
      <c r="O26" s="66"/>
    </row>
    <row r="27" customFormat="false" ht="15" hidden="false" customHeight="false" outlineLevel="0" collapsed="false">
      <c r="A27" s="39"/>
      <c r="B27" s="68"/>
      <c r="C27" s="0" t="s">
        <v>30</v>
      </c>
      <c r="F27" s="81" t="n">
        <v>0</v>
      </c>
      <c r="G27" s="82"/>
      <c r="H27" s="83"/>
      <c r="J27" s="84"/>
      <c r="K27" s="83"/>
      <c r="L27" s="83"/>
      <c r="M27" s="45" t="n">
        <f aca="false">F27*M7</f>
        <v>0</v>
      </c>
      <c r="N27" s="46" t="n">
        <f aca="false">+M27*12</f>
        <v>0</v>
      </c>
      <c r="O27" s="72" t="n">
        <f aca="false">IF(O3 = "DAILY", F27*G7, IF(O3 = "WEEKLY", F27*H7, IF(O3 = "BI-WEEKLY", F27*I7, IF(O3 = "SEMI-MO", F27*J7, IF(O3 = "MONTHLY", F27*K7, F27*L7)))))</f>
        <v>0</v>
      </c>
    </row>
    <row r="28" customFormat="false" ht="15" hidden="false" customHeight="false" outlineLevel="0" collapsed="false">
      <c r="A28" s="39"/>
      <c r="B28" s="68"/>
      <c r="C28" s="0" t="s">
        <v>31</v>
      </c>
      <c r="F28" s="81" t="n">
        <v>0</v>
      </c>
      <c r="G28" s="82"/>
      <c r="H28" s="83"/>
      <c r="J28" s="84"/>
      <c r="K28" s="83"/>
      <c r="L28" s="83"/>
      <c r="M28" s="85" t="n">
        <f aca="false">F28*M7</f>
        <v>0</v>
      </c>
      <c r="N28" s="46" t="n">
        <f aca="false">+M28*12</f>
        <v>0</v>
      </c>
      <c r="O28" s="51" t="n">
        <f aca="false">IF(O3 = "DAILY", F28*G7, IF(O3 = "WEEKLY", F28*H7, IF(O3 = "BI-WEEKLY", F28*I7, IF(O3 = "SEMI-MO", F28*J7, IF(O3 = "MONTHLY", F28*K7, F28*L7)))))</f>
        <v>0</v>
      </c>
    </row>
    <row r="29" customFormat="false" ht="15" hidden="false" customHeight="false" outlineLevel="0" collapsed="false">
      <c r="A29" s="39"/>
      <c r="B29" s="68"/>
      <c r="C29" s="0" t="s">
        <v>18</v>
      </c>
      <c r="F29" s="86"/>
      <c r="G29" s="82"/>
      <c r="H29" s="83"/>
      <c r="J29" s="84"/>
      <c r="K29" s="83"/>
      <c r="L29" s="83"/>
      <c r="M29" s="85" t="n">
        <f aca="false">F29*M7</f>
        <v>0</v>
      </c>
      <c r="N29" s="46" t="n">
        <f aca="false">+M29*12</f>
        <v>0</v>
      </c>
      <c r="O29" s="51" t="n">
        <f aca="false">IF(O3 = "DAILY", F29*G7, IF(O3 = "WEEKLY", F29*H7, IF(O3 = "BI-WEEKLY", F29*I7, IF(O3 = "SEMI-MO", F29*J7, IF(O3 = "MONTHLY", F29*K7, F29*L7)))))</f>
        <v>0</v>
      </c>
    </row>
    <row r="30" customFormat="false" ht="15" hidden="false" customHeight="false" outlineLevel="0" collapsed="false">
      <c r="A30" s="39"/>
      <c r="B30" s="68"/>
      <c r="C30" s="49" t="s">
        <v>18</v>
      </c>
      <c r="D30" s="49"/>
      <c r="E30" s="49"/>
      <c r="F30" s="81"/>
      <c r="G30" s="46"/>
      <c r="H30" s="87"/>
      <c r="J30" s="88"/>
      <c r="K30" s="87"/>
      <c r="L30" s="87"/>
      <c r="M30" s="85" t="n">
        <f aca="false">F30*M7</f>
        <v>0</v>
      </c>
      <c r="N30" s="46" t="n">
        <f aca="false">+M30*12</f>
        <v>0</v>
      </c>
      <c r="O30" s="51" t="n">
        <f aca="false">IF(O3 = "DAILY", F30*G7, IF(O3 = "WEEKLY", F30*H7, IF(O3 = "BI-WEEKLY", F30*I7, IF(O3 = "SEMI-MO", F30*J7, IF(O3 = "MONTHLY", F30*K7, F30*L7)))))</f>
        <v>0</v>
      </c>
    </row>
    <row r="31" customFormat="false" ht="15" hidden="false" customHeight="false" outlineLevel="0" collapsed="false">
      <c r="A31" s="17"/>
      <c r="B31" s="74"/>
      <c r="F31" s="6" t="s">
        <v>28</v>
      </c>
      <c r="I31" s="89"/>
      <c r="L31" s="24"/>
      <c r="M31" s="75" t="n">
        <f aca="false">SUM(M27:M30)</f>
        <v>0</v>
      </c>
      <c r="N31" s="76" t="n">
        <f aca="false">SUM(N27:N30)</f>
        <v>0</v>
      </c>
      <c r="O31" s="77" t="n">
        <f aca="false">SUM(O27:O30)</f>
        <v>0</v>
      </c>
    </row>
    <row r="32" customFormat="false" ht="15" hidden="false" customHeight="false" outlineLevel="0" collapsed="false">
      <c r="A32" s="39"/>
      <c r="F32" s="12"/>
      <c r="G32" s="90"/>
      <c r="H32" s="91"/>
      <c r="J32" s="91"/>
      <c r="K32" s="91"/>
      <c r="L32" s="92"/>
      <c r="M32" s="72"/>
      <c r="N32" s="90"/>
      <c r="O32" s="66"/>
    </row>
    <row r="33" customFormat="false" ht="15" hidden="false" customHeight="false" outlineLevel="0" collapsed="false">
      <c r="A33" s="39"/>
      <c r="B33" s="32" t="s">
        <v>32</v>
      </c>
      <c r="C33" s="33"/>
      <c r="D33" s="33"/>
      <c r="E33" s="33"/>
      <c r="F33" s="34"/>
      <c r="G33" s="36"/>
      <c r="H33" s="36"/>
      <c r="I33" s="36"/>
      <c r="J33" s="36"/>
      <c r="K33" s="36"/>
      <c r="L33" s="36"/>
      <c r="M33" s="36"/>
      <c r="N33" s="36"/>
      <c r="O33" s="38"/>
    </row>
    <row r="34" customFormat="false" ht="15" hidden="false" customHeight="false" outlineLevel="0" collapsed="false">
      <c r="A34" s="39"/>
      <c r="B34" s="68"/>
      <c r="C34" s="17" t="s">
        <v>33</v>
      </c>
      <c r="D34" s="17"/>
      <c r="E34" s="17"/>
      <c r="F34" s="81" t="n">
        <v>0</v>
      </c>
      <c r="G34" s="82"/>
      <c r="H34" s="83"/>
      <c r="J34" s="84"/>
      <c r="K34" s="83"/>
      <c r="L34" s="83"/>
      <c r="M34" s="45" t="n">
        <f aca="false">F34*M7</f>
        <v>0</v>
      </c>
      <c r="N34" s="46" t="n">
        <f aca="false">+M34*12</f>
        <v>0</v>
      </c>
      <c r="O34" s="72" t="n">
        <f aca="false">IF(O3 = "DAILY", F34*G7, IF(O3 = "WEEKLY", F34*H7, IF(O3 = "BI-WEEKLY", F34*I7, IF(O3 = "SEMI-MO", F34*J7, IF(O3 = "MONTHLY", F34*K7, F34*L7)))))</f>
        <v>0</v>
      </c>
    </row>
    <row r="35" customFormat="false" ht="15" hidden="false" customHeight="false" outlineLevel="0" collapsed="false">
      <c r="A35" s="39"/>
      <c r="B35" s="68"/>
      <c r="C35" s="17" t="s">
        <v>34</v>
      </c>
      <c r="D35" s="17"/>
      <c r="E35" s="17"/>
      <c r="F35" s="86" t="n">
        <v>0</v>
      </c>
      <c r="G35" s="82"/>
      <c r="H35" s="83"/>
      <c r="J35" s="84"/>
      <c r="K35" s="83"/>
      <c r="L35" s="83"/>
      <c r="M35" s="85" t="n">
        <f aca="false">F35*M7</f>
        <v>0</v>
      </c>
      <c r="N35" s="46" t="n">
        <f aca="false">+M35*12</f>
        <v>0</v>
      </c>
      <c r="O35" s="51" t="n">
        <f aca="false">IF(O3 = "DAILY", F35*G7, IF(O3 = "WEEKLY", F35*H7, IF(O3 = "BI-WEEKLY", F35*I7, IF(O3 = "SEMI-MO", F35*J7, IF(O3 = "MONTHLY", F35*K7, F35*L7)))))</f>
        <v>0</v>
      </c>
    </row>
    <row r="36" customFormat="false" ht="15" hidden="false" customHeight="false" outlineLevel="0" collapsed="false">
      <c r="A36" s="39"/>
      <c r="B36" s="68"/>
      <c r="C36" s="17" t="s">
        <v>35</v>
      </c>
      <c r="D36" s="17"/>
      <c r="E36" s="17"/>
      <c r="F36" s="86" t="n">
        <v>0</v>
      </c>
      <c r="G36" s="82"/>
      <c r="H36" s="83"/>
      <c r="J36" s="84"/>
      <c r="K36" s="83"/>
      <c r="L36" s="83"/>
      <c r="M36" s="85" t="n">
        <f aca="false">F36*M7</f>
        <v>0</v>
      </c>
      <c r="N36" s="46" t="n">
        <f aca="false">+M36*12</f>
        <v>0</v>
      </c>
      <c r="O36" s="51" t="n">
        <f aca="false">IF(O3 = "DAILY", F36*G7, IF(O3 = "WEEKLY", F36*H7, IF(O3 = "BI-WEEKLY", F36*I7, IF(O3 = "SEMI-MO", F36*J7, IF(O3 = "MONTHLY", F36*K7, F36*L7)))))</f>
        <v>0</v>
      </c>
    </row>
    <row r="37" customFormat="false" ht="15" hidden="false" customHeight="false" outlineLevel="0" collapsed="false">
      <c r="A37" s="39"/>
      <c r="B37" s="68"/>
      <c r="C37" s="17" t="s">
        <v>36</v>
      </c>
      <c r="D37" s="17"/>
      <c r="E37" s="17"/>
      <c r="F37" s="86" t="n">
        <v>0</v>
      </c>
      <c r="G37" s="82"/>
      <c r="H37" s="83"/>
      <c r="J37" s="84"/>
      <c r="K37" s="83"/>
      <c r="L37" s="83"/>
      <c r="M37" s="85" t="n">
        <f aca="false">F37*M7</f>
        <v>0</v>
      </c>
      <c r="N37" s="46" t="n">
        <f aca="false">+M37*12</f>
        <v>0</v>
      </c>
      <c r="O37" s="51" t="n">
        <f aca="false">IF(O3 = "DAILY", F37*G7, IF(O3 = "WEEKLY", F37*H7, IF(O3 = "BI-WEEKLY", F37*I7, IF(O3 = "SEMI-MO", F37*J7, IF(O3 = "MONTHLY", F37*K7, F37*L7)))))</f>
        <v>0</v>
      </c>
    </row>
    <row r="38" customFormat="false" ht="15" hidden="false" customHeight="false" outlineLevel="0" collapsed="false">
      <c r="B38" s="68"/>
      <c r="C38" s="17" t="s">
        <v>18</v>
      </c>
      <c r="D38" s="17"/>
      <c r="E38" s="17"/>
      <c r="F38" s="86"/>
      <c r="G38" s="82"/>
      <c r="H38" s="83"/>
      <c r="J38" s="84"/>
      <c r="K38" s="83"/>
      <c r="L38" s="83"/>
      <c r="M38" s="85" t="n">
        <f aca="false">F38*M7</f>
        <v>0</v>
      </c>
      <c r="N38" s="46" t="n">
        <f aca="false">+M38*12</f>
        <v>0</v>
      </c>
      <c r="O38" s="51" t="n">
        <f aca="false">IF(O3 = "DAILY", F38*G7, IF(O3 = "WEEKLY", F38*H7, IF(O3 = "BI-WEEKLY", F38*I7, IF(O3 = "SEMI-MO", F38*J7, IF(O3 = "MONTHLY", F38*K7, F38*L7)))))</f>
        <v>0</v>
      </c>
    </row>
    <row r="39" customFormat="false" ht="15" hidden="false" customHeight="false" outlineLevel="0" collapsed="false">
      <c r="B39" s="68"/>
      <c r="C39" s="49" t="s">
        <v>18</v>
      </c>
      <c r="D39" s="49"/>
      <c r="E39" s="49"/>
      <c r="F39" s="86"/>
      <c r="G39" s="46"/>
      <c r="H39" s="87"/>
      <c r="I39" s="91"/>
      <c r="J39" s="88"/>
      <c r="K39" s="87"/>
      <c r="L39" s="87"/>
      <c r="M39" s="85" t="n">
        <f aca="false">F39*M7</f>
        <v>0</v>
      </c>
      <c r="N39" s="46" t="n">
        <f aca="false">+M39*12</f>
        <v>0</v>
      </c>
      <c r="O39" s="51" t="n">
        <f aca="false">IF(O3 = "DAILY", F39*G7, IF(O3 = "WEEKLY", F39*H7, IF(O3 = "BI-WEEKLY", F39*I7, IF(O3 = "SEMI-MO", F39*J7, IF(O3 = "MONTHLY", F39*K7, F39*L7)))))</f>
        <v>0</v>
      </c>
    </row>
    <row r="40" customFormat="false" ht="15" hidden="false" customHeight="false" outlineLevel="0" collapsed="false">
      <c r="B40" s="74"/>
      <c r="F40" s="6" t="s">
        <v>28</v>
      </c>
      <c r="L40" s="24"/>
      <c r="M40" s="75" t="n">
        <f aca="false">SUM(M34:M39)</f>
        <v>0</v>
      </c>
      <c r="N40" s="76" t="n">
        <f aca="false">SUM(N34:N39)</f>
        <v>0</v>
      </c>
      <c r="O40" s="77" t="n">
        <f aca="false">SUM(O34:O39)</f>
        <v>0</v>
      </c>
    </row>
    <row r="41" customFormat="false" ht="15" hidden="false" customHeight="false" outlineLevel="0" collapsed="false">
      <c r="A41" s="48"/>
      <c r="B41" s="73"/>
      <c r="C41" s="49"/>
      <c r="D41" s="49"/>
      <c r="E41" s="49"/>
      <c r="F41" s="50"/>
      <c r="L41" s="24"/>
      <c r="M41" s="72"/>
      <c r="N41" s="90"/>
      <c r="O41" s="72"/>
    </row>
    <row r="42" customFormat="false" ht="15" hidden="false" customHeight="false" outlineLevel="0" collapsed="false">
      <c r="A42" s="39"/>
      <c r="E42" s="93" t="s">
        <v>37</v>
      </c>
      <c r="F42" s="94"/>
      <c r="L42" s="24"/>
      <c r="M42" s="95" t="n">
        <f aca="false">M24+M31+M40</f>
        <v>0</v>
      </c>
      <c r="N42" s="96" t="n">
        <f aca="false">N24+N31+N40</f>
        <v>0</v>
      </c>
      <c r="O42" s="95" t="n">
        <f aca="false">O24+O31+O40</f>
        <v>0</v>
      </c>
    </row>
    <row r="43" customFormat="false" ht="15" hidden="false" customHeight="false" outlineLevel="0" collapsed="false">
      <c r="A43" s="39"/>
      <c r="F43" s="12"/>
      <c r="L43" s="24"/>
      <c r="M43" s="66"/>
      <c r="N43" s="67"/>
      <c r="O43" s="66"/>
    </row>
    <row r="44" customFormat="false" ht="15" hidden="false" customHeight="false" outlineLevel="0" collapsed="false">
      <c r="A44" s="39"/>
      <c r="F44" s="12"/>
      <c r="L44" s="24"/>
      <c r="M44" s="24"/>
      <c r="N44" s="67"/>
      <c r="O44" s="66"/>
    </row>
    <row r="45" customFormat="false" ht="15" hidden="false" customHeight="false" outlineLevel="0" collapsed="false">
      <c r="A45" s="97" t="s">
        <v>38</v>
      </c>
      <c r="B45" s="98"/>
      <c r="C45" s="98"/>
      <c r="D45" s="98"/>
      <c r="E45" s="98"/>
      <c r="F45" s="99"/>
      <c r="G45" s="100"/>
      <c r="H45" s="100"/>
      <c r="I45" s="100"/>
      <c r="J45" s="100"/>
      <c r="K45" s="100"/>
      <c r="L45" s="101"/>
      <c r="M45" s="102" t="n">
        <f aca="false">M10-M42</f>
        <v>0</v>
      </c>
      <c r="N45" s="103" t="n">
        <f aca="false">N10-N42</f>
        <v>0</v>
      </c>
      <c r="O45" s="102" t="n">
        <f aca="false">O10-O42</f>
        <v>0</v>
      </c>
    </row>
  </sheetData>
  <mergeCells count="1">
    <mergeCell ref="M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9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7" topLeftCell="A8" activePane="bottomLeft" state="frozen"/>
      <selection pane="topLeft" activeCell="A1" activeCellId="0" sqref="A1"/>
      <selection pane="bottomLeft" activeCell="Q13" activeCellId="0" sqref="Q13"/>
    </sheetView>
  </sheetViews>
  <sheetFormatPr defaultColWidth="8.70703125" defaultRowHeight="15" zeroHeight="false" outlineLevelRow="0" outlineLevelCol="0"/>
  <cols>
    <col collapsed="false" customWidth="true" hidden="false" outlineLevel="0" max="17" min="17" style="0" width="9.29"/>
  </cols>
  <sheetData>
    <row r="1" customFormat="false" ht="23.25" hidden="false" customHeight="false" outlineLevel="0" collapsed="false">
      <c r="A1" s="3" t="s">
        <v>39</v>
      </c>
      <c r="B1" s="4"/>
      <c r="G1" s="17"/>
      <c r="H1" s="17"/>
      <c r="K1" s="17"/>
      <c r="L1" s="17"/>
      <c r="M1" s="17"/>
    </row>
    <row r="2" customFormat="false" ht="15" hidden="false" customHeight="false" outlineLevel="0" collapsed="false">
      <c r="A2" s="0" t="s">
        <v>40</v>
      </c>
      <c r="G2" s="17"/>
      <c r="H2" s="17"/>
      <c r="K2" s="17"/>
      <c r="L2" s="17"/>
      <c r="M2" s="17"/>
    </row>
    <row r="3" customFormat="false" ht="15" hidden="false" customHeight="false" outlineLevel="0" collapsed="false">
      <c r="G3" s="17"/>
      <c r="H3" s="17"/>
      <c r="K3" s="17"/>
      <c r="L3" s="17"/>
      <c r="M3" s="17"/>
    </row>
    <row r="4" customFormat="false" ht="15" hidden="false" customHeight="false" outlineLevel="0" collapsed="false">
      <c r="A4" s="104" t="s">
        <v>41</v>
      </c>
      <c r="B4" s="105"/>
      <c r="C4" s="106" t="n">
        <f aca="false">'Paycheck Analysis'!D1</f>
        <v>2020</v>
      </c>
      <c r="G4" s="17"/>
      <c r="H4" s="17"/>
    </row>
    <row r="5" customFormat="false" ht="15" hidden="false" customHeight="false" outlineLevel="0" collapsed="false">
      <c r="A5" s="107" t="s">
        <v>42</v>
      </c>
      <c r="B5" s="108"/>
      <c r="C5" s="109" t="str">
        <f aca="false">'Paycheck Analysis'!O3</f>
        <v>SEMI-MO</v>
      </c>
      <c r="G5" s="17"/>
      <c r="H5" s="17"/>
    </row>
    <row r="6" customFormat="false" ht="15" hidden="false" customHeight="false" outlineLevel="0" collapsed="false">
      <c r="A6" s="104" t="s">
        <v>43</v>
      </c>
      <c r="B6" s="110"/>
      <c r="C6" s="111" t="s">
        <v>44</v>
      </c>
      <c r="G6" s="39"/>
      <c r="H6" s="112" t="s">
        <v>45</v>
      </c>
      <c r="I6" s="113"/>
      <c r="J6" s="114"/>
      <c r="K6" s="115"/>
      <c r="L6" s="115"/>
      <c r="M6" s="116"/>
      <c r="N6" s="113" t="s">
        <v>2</v>
      </c>
      <c r="O6" s="113"/>
      <c r="P6" s="117"/>
      <c r="Q6" s="118" t="s">
        <v>46</v>
      </c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20"/>
    </row>
    <row r="7" customFormat="false" ht="15.75" hidden="false" customHeight="false" outlineLevel="0" collapsed="false">
      <c r="G7" s="39"/>
      <c r="H7" s="13" t="s">
        <v>4</v>
      </c>
      <c r="I7" s="13" t="s">
        <v>5</v>
      </c>
      <c r="J7" s="14" t="s">
        <v>6</v>
      </c>
      <c r="K7" s="13" t="s">
        <v>7</v>
      </c>
      <c r="L7" s="13" t="s">
        <v>8</v>
      </c>
      <c r="M7" s="15" t="s">
        <v>9</v>
      </c>
      <c r="N7" s="13" t="s">
        <v>10</v>
      </c>
      <c r="O7" s="13" t="s">
        <v>11</v>
      </c>
      <c r="P7" s="16" t="s">
        <v>12</v>
      </c>
      <c r="Q7" s="121" t="str">
        <f aca="false">IF(C4, CONCATENATE("JAN ", C4), "JAN {?}")</f>
        <v>JAN 2020</v>
      </c>
      <c r="R7" s="122" t="str">
        <f aca="false">IF(C4, CONCATENATE("FEB ", C4), "FEB {?}")</f>
        <v>FEB 2020</v>
      </c>
      <c r="S7" s="122" t="str">
        <f aca="false">IF(C4, CONCATENATE("MAR ", C4), "MAR {?}")</f>
        <v>MAR 2020</v>
      </c>
      <c r="T7" s="122" t="str">
        <f aca="false">IF(C4, CONCATENATE("APR ", C4), "APR {?}")</f>
        <v>APR 2020</v>
      </c>
      <c r="U7" s="122" t="str">
        <f aca="false">IF(C4, CONCATENATE("MAY ", C4), "MAY {?}")</f>
        <v>MAY 2020</v>
      </c>
      <c r="V7" s="122" t="str">
        <f aca="false">IF(C4, CONCATENATE("JUN ", C4), "JUN {?}")</f>
        <v>JUN 2020</v>
      </c>
      <c r="W7" s="122" t="str">
        <f aca="false">IF(C4, CONCATENATE("JUL ", C4), "JUL {?}")</f>
        <v>JUL 2020</v>
      </c>
      <c r="X7" s="122" t="str">
        <f aca="false">IF(C4, CONCATENATE("AUG ", C4), "AUG {?}")</f>
        <v>AUG 2020</v>
      </c>
      <c r="Y7" s="122" t="str">
        <f aca="false">IF(C4, CONCATENATE("SEP ", C4), "SEP {?}")</f>
        <v>SEP 2020</v>
      </c>
      <c r="Z7" s="122" t="str">
        <f aca="false">IF(C4, CONCATENATE("OCT ", C4), "OCT {?}")</f>
        <v>OCT 2020</v>
      </c>
      <c r="AA7" s="122" t="str">
        <f aca="false">IF(C4, CONCATENATE("NOV ", C4), "NOV {?}")</f>
        <v>NOV 2020</v>
      </c>
      <c r="AB7" s="123" t="str">
        <f aca="false">IF(C4, CONCATENATE("DEC ", C4), "DEC {?}")</f>
        <v>DEC 2020</v>
      </c>
    </row>
    <row r="8" customFormat="false" ht="15" hidden="false" customHeight="false" outlineLevel="0" collapsed="false">
      <c r="A8" s="124" t="s">
        <v>47</v>
      </c>
      <c r="B8" s="125"/>
      <c r="C8" s="125"/>
      <c r="D8" s="125"/>
      <c r="E8" s="125"/>
      <c r="F8" s="125"/>
      <c r="G8" s="126"/>
      <c r="H8" s="127"/>
      <c r="I8" s="127"/>
      <c r="J8" s="127"/>
      <c r="K8" s="127"/>
      <c r="L8" s="127"/>
      <c r="M8" s="127"/>
      <c r="N8" s="128"/>
      <c r="O8" s="129"/>
      <c r="P8" s="130"/>
      <c r="Q8" s="128"/>
      <c r="R8" s="129"/>
      <c r="S8" s="129"/>
      <c r="T8" s="129"/>
      <c r="U8" s="129"/>
      <c r="V8" s="129"/>
      <c r="W8" s="129"/>
      <c r="X8" s="129"/>
      <c r="Y8" s="129"/>
      <c r="Z8" s="129"/>
      <c r="AA8" s="129"/>
      <c r="AB8" s="130"/>
    </row>
    <row r="9" customFormat="false" ht="15" hidden="false" customHeight="false" outlineLevel="0" collapsed="false">
      <c r="A9" s="74"/>
      <c r="B9" s="80" t="s">
        <v>48</v>
      </c>
      <c r="C9" s="18"/>
      <c r="D9" s="18"/>
      <c r="E9" s="18"/>
      <c r="F9" s="18"/>
      <c r="G9" s="131"/>
      <c r="N9" s="74"/>
      <c r="O9" s="17"/>
      <c r="P9" s="39"/>
      <c r="Q9" s="74"/>
      <c r="R9" s="17"/>
      <c r="S9" s="17"/>
      <c r="T9" s="17"/>
      <c r="U9" s="17"/>
      <c r="V9" s="17"/>
      <c r="W9" s="17"/>
      <c r="X9" s="17"/>
      <c r="Y9" s="17"/>
      <c r="Z9" s="17"/>
      <c r="AA9" s="17"/>
      <c r="AB9" s="39"/>
    </row>
    <row r="10" customFormat="false" ht="13.8" hidden="false" customHeight="false" outlineLevel="0" collapsed="false">
      <c r="A10" s="74"/>
      <c r="B10" s="73"/>
      <c r="C10" s="49" t="s">
        <v>49</v>
      </c>
      <c r="D10" s="49"/>
      <c r="E10" s="49"/>
      <c r="F10" s="49"/>
      <c r="G10" s="48"/>
      <c r="H10" s="0" t="str">
        <f aca="false">IF(C5 = "DAILY", P10, "-")</f>
        <v>-</v>
      </c>
      <c r="I10" s="0" t="str">
        <f aca="false">IF(C5 = "WEEKLY", P10, "-")</f>
        <v>-</v>
      </c>
      <c r="J10" s="0" t="str">
        <f aca="false">IF(C5 = "BI-WEEKLY", P10, "-")</f>
        <v>-</v>
      </c>
      <c r="K10" s="0" t="n">
        <f aca="false">IF(C5 = "SEMI-MO", P10, "-")</f>
        <v>0</v>
      </c>
      <c r="L10" s="0" t="str">
        <f aca="false">IF(C5 = "MONTHLY", P10, "-")</f>
        <v>-</v>
      </c>
      <c r="M10" s="0" t="str">
        <f aca="false">IF(C5 = "ANNUAL", P10, "-")</f>
        <v>-</v>
      </c>
      <c r="N10" s="74" t="n">
        <f aca="false">'Paycheck Analysis'!M45</f>
        <v>0</v>
      </c>
      <c r="O10" s="49" t="n">
        <f aca="false">'Paycheck Analysis'!N45</f>
        <v>0</v>
      </c>
      <c r="P10" s="39" t="n">
        <f aca="false">'Paycheck Analysis'!O45</f>
        <v>0</v>
      </c>
      <c r="Q10" s="132" t="n">
        <f aca="false">N10</f>
        <v>0</v>
      </c>
      <c r="R10" s="132" t="n">
        <f aca="false">N10</f>
        <v>0</v>
      </c>
      <c r="S10" s="133" t="n">
        <f aca="false">N10</f>
        <v>0</v>
      </c>
      <c r="T10" s="133" t="n">
        <f aca="false">N10</f>
        <v>0</v>
      </c>
      <c r="U10" s="133" t="n">
        <f aca="false">N10</f>
        <v>0</v>
      </c>
      <c r="V10" s="133" t="n">
        <f aca="false">N10</f>
        <v>0</v>
      </c>
      <c r="W10" s="133" t="n">
        <f aca="false">N10</f>
        <v>0</v>
      </c>
      <c r="X10" s="133" t="n">
        <f aca="false">N10</f>
        <v>0</v>
      </c>
      <c r="Y10" s="133" t="n">
        <f aca="false">N10</f>
        <v>0</v>
      </c>
      <c r="Z10" s="133" t="n">
        <f aca="false">N10</f>
        <v>0</v>
      </c>
      <c r="AA10" s="133" t="n">
        <f aca="false">N10</f>
        <v>0</v>
      </c>
      <c r="AB10" s="134" t="n">
        <f aca="false">N10</f>
        <v>0</v>
      </c>
    </row>
    <row r="11" customFormat="false" ht="15" hidden="false" customHeight="false" outlineLevel="0" collapsed="false">
      <c r="A11" s="74"/>
      <c r="B11" s="17"/>
      <c r="C11" s="17"/>
      <c r="D11" s="17"/>
      <c r="E11" s="17"/>
      <c r="F11" s="17"/>
      <c r="G11" s="135" t="s">
        <v>28</v>
      </c>
      <c r="N11" s="136" t="n">
        <f aca="false">N10</f>
        <v>0</v>
      </c>
      <c r="O11" s="137" t="n">
        <f aca="false">O10</f>
        <v>0</v>
      </c>
      <c r="P11" s="138" t="n">
        <f aca="false">P10</f>
        <v>0</v>
      </c>
      <c r="Q11" s="136" t="n">
        <f aca="false">SUM(Q10)</f>
        <v>0</v>
      </c>
      <c r="R11" s="136" t="n">
        <f aca="false">SUM(R10)</f>
        <v>0</v>
      </c>
      <c r="S11" s="136" t="n">
        <f aca="false">SUM(S10)</f>
        <v>0</v>
      </c>
      <c r="T11" s="136" t="n">
        <f aca="false">SUM(T10)</f>
        <v>0</v>
      </c>
      <c r="U11" s="136" t="n">
        <f aca="false">SUM(U10)</f>
        <v>0</v>
      </c>
      <c r="V11" s="136" t="n">
        <f aca="false">SUM(V10)</f>
        <v>0</v>
      </c>
      <c r="W11" s="136" t="n">
        <f aca="false">SUM(W10)</f>
        <v>0</v>
      </c>
      <c r="X11" s="136" t="n">
        <f aca="false">SUM(X10)</f>
        <v>0</v>
      </c>
      <c r="Y11" s="136" t="n">
        <f aca="false">SUM(Y10)</f>
        <v>0</v>
      </c>
      <c r="Z11" s="136" t="n">
        <f aca="false">SUM(Z10)</f>
        <v>0</v>
      </c>
      <c r="AA11" s="136" t="n">
        <f aca="false">SUM(AA10)</f>
        <v>0</v>
      </c>
      <c r="AB11" s="136" t="n">
        <f aca="false">SUM(AB10)</f>
        <v>0</v>
      </c>
    </row>
    <row r="12" customFormat="false" ht="15" hidden="false" customHeight="false" outlineLevel="0" collapsed="false">
      <c r="A12" s="74"/>
      <c r="B12" s="17"/>
      <c r="C12" s="17"/>
      <c r="D12" s="17"/>
      <c r="E12" s="17"/>
      <c r="F12" s="17"/>
      <c r="G12" s="39"/>
      <c r="N12" s="74"/>
      <c r="O12" s="17"/>
      <c r="P12" s="39"/>
      <c r="Q12" s="74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39"/>
    </row>
    <row r="13" customFormat="false" ht="15" hidden="false" customHeight="false" outlineLevel="0" collapsed="false">
      <c r="A13" s="74"/>
      <c r="B13" s="80" t="s">
        <v>50</v>
      </c>
      <c r="C13" s="18"/>
      <c r="D13" s="18"/>
      <c r="E13" s="18"/>
      <c r="F13" s="18"/>
      <c r="G13" s="131"/>
      <c r="N13" s="74"/>
      <c r="O13" s="17"/>
      <c r="P13" s="39"/>
      <c r="Q13" s="74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39"/>
    </row>
    <row r="14" customFormat="false" ht="15" hidden="false" customHeight="false" outlineLevel="0" collapsed="false">
      <c r="A14" s="74"/>
      <c r="B14" s="74"/>
      <c r="C14" s="17" t="s">
        <v>18</v>
      </c>
      <c r="D14" s="17"/>
      <c r="E14" s="17"/>
      <c r="F14" s="17"/>
      <c r="G14" s="39"/>
      <c r="H14" s="139"/>
      <c r="I14" s="140"/>
      <c r="J14" s="140"/>
      <c r="K14" s="140"/>
      <c r="L14" s="140"/>
      <c r="M14" s="141"/>
      <c r="N14" s="74" t="n">
        <f aca="false">+(H14*30)+(I14*52/12)+(J14*26/12)+(K14*2)+L14+M14/12</f>
        <v>0</v>
      </c>
      <c r="O14" s="17" t="n">
        <f aca="false">N14*12</f>
        <v>0</v>
      </c>
      <c r="P14" s="39" t="n">
        <f aca="false">IF(C5 = "DAILY", O14/365, IF(C5 = "WEEKLY", O14/52, IF(C5 = "BI-WEEKLY", O14/26, IF(C5 = "SEMI-MO", N14/2, IF(C5 = "MONTHLY", N14, IF(C5 = "ANNUAL", O14, 0))))))</f>
        <v>0</v>
      </c>
      <c r="Q14" s="142" t="n">
        <f aca="false">N14</f>
        <v>0</v>
      </c>
      <c r="R14" s="133" t="n">
        <f aca="false">N14</f>
        <v>0</v>
      </c>
      <c r="S14" s="133" t="n">
        <f aca="false">N14</f>
        <v>0</v>
      </c>
      <c r="T14" s="133" t="n">
        <f aca="false">N14</f>
        <v>0</v>
      </c>
      <c r="U14" s="133" t="n">
        <f aca="false">N14</f>
        <v>0</v>
      </c>
      <c r="V14" s="133" t="n">
        <f aca="false">N14</f>
        <v>0</v>
      </c>
      <c r="W14" s="133" t="n">
        <f aca="false">N14</f>
        <v>0</v>
      </c>
      <c r="X14" s="133" t="n">
        <f aca="false">N14</f>
        <v>0</v>
      </c>
      <c r="Y14" s="133" t="n">
        <f aca="false">N14</f>
        <v>0</v>
      </c>
      <c r="Z14" s="133" t="n">
        <f aca="false">N14</f>
        <v>0</v>
      </c>
      <c r="AA14" s="133" t="n">
        <f aca="false">N14</f>
        <v>0</v>
      </c>
      <c r="AB14" s="143" t="n">
        <f aca="false">N14</f>
        <v>0</v>
      </c>
    </row>
    <row r="15" customFormat="false" ht="15" hidden="false" customHeight="false" outlineLevel="0" collapsed="false">
      <c r="A15" s="74"/>
      <c r="B15" s="73"/>
      <c r="C15" s="49" t="s">
        <v>18</v>
      </c>
      <c r="D15" s="49"/>
      <c r="E15" s="49"/>
      <c r="F15" s="49"/>
      <c r="G15" s="48"/>
      <c r="H15" s="139"/>
      <c r="I15" s="140"/>
      <c r="J15" s="140"/>
      <c r="K15" s="140"/>
      <c r="L15" s="140"/>
      <c r="M15" s="141"/>
      <c r="N15" s="74" t="n">
        <f aca="false">+(H15*30)+(I15*52/12)+(J15*26/12)+(K15*2)+L15+M15/12</f>
        <v>0</v>
      </c>
      <c r="O15" s="17" t="n">
        <f aca="false">N15*12</f>
        <v>0</v>
      </c>
      <c r="P15" s="39" t="n">
        <f aca="false">IF(C5 = "DAILY", O15/365, IF(C5 = "WEEKLY", O15/52, IF(C5 = "BI-WEEKLY", O15/26, IF(C5 = "SEMI-MO", N15/2, IF(C5 = "MONTHLY", N15, IF(C5 = "ANNUAL", O15, 0))))))</f>
        <v>0</v>
      </c>
      <c r="Q15" s="142" t="n">
        <f aca="false">N15</f>
        <v>0</v>
      </c>
      <c r="R15" s="133" t="n">
        <f aca="false">N15</f>
        <v>0</v>
      </c>
      <c r="S15" s="133" t="n">
        <f aca="false">N15</f>
        <v>0</v>
      </c>
      <c r="T15" s="133" t="n">
        <f aca="false">N15</f>
        <v>0</v>
      </c>
      <c r="U15" s="133" t="n">
        <f aca="false">N15</f>
        <v>0</v>
      </c>
      <c r="V15" s="133" t="n">
        <f aca="false">N15</f>
        <v>0</v>
      </c>
      <c r="W15" s="133" t="n">
        <f aca="false">N15</f>
        <v>0</v>
      </c>
      <c r="X15" s="133" t="n">
        <f aca="false">N15</f>
        <v>0</v>
      </c>
      <c r="Y15" s="133" t="n">
        <f aca="false">N15</f>
        <v>0</v>
      </c>
      <c r="Z15" s="133" t="n">
        <f aca="false">N15</f>
        <v>0</v>
      </c>
      <c r="AA15" s="133" t="n">
        <f aca="false">N15</f>
        <v>0</v>
      </c>
      <c r="AB15" s="143" t="n">
        <f aca="false">N15</f>
        <v>0</v>
      </c>
    </row>
    <row r="16" customFormat="false" ht="15" hidden="false" customHeight="false" outlineLevel="0" collapsed="false">
      <c r="G16" s="135" t="s">
        <v>28</v>
      </c>
      <c r="N16" s="136" t="n">
        <f aca="false">SUM(N14:N15)</f>
        <v>0</v>
      </c>
      <c r="O16" s="144" t="n">
        <f aca="false">SUM(O14:O15)</f>
        <v>0</v>
      </c>
      <c r="P16" s="138" t="n">
        <f aca="false">SUM(P14:P15)</f>
        <v>0</v>
      </c>
      <c r="Q16" s="136" t="n">
        <f aca="false">SUM(Q14:Q15)</f>
        <v>0</v>
      </c>
      <c r="R16" s="136" t="n">
        <f aca="false">SUM(R14:R15)</f>
        <v>0</v>
      </c>
      <c r="S16" s="136" t="n">
        <f aca="false">SUM(S14:S15)</f>
        <v>0</v>
      </c>
      <c r="T16" s="136" t="n">
        <f aca="false">SUM(T14:T15)</f>
        <v>0</v>
      </c>
      <c r="U16" s="136" t="n">
        <f aca="false">SUM(U14:U15)</f>
        <v>0</v>
      </c>
      <c r="V16" s="136" t="n">
        <f aca="false">SUM(V14:V15)</f>
        <v>0</v>
      </c>
      <c r="W16" s="136" t="n">
        <f aca="false">SUM(W14:W15)</f>
        <v>0</v>
      </c>
      <c r="X16" s="136" t="n">
        <f aca="false">SUM(X14:X15)</f>
        <v>0</v>
      </c>
      <c r="Y16" s="136" t="n">
        <f aca="false">SUM(Y14:Y15)</f>
        <v>0</v>
      </c>
      <c r="Z16" s="136" t="n">
        <f aca="false">SUM(Z14:Z15)</f>
        <v>0</v>
      </c>
      <c r="AA16" s="136" t="n">
        <f aca="false">SUM(AA14:AA15)</f>
        <v>0</v>
      </c>
      <c r="AB16" s="136" t="n">
        <f aca="false">SUM(AB14:AB15)</f>
        <v>0</v>
      </c>
    </row>
    <row r="17" customFormat="false" ht="15" hidden="false" customHeight="false" outlineLevel="0" collapsed="false">
      <c r="G17" s="145"/>
      <c r="N17" s="74"/>
      <c r="P17" s="39"/>
      <c r="Q17" s="74"/>
      <c r="AB17" s="39"/>
    </row>
    <row r="18" customFormat="false" ht="15" hidden="false" customHeight="false" outlineLevel="0" collapsed="false">
      <c r="B18" s="80" t="s">
        <v>51</v>
      </c>
      <c r="C18" s="18"/>
      <c r="D18" s="18"/>
      <c r="E18" s="18"/>
      <c r="F18" s="18"/>
      <c r="G18" s="131"/>
      <c r="N18" s="74"/>
      <c r="P18" s="39"/>
      <c r="Q18" s="74"/>
      <c r="AB18" s="39"/>
    </row>
    <row r="19" customFormat="false" ht="15" hidden="false" customHeight="false" outlineLevel="0" collapsed="false">
      <c r="A19" s="74"/>
      <c r="B19" s="74"/>
      <c r="C19" s="17" t="s">
        <v>52</v>
      </c>
      <c r="D19" s="17"/>
      <c r="E19" s="17"/>
      <c r="F19" s="17"/>
      <c r="G19" s="17"/>
      <c r="H19" s="74"/>
      <c r="I19" s="17"/>
      <c r="J19" s="17"/>
      <c r="K19" s="17"/>
      <c r="L19" s="17"/>
      <c r="M19" s="39"/>
      <c r="N19" s="17"/>
      <c r="O19" s="17"/>
      <c r="P19" s="39"/>
      <c r="Q19" s="146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3"/>
    </row>
    <row r="20" customFormat="false" ht="15" hidden="false" customHeight="false" outlineLevel="0" collapsed="false">
      <c r="A20" s="74"/>
      <c r="B20" s="73"/>
      <c r="C20" s="49" t="s">
        <v>18</v>
      </c>
      <c r="D20" s="49"/>
      <c r="E20" s="49"/>
      <c r="F20" s="49"/>
      <c r="G20" s="49"/>
      <c r="H20" s="74"/>
      <c r="I20" s="17"/>
      <c r="J20" s="17"/>
      <c r="K20" s="17"/>
      <c r="L20" s="17"/>
      <c r="M20" s="39"/>
      <c r="N20" s="17"/>
      <c r="O20" s="17"/>
      <c r="P20" s="39"/>
      <c r="Q20" s="146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3"/>
    </row>
    <row r="21" customFormat="false" ht="15" hidden="false" customHeight="false" outlineLevel="0" collapsed="false">
      <c r="A21" s="74"/>
      <c r="B21" s="17"/>
      <c r="C21" s="17"/>
      <c r="D21" s="17"/>
      <c r="E21" s="17"/>
      <c r="F21" s="17"/>
      <c r="G21" s="135" t="s">
        <v>28</v>
      </c>
      <c r="M21" s="17"/>
      <c r="N21" s="74"/>
      <c r="O21" s="17"/>
      <c r="P21" s="39"/>
      <c r="Q21" s="136" t="n">
        <f aca="false">Q19+Q20</f>
        <v>0</v>
      </c>
      <c r="R21" s="144" t="n">
        <f aca="false">R19+R20</f>
        <v>0</v>
      </c>
      <c r="S21" s="144" t="n">
        <f aca="false">S19+S20</f>
        <v>0</v>
      </c>
      <c r="T21" s="144" t="n">
        <f aca="false">T19+T20</f>
        <v>0</v>
      </c>
      <c r="U21" s="144" t="n">
        <f aca="false">U19+U20</f>
        <v>0</v>
      </c>
      <c r="V21" s="144" t="n">
        <f aca="false">V19+V20</f>
        <v>0</v>
      </c>
      <c r="W21" s="144" t="n">
        <f aca="false">W19+W20</f>
        <v>0</v>
      </c>
      <c r="X21" s="144" t="n">
        <f aca="false">X19+X20</f>
        <v>0</v>
      </c>
      <c r="Y21" s="144" t="n">
        <f aca="false">Y19+Y20</f>
        <v>0</v>
      </c>
      <c r="Z21" s="144" t="n">
        <f aca="false">Z19+Z20</f>
        <v>0</v>
      </c>
      <c r="AA21" s="144" t="n">
        <f aca="false">AA19+AA20</f>
        <v>0</v>
      </c>
      <c r="AB21" s="138" t="n">
        <f aca="false">AB19+AB20</f>
        <v>0</v>
      </c>
    </row>
    <row r="22" customFormat="false" ht="15.75" hidden="false" customHeight="false" outlineLevel="0" collapsed="false">
      <c r="A22" s="73"/>
      <c r="B22" s="49"/>
      <c r="C22" s="49"/>
      <c r="D22" s="49"/>
      <c r="E22" s="49"/>
      <c r="F22" s="49"/>
      <c r="G22" s="48"/>
      <c r="H22" s="73"/>
      <c r="I22" s="49"/>
      <c r="J22" s="49"/>
      <c r="K22" s="49"/>
      <c r="L22" s="49"/>
      <c r="M22" s="49"/>
      <c r="N22" s="147"/>
      <c r="O22" s="148"/>
      <c r="P22" s="149"/>
      <c r="Q22" s="147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9"/>
    </row>
    <row r="23" customFormat="false" ht="13.8" hidden="false" customHeight="false" outlineLevel="0" collapsed="false">
      <c r="F23" s="52" t="s">
        <v>53</v>
      </c>
      <c r="G23" s="52"/>
      <c r="H23" s="150"/>
      <c r="M23" s="17"/>
      <c r="N23" s="151" t="n">
        <f aca="false">N11+N16+N21</f>
        <v>0</v>
      </c>
      <c r="O23" s="151" t="n">
        <f aca="false">O11+O16+O21</f>
        <v>0</v>
      </c>
      <c r="P23" s="151" t="n">
        <f aca="false">P11+P16+P21</f>
        <v>0</v>
      </c>
      <c r="Q23" s="151" t="n">
        <f aca="false">Q11+Q16+Q21</f>
        <v>0</v>
      </c>
      <c r="R23" s="129" t="n">
        <f aca="false">R11+R16+R21</f>
        <v>0</v>
      </c>
      <c r="S23" s="129" t="n">
        <f aca="false">S11+S16+S21</f>
        <v>0</v>
      </c>
      <c r="T23" s="129" t="n">
        <f aca="false">T11+T16+T21</f>
        <v>0</v>
      </c>
      <c r="U23" s="129" t="n">
        <f aca="false">U11+U16+U21</f>
        <v>0</v>
      </c>
      <c r="V23" s="129" t="n">
        <f aca="false">V11+V16+V21</f>
        <v>0</v>
      </c>
      <c r="W23" s="129" t="n">
        <f aca="false">W11+W16+W21</f>
        <v>0</v>
      </c>
      <c r="X23" s="129" t="n">
        <f aca="false">X11+X16+X21</f>
        <v>0</v>
      </c>
      <c r="Y23" s="129" t="n">
        <f aca="false">Y11+Y16+Y21</f>
        <v>0</v>
      </c>
      <c r="Z23" s="129" t="n">
        <f aca="false">Z11+Z16+Z21</f>
        <v>0</v>
      </c>
      <c r="AA23" s="129" t="n">
        <f aca="false">AA11+AA16+AA21</f>
        <v>0</v>
      </c>
      <c r="AB23" s="130" t="n">
        <f aca="false">AB11+AB16+AB21</f>
        <v>0</v>
      </c>
    </row>
    <row r="24" customFormat="false" ht="15" hidden="false" customHeight="false" outlineLevel="0" collapsed="false">
      <c r="G24" s="17"/>
      <c r="H24" s="74"/>
      <c r="M24" s="17"/>
      <c r="N24" s="74"/>
      <c r="O24" s="17"/>
      <c r="P24" s="39"/>
      <c r="Q24" s="74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39"/>
    </row>
    <row r="25" customFormat="false" ht="15" hidden="false" customHeight="false" outlineLevel="0" collapsed="false">
      <c r="A25" s="152" t="s">
        <v>54</v>
      </c>
      <c r="B25" s="153"/>
      <c r="C25" s="153"/>
      <c r="D25" s="153"/>
      <c r="E25" s="153"/>
      <c r="F25" s="153"/>
      <c r="G25" s="153"/>
      <c r="H25" s="154"/>
      <c r="I25" s="153"/>
      <c r="J25" s="153"/>
      <c r="K25" s="153"/>
      <c r="L25" s="153"/>
      <c r="M25" s="153"/>
      <c r="N25" s="154"/>
      <c r="O25" s="153"/>
      <c r="P25" s="155"/>
      <c r="Q25" s="154"/>
      <c r="R25" s="153"/>
      <c r="S25" s="153"/>
      <c r="T25" s="153"/>
      <c r="U25" s="153"/>
      <c r="V25" s="153"/>
      <c r="W25" s="153"/>
      <c r="X25" s="153"/>
      <c r="Y25" s="153"/>
      <c r="Z25" s="153"/>
      <c r="AA25" s="153"/>
      <c r="AB25" s="155"/>
    </row>
    <row r="26" customFormat="false" ht="15" hidden="false" customHeight="false" outlineLevel="0" collapsed="false">
      <c r="A26" s="17"/>
      <c r="B26" s="80" t="s">
        <v>55</v>
      </c>
      <c r="C26" s="18"/>
      <c r="D26" s="18"/>
      <c r="E26" s="18"/>
      <c r="F26" s="18"/>
      <c r="G26" s="18"/>
      <c r="H26" s="74"/>
      <c r="I26" s="17"/>
      <c r="J26" s="17"/>
      <c r="K26" s="17"/>
      <c r="L26" s="17"/>
      <c r="M26" s="17"/>
      <c r="N26" s="74"/>
      <c r="O26" s="17"/>
      <c r="P26" s="39"/>
      <c r="Q26" s="74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39"/>
    </row>
    <row r="27" customFormat="false" ht="15" hidden="false" customHeight="false" outlineLevel="0" collapsed="false">
      <c r="A27" s="17"/>
      <c r="B27" s="74"/>
      <c r="C27" s="17" t="s">
        <v>56</v>
      </c>
      <c r="D27" s="17"/>
      <c r="E27" s="17"/>
      <c r="F27" s="17"/>
      <c r="G27" s="17"/>
      <c r="H27" s="146"/>
      <c r="I27" s="140"/>
      <c r="J27" s="140"/>
      <c r="K27" s="140"/>
      <c r="L27" s="140"/>
      <c r="M27" s="133"/>
      <c r="N27" s="74" t="n">
        <f aca="false">+(H27*30)+(I27*52/12)+(J27*26/12)+(K27*2)+L27+M27/12</f>
        <v>0</v>
      </c>
      <c r="O27" s="17" t="n">
        <f aca="false">N27*12</f>
        <v>0</v>
      </c>
      <c r="P27" s="39" t="n">
        <f aca="false">IF(C5 = "DAILY", O27/365, IF(C5 = "WEEKLY", O27/52, IF(C5 = "BI-WEEKLY", O27/26, IF(C5 = "SEMI-MO", N27/2, IF(C5 = "MONTHLY", N27, IF(C5 = "ANNUAL", O27, 0))))))</f>
        <v>0</v>
      </c>
      <c r="Q27" s="146" t="n">
        <f aca="false">N27</f>
        <v>0</v>
      </c>
      <c r="R27" s="140" t="n">
        <f aca="false">N27</f>
        <v>0</v>
      </c>
      <c r="S27" s="140" t="n">
        <f aca="false">N27</f>
        <v>0</v>
      </c>
      <c r="T27" s="140" t="n">
        <f aca="false">N27</f>
        <v>0</v>
      </c>
      <c r="U27" s="140" t="n">
        <f aca="false">N27</f>
        <v>0</v>
      </c>
      <c r="V27" s="140" t="n">
        <f aca="false">N27</f>
        <v>0</v>
      </c>
      <c r="W27" s="140" t="n">
        <f aca="false">N27</f>
        <v>0</v>
      </c>
      <c r="X27" s="140" t="n">
        <f aca="false">N27</f>
        <v>0</v>
      </c>
      <c r="Y27" s="140" t="n">
        <f aca="false">N27</f>
        <v>0</v>
      </c>
      <c r="Z27" s="140" t="n">
        <f aca="false">N27</f>
        <v>0</v>
      </c>
      <c r="AA27" s="140" t="n">
        <f aca="false">N27</f>
        <v>0</v>
      </c>
      <c r="AB27" s="143" t="n">
        <f aca="false">N27</f>
        <v>0</v>
      </c>
    </row>
    <row r="28" customFormat="false" ht="15" hidden="false" customHeight="false" outlineLevel="0" collapsed="false">
      <c r="A28" s="17"/>
      <c r="B28" s="74"/>
      <c r="C28" s="17" t="s">
        <v>57</v>
      </c>
      <c r="D28" s="17"/>
      <c r="E28" s="17"/>
      <c r="F28" s="17"/>
      <c r="G28" s="17"/>
      <c r="H28" s="146"/>
      <c r="I28" s="140"/>
      <c r="J28" s="140"/>
      <c r="K28" s="140"/>
      <c r="L28" s="140"/>
      <c r="M28" s="133"/>
      <c r="N28" s="74" t="n">
        <f aca="false">+(H28*30)+(I28*52/12)+(J28*26/12)+(K28*2)+L28+M28/12</f>
        <v>0</v>
      </c>
      <c r="O28" s="17" t="n">
        <f aca="false">N28*12</f>
        <v>0</v>
      </c>
      <c r="P28" s="39" t="n">
        <f aca="false">IF(C5 = "DAILY", O28/365, IF(C5 = "WEEKLY", O28/52, IF(C5 = "BI-WEEKLY", O28/26, IF(C5 = "SEMI-MO", N28/2, IF(C5 = "MONTHLY", L28, IF(C5 = "ANNUAL", N28, 0))))))</f>
        <v>0</v>
      </c>
      <c r="Q28" s="146" t="n">
        <f aca="false">N28</f>
        <v>0</v>
      </c>
      <c r="R28" s="140" t="n">
        <f aca="false">N28</f>
        <v>0</v>
      </c>
      <c r="S28" s="140" t="n">
        <f aca="false">N28</f>
        <v>0</v>
      </c>
      <c r="T28" s="140" t="n">
        <f aca="false">N28</f>
        <v>0</v>
      </c>
      <c r="U28" s="140" t="n">
        <f aca="false">N28</f>
        <v>0</v>
      </c>
      <c r="V28" s="140" t="n">
        <f aca="false">N28</f>
        <v>0</v>
      </c>
      <c r="W28" s="140" t="n">
        <f aca="false">N28</f>
        <v>0</v>
      </c>
      <c r="X28" s="140" t="n">
        <f aca="false">N28</f>
        <v>0</v>
      </c>
      <c r="Y28" s="140" t="n">
        <f aca="false">N28</f>
        <v>0</v>
      </c>
      <c r="Z28" s="140" t="n">
        <f aca="false">N28</f>
        <v>0</v>
      </c>
      <c r="AA28" s="140" t="n">
        <f aca="false">N28</f>
        <v>0</v>
      </c>
      <c r="AB28" s="143" t="n">
        <f aca="false">N28</f>
        <v>0</v>
      </c>
    </row>
    <row r="29" customFormat="false" ht="15" hidden="false" customHeight="false" outlineLevel="0" collapsed="false">
      <c r="A29" s="17"/>
      <c r="B29" s="74"/>
      <c r="C29" s="17" t="s">
        <v>58</v>
      </c>
      <c r="D29" s="17"/>
      <c r="E29" s="17"/>
      <c r="F29" s="17"/>
      <c r="G29" s="17"/>
      <c r="H29" s="146"/>
      <c r="I29" s="140"/>
      <c r="J29" s="140"/>
      <c r="K29" s="140"/>
      <c r="L29" s="140"/>
      <c r="M29" s="133"/>
      <c r="N29" s="74" t="n">
        <f aca="false">+(H29*30)+(I29*52/12)+(J29*26/12)+(K29*2)+L29+M29/12</f>
        <v>0</v>
      </c>
      <c r="O29" s="17" t="n">
        <f aca="false">N29*12</f>
        <v>0</v>
      </c>
      <c r="P29" s="39" t="n">
        <f aca="false">IF(C5 = "DAILY", O29/365, IF(C5 = "WEEKLY", O29/52, IF(C5 = "BI-WEEKLY", O29/26, IF(C5 = "SEMI-MO", N29/2, IF(C5 = "MONTHLY", N29, IF(C5 = "ANNUAL", O29, 0))))))</f>
        <v>0</v>
      </c>
      <c r="Q29" s="146" t="n">
        <f aca="false">N29</f>
        <v>0</v>
      </c>
      <c r="R29" s="140" t="n">
        <f aca="false">N29</f>
        <v>0</v>
      </c>
      <c r="S29" s="140" t="n">
        <f aca="false">N29</f>
        <v>0</v>
      </c>
      <c r="T29" s="140" t="n">
        <f aca="false">N29</f>
        <v>0</v>
      </c>
      <c r="U29" s="140" t="n">
        <f aca="false">N29</f>
        <v>0</v>
      </c>
      <c r="V29" s="140" t="n">
        <f aca="false">N29</f>
        <v>0</v>
      </c>
      <c r="W29" s="140" t="n">
        <f aca="false">N29</f>
        <v>0</v>
      </c>
      <c r="X29" s="140" t="n">
        <f aca="false">N29</f>
        <v>0</v>
      </c>
      <c r="Y29" s="140" t="n">
        <f aca="false">N29</f>
        <v>0</v>
      </c>
      <c r="Z29" s="140" t="n">
        <f aca="false">N29</f>
        <v>0</v>
      </c>
      <c r="AA29" s="140" t="n">
        <f aca="false">N29</f>
        <v>0</v>
      </c>
      <c r="AB29" s="143" t="n">
        <f aca="false">N29</f>
        <v>0</v>
      </c>
    </row>
    <row r="30" customFormat="false" ht="15" hidden="false" customHeight="false" outlineLevel="0" collapsed="false">
      <c r="A30" s="17"/>
      <c r="B30" s="74"/>
      <c r="C30" s="17" t="s">
        <v>59</v>
      </c>
      <c r="D30" s="17"/>
      <c r="E30" s="17"/>
      <c r="F30" s="17"/>
      <c r="G30" s="17"/>
      <c r="H30" s="146"/>
      <c r="I30" s="140"/>
      <c r="J30" s="140"/>
      <c r="K30" s="140"/>
      <c r="L30" s="140"/>
      <c r="M30" s="133"/>
      <c r="N30" s="74" t="n">
        <f aca="false">+(H30*30)+(I30*52/12)+(J30*26/12)+(K30*2)+L30+M30/12</f>
        <v>0</v>
      </c>
      <c r="O30" s="17" t="n">
        <f aca="false">N30*12</f>
        <v>0</v>
      </c>
      <c r="P30" s="39" t="n">
        <f aca="false">IF(C5 = "DAILY", 30/365, IF(C5 = "WEEKLY", O30/52, IF(C5 = "BI-WEEKLY", O30/26, IF(C5 = "SEMI-MO", N30/2, IF(C5 = "MONTHLY", N30, IF(C5 = "ANNUAL", O30, 0))))))</f>
        <v>0</v>
      </c>
      <c r="Q30" s="146" t="n">
        <f aca="false">N30</f>
        <v>0</v>
      </c>
      <c r="R30" s="140" t="n">
        <f aca="false">N30</f>
        <v>0</v>
      </c>
      <c r="S30" s="140" t="n">
        <f aca="false">N30</f>
        <v>0</v>
      </c>
      <c r="T30" s="140" t="n">
        <f aca="false">N30</f>
        <v>0</v>
      </c>
      <c r="U30" s="140" t="n">
        <f aca="false">N30</f>
        <v>0</v>
      </c>
      <c r="V30" s="140" t="n">
        <f aca="false">N30</f>
        <v>0</v>
      </c>
      <c r="W30" s="140" t="n">
        <f aca="false">N30</f>
        <v>0</v>
      </c>
      <c r="X30" s="140" t="n">
        <f aca="false">N30</f>
        <v>0</v>
      </c>
      <c r="Y30" s="140" t="n">
        <f aca="false">N30</f>
        <v>0</v>
      </c>
      <c r="Z30" s="140" t="n">
        <f aca="false">N30</f>
        <v>0</v>
      </c>
      <c r="AA30" s="140" t="n">
        <f aca="false">N30</f>
        <v>0</v>
      </c>
      <c r="AB30" s="143" t="n">
        <f aca="false">N30</f>
        <v>0</v>
      </c>
    </row>
    <row r="31" customFormat="false" ht="15" hidden="false" customHeight="false" outlineLevel="0" collapsed="false">
      <c r="A31" s="17"/>
      <c r="B31" s="74"/>
      <c r="C31" s="17" t="s">
        <v>60</v>
      </c>
      <c r="D31" s="17"/>
      <c r="E31" s="17"/>
      <c r="F31" s="17"/>
      <c r="G31" s="17"/>
      <c r="H31" s="146"/>
      <c r="I31" s="140"/>
      <c r="J31" s="140"/>
      <c r="K31" s="140"/>
      <c r="L31" s="140"/>
      <c r="M31" s="133"/>
      <c r="N31" s="74" t="n">
        <f aca="false">+(H31*30)+(I31*52/12)+(J31*26/12)+(K31*2)+L31+M31/12</f>
        <v>0</v>
      </c>
      <c r="O31" s="17" t="n">
        <f aca="false">N31*12</f>
        <v>0</v>
      </c>
      <c r="P31" s="39" t="n">
        <f aca="false">IF(C5 = "DAILY", 31/365, IF(C5 = "WEEKLY", 31/52, IF(C5 = "BI-WEEKLY", O31/26, IF(C5 = "SEMI-MO", N31/2, IF(C5 = "MONTHLY", N31, IF(C5 = "ANNUAL", O31, 0))))))</f>
        <v>0</v>
      </c>
      <c r="Q31" s="146" t="n">
        <f aca="false">N31</f>
        <v>0</v>
      </c>
      <c r="R31" s="140" t="n">
        <f aca="false">N31</f>
        <v>0</v>
      </c>
      <c r="S31" s="140" t="n">
        <f aca="false">N31</f>
        <v>0</v>
      </c>
      <c r="T31" s="140" t="n">
        <f aca="false">N31</f>
        <v>0</v>
      </c>
      <c r="U31" s="140" t="n">
        <f aca="false">N31</f>
        <v>0</v>
      </c>
      <c r="V31" s="140" t="n">
        <f aca="false">N31</f>
        <v>0</v>
      </c>
      <c r="W31" s="140" t="n">
        <f aca="false">N31</f>
        <v>0</v>
      </c>
      <c r="X31" s="140" t="n">
        <f aca="false">N31</f>
        <v>0</v>
      </c>
      <c r="Y31" s="140" t="n">
        <f aca="false">N31</f>
        <v>0</v>
      </c>
      <c r="Z31" s="140" t="n">
        <f aca="false">N31</f>
        <v>0</v>
      </c>
      <c r="AA31" s="140" t="n">
        <f aca="false">N31</f>
        <v>0</v>
      </c>
      <c r="AB31" s="143" t="n">
        <f aca="false">N31</f>
        <v>0</v>
      </c>
    </row>
    <row r="32" customFormat="false" ht="15" hidden="false" customHeight="false" outlineLevel="0" collapsed="false">
      <c r="A32" s="17"/>
      <c r="B32" s="74"/>
      <c r="C32" s="17" t="s">
        <v>61</v>
      </c>
      <c r="D32" s="17"/>
      <c r="E32" s="17"/>
      <c r="F32" s="17"/>
      <c r="G32" s="17"/>
      <c r="H32" s="146"/>
      <c r="I32" s="140"/>
      <c r="J32" s="140"/>
      <c r="K32" s="140"/>
      <c r="L32" s="140"/>
      <c r="M32" s="133"/>
      <c r="N32" s="74" t="n">
        <f aca="false">+(H32*30)+(I32*52/12)+(J32*26/12)+(K32*2)+L32+M32/12</f>
        <v>0</v>
      </c>
      <c r="O32" s="17" t="n">
        <f aca="false">N32*12</f>
        <v>0</v>
      </c>
      <c r="P32" s="39" t="n">
        <f aca="false">IF(C5 = "DAILY", O32/365, IF(C5 = "WEEKLY", O32/52, IF(C5 = "BI-WEEKLY", O32/26, IF(C5 = "SEMI-MO", N32/2, IF(C5 = "MONTHLY", N32, IF(C5 = "ANNUAL", O32, 0))))))</f>
        <v>0</v>
      </c>
      <c r="Q32" s="146" t="n">
        <f aca="false">N32</f>
        <v>0</v>
      </c>
      <c r="R32" s="140" t="n">
        <f aca="false">N32</f>
        <v>0</v>
      </c>
      <c r="S32" s="140" t="n">
        <f aca="false">N32</f>
        <v>0</v>
      </c>
      <c r="T32" s="140" t="n">
        <f aca="false">N32</f>
        <v>0</v>
      </c>
      <c r="U32" s="140" t="n">
        <f aca="false">N32</f>
        <v>0</v>
      </c>
      <c r="V32" s="140" t="n">
        <f aca="false">N32</f>
        <v>0</v>
      </c>
      <c r="W32" s="140" t="n">
        <f aca="false">N32</f>
        <v>0</v>
      </c>
      <c r="X32" s="140" t="n">
        <f aca="false">N32</f>
        <v>0</v>
      </c>
      <c r="Y32" s="140" t="n">
        <f aca="false">N32</f>
        <v>0</v>
      </c>
      <c r="Z32" s="140" t="n">
        <f aca="false">N32</f>
        <v>0</v>
      </c>
      <c r="AA32" s="140" t="n">
        <f aca="false">N32</f>
        <v>0</v>
      </c>
      <c r="AB32" s="143" t="n">
        <f aca="false">N32</f>
        <v>0</v>
      </c>
    </row>
    <row r="33" customFormat="false" ht="15" hidden="false" customHeight="false" outlineLevel="0" collapsed="false">
      <c r="A33" s="17"/>
      <c r="B33" s="74"/>
      <c r="C33" s="17" t="s">
        <v>60</v>
      </c>
      <c r="D33" s="17"/>
      <c r="E33" s="17"/>
      <c r="F33" s="17"/>
      <c r="G33" s="17"/>
      <c r="H33" s="146"/>
      <c r="I33" s="140"/>
      <c r="J33" s="140"/>
      <c r="K33" s="140"/>
      <c r="L33" s="140"/>
      <c r="M33" s="133"/>
      <c r="N33" s="74" t="n">
        <f aca="false">+(H33*30)+(I33*52/12)+(J33*26/12)+(K33*2)+L33+M33/12</f>
        <v>0</v>
      </c>
      <c r="O33" s="17" t="n">
        <f aca="false">N33*12</f>
        <v>0</v>
      </c>
      <c r="P33" s="39" t="n">
        <f aca="false">IF(C5 = "DAILY", O33/365, IF(C5 = "WEEKLY", O33/52, IF(C5 = "BI-WEEKLY", O33/26, IF(C5 = "SEMI-MO", N33/2, IF(C5 = "MONTHLY", N33, IF(C5 = "ANNUAL", O33, 0))))))</f>
        <v>0</v>
      </c>
      <c r="Q33" s="146" t="n">
        <f aca="false">N33</f>
        <v>0</v>
      </c>
      <c r="R33" s="140" t="n">
        <f aca="false">N33</f>
        <v>0</v>
      </c>
      <c r="S33" s="140" t="n">
        <f aca="false">N33</f>
        <v>0</v>
      </c>
      <c r="T33" s="140" t="n">
        <f aca="false">N33</f>
        <v>0</v>
      </c>
      <c r="U33" s="140" t="n">
        <f aca="false">N33</f>
        <v>0</v>
      </c>
      <c r="V33" s="140" t="n">
        <f aca="false">N33</f>
        <v>0</v>
      </c>
      <c r="W33" s="140" t="n">
        <f aca="false">N33</f>
        <v>0</v>
      </c>
      <c r="X33" s="140" t="n">
        <f aca="false">N33</f>
        <v>0</v>
      </c>
      <c r="Y33" s="140" t="n">
        <f aca="false">N33</f>
        <v>0</v>
      </c>
      <c r="Z33" s="140" t="n">
        <f aca="false">N33</f>
        <v>0</v>
      </c>
      <c r="AA33" s="140" t="n">
        <f aca="false">N33</f>
        <v>0</v>
      </c>
      <c r="AB33" s="143" t="n">
        <f aca="false">N33</f>
        <v>0</v>
      </c>
    </row>
    <row r="34" customFormat="false" ht="15" hidden="false" customHeight="false" outlineLevel="0" collapsed="false">
      <c r="A34" s="17"/>
      <c r="B34" s="74"/>
      <c r="C34" s="17" t="s">
        <v>62</v>
      </c>
      <c r="D34" s="17"/>
      <c r="E34" s="17"/>
      <c r="F34" s="17"/>
      <c r="G34" s="17"/>
      <c r="H34" s="146"/>
      <c r="I34" s="140"/>
      <c r="J34" s="140"/>
      <c r="K34" s="140"/>
      <c r="L34" s="140"/>
      <c r="M34" s="133"/>
      <c r="N34" s="74" t="n">
        <f aca="false">+(H34*30)+(I34*52/12)+(J34*26/12)+(K34*2)+L34+M34/12</f>
        <v>0</v>
      </c>
      <c r="O34" s="17" t="n">
        <f aca="false">N34*12</f>
        <v>0</v>
      </c>
      <c r="P34" s="39" t="n">
        <f aca="false">IF(C5 = "DAILY", O34/365, IF(C5 = "WEEKLY", O34/52, IF(C5 = "BI-WEEKLY", O34/26, IF(C5 = "SEMI-MO", N34/2, IF(C5 = "MONTHLY", N34, IF(C5 = "ANNUAL", O34, 0))))))</f>
        <v>0</v>
      </c>
      <c r="Q34" s="146" t="n">
        <f aca="false">N34</f>
        <v>0</v>
      </c>
      <c r="R34" s="140" t="n">
        <f aca="false">N34</f>
        <v>0</v>
      </c>
      <c r="S34" s="140" t="n">
        <f aca="false">N34</f>
        <v>0</v>
      </c>
      <c r="T34" s="140" t="n">
        <f aca="false">N34</f>
        <v>0</v>
      </c>
      <c r="U34" s="140" t="n">
        <f aca="false">N34</f>
        <v>0</v>
      </c>
      <c r="V34" s="140" t="n">
        <f aca="false">N34</f>
        <v>0</v>
      </c>
      <c r="W34" s="140" t="n">
        <f aca="false">N34</f>
        <v>0</v>
      </c>
      <c r="X34" s="140" t="n">
        <f aca="false">N34</f>
        <v>0</v>
      </c>
      <c r="Y34" s="140" t="n">
        <f aca="false">N34</f>
        <v>0</v>
      </c>
      <c r="Z34" s="140" t="n">
        <f aca="false">N34</f>
        <v>0</v>
      </c>
      <c r="AA34" s="140" t="n">
        <f aca="false">N34</f>
        <v>0</v>
      </c>
      <c r="AB34" s="143" t="n">
        <f aca="false">N34</f>
        <v>0</v>
      </c>
    </row>
    <row r="35" customFormat="false" ht="15" hidden="false" customHeight="false" outlineLevel="0" collapsed="false">
      <c r="A35" s="17"/>
      <c r="B35" s="74"/>
      <c r="C35" s="17" t="s">
        <v>63</v>
      </c>
      <c r="D35" s="17"/>
      <c r="E35" s="17"/>
      <c r="F35" s="17"/>
      <c r="G35" s="17"/>
      <c r="H35" s="146"/>
      <c r="I35" s="140"/>
      <c r="J35" s="140"/>
      <c r="K35" s="140"/>
      <c r="L35" s="140"/>
      <c r="M35" s="133"/>
      <c r="N35" s="74" t="n">
        <f aca="false">+(H35*30)+(I35*52/12)+(J35*26/12)+(K35*2)+L35+M35/12</f>
        <v>0</v>
      </c>
      <c r="O35" s="17" t="n">
        <f aca="false">N35*12</f>
        <v>0</v>
      </c>
      <c r="P35" s="39" t="n">
        <f aca="false">IF(C5 = "DAILY", O35/365, IF(C5 = "WEEKLY", O35/52, IF(C5 = "BI-WEEKLY", O35/26, IF(C5 = "SEMI-MO", N35/2, IF(C5 = "MONTHLY", N35, IF(C5 = "ANNUAL", O35, 0))))))</f>
        <v>0</v>
      </c>
      <c r="Q35" s="146" t="n">
        <f aca="false">N35</f>
        <v>0</v>
      </c>
      <c r="R35" s="140" t="n">
        <f aca="false">N35</f>
        <v>0</v>
      </c>
      <c r="S35" s="140" t="n">
        <f aca="false">N35</f>
        <v>0</v>
      </c>
      <c r="T35" s="140" t="n">
        <f aca="false">N35</f>
        <v>0</v>
      </c>
      <c r="U35" s="140" t="n">
        <f aca="false">N35</f>
        <v>0</v>
      </c>
      <c r="V35" s="140" t="n">
        <f aca="false">N35</f>
        <v>0</v>
      </c>
      <c r="W35" s="140" t="n">
        <f aca="false">N35</f>
        <v>0</v>
      </c>
      <c r="X35" s="140" t="n">
        <f aca="false">N35</f>
        <v>0</v>
      </c>
      <c r="Y35" s="140" t="n">
        <f aca="false">N35</f>
        <v>0</v>
      </c>
      <c r="Z35" s="140" t="n">
        <f aca="false">N35</f>
        <v>0</v>
      </c>
      <c r="AA35" s="140" t="n">
        <f aca="false">N35</f>
        <v>0</v>
      </c>
      <c r="AB35" s="143" t="n">
        <f aca="false">N35</f>
        <v>0</v>
      </c>
    </row>
    <row r="36" customFormat="false" ht="15" hidden="false" customHeight="false" outlineLevel="0" collapsed="false">
      <c r="A36" s="17"/>
      <c r="B36" s="73"/>
      <c r="C36" s="49" t="s">
        <v>18</v>
      </c>
      <c r="D36" s="49"/>
      <c r="E36" s="49"/>
      <c r="F36" s="49"/>
      <c r="G36" s="49"/>
      <c r="H36" s="146"/>
      <c r="I36" s="140"/>
      <c r="J36" s="140"/>
      <c r="K36" s="140"/>
      <c r="L36" s="140"/>
      <c r="M36" s="133"/>
      <c r="N36" s="73" t="n">
        <f aca="false">+(H36*30)+(I36*52/12)+(J36*26/12)+(K36*2)+L36+M36/12</f>
        <v>0</v>
      </c>
      <c r="O36" s="49" t="n">
        <f aca="false">N36*12</f>
        <v>0</v>
      </c>
      <c r="P36" s="48" t="n">
        <f aca="false">IF(C5 = "DAILY", O36/365, IF(C5 = "WEEKLY", O36/52, IF(C5 = "BI-WEEKLY", O36/26, IF(C5 = "SEMI-MO", N36/2, IF(C5 = "MONTHLY", N36, IF(C5 = "ANNUAL", O36, 0))))))</f>
        <v>0</v>
      </c>
      <c r="Q36" s="156" t="n">
        <f aca="false">N36</f>
        <v>0</v>
      </c>
      <c r="R36" s="157" t="n">
        <f aca="false">N36</f>
        <v>0</v>
      </c>
      <c r="S36" s="157" t="n">
        <f aca="false">N36</f>
        <v>0</v>
      </c>
      <c r="T36" s="157" t="n">
        <f aca="false">N36</f>
        <v>0</v>
      </c>
      <c r="U36" s="157" t="n">
        <f aca="false">N36</f>
        <v>0</v>
      </c>
      <c r="V36" s="157" t="n">
        <f aca="false">N36</f>
        <v>0</v>
      </c>
      <c r="W36" s="157" t="n">
        <f aca="false">N36</f>
        <v>0</v>
      </c>
      <c r="X36" s="157" t="n">
        <f aca="false">N36</f>
        <v>0</v>
      </c>
      <c r="Y36" s="157" t="n">
        <f aca="false">N36</f>
        <v>0</v>
      </c>
      <c r="Z36" s="157" t="n">
        <f aca="false">N36</f>
        <v>0</v>
      </c>
      <c r="AA36" s="157" t="n">
        <f aca="false">N36</f>
        <v>0</v>
      </c>
      <c r="AB36" s="134" t="n">
        <f aca="false">N36</f>
        <v>0</v>
      </c>
    </row>
    <row r="37" customFormat="false" ht="15" hidden="false" customHeight="false" outlineLevel="0" collapsed="false">
      <c r="A37" s="17"/>
      <c r="B37" s="17"/>
      <c r="C37" s="17"/>
      <c r="D37" s="17"/>
      <c r="E37" s="17"/>
      <c r="F37" s="17"/>
      <c r="G37" s="18" t="s">
        <v>28</v>
      </c>
      <c r="H37" s="74"/>
      <c r="I37" s="17"/>
      <c r="J37" s="17"/>
      <c r="K37" s="17"/>
      <c r="L37" s="17"/>
      <c r="M37" s="17"/>
      <c r="N37" s="158" t="n">
        <f aca="false">SUM(N27:N36)</f>
        <v>0</v>
      </c>
      <c r="O37" s="137" t="n">
        <f aca="false">SUM(O27:O36)</f>
        <v>0</v>
      </c>
      <c r="P37" s="159" t="n">
        <f aca="false">SUM(P27:P36)</f>
        <v>0</v>
      </c>
      <c r="Q37" s="158" t="n">
        <f aca="false">SUM(Q27:Q36)</f>
        <v>0</v>
      </c>
      <c r="R37" s="158" t="n">
        <f aca="false">SUM(R27:R36)</f>
        <v>0</v>
      </c>
      <c r="S37" s="158" t="n">
        <f aca="false">SUM(S27:S36)</f>
        <v>0</v>
      </c>
      <c r="T37" s="158" t="n">
        <f aca="false">SUM(T27:T36)</f>
        <v>0</v>
      </c>
      <c r="U37" s="158" t="n">
        <f aca="false">SUM(U27:U36)</f>
        <v>0</v>
      </c>
      <c r="V37" s="158" t="n">
        <f aca="false">SUM(V27:V36)</f>
        <v>0</v>
      </c>
      <c r="W37" s="158" t="n">
        <f aca="false">SUM(W27:W36)</f>
        <v>0</v>
      </c>
      <c r="X37" s="158" t="n">
        <f aca="false">SUM(X27:X36)</f>
        <v>0</v>
      </c>
      <c r="Y37" s="158" t="n">
        <f aca="false">SUM(Y27:Y36)</f>
        <v>0</v>
      </c>
      <c r="Z37" s="158" t="n">
        <f aca="false">SUM(Z27:Z36)</f>
        <v>0</v>
      </c>
      <c r="AA37" s="158" t="n">
        <f aca="false">SUM(AA27:AA36)</f>
        <v>0</v>
      </c>
      <c r="AB37" s="158" t="n">
        <f aca="false">SUM(AB27:AB36)</f>
        <v>0</v>
      </c>
    </row>
    <row r="38" customFormat="false" ht="15" hidden="false" customHeight="false" outlineLevel="0" collapsed="false">
      <c r="A38" s="17"/>
      <c r="B38" s="17"/>
      <c r="C38" s="17"/>
      <c r="D38" s="17"/>
      <c r="E38" s="17"/>
      <c r="F38" s="17"/>
      <c r="G38" s="17"/>
      <c r="H38" s="74"/>
      <c r="I38" s="17"/>
      <c r="J38" s="17"/>
      <c r="K38" s="17"/>
      <c r="L38" s="17"/>
      <c r="M38" s="17"/>
      <c r="N38" s="74"/>
      <c r="O38" s="17"/>
      <c r="P38" s="39"/>
      <c r="Q38" s="74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39"/>
    </row>
    <row r="39" customFormat="false" ht="15" hidden="false" customHeight="false" outlineLevel="0" collapsed="false">
      <c r="A39" s="17"/>
      <c r="B39" s="80" t="s">
        <v>64</v>
      </c>
      <c r="C39" s="18"/>
      <c r="D39" s="18"/>
      <c r="E39" s="18"/>
      <c r="F39" s="18"/>
      <c r="G39" s="18"/>
      <c r="H39" s="74"/>
      <c r="I39" s="17"/>
      <c r="J39" s="17"/>
      <c r="K39" s="17"/>
      <c r="L39" s="17"/>
      <c r="M39" s="17"/>
      <c r="N39" s="74"/>
      <c r="O39" s="17"/>
      <c r="P39" s="39"/>
      <c r="Q39" s="74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39"/>
    </row>
    <row r="40" customFormat="false" ht="15" hidden="false" customHeight="false" outlineLevel="0" collapsed="false">
      <c r="A40" s="17"/>
      <c r="B40" s="74" t="n">
        <v>1</v>
      </c>
      <c r="C40" s="17" t="s">
        <v>65</v>
      </c>
      <c r="D40" s="17"/>
      <c r="E40" s="17"/>
      <c r="F40" s="17"/>
      <c r="G40" s="17"/>
      <c r="H40" s="146"/>
      <c r="I40" s="140"/>
      <c r="J40" s="140"/>
      <c r="K40" s="140"/>
      <c r="L40" s="140"/>
      <c r="M40" s="133"/>
      <c r="N40" s="74" t="n">
        <f aca="false">+(H40*30)+(I40*52/12)+(J40*26/12)+(K40*2)+L40+M40/12</f>
        <v>0</v>
      </c>
      <c r="O40" s="17" t="n">
        <f aca="false">N40*12</f>
        <v>0</v>
      </c>
      <c r="P40" s="39" t="n">
        <f aca="false">IF(C5 = "DAILY", O40/365, IF(C5 = "WEEKLY", O40/52, IF(C5 = "BI-WEEKLY", O40/26, IF(C5 = "SEMI-MO", N40/2, IF(C5 = "MONTHLY", N40, IF(C5 = "ANNUAL", O40, 0))))))</f>
        <v>0</v>
      </c>
      <c r="Q40" s="146" t="n">
        <f aca="false">N40</f>
        <v>0</v>
      </c>
      <c r="R40" s="140" t="n">
        <f aca="false">N40</f>
        <v>0</v>
      </c>
      <c r="S40" s="140" t="n">
        <f aca="false">N40</f>
        <v>0</v>
      </c>
      <c r="T40" s="140" t="n">
        <f aca="false">N40</f>
        <v>0</v>
      </c>
      <c r="U40" s="140" t="n">
        <f aca="false">N40</f>
        <v>0</v>
      </c>
      <c r="V40" s="140" t="n">
        <f aca="false">N40</f>
        <v>0</v>
      </c>
      <c r="W40" s="140" t="n">
        <f aca="false">N40</f>
        <v>0</v>
      </c>
      <c r="X40" s="140" t="n">
        <f aca="false">N40</f>
        <v>0</v>
      </c>
      <c r="Y40" s="140" t="n">
        <f aca="false">N40</f>
        <v>0</v>
      </c>
      <c r="Z40" s="140" t="n">
        <f aca="false">N40</f>
        <v>0</v>
      </c>
      <c r="AA40" s="140" t="n">
        <f aca="false">N40</f>
        <v>0</v>
      </c>
      <c r="AB40" s="143" t="n">
        <f aca="false">N40</f>
        <v>0</v>
      </c>
    </row>
    <row r="41" customFormat="false" ht="15" hidden="false" customHeight="false" outlineLevel="0" collapsed="false">
      <c r="A41" s="17"/>
      <c r="B41" s="74" t="n">
        <v>2</v>
      </c>
      <c r="C41" s="17" t="s">
        <v>66</v>
      </c>
      <c r="D41" s="17"/>
      <c r="E41" s="17"/>
      <c r="F41" s="17"/>
      <c r="G41" s="17"/>
      <c r="H41" s="146"/>
      <c r="I41" s="140"/>
      <c r="J41" s="140"/>
      <c r="K41" s="140"/>
      <c r="L41" s="140"/>
      <c r="M41" s="133"/>
      <c r="N41" s="74" t="n">
        <f aca="false">+(H41*30)+(I41*52/12)+(J41*26/12)+(K41*2)+L41+M41/12</f>
        <v>0</v>
      </c>
      <c r="O41" s="17" t="n">
        <f aca="false">N41*12</f>
        <v>0</v>
      </c>
      <c r="P41" s="39" t="n">
        <f aca="false">IF(C5 = "DAILY", O41/365, IF(C5 = "WEEKLY", O41/52, IF(C5 = "BI-WEEKLY", O41/26, IF(C5 = "SEMI-MO", N41/2, IF(C5 = "MONTHLY", N41, IF(C5 = "ANNUAL", O41, 0))))))</f>
        <v>0</v>
      </c>
      <c r="Q41" s="146" t="n">
        <f aca="false">N41</f>
        <v>0</v>
      </c>
      <c r="R41" s="140" t="n">
        <f aca="false">N41</f>
        <v>0</v>
      </c>
      <c r="S41" s="140" t="n">
        <f aca="false">N41</f>
        <v>0</v>
      </c>
      <c r="T41" s="140" t="n">
        <f aca="false">N41</f>
        <v>0</v>
      </c>
      <c r="U41" s="140" t="n">
        <f aca="false">N41</f>
        <v>0</v>
      </c>
      <c r="V41" s="140" t="n">
        <f aca="false">N41</f>
        <v>0</v>
      </c>
      <c r="W41" s="140" t="n">
        <f aca="false">N41</f>
        <v>0</v>
      </c>
      <c r="X41" s="140" t="n">
        <f aca="false">N41</f>
        <v>0</v>
      </c>
      <c r="Y41" s="140" t="n">
        <f aca="false">N41</f>
        <v>0</v>
      </c>
      <c r="Z41" s="140" t="n">
        <f aca="false">N41</f>
        <v>0</v>
      </c>
      <c r="AA41" s="140" t="n">
        <f aca="false">N41</f>
        <v>0</v>
      </c>
      <c r="AB41" s="143" t="n">
        <f aca="false">N41</f>
        <v>0</v>
      </c>
    </row>
    <row r="42" customFormat="false" ht="15" hidden="false" customHeight="false" outlineLevel="0" collapsed="false">
      <c r="A42" s="17"/>
      <c r="B42" s="74" t="n">
        <v>3</v>
      </c>
      <c r="C42" s="17" t="s">
        <v>67</v>
      </c>
      <c r="D42" s="17"/>
      <c r="E42" s="17"/>
      <c r="F42" s="17"/>
      <c r="G42" s="17"/>
      <c r="H42" s="146"/>
      <c r="I42" s="140"/>
      <c r="J42" s="140"/>
      <c r="K42" s="140"/>
      <c r="L42" s="140"/>
      <c r="M42" s="133"/>
      <c r="N42" s="74" t="n">
        <f aca="false">+(H42*30)+(I42*52/12)+(J42*26/12)+(K42*2)+L42+M42/12</f>
        <v>0</v>
      </c>
      <c r="O42" s="17" t="n">
        <f aca="false">N42*12</f>
        <v>0</v>
      </c>
      <c r="P42" s="39" t="n">
        <f aca="false">IF(C5 = "DAILY", O42/365, IF(C5 = "WEEKLY", O42/52, IF(C5 = "BI-WEEKLY", O42/26, IF(C5 = "SEMI-MO", N42/2, IF(C5 = "MONTHLY", N42, IF(C5 = "ANNUAL", O42, 0))))))</f>
        <v>0</v>
      </c>
      <c r="Q42" s="146" t="n">
        <f aca="false">N42</f>
        <v>0</v>
      </c>
      <c r="R42" s="140" t="n">
        <f aca="false">N42</f>
        <v>0</v>
      </c>
      <c r="S42" s="140" t="n">
        <f aca="false">N42</f>
        <v>0</v>
      </c>
      <c r="T42" s="140" t="n">
        <f aca="false">N42</f>
        <v>0</v>
      </c>
      <c r="U42" s="140" t="n">
        <f aca="false">N42</f>
        <v>0</v>
      </c>
      <c r="V42" s="140" t="n">
        <f aca="false">N42</f>
        <v>0</v>
      </c>
      <c r="W42" s="140" t="n">
        <f aca="false">N42</f>
        <v>0</v>
      </c>
      <c r="X42" s="140" t="n">
        <f aca="false">N42</f>
        <v>0</v>
      </c>
      <c r="Y42" s="140" t="n">
        <f aca="false">N42</f>
        <v>0</v>
      </c>
      <c r="Z42" s="140" t="n">
        <f aca="false">N42</f>
        <v>0</v>
      </c>
      <c r="AA42" s="140" t="n">
        <f aca="false">N42</f>
        <v>0</v>
      </c>
      <c r="AB42" s="143" t="n">
        <f aca="false">N42</f>
        <v>0</v>
      </c>
    </row>
    <row r="43" customFormat="false" ht="15" hidden="false" customHeight="false" outlineLevel="0" collapsed="false">
      <c r="A43" s="17"/>
      <c r="B43" s="74" t="n">
        <v>4</v>
      </c>
      <c r="C43" s="17" t="s">
        <v>68</v>
      </c>
      <c r="D43" s="17"/>
      <c r="E43" s="17"/>
      <c r="F43" s="17"/>
      <c r="G43" s="17"/>
      <c r="H43" s="146"/>
      <c r="I43" s="140"/>
      <c r="J43" s="140"/>
      <c r="K43" s="140"/>
      <c r="L43" s="140"/>
      <c r="M43" s="133"/>
      <c r="N43" s="74" t="n">
        <f aca="false">+(H43*30)+(I43*52/12)+(J43*26/12)+(K43*2)+L43+M43/12</f>
        <v>0</v>
      </c>
      <c r="O43" s="17" t="n">
        <f aca="false">N43*12</f>
        <v>0</v>
      </c>
      <c r="P43" s="39" t="n">
        <f aca="false">IF(C5 = "DAILY", O43/365, IF(C5 = "WEEKLY", O43/52, IF(C5 = "BI-WEEKLY", O43/26, IF(C5 = "SEMI-MO", N43/2, IF(C5 = "MONTHLY", N43, IF(C5 = "ANNUAL", O43, 0))))))</f>
        <v>0</v>
      </c>
      <c r="Q43" s="146" t="n">
        <f aca="false">N43</f>
        <v>0</v>
      </c>
      <c r="R43" s="140" t="n">
        <f aca="false">N43</f>
        <v>0</v>
      </c>
      <c r="S43" s="140" t="n">
        <f aca="false">N43</f>
        <v>0</v>
      </c>
      <c r="T43" s="140" t="n">
        <f aca="false">N43</f>
        <v>0</v>
      </c>
      <c r="U43" s="140" t="n">
        <f aca="false">N43</f>
        <v>0</v>
      </c>
      <c r="V43" s="140" t="n">
        <f aca="false">N43</f>
        <v>0</v>
      </c>
      <c r="W43" s="140" t="n">
        <f aca="false">N43</f>
        <v>0</v>
      </c>
      <c r="X43" s="140" t="n">
        <f aca="false">N43</f>
        <v>0</v>
      </c>
      <c r="Y43" s="140" t="n">
        <f aca="false">N43</f>
        <v>0</v>
      </c>
      <c r="Z43" s="140" t="n">
        <f aca="false">N43</f>
        <v>0</v>
      </c>
      <c r="AA43" s="140" t="n">
        <f aca="false">N43</f>
        <v>0</v>
      </c>
      <c r="AB43" s="143" t="n">
        <f aca="false">N43</f>
        <v>0</v>
      </c>
    </row>
    <row r="44" customFormat="false" ht="15" hidden="false" customHeight="false" outlineLevel="0" collapsed="false">
      <c r="A44" s="17"/>
      <c r="B44" s="74" t="n">
        <v>5</v>
      </c>
      <c r="C44" s="17" t="s">
        <v>69</v>
      </c>
      <c r="D44" s="17"/>
      <c r="E44" s="17"/>
      <c r="F44" s="17"/>
      <c r="G44" s="17"/>
      <c r="H44" s="146"/>
      <c r="I44" s="140"/>
      <c r="J44" s="140"/>
      <c r="K44" s="140"/>
      <c r="L44" s="140"/>
      <c r="M44" s="133"/>
      <c r="N44" s="74" t="n">
        <f aca="false">+(H44*30)+(I44*52/12)+(J44*26/12)+(K44*2)+L44+M44/12</f>
        <v>0</v>
      </c>
      <c r="O44" s="17" t="n">
        <f aca="false">N44*12</f>
        <v>0</v>
      </c>
      <c r="P44" s="39" t="n">
        <f aca="false">IF(C5 = "DAILY", O44/365, IF(C5 = "WEEKLY", O44/52, IF(C5 = "BI-WEEKLY", O44/26, IF(C5 = "SEMI-MO", N44/2, IF(C5 = "MONTHLY", N44, IF(C5 = "ANNUAL", O44, 0))))))</f>
        <v>0</v>
      </c>
      <c r="Q44" s="146" t="n">
        <f aca="false">N44</f>
        <v>0</v>
      </c>
      <c r="R44" s="140" t="n">
        <f aca="false">N44</f>
        <v>0</v>
      </c>
      <c r="S44" s="140" t="n">
        <f aca="false">N44</f>
        <v>0</v>
      </c>
      <c r="T44" s="140" t="n">
        <f aca="false">N44</f>
        <v>0</v>
      </c>
      <c r="U44" s="140" t="n">
        <f aca="false">N44</f>
        <v>0</v>
      </c>
      <c r="V44" s="140" t="n">
        <f aca="false">N44</f>
        <v>0</v>
      </c>
      <c r="W44" s="140" t="n">
        <f aca="false">N44</f>
        <v>0</v>
      </c>
      <c r="X44" s="140" t="n">
        <f aca="false">N44</f>
        <v>0</v>
      </c>
      <c r="Y44" s="140" t="n">
        <f aca="false">N44</f>
        <v>0</v>
      </c>
      <c r="Z44" s="140" t="n">
        <f aca="false">N44</f>
        <v>0</v>
      </c>
      <c r="AA44" s="140" t="n">
        <f aca="false">N44</f>
        <v>0</v>
      </c>
      <c r="AB44" s="143" t="n">
        <f aca="false">N44</f>
        <v>0</v>
      </c>
    </row>
    <row r="45" customFormat="false" ht="15" hidden="false" customHeight="false" outlineLevel="0" collapsed="false">
      <c r="A45" s="17"/>
      <c r="B45" s="74" t="n">
        <v>6</v>
      </c>
      <c r="C45" s="17" t="s">
        <v>70</v>
      </c>
      <c r="D45" s="17"/>
      <c r="E45" s="17"/>
      <c r="F45" s="17"/>
      <c r="G45" s="17"/>
      <c r="H45" s="146"/>
      <c r="I45" s="140"/>
      <c r="J45" s="140"/>
      <c r="K45" s="140"/>
      <c r="L45" s="140"/>
      <c r="M45" s="133"/>
      <c r="N45" s="74" t="n">
        <f aca="false">+(H45*30)+(I45*52/12)+(J45*26/12)+(K45*2)+L45+M45/12</f>
        <v>0</v>
      </c>
      <c r="O45" s="17" t="n">
        <f aca="false">N45*12</f>
        <v>0</v>
      </c>
      <c r="P45" s="39" t="n">
        <f aca="false">IF(C5 = "DAILY", O45/365, IF(C5 = "WEEKLY", O45/52, IF(C5 = "BI-WEEKLY", O45/26, IF(C5 = "SEMI-MO", N45/2, IF(C5 = "MONTHLY", N45, IF(C5 = "ANNUAL", O45, 0))))))</f>
        <v>0</v>
      </c>
      <c r="Q45" s="146" t="n">
        <f aca="false">N45</f>
        <v>0</v>
      </c>
      <c r="R45" s="140" t="n">
        <f aca="false">N45</f>
        <v>0</v>
      </c>
      <c r="S45" s="140" t="n">
        <f aca="false">N45</f>
        <v>0</v>
      </c>
      <c r="T45" s="140" t="n">
        <f aca="false">N45</f>
        <v>0</v>
      </c>
      <c r="U45" s="140" t="n">
        <f aca="false">N45</f>
        <v>0</v>
      </c>
      <c r="V45" s="140" t="n">
        <f aca="false">N45</f>
        <v>0</v>
      </c>
      <c r="W45" s="140" t="n">
        <f aca="false">N45</f>
        <v>0</v>
      </c>
      <c r="X45" s="140" t="n">
        <f aca="false">N45</f>
        <v>0</v>
      </c>
      <c r="Y45" s="140" t="n">
        <f aca="false">N45</f>
        <v>0</v>
      </c>
      <c r="Z45" s="140" t="n">
        <f aca="false">N45</f>
        <v>0</v>
      </c>
      <c r="AA45" s="140" t="n">
        <f aca="false">N45</f>
        <v>0</v>
      </c>
      <c r="AB45" s="143" t="n">
        <f aca="false">N45</f>
        <v>0</v>
      </c>
    </row>
    <row r="46" customFormat="false" ht="15" hidden="false" customHeight="false" outlineLevel="0" collapsed="false">
      <c r="A46" s="17"/>
      <c r="B46" s="74" t="n">
        <v>7</v>
      </c>
      <c r="C46" s="17" t="s">
        <v>18</v>
      </c>
      <c r="D46" s="17"/>
      <c r="E46" s="17"/>
      <c r="F46" s="17"/>
      <c r="G46" s="17"/>
      <c r="H46" s="146"/>
      <c r="I46" s="140"/>
      <c r="J46" s="140"/>
      <c r="K46" s="140"/>
      <c r="L46" s="140"/>
      <c r="M46" s="133"/>
      <c r="N46" s="74" t="n">
        <f aca="false">+(H46*30)+(I46*52/12)+(J46*26/12)+(K46*2)+L46+M46/12</f>
        <v>0</v>
      </c>
      <c r="O46" s="17" t="n">
        <f aca="false">N46*12</f>
        <v>0</v>
      </c>
      <c r="P46" s="39" t="n">
        <f aca="false">IF(C5 = "DAILY", O46/365, IF(C5 = "WEEKLY", O46/52, IF(C5 = "BI-WEEKLY", O46/26, IF(C5 = "SEMI-MO", N46/2, IF(C5 = "MONTHLY", N46, IF(C5 = "ANNUAL", O46, 0))))))</f>
        <v>0</v>
      </c>
      <c r="Q46" s="146" t="n">
        <f aca="false">N46</f>
        <v>0</v>
      </c>
      <c r="R46" s="140" t="n">
        <f aca="false">N46</f>
        <v>0</v>
      </c>
      <c r="S46" s="140" t="n">
        <f aca="false">N46</f>
        <v>0</v>
      </c>
      <c r="T46" s="140" t="n">
        <f aca="false">N46</f>
        <v>0</v>
      </c>
      <c r="U46" s="140" t="n">
        <f aca="false">N46</f>
        <v>0</v>
      </c>
      <c r="V46" s="140" t="n">
        <f aca="false">N46</f>
        <v>0</v>
      </c>
      <c r="W46" s="140" t="n">
        <f aca="false">N46</f>
        <v>0</v>
      </c>
      <c r="X46" s="140" t="n">
        <f aca="false">N46</f>
        <v>0</v>
      </c>
      <c r="Y46" s="140" t="n">
        <f aca="false">N46</f>
        <v>0</v>
      </c>
      <c r="Z46" s="140" t="n">
        <f aca="false">N46</f>
        <v>0</v>
      </c>
      <c r="AA46" s="140" t="n">
        <f aca="false">N46</f>
        <v>0</v>
      </c>
      <c r="AB46" s="143" t="n">
        <f aca="false">N46</f>
        <v>0</v>
      </c>
    </row>
    <row r="47" customFormat="false" ht="15" hidden="false" customHeight="false" outlineLevel="0" collapsed="false">
      <c r="A47" s="17"/>
      <c r="B47" s="74" t="n">
        <v>8</v>
      </c>
      <c r="C47" s="17" t="s">
        <v>18</v>
      </c>
      <c r="D47" s="17"/>
      <c r="E47" s="17"/>
      <c r="F47" s="17"/>
      <c r="G47" s="17"/>
      <c r="H47" s="146"/>
      <c r="I47" s="140"/>
      <c r="J47" s="140"/>
      <c r="K47" s="140"/>
      <c r="L47" s="140"/>
      <c r="M47" s="133"/>
      <c r="N47" s="74" t="n">
        <f aca="false">+(H47*30)+(I47*52/12)+(J47*26/12)+(K47*2)+L47+M47/12</f>
        <v>0</v>
      </c>
      <c r="O47" s="17" t="n">
        <f aca="false">N47*12</f>
        <v>0</v>
      </c>
      <c r="P47" s="39" t="n">
        <f aca="false">IF(C5 = "DAILY", O47/365, IF(C5 = "WEEKLY", O47/52, IF(C5 = "BI-WEEKLY", O47/26, IF(C5 = "SEMI-MO", N47/2, IF(C5 = "MONTHLY", N47, IF(C5 = "ANNUAL", O47, 0))))))</f>
        <v>0</v>
      </c>
      <c r="Q47" s="146" t="n">
        <f aca="false">N47</f>
        <v>0</v>
      </c>
      <c r="R47" s="140" t="n">
        <f aca="false">N47</f>
        <v>0</v>
      </c>
      <c r="S47" s="140" t="n">
        <f aca="false">N47</f>
        <v>0</v>
      </c>
      <c r="T47" s="140" t="n">
        <f aca="false">N47</f>
        <v>0</v>
      </c>
      <c r="U47" s="140" t="n">
        <f aca="false">N47</f>
        <v>0</v>
      </c>
      <c r="V47" s="140" t="n">
        <f aca="false">N47</f>
        <v>0</v>
      </c>
      <c r="W47" s="140" t="n">
        <f aca="false">N47</f>
        <v>0</v>
      </c>
      <c r="X47" s="140" t="n">
        <f aca="false">N47</f>
        <v>0</v>
      </c>
      <c r="Y47" s="140" t="n">
        <f aca="false">N47</f>
        <v>0</v>
      </c>
      <c r="Z47" s="140" t="n">
        <f aca="false">N47</f>
        <v>0</v>
      </c>
      <c r="AA47" s="140" t="n">
        <f aca="false">N47</f>
        <v>0</v>
      </c>
      <c r="AB47" s="143" t="n">
        <f aca="false">N47</f>
        <v>0</v>
      </c>
    </row>
    <row r="48" customFormat="false" ht="15" hidden="false" customHeight="false" outlineLevel="0" collapsed="false">
      <c r="A48" s="17"/>
      <c r="B48" s="74" t="n">
        <v>9</v>
      </c>
      <c r="C48" s="17" t="s">
        <v>18</v>
      </c>
      <c r="D48" s="17"/>
      <c r="E48" s="17"/>
      <c r="F48" s="17"/>
      <c r="G48" s="17"/>
      <c r="H48" s="146"/>
      <c r="I48" s="140"/>
      <c r="J48" s="140"/>
      <c r="K48" s="140"/>
      <c r="L48" s="140"/>
      <c r="M48" s="133"/>
      <c r="N48" s="74" t="n">
        <f aca="false">+(H48*30)+(I48*52/12)+(J48*26/12)+(K48*2)+L48+M48/12</f>
        <v>0</v>
      </c>
      <c r="O48" s="17" t="n">
        <f aca="false">N48*12</f>
        <v>0</v>
      </c>
      <c r="P48" s="39" t="n">
        <f aca="false">IF(C5 = "DAILY", O48/365, IF(C5 = "WEEKLY", O48/52, IF(C5 = "BI-WEEKLY", O48/26, IF(C5 = "SEMI-MO", N48/2, IF(C5 = "MONTHLY", N48, IF(C5 = "ANNUAL", O48, 0))))))</f>
        <v>0</v>
      </c>
      <c r="Q48" s="146" t="n">
        <f aca="false">N48</f>
        <v>0</v>
      </c>
      <c r="R48" s="140" t="n">
        <f aca="false">N48</f>
        <v>0</v>
      </c>
      <c r="S48" s="140" t="n">
        <f aca="false">N48</f>
        <v>0</v>
      </c>
      <c r="T48" s="140" t="n">
        <f aca="false">N48</f>
        <v>0</v>
      </c>
      <c r="U48" s="140" t="n">
        <f aca="false">N48</f>
        <v>0</v>
      </c>
      <c r="V48" s="140" t="n">
        <f aca="false">N48</f>
        <v>0</v>
      </c>
      <c r="W48" s="140" t="n">
        <f aca="false">N48</f>
        <v>0</v>
      </c>
      <c r="X48" s="140" t="n">
        <f aca="false">N48</f>
        <v>0</v>
      </c>
      <c r="Y48" s="140" t="n">
        <f aca="false">N48</f>
        <v>0</v>
      </c>
      <c r="Z48" s="140" t="n">
        <f aca="false">N48</f>
        <v>0</v>
      </c>
      <c r="AA48" s="140" t="n">
        <f aca="false">N48</f>
        <v>0</v>
      </c>
      <c r="AB48" s="143" t="n">
        <f aca="false">N48</f>
        <v>0</v>
      </c>
    </row>
    <row r="49" customFormat="false" ht="15" hidden="false" customHeight="false" outlineLevel="0" collapsed="false">
      <c r="A49" s="17"/>
      <c r="B49" s="73" t="n">
        <v>10</v>
      </c>
      <c r="C49" s="49" t="s">
        <v>18</v>
      </c>
      <c r="D49" s="49"/>
      <c r="E49" s="49"/>
      <c r="F49" s="49"/>
      <c r="G49" s="49"/>
      <c r="H49" s="146"/>
      <c r="I49" s="140"/>
      <c r="J49" s="140"/>
      <c r="K49" s="140"/>
      <c r="L49" s="140"/>
      <c r="M49" s="133"/>
      <c r="N49" s="73" t="n">
        <f aca="false">+(H49*30)+(I49*52/12)+(J49*26/12)+(K49*2)+L49+M49/12</f>
        <v>0</v>
      </c>
      <c r="O49" s="49" t="n">
        <f aca="false">N49*12</f>
        <v>0</v>
      </c>
      <c r="P49" s="48" t="n">
        <f aca="false">IF(C5 = "DAILY", O49/365, IF(C5 = "WEEKLY", O49/52, IF(C5 = "BI-WEEKLY", O49/26, IF(C5 = "SEMI-MO", N49/2, IF(C5 = "MONTHLY", N49, IF(C5 = "ANNUAL", O49, 0))))))</f>
        <v>0</v>
      </c>
      <c r="Q49" s="156" t="n">
        <f aca="false">N49</f>
        <v>0</v>
      </c>
      <c r="R49" s="157" t="n">
        <f aca="false">N49</f>
        <v>0</v>
      </c>
      <c r="S49" s="157" t="n">
        <f aca="false">N49</f>
        <v>0</v>
      </c>
      <c r="T49" s="157" t="n">
        <f aca="false">N49</f>
        <v>0</v>
      </c>
      <c r="U49" s="157" t="n">
        <f aca="false">N49</f>
        <v>0</v>
      </c>
      <c r="V49" s="157" t="n">
        <f aca="false">N49</f>
        <v>0</v>
      </c>
      <c r="W49" s="157" t="n">
        <f aca="false">N49</f>
        <v>0</v>
      </c>
      <c r="X49" s="157" t="n">
        <f aca="false">N49</f>
        <v>0</v>
      </c>
      <c r="Y49" s="157" t="n">
        <f aca="false">N49</f>
        <v>0</v>
      </c>
      <c r="Z49" s="157" t="n">
        <f aca="false">N49</f>
        <v>0</v>
      </c>
      <c r="AA49" s="157" t="n">
        <f aca="false">N49</f>
        <v>0</v>
      </c>
      <c r="AB49" s="134" t="n">
        <f aca="false">N49</f>
        <v>0</v>
      </c>
    </row>
    <row r="50" customFormat="false" ht="15" hidden="false" customHeight="false" outlineLevel="0" collapsed="false">
      <c r="A50" s="17"/>
      <c r="B50" s="17"/>
      <c r="C50" s="17"/>
      <c r="D50" s="17"/>
      <c r="E50" s="17"/>
      <c r="F50" s="17"/>
      <c r="G50" s="18" t="s">
        <v>28</v>
      </c>
      <c r="H50" s="74"/>
      <c r="I50" s="17"/>
      <c r="J50" s="17"/>
      <c r="K50" s="17"/>
      <c r="L50" s="17"/>
      <c r="M50" s="17"/>
      <c r="N50" s="158" t="n">
        <f aca="false">SUM(N40:N49)</f>
        <v>0</v>
      </c>
      <c r="O50" s="137" t="n">
        <f aca="false">SUM(O40:O49)</f>
        <v>0</v>
      </c>
      <c r="P50" s="159" t="n">
        <f aca="false">SUM(P40:P49)</f>
        <v>0</v>
      </c>
      <c r="Q50" s="158" t="n">
        <f aca="false">SUM(Q40:Q49)</f>
        <v>0</v>
      </c>
      <c r="R50" s="158" t="n">
        <f aca="false">SUM(R40:R49)</f>
        <v>0</v>
      </c>
      <c r="S50" s="158" t="n">
        <f aca="false">SUM(S40:S49)</f>
        <v>0</v>
      </c>
      <c r="T50" s="158" t="n">
        <f aca="false">SUM(T40:T49)</f>
        <v>0</v>
      </c>
      <c r="U50" s="158" t="n">
        <f aca="false">SUM(U40:U49)</f>
        <v>0</v>
      </c>
      <c r="V50" s="158" t="n">
        <f aca="false">SUM(V40:V49)</f>
        <v>0</v>
      </c>
      <c r="W50" s="158" t="n">
        <f aca="false">SUM(W40:W49)</f>
        <v>0</v>
      </c>
      <c r="X50" s="158" t="n">
        <f aca="false">SUM(X40:X49)</f>
        <v>0</v>
      </c>
      <c r="Y50" s="158" t="n">
        <f aca="false">SUM(Y40:Y49)</f>
        <v>0</v>
      </c>
      <c r="Z50" s="158" t="n">
        <f aca="false">SUM(Z40:Z49)</f>
        <v>0</v>
      </c>
      <c r="AA50" s="158" t="n">
        <f aca="false">SUM(AA40:AA49)</f>
        <v>0</v>
      </c>
      <c r="AB50" s="158" t="n">
        <f aca="false">SUM(AB40:AB49)</f>
        <v>0</v>
      </c>
    </row>
    <row r="51" customFormat="false" ht="15" hidden="false" customHeight="false" outlineLevel="0" collapsed="false">
      <c r="A51" s="17"/>
      <c r="B51" s="17"/>
      <c r="C51" s="17"/>
      <c r="D51" s="17"/>
      <c r="E51" s="17"/>
      <c r="F51" s="17"/>
      <c r="G51" s="17"/>
      <c r="H51" s="74"/>
      <c r="I51" s="17"/>
      <c r="J51" s="17"/>
      <c r="K51" s="17"/>
      <c r="L51" s="17"/>
      <c r="M51" s="17"/>
      <c r="N51" s="74"/>
      <c r="O51" s="17"/>
      <c r="P51" s="39"/>
      <c r="Q51" s="74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39"/>
    </row>
    <row r="52" customFormat="false" ht="15" hidden="false" customHeight="false" outlineLevel="0" collapsed="false">
      <c r="A52" s="17"/>
      <c r="B52" s="80" t="s">
        <v>71</v>
      </c>
      <c r="C52" s="18"/>
      <c r="D52" s="18"/>
      <c r="E52" s="18"/>
      <c r="F52" s="18"/>
      <c r="G52" s="18"/>
      <c r="H52" s="74"/>
      <c r="I52" s="17"/>
      <c r="J52" s="17"/>
      <c r="K52" s="17"/>
      <c r="L52" s="17"/>
      <c r="M52" s="17"/>
      <c r="N52" s="74"/>
      <c r="O52" s="17"/>
      <c r="P52" s="39"/>
      <c r="Q52" s="74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39"/>
    </row>
    <row r="53" customFormat="false" ht="15" hidden="false" customHeight="false" outlineLevel="0" collapsed="false">
      <c r="A53" s="17"/>
      <c r="B53" s="74" t="n">
        <v>1</v>
      </c>
      <c r="C53" s="17" t="s">
        <v>72</v>
      </c>
      <c r="D53" s="17"/>
      <c r="E53" s="17"/>
      <c r="F53" s="17"/>
      <c r="G53" s="17"/>
      <c r="H53" s="146"/>
      <c r="I53" s="140"/>
      <c r="J53" s="140"/>
      <c r="K53" s="140"/>
      <c r="L53" s="140"/>
      <c r="M53" s="133"/>
      <c r="N53" s="74" t="n">
        <f aca="false">+(H53*30)+(I53*52/12)+(J53*26/12)+(K53*2)+L53+M53/12</f>
        <v>0</v>
      </c>
      <c r="O53" s="17" t="n">
        <f aca="false">N53*12</f>
        <v>0</v>
      </c>
      <c r="P53" s="39" t="n">
        <f aca="false">IF(C5 = "DAILY", O53/365, IF(C5 = "WEEKLY", O53/52, IF(C5 = "BI-WEEKLY", O53/26, IF(C5 = "SEMI-MO", N53/2, IF(C5 = "MONTHLY", N53, IF(C5 = "ANNUAL", O53, 0))))))</f>
        <v>0</v>
      </c>
      <c r="Q53" s="146" t="n">
        <f aca="false">N53</f>
        <v>0</v>
      </c>
      <c r="R53" s="140" t="n">
        <f aca="false">N53</f>
        <v>0</v>
      </c>
      <c r="S53" s="140" t="n">
        <f aca="false">N53</f>
        <v>0</v>
      </c>
      <c r="T53" s="140" t="n">
        <f aca="false">N53</f>
        <v>0</v>
      </c>
      <c r="U53" s="140" t="n">
        <f aca="false">N53</f>
        <v>0</v>
      </c>
      <c r="V53" s="140" t="n">
        <f aca="false">N53</f>
        <v>0</v>
      </c>
      <c r="W53" s="140" t="n">
        <f aca="false">N53</f>
        <v>0</v>
      </c>
      <c r="X53" s="140" t="n">
        <f aca="false">N53</f>
        <v>0</v>
      </c>
      <c r="Y53" s="140" t="n">
        <f aca="false">N53</f>
        <v>0</v>
      </c>
      <c r="Z53" s="140" t="n">
        <f aca="false">N53</f>
        <v>0</v>
      </c>
      <c r="AA53" s="140" t="n">
        <f aca="false">N53</f>
        <v>0</v>
      </c>
      <c r="AB53" s="143" t="n">
        <f aca="false">N53</f>
        <v>0</v>
      </c>
    </row>
    <row r="54" customFormat="false" ht="15" hidden="false" customHeight="false" outlineLevel="0" collapsed="false">
      <c r="A54" s="17"/>
      <c r="B54" s="74" t="n">
        <v>2</v>
      </c>
      <c r="C54" s="17" t="s">
        <v>18</v>
      </c>
      <c r="D54" s="17"/>
      <c r="E54" s="17"/>
      <c r="F54" s="17"/>
      <c r="G54" s="17"/>
      <c r="H54" s="146"/>
      <c r="I54" s="140"/>
      <c r="J54" s="140"/>
      <c r="K54" s="140"/>
      <c r="L54" s="140"/>
      <c r="M54" s="133"/>
      <c r="N54" s="74" t="n">
        <f aca="false">+(H54*30)+(I54*52/12)+(J54*26/12)+(K54*2)+L54+M54/12</f>
        <v>0</v>
      </c>
      <c r="O54" s="17" t="n">
        <f aca="false">N54*12</f>
        <v>0</v>
      </c>
      <c r="P54" s="39" t="n">
        <f aca="false">IF(C5 = "DAILY", O54/365, IF(C5 = "WEEKLY", O54/52, IF(C5 = "BI-WEEKLY", O54/26, IF(C5 = "SEMI-MO", N54/2, IF(C5 = "MONTHLY", N54, IF(C5 = "ANNUAL", O54, 0))))))</f>
        <v>0</v>
      </c>
      <c r="Q54" s="146" t="n">
        <f aca="false">N54</f>
        <v>0</v>
      </c>
      <c r="R54" s="140" t="n">
        <f aca="false">N54</f>
        <v>0</v>
      </c>
      <c r="S54" s="140" t="n">
        <f aca="false">N54</f>
        <v>0</v>
      </c>
      <c r="T54" s="140" t="n">
        <f aca="false">N54</f>
        <v>0</v>
      </c>
      <c r="U54" s="140" t="n">
        <f aca="false">N54</f>
        <v>0</v>
      </c>
      <c r="V54" s="140" t="n">
        <f aca="false">N54</f>
        <v>0</v>
      </c>
      <c r="W54" s="140" t="n">
        <f aca="false">N54</f>
        <v>0</v>
      </c>
      <c r="X54" s="140" t="n">
        <f aca="false">N54</f>
        <v>0</v>
      </c>
      <c r="Y54" s="140" t="n">
        <f aca="false">N54</f>
        <v>0</v>
      </c>
      <c r="Z54" s="140" t="n">
        <f aca="false">N54</f>
        <v>0</v>
      </c>
      <c r="AA54" s="140" t="n">
        <f aca="false">N54</f>
        <v>0</v>
      </c>
      <c r="AB54" s="143" t="n">
        <f aca="false">N54</f>
        <v>0</v>
      </c>
    </row>
    <row r="55" customFormat="false" ht="15" hidden="false" customHeight="false" outlineLevel="0" collapsed="false">
      <c r="A55" s="17"/>
      <c r="B55" s="74" t="n">
        <v>3</v>
      </c>
      <c r="C55" s="17" t="s">
        <v>18</v>
      </c>
      <c r="D55" s="17"/>
      <c r="E55" s="17"/>
      <c r="F55" s="17"/>
      <c r="G55" s="17"/>
      <c r="H55" s="146"/>
      <c r="I55" s="140"/>
      <c r="J55" s="140"/>
      <c r="K55" s="140"/>
      <c r="L55" s="140"/>
      <c r="M55" s="133"/>
      <c r="N55" s="74" t="n">
        <f aca="false">+(H55*30)+(I55*52/12)+(J55*26/12)+(K55*2)+L55+M55/12</f>
        <v>0</v>
      </c>
      <c r="O55" s="17" t="n">
        <f aca="false">N55*12</f>
        <v>0</v>
      </c>
      <c r="P55" s="39" t="n">
        <f aca="false">IF(C5 = "DAILY", O55/365, IF(C5 = "WEEKLY", O55/52, IF(C5 = "BI-WEEKLY", O55/26, IF(C5 = "SEMI-MO", N55/2, IF(C5 = "MONTHLY", N55, IF(C5 = "ANNUAL", O55, 0))))))</f>
        <v>0</v>
      </c>
      <c r="Q55" s="146" t="n">
        <f aca="false">N55</f>
        <v>0</v>
      </c>
      <c r="R55" s="140" t="n">
        <f aca="false">N55</f>
        <v>0</v>
      </c>
      <c r="S55" s="140" t="n">
        <f aca="false">N55</f>
        <v>0</v>
      </c>
      <c r="T55" s="140" t="n">
        <f aca="false">N55</f>
        <v>0</v>
      </c>
      <c r="U55" s="140" t="n">
        <f aca="false">N55</f>
        <v>0</v>
      </c>
      <c r="V55" s="140" t="n">
        <f aca="false">N55</f>
        <v>0</v>
      </c>
      <c r="W55" s="140" t="n">
        <f aca="false">N55</f>
        <v>0</v>
      </c>
      <c r="X55" s="140" t="n">
        <f aca="false">N55</f>
        <v>0</v>
      </c>
      <c r="Y55" s="140" t="n">
        <f aca="false">N55</f>
        <v>0</v>
      </c>
      <c r="Z55" s="140" t="n">
        <f aca="false">N55</f>
        <v>0</v>
      </c>
      <c r="AA55" s="140" t="n">
        <f aca="false">N55</f>
        <v>0</v>
      </c>
      <c r="AB55" s="143" t="n">
        <f aca="false">N55</f>
        <v>0</v>
      </c>
    </row>
    <row r="56" customFormat="false" ht="15" hidden="false" customHeight="false" outlineLevel="0" collapsed="false">
      <c r="A56" s="17"/>
      <c r="B56" s="74" t="n">
        <v>4</v>
      </c>
      <c r="C56" s="17" t="s">
        <v>18</v>
      </c>
      <c r="D56" s="17"/>
      <c r="E56" s="17"/>
      <c r="F56" s="17"/>
      <c r="G56" s="17"/>
      <c r="H56" s="146"/>
      <c r="I56" s="140"/>
      <c r="J56" s="140"/>
      <c r="K56" s="140"/>
      <c r="L56" s="140"/>
      <c r="M56" s="133"/>
      <c r="N56" s="74" t="n">
        <f aca="false">+(H56*30)+(I56*52/12)+(J56*26/12)+(K56*2)+L56+M56/12</f>
        <v>0</v>
      </c>
      <c r="O56" s="17" t="n">
        <f aca="false">N56*12</f>
        <v>0</v>
      </c>
      <c r="P56" s="39" t="n">
        <f aca="false">IF(C5 = "DAILY", O56/365, IF(C5 = "WEEKLY", O56/52, IF(C5 = "BI-WEEKLY", O56/26, IF(C5 = "SEMI-MO", N56/2, IF(C5 = "MONTHLY", N56, IF(C5 = "ANNUAL", O56, 0))))))</f>
        <v>0</v>
      </c>
      <c r="Q56" s="146" t="n">
        <f aca="false">N56</f>
        <v>0</v>
      </c>
      <c r="R56" s="140" t="n">
        <f aca="false">N56</f>
        <v>0</v>
      </c>
      <c r="S56" s="140" t="n">
        <f aca="false">N56</f>
        <v>0</v>
      </c>
      <c r="T56" s="140" t="n">
        <f aca="false">N56</f>
        <v>0</v>
      </c>
      <c r="U56" s="140" t="n">
        <f aca="false">N56</f>
        <v>0</v>
      </c>
      <c r="V56" s="140" t="n">
        <f aca="false">N56</f>
        <v>0</v>
      </c>
      <c r="W56" s="140" t="n">
        <f aca="false">N56</f>
        <v>0</v>
      </c>
      <c r="X56" s="140" t="n">
        <f aca="false">N56</f>
        <v>0</v>
      </c>
      <c r="Y56" s="140" t="n">
        <f aca="false">N56</f>
        <v>0</v>
      </c>
      <c r="Z56" s="140" t="n">
        <f aca="false">N56</f>
        <v>0</v>
      </c>
      <c r="AA56" s="140" t="n">
        <f aca="false">N56</f>
        <v>0</v>
      </c>
      <c r="AB56" s="143" t="n">
        <f aca="false">N56</f>
        <v>0</v>
      </c>
    </row>
    <row r="57" customFormat="false" ht="15" hidden="false" customHeight="false" outlineLevel="0" collapsed="false">
      <c r="A57" s="17"/>
      <c r="B57" s="73" t="n">
        <v>5</v>
      </c>
      <c r="C57" s="49" t="s">
        <v>18</v>
      </c>
      <c r="D57" s="49"/>
      <c r="E57" s="49"/>
      <c r="F57" s="49"/>
      <c r="G57" s="49"/>
      <c r="H57" s="146"/>
      <c r="I57" s="140"/>
      <c r="J57" s="140"/>
      <c r="K57" s="140"/>
      <c r="L57" s="140"/>
      <c r="M57" s="133"/>
      <c r="N57" s="73" t="n">
        <f aca="false">+(H57*30)+(I57*52/12)+(J57*26/12)+(K57*2)+L57+M57/12</f>
        <v>0</v>
      </c>
      <c r="O57" s="49" t="n">
        <f aca="false">N57*12</f>
        <v>0</v>
      </c>
      <c r="P57" s="48" t="n">
        <f aca="false">IF(C5 = "DAILY", H57, IF(C5 = "WEEKLY", I57, IF(C5 = "BI-WEEKLY", J57, IF(C5 = "SEMI-MO", K57, IF(C5 = "MONTHLY", L57, IF(C5 = "ANNUAL", M57, 0))))))</f>
        <v>0</v>
      </c>
      <c r="Q57" s="156" t="n">
        <f aca="false">N57</f>
        <v>0</v>
      </c>
      <c r="R57" s="157" t="n">
        <f aca="false">N57</f>
        <v>0</v>
      </c>
      <c r="S57" s="157" t="n">
        <f aca="false">N57</f>
        <v>0</v>
      </c>
      <c r="T57" s="157" t="n">
        <f aca="false">N57</f>
        <v>0</v>
      </c>
      <c r="U57" s="157" t="n">
        <f aca="false">N57</f>
        <v>0</v>
      </c>
      <c r="V57" s="157" t="n">
        <f aca="false">N57</f>
        <v>0</v>
      </c>
      <c r="W57" s="157" t="n">
        <f aca="false">N57</f>
        <v>0</v>
      </c>
      <c r="X57" s="157" t="n">
        <f aca="false">N57</f>
        <v>0</v>
      </c>
      <c r="Y57" s="157" t="n">
        <f aca="false">N57</f>
        <v>0</v>
      </c>
      <c r="Z57" s="157" t="n">
        <f aca="false">N57</f>
        <v>0</v>
      </c>
      <c r="AA57" s="157" t="n">
        <f aca="false">N57</f>
        <v>0</v>
      </c>
      <c r="AB57" s="134" t="n">
        <f aca="false">N57</f>
        <v>0</v>
      </c>
    </row>
    <row r="58" customFormat="false" ht="13.8" hidden="false" customHeight="false" outlineLevel="0" collapsed="false">
      <c r="A58" s="17"/>
      <c r="B58" s="17"/>
      <c r="C58" s="17"/>
      <c r="D58" s="17"/>
      <c r="E58" s="17"/>
      <c r="F58" s="17"/>
      <c r="G58" s="18" t="s">
        <v>28</v>
      </c>
      <c r="H58" s="74"/>
      <c r="I58" s="17"/>
      <c r="J58" s="17"/>
      <c r="K58" s="17"/>
      <c r="L58" s="17"/>
      <c r="M58" s="17"/>
      <c r="N58" s="158" t="n">
        <f aca="false">SUM(N53:N57)</f>
        <v>0</v>
      </c>
      <c r="O58" s="158" t="n">
        <f aca="false">SUM(O53:O57)</f>
        <v>0</v>
      </c>
      <c r="P58" s="158" t="n">
        <f aca="false">SUM(P53:P57)</f>
        <v>0</v>
      </c>
      <c r="Q58" s="158" t="n">
        <f aca="false">SUM(Q53:Q57)</f>
        <v>0</v>
      </c>
      <c r="R58" s="158" t="n">
        <f aca="false">SUM(R53:R57)</f>
        <v>0</v>
      </c>
      <c r="S58" s="158" t="n">
        <f aca="false">SUM(S53:S57)</f>
        <v>0</v>
      </c>
      <c r="T58" s="158" t="n">
        <f aca="false">SUM(T53:T57)</f>
        <v>0</v>
      </c>
      <c r="U58" s="158" t="n">
        <f aca="false">SUM(U53:U57)</f>
        <v>0</v>
      </c>
      <c r="V58" s="158" t="n">
        <f aca="false">SUM(V53:V57)</f>
        <v>0</v>
      </c>
      <c r="W58" s="158" t="n">
        <f aca="false">SUM(W53:W57)</f>
        <v>0</v>
      </c>
      <c r="X58" s="158" t="n">
        <f aca="false">SUM(X53:X57)</f>
        <v>0</v>
      </c>
      <c r="Y58" s="158" t="n">
        <f aca="false">SUM(Y53:Y57)</f>
        <v>0</v>
      </c>
      <c r="Z58" s="158" t="n">
        <f aca="false">SUM(Z53:Z57)</f>
        <v>0</v>
      </c>
      <c r="AA58" s="158" t="n">
        <f aca="false">SUM(AA53:AA57)</f>
        <v>0</v>
      </c>
      <c r="AB58" s="158" t="n">
        <f aca="false">SUM(AB53:AB57)</f>
        <v>0</v>
      </c>
    </row>
    <row r="59" customFormat="false" ht="15" hidden="false" customHeight="false" outlineLevel="0" collapsed="false">
      <c r="A59" s="17"/>
      <c r="B59" s="17"/>
      <c r="C59" s="17"/>
      <c r="D59" s="17"/>
      <c r="E59" s="17"/>
      <c r="F59" s="17"/>
      <c r="G59" s="17"/>
      <c r="H59" s="74"/>
      <c r="I59" s="17"/>
      <c r="J59" s="17"/>
      <c r="K59" s="17"/>
      <c r="L59" s="17"/>
      <c r="M59" s="17"/>
      <c r="N59" s="74"/>
      <c r="O59" s="17"/>
      <c r="P59" s="39"/>
      <c r="Q59" s="74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39"/>
    </row>
    <row r="60" customFormat="false" ht="15" hidden="false" customHeight="false" outlineLevel="0" collapsed="false">
      <c r="A60" s="17"/>
      <c r="B60" s="80" t="s">
        <v>73</v>
      </c>
      <c r="C60" s="18"/>
      <c r="D60" s="18"/>
      <c r="E60" s="18"/>
      <c r="F60" s="18"/>
      <c r="G60" s="18"/>
      <c r="H60" s="74"/>
      <c r="I60" s="17"/>
      <c r="J60" s="17"/>
      <c r="K60" s="17"/>
      <c r="L60" s="17"/>
      <c r="M60" s="17"/>
      <c r="N60" s="74"/>
      <c r="O60" s="17"/>
      <c r="P60" s="39"/>
      <c r="Q60" s="74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39"/>
    </row>
    <row r="61" customFormat="false" ht="15" hidden="false" customHeight="false" outlineLevel="0" collapsed="false">
      <c r="A61" s="17"/>
      <c r="B61" s="74"/>
      <c r="C61" s="17" t="s">
        <v>74</v>
      </c>
      <c r="D61" s="17"/>
      <c r="E61" s="17"/>
      <c r="F61" s="17"/>
      <c r="G61" s="17"/>
      <c r="H61" s="146"/>
      <c r="I61" s="140"/>
      <c r="J61" s="140"/>
      <c r="K61" s="140"/>
      <c r="L61" s="140"/>
      <c r="M61" s="133"/>
      <c r="N61" s="74" t="n">
        <f aca="false">+(H61*30)+(I61*52/12)+(J61*26/12)+(K61*2)+L61+M61/12</f>
        <v>0</v>
      </c>
      <c r="O61" s="17" t="n">
        <f aca="false">N61*12</f>
        <v>0</v>
      </c>
      <c r="P61" s="39" t="n">
        <f aca="false">IF(C5 = "DAILY", O61/365, IF(C5 = "WEEKLY", O61/52, IF(C5 = "BI-WEEKLY", O61/26, IF(C5 = "SEMI-MO", N61/2, IF(C5 = "MONTHLY", N61, IF(C5 = "ANNUAL", O61, 0))))))</f>
        <v>0</v>
      </c>
      <c r="Q61" s="146" t="n">
        <f aca="false">N61</f>
        <v>0</v>
      </c>
      <c r="R61" s="140" t="n">
        <f aca="false">N61</f>
        <v>0</v>
      </c>
      <c r="S61" s="140" t="n">
        <f aca="false">N61</f>
        <v>0</v>
      </c>
      <c r="T61" s="140" t="n">
        <f aca="false">N61</f>
        <v>0</v>
      </c>
      <c r="U61" s="140" t="n">
        <f aca="false">N61</f>
        <v>0</v>
      </c>
      <c r="V61" s="140" t="n">
        <f aca="false">N61</f>
        <v>0</v>
      </c>
      <c r="W61" s="140" t="n">
        <f aca="false">N61</f>
        <v>0</v>
      </c>
      <c r="X61" s="140" t="n">
        <f aca="false">N61</f>
        <v>0</v>
      </c>
      <c r="Y61" s="140" t="n">
        <f aca="false">N61</f>
        <v>0</v>
      </c>
      <c r="Z61" s="140" t="n">
        <f aca="false">N61</f>
        <v>0</v>
      </c>
      <c r="AA61" s="140" t="n">
        <f aca="false">N61</f>
        <v>0</v>
      </c>
      <c r="AB61" s="143" t="n">
        <f aca="false">N61</f>
        <v>0</v>
      </c>
    </row>
    <row r="62" customFormat="false" ht="15" hidden="false" customHeight="false" outlineLevel="0" collapsed="false">
      <c r="A62" s="17"/>
      <c r="B62" s="74"/>
      <c r="C62" s="17" t="s">
        <v>75</v>
      </c>
      <c r="D62" s="17"/>
      <c r="E62" s="17"/>
      <c r="F62" s="17"/>
      <c r="G62" s="17"/>
      <c r="H62" s="146"/>
      <c r="I62" s="140"/>
      <c r="J62" s="140"/>
      <c r="K62" s="140"/>
      <c r="L62" s="140"/>
      <c r="M62" s="133"/>
      <c r="N62" s="74" t="n">
        <f aca="false">+(H62*30)+(I62*52/12)+(J62*26/12)+(K62*2)+L62+M62/12</f>
        <v>0</v>
      </c>
      <c r="O62" s="17" t="n">
        <f aca="false">N62*12</f>
        <v>0</v>
      </c>
      <c r="P62" s="39" t="n">
        <f aca="false">IF(C5 = "DAILY", O62/365, IF(C5 = "WEEKLY", O62/52, IF(C5 = "BI-WEEKLY", O62/26, IF(C5 = "SEMI-MO", N62/2, IF(C5 = "MONTHLY", N62, IF(C5 = "ANNUAL", O62, 0))))))</f>
        <v>0</v>
      </c>
      <c r="Q62" s="146" t="n">
        <f aca="false">N62</f>
        <v>0</v>
      </c>
      <c r="R62" s="140" t="n">
        <f aca="false">N62</f>
        <v>0</v>
      </c>
      <c r="S62" s="140" t="n">
        <f aca="false">N62</f>
        <v>0</v>
      </c>
      <c r="T62" s="140" t="n">
        <f aca="false">N62</f>
        <v>0</v>
      </c>
      <c r="U62" s="140" t="n">
        <f aca="false">N62</f>
        <v>0</v>
      </c>
      <c r="V62" s="140" t="n">
        <f aca="false">N62</f>
        <v>0</v>
      </c>
      <c r="W62" s="140" t="n">
        <f aca="false">N62</f>
        <v>0</v>
      </c>
      <c r="X62" s="140" t="n">
        <f aca="false">N62</f>
        <v>0</v>
      </c>
      <c r="Y62" s="140" t="n">
        <f aca="false">N62</f>
        <v>0</v>
      </c>
      <c r="Z62" s="140" t="n">
        <f aca="false">N62</f>
        <v>0</v>
      </c>
      <c r="AA62" s="140" t="n">
        <f aca="false">N62</f>
        <v>0</v>
      </c>
      <c r="AB62" s="143" t="n">
        <f aca="false">N62</f>
        <v>0</v>
      </c>
    </row>
    <row r="63" customFormat="false" ht="15" hidden="false" customHeight="false" outlineLevel="0" collapsed="false">
      <c r="A63" s="17"/>
      <c r="B63" s="74"/>
      <c r="C63" s="17" t="s">
        <v>76</v>
      </c>
      <c r="D63" s="17"/>
      <c r="E63" s="17"/>
      <c r="F63" s="17"/>
      <c r="G63" s="17"/>
      <c r="H63" s="146"/>
      <c r="I63" s="140"/>
      <c r="J63" s="140"/>
      <c r="K63" s="140"/>
      <c r="L63" s="140"/>
      <c r="M63" s="133"/>
      <c r="N63" s="74" t="n">
        <f aca="false">+(H63*30)+(I63*52/12)+(J63*26/12)+(K63*2)+L63+M63/12</f>
        <v>0</v>
      </c>
      <c r="O63" s="17" t="n">
        <f aca="false">N63*12</f>
        <v>0</v>
      </c>
      <c r="P63" s="39" t="n">
        <f aca="false">IF(C5 = "DAILY", O63/365, IF(C5 = "WEEKLY", O63/52, IF(C5 = "BI-WEEKLY", O63/26, IF(C5 = "SEMI-MO", N63/2, IF(C5 = "MONTHLY", N63, IF(C5 = "ANNUAL", O63, 0))))))</f>
        <v>0</v>
      </c>
      <c r="Q63" s="146" t="n">
        <f aca="false">N63</f>
        <v>0</v>
      </c>
      <c r="R63" s="140" t="n">
        <f aca="false">N63</f>
        <v>0</v>
      </c>
      <c r="S63" s="140" t="n">
        <f aca="false">N63</f>
        <v>0</v>
      </c>
      <c r="T63" s="140" t="n">
        <f aca="false">N63</f>
        <v>0</v>
      </c>
      <c r="U63" s="140" t="n">
        <f aca="false">N63</f>
        <v>0</v>
      </c>
      <c r="V63" s="140" t="n">
        <f aca="false">N63</f>
        <v>0</v>
      </c>
      <c r="W63" s="140" t="n">
        <f aca="false">N63</f>
        <v>0</v>
      </c>
      <c r="X63" s="140" t="n">
        <f aca="false">N63</f>
        <v>0</v>
      </c>
      <c r="Y63" s="140" t="n">
        <f aca="false">N63</f>
        <v>0</v>
      </c>
      <c r="Z63" s="140" t="n">
        <f aca="false">N63</f>
        <v>0</v>
      </c>
      <c r="AA63" s="140" t="n">
        <f aca="false">N63</f>
        <v>0</v>
      </c>
      <c r="AB63" s="143" t="n">
        <f aca="false">N63</f>
        <v>0</v>
      </c>
    </row>
    <row r="64" customFormat="false" ht="15" hidden="false" customHeight="false" outlineLevel="0" collapsed="false">
      <c r="A64" s="17"/>
      <c r="B64" s="74"/>
      <c r="C64" s="17" t="s">
        <v>77</v>
      </c>
      <c r="D64" s="17"/>
      <c r="E64" s="17"/>
      <c r="F64" s="17"/>
      <c r="G64" s="17"/>
      <c r="H64" s="146"/>
      <c r="I64" s="140"/>
      <c r="J64" s="140"/>
      <c r="K64" s="140"/>
      <c r="L64" s="140"/>
      <c r="M64" s="133"/>
      <c r="N64" s="74" t="n">
        <f aca="false">+(H64*30)+(I64*52/12)+(J64*26/12)+(K64*2)+L64+M64/12</f>
        <v>0</v>
      </c>
      <c r="O64" s="17" t="n">
        <f aca="false">N64*12</f>
        <v>0</v>
      </c>
      <c r="P64" s="39" t="n">
        <f aca="false">IF(C5 = "DAILY", O64/365, IF(C5 = "WEEKLY", O64/52, IF(C5 = "BI-WEEKLY", O64/26, IF(C5 = "SEMI-MO", N64/2, IF(C5 = "MONTHLY", N64, IF(C5 = "ANNUAL", O64, 0))))))</f>
        <v>0</v>
      </c>
      <c r="Q64" s="146" t="n">
        <f aca="false">N64</f>
        <v>0</v>
      </c>
      <c r="R64" s="140" t="n">
        <f aca="false">N64</f>
        <v>0</v>
      </c>
      <c r="S64" s="140" t="n">
        <f aca="false">N64</f>
        <v>0</v>
      </c>
      <c r="T64" s="140" t="n">
        <f aca="false">N64</f>
        <v>0</v>
      </c>
      <c r="U64" s="140" t="n">
        <f aca="false">N64</f>
        <v>0</v>
      </c>
      <c r="V64" s="140" t="n">
        <f aca="false">N64</f>
        <v>0</v>
      </c>
      <c r="W64" s="140" t="n">
        <f aca="false">N64</f>
        <v>0</v>
      </c>
      <c r="X64" s="140" t="n">
        <f aca="false">N64</f>
        <v>0</v>
      </c>
      <c r="Y64" s="140" t="n">
        <f aca="false">N64</f>
        <v>0</v>
      </c>
      <c r="Z64" s="140" t="n">
        <f aca="false">N64</f>
        <v>0</v>
      </c>
      <c r="AA64" s="140" t="n">
        <f aca="false">N64</f>
        <v>0</v>
      </c>
      <c r="AB64" s="143" t="n">
        <f aca="false">N64</f>
        <v>0</v>
      </c>
    </row>
    <row r="65" customFormat="false" ht="15" hidden="false" customHeight="false" outlineLevel="0" collapsed="false">
      <c r="A65" s="17"/>
      <c r="B65" s="74"/>
      <c r="C65" s="17" t="s">
        <v>78</v>
      </c>
      <c r="D65" s="17"/>
      <c r="E65" s="17"/>
      <c r="F65" s="17"/>
      <c r="G65" s="17"/>
      <c r="H65" s="146"/>
      <c r="I65" s="140"/>
      <c r="J65" s="140"/>
      <c r="K65" s="140"/>
      <c r="L65" s="140"/>
      <c r="M65" s="133"/>
      <c r="N65" s="74" t="n">
        <f aca="false">+(H65*30)+(I65*52/12)+(J65*26/12)+(K65*2)+L65+M65/12</f>
        <v>0</v>
      </c>
      <c r="O65" s="17" t="n">
        <f aca="false">N65*12</f>
        <v>0</v>
      </c>
      <c r="P65" s="39" t="n">
        <f aca="false">IF(C5 = "DAILY", O65/365, IF(C5 = "WEEKLY", O65/52, IF(C5 = "BI-WEEKLY", O65/26, IF(C5 = "SEMI-MO", N65/2, IF(C5 = "MONTHLY", N65, IF(C5 = "ANNUAL", O65, 0))))))</f>
        <v>0</v>
      </c>
      <c r="Q65" s="146" t="n">
        <f aca="false">N65</f>
        <v>0</v>
      </c>
      <c r="R65" s="140" t="n">
        <f aca="false">N65</f>
        <v>0</v>
      </c>
      <c r="S65" s="140" t="n">
        <f aca="false">N65</f>
        <v>0</v>
      </c>
      <c r="T65" s="140" t="n">
        <f aca="false">N65</f>
        <v>0</v>
      </c>
      <c r="U65" s="140" t="n">
        <f aca="false">N65</f>
        <v>0</v>
      </c>
      <c r="V65" s="140" t="n">
        <f aca="false">N65</f>
        <v>0</v>
      </c>
      <c r="W65" s="140" t="n">
        <f aca="false">N65</f>
        <v>0</v>
      </c>
      <c r="X65" s="140" t="n">
        <f aca="false">N65</f>
        <v>0</v>
      </c>
      <c r="Y65" s="140" t="n">
        <f aca="false">N65</f>
        <v>0</v>
      </c>
      <c r="Z65" s="140" t="n">
        <f aca="false">N65</f>
        <v>0</v>
      </c>
      <c r="AA65" s="140" t="n">
        <f aca="false">N65</f>
        <v>0</v>
      </c>
      <c r="AB65" s="143" t="n">
        <f aca="false">N65</f>
        <v>0</v>
      </c>
    </row>
    <row r="66" customFormat="false" ht="15" hidden="false" customHeight="false" outlineLevel="0" collapsed="false">
      <c r="A66" s="17"/>
      <c r="B66" s="74"/>
      <c r="C66" s="17" t="s">
        <v>79</v>
      </c>
      <c r="D66" s="17"/>
      <c r="E66" s="17"/>
      <c r="F66" s="17"/>
      <c r="G66" s="17"/>
      <c r="H66" s="146"/>
      <c r="I66" s="140"/>
      <c r="J66" s="140"/>
      <c r="K66" s="140"/>
      <c r="L66" s="140"/>
      <c r="M66" s="133"/>
      <c r="N66" s="74" t="n">
        <f aca="false">+(H66*30)+(I66*52/12)+(J66*26/12)+(K66*2)+L66+M66/12</f>
        <v>0</v>
      </c>
      <c r="O66" s="17" t="n">
        <f aca="false">N66*12</f>
        <v>0</v>
      </c>
      <c r="P66" s="39" t="n">
        <f aca="false">IF(C5 = "DAILY", O66/365, IF(C5 = "WEEKLY", O66/52, IF(C5 = "BI-WEEKLY", O66/26, IF(C5 = "SEMI-MO", N66/2, IF(C5 = "MONTHLY", N66, IF(C5 = "ANNUAL", O66, 0))))))</f>
        <v>0</v>
      </c>
      <c r="Q66" s="146" t="n">
        <f aca="false">N66</f>
        <v>0</v>
      </c>
      <c r="R66" s="140" t="n">
        <f aca="false">N66</f>
        <v>0</v>
      </c>
      <c r="S66" s="140" t="n">
        <f aca="false">N66</f>
        <v>0</v>
      </c>
      <c r="T66" s="140" t="n">
        <f aca="false">N66</f>
        <v>0</v>
      </c>
      <c r="U66" s="140" t="n">
        <f aca="false">N66</f>
        <v>0</v>
      </c>
      <c r="V66" s="140" t="n">
        <f aca="false">N66</f>
        <v>0</v>
      </c>
      <c r="W66" s="140" t="n">
        <f aca="false">N66</f>
        <v>0</v>
      </c>
      <c r="X66" s="140" t="n">
        <f aca="false">N66</f>
        <v>0</v>
      </c>
      <c r="Y66" s="140" t="n">
        <f aca="false">N66</f>
        <v>0</v>
      </c>
      <c r="Z66" s="140" t="n">
        <f aca="false">N66</f>
        <v>0</v>
      </c>
      <c r="AA66" s="140" t="n">
        <f aca="false">N66</f>
        <v>0</v>
      </c>
      <c r="AB66" s="143" t="n">
        <f aca="false">N66</f>
        <v>0</v>
      </c>
    </row>
    <row r="67" customFormat="false" ht="15" hidden="false" customHeight="false" outlineLevel="0" collapsed="false">
      <c r="A67" s="17"/>
      <c r="B67" s="74"/>
      <c r="C67" s="17" t="s">
        <v>18</v>
      </c>
      <c r="D67" s="17"/>
      <c r="E67" s="17"/>
      <c r="F67" s="17"/>
      <c r="G67" s="17"/>
      <c r="H67" s="146"/>
      <c r="I67" s="140"/>
      <c r="J67" s="140"/>
      <c r="K67" s="140"/>
      <c r="L67" s="140"/>
      <c r="M67" s="133"/>
      <c r="N67" s="74" t="n">
        <f aca="false">+(H67*30)+(I67*52/12)+(J67*26/12)+(K67*2)+L67+M67/12</f>
        <v>0</v>
      </c>
      <c r="O67" s="17" t="n">
        <f aca="false">N67*12</f>
        <v>0</v>
      </c>
      <c r="P67" s="39" t="n">
        <f aca="false">IF(C5 = "DAILY", O67/365, IF(C5 = "WEEKLY", O67/52, IF(C5 = "BI-WEEKLY", O67/26, IF(C5 = "SEMI-MO", N67/2, IF(C5 = "MONTHLY", N67, IF(C5 = "ANNUAL", O67, 0))))))</f>
        <v>0</v>
      </c>
      <c r="Q67" s="146" t="n">
        <f aca="false">N67</f>
        <v>0</v>
      </c>
      <c r="R67" s="140" t="n">
        <f aca="false">N67</f>
        <v>0</v>
      </c>
      <c r="S67" s="140" t="n">
        <f aca="false">N67</f>
        <v>0</v>
      </c>
      <c r="T67" s="140" t="n">
        <f aca="false">N67</f>
        <v>0</v>
      </c>
      <c r="U67" s="140" t="n">
        <f aca="false">N67</f>
        <v>0</v>
      </c>
      <c r="V67" s="140" t="n">
        <f aca="false">N67</f>
        <v>0</v>
      </c>
      <c r="W67" s="140" t="n">
        <f aca="false">N67</f>
        <v>0</v>
      </c>
      <c r="X67" s="140" t="n">
        <f aca="false">N67</f>
        <v>0</v>
      </c>
      <c r="Y67" s="140" t="n">
        <f aca="false">N67</f>
        <v>0</v>
      </c>
      <c r="Z67" s="140" t="n">
        <f aca="false">N67</f>
        <v>0</v>
      </c>
      <c r="AA67" s="140" t="n">
        <f aca="false">N67</f>
        <v>0</v>
      </c>
      <c r="AB67" s="143" t="n">
        <f aca="false">N67</f>
        <v>0</v>
      </c>
    </row>
    <row r="68" customFormat="false" ht="15" hidden="false" customHeight="false" outlineLevel="0" collapsed="false">
      <c r="A68" s="17"/>
      <c r="B68" s="74"/>
      <c r="C68" s="17" t="s">
        <v>18</v>
      </c>
      <c r="D68" s="17"/>
      <c r="E68" s="17"/>
      <c r="F68" s="17"/>
      <c r="G68" s="17"/>
      <c r="H68" s="146"/>
      <c r="I68" s="140"/>
      <c r="J68" s="140"/>
      <c r="K68" s="140"/>
      <c r="L68" s="140"/>
      <c r="M68" s="133"/>
      <c r="N68" s="74" t="n">
        <f aca="false">+(H68*30)+(I68*52/12)+(J68*26/12)+(K68*2)+L68+M68/12</f>
        <v>0</v>
      </c>
      <c r="O68" s="17" t="n">
        <f aca="false">N68*12</f>
        <v>0</v>
      </c>
      <c r="P68" s="39" t="n">
        <f aca="false">IF(C5 = "DAILY", O68/365, IF(C5 = "WEEKLY", O68/52, IF(C5 = "BI-WEEKLY", O68/26, IF(C5 = "SEMI-MO", N68/2, IF(C5 = "MONTHLY", N68, IF(C5 = "ANNUAL", O68, 0))))))</f>
        <v>0</v>
      </c>
      <c r="Q68" s="146" t="n">
        <f aca="false">N68</f>
        <v>0</v>
      </c>
      <c r="R68" s="140" t="n">
        <f aca="false">N68</f>
        <v>0</v>
      </c>
      <c r="S68" s="140" t="n">
        <f aca="false">N68</f>
        <v>0</v>
      </c>
      <c r="T68" s="140" t="n">
        <f aca="false">N68</f>
        <v>0</v>
      </c>
      <c r="U68" s="140" t="n">
        <f aca="false">N68</f>
        <v>0</v>
      </c>
      <c r="V68" s="140" t="n">
        <f aca="false">N68</f>
        <v>0</v>
      </c>
      <c r="W68" s="140" t="n">
        <f aca="false">N68</f>
        <v>0</v>
      </c>
      <c r="X68" s="140" t="n">
        <f aca="false">N68</f>
        <v>0</v>
      </c>
      <c r="Y68" s="140" t="n">
        <f aca="false">N68</f>
        <v>0</v>
      </c>
      <c r="Z68" s="140" t="n">
        <f aca="false">N68</f>
        <v>0</v>
      </c>
      <c r="AA68" s="140" t="n">
        <f aca="false">N68</f>
        <v>0</v>
      </c>
      <c r="AB68" s="143" t="n">
        <f aca="false">N68</f>
        <v>0</v>
      </c>
    </row>
    <row r="69" customFormat="false" ht="15" hidden="false" customHeight="false" outlineLevel="0" collapsed="false">
      <c r="A69" s="17"/>
      <c r="B69" s="74"/>
      <c r="C69" s="17" t="s">
        <v>18</v>
      </c>
      <c r="D69" s="17"/>
      <c r="E69" s="17"/>
      <c r="F69" s="17"/>
      <c r="G69" s="17"/>
      <c r="H69" s="146"/>
      <c r="I69" s="140"/>
      <c r="J69" s="140"/>
      <c r="K69" s="140"/>
      <c r="L69" s="140"/>
      <c r="M69" s="133"/>
      <c r="N69" s="74" t="n">
        <f aca="false">+(H69*30)+(I69*52/12)+(J69*26/12)+(K69*2)+L69+M69/12</f>
        <v>0</v>
      </c>
      <c r="O69" s="17" t="n">
        <f aca="false">N69*12</f>
        <v>0</v>
      </c>
      <c r="P69" s="39" t="n">
        <f aca="false">IF(C5 = "DAILY", O69/365, IF(C5 = "WEEKLY", O69/52, IF(C5 = "BI-WEEKLY", O69/26, IF(C5 = "SEMI-MO", N69/2, IF(C5 = "MONTHLY", N69, IF(C5 = "ANNUAL", O69, 0))))))</f>
        <v>0</v>
      </c>
      <c r="Q69" s="146" t="n">
        <f aca="false">N69</f>
        <v>0</v>
      </c>
      <c r="R69" s="140" t="n">
        <f aca="false">N69</f>
        <v>0</v>
      </c>
      <c r="S69" s="140" t="n">
        <f aca="false">N69</f>
        <v>0</v>
      </c>
      <c r="T69" s="140" t="n">
        <f aca="false">N69</f>
        <v>0</v>
      </c>
      <c r="U69" s="140" t="n">
        <f aca="false">N69</f>
        <v>0</v>
      </c>
      <c r="V69" s="140" t="n">
        <f aca="false">N69</f>
        <v>0</v>
      </c>
      <c r="W69" s="140" t="n">
        <f aca="false">N69</f>
        <v>0</v>
      </c>
      <c r="X69" s="140" t="n">
        <f aca="false">N69</f>
        <v>0</v>
      </c>
      <c r="Y69" s="140" t="n">
        <f aca="false">N69</f>
        <v>0</v>
      </c>
      <c r="Z69" s="140" t="n">
        <f aca="false">N69</f>
        <v>0</v>
      </c>
      <c r="AA69" s="140" t="n">
        <f aca="false">N69</f>
        <v>0</v>
      </c>
      <c r="AB69" s="143" t="n">
        <f aca="false">N69</f>
        <v>0</v>
      </c>
    </row>
    <row r="70" customFormat="false" ht="15" hidden="false" customHeight="false" outlineLevel="0" collapsed="false">
      <c r="A70" s="17"/>
      <c r="B70" s="73"/>
      <c r="C70" s="49" t="s">
        <v>18</v>
      </c>
      <c r="D70" s="49"/>
      <c r="E70" s="49"/>
      <c r="F70" s="49"/>
      <c r="G70" s="49"/>
      <c r="H70" s="146"/>
      <c r="I70" s="140"/>
      <c r="J70" s="140"/>
      <c r="K70" s="140"/>
      <c r="L70" s="140"/>
      <c r="M70" s="133"/>
      <c r="N70" s="73" t="n">
        <f aca="false">+(H70*30)+(I70*52/12)+(J70*26/12)+(K70*2)+L70+M70/12</f>
        <v>0</v>
      </c>
      <c r="O70" s="49" t="n">
        <f aca="false">N70*12</f>
        <v>0</v>
      </c>
      <c r="P70" s="48" t="n">
        <f aca="false">IF(C5 = "DAILY", O70/365, IF(C5 = "WEEKLY", O70/52, IF(C5 = "BI-WEEKLY", O70/26, IF(C5 = "SEMI-MO", N70/2, IF(C5 = "MONTHLY", N70, IF(C5 = "ANNUAL", O70, 0))))))</f>
        <v>0</v>
      </c>
      <c r="Q70" s="156" t="n">
        <f aca="false">N70</f>
        <v>0</v>
      </c>
      <c r="R70" s="157" t="n">
        <f aca="false">N70</f>
        <v>0</v>
      </c>
      <c r="S70" s="157" t="n">
        <f aca="false">N70</f>
        <v>0</v>
      </c>
      <c r="T70" s="157" t="n">
        <f aca="false">N70</f>
        <v>0</v>
      </c>
      <c r="U70" s="157" t="n">
        <f aca="false">N70</f>
        <v>0</v>
      </c>
      <c r="V70" s="157" t="n">
        <f aca="false">N70</f>
        <v>0</v>
      </c>
      <c r="W70" s="157" t="n">
        <f aca="false">N70</f>
        <v>0</v>
      </c>
      <c r="X70" s="157" t="n">
        <f aca="false">N70</f>
        <v>0</v>
      </c>
      <c r="Y70" s="157" t="n">
        <f aca="false">N70</f>
        <v>0</v>
      </c>
      <c r="Z70" s="157" t="n">
        <f aca="false">N70</f>
        <v>0</v>
      </c>
      <c r="AA70" s="157" t="n">
        <f aca="false">N70</f>
        <v>0</v>
      </c>
      <c r="AB70" s="134" t="n">
        <f aca="false">N70</f>
        <v>0</v>
      </c>
    </row>
    <row r="71" customFormat="false" ht="15" hidden="false" customHeight="false" outlineLevel="0" collapsed="false">
      <c r="A71" s="17"/>
      <c r="B71" s="17"/>
      <c r="C71" s="17"/>
      <c r="D71" s="17"/>
      <c r="E71" s="17"/>
      <c r="F71" s="17"/>
      <c r="G71" s="160" t="s">
        <v>28</v>
      </c>
      <c r="H71" s="74"/>
      <c r="I71" s="17"/>
      <c r="J71" s="17"/>
      <c r="K71" s="17"/>
      <c r="L71" s="17"/>
      <c r="M71" s="17"/>
      <c r="N71" s="158" t="n">
        <f aca="false">SUM(N61:N70)</f>
        <v>0</v>
      </c>
      <c r="O71" s="137" t="n">
        <f aca="false">SUM(O61:O70)</f>
        <v>0</v>
      </c>
      <c r="P71" s="159" t="n">
        <f aca="false">SUM(P61:P70)</f>
        <v>0</v>
      </c>
      <c r="Q71" s="158" t="n">
        <f aca="false">SUM(Q61:Q70)</f>
        <v>0</v>
      </c>
      <c r="R71" s="158" t="n">
        <f aca="false">SUM(R61:R70)</f>
        <v>0</v>
      </c>
      <c r="S71" s="158" t="n">
        <f aca="false">SUM(S61:S70)</f>
        <v>0</v>
      </c>
      <c r="T71" s="158" t="n">
        <f aca="false">SUM(T61:T70)</f>
        <v>0</v>
      </c>
      <c r="U71" s="158" t="n">
        <f aca="false">SUM(U61:U70)</f>
        <v>0</v>
      </c>
      <c r="V71" s="158" t="n">
        <f aca="false">SUM(V61:V70)</f>
        <v>0</v>
      </c>
      <c r="W71" s="158" t="n">
        <f aca="false">SUM(W61:W70)</f>
        <v>0</v>
      </c>
      <c r="X71" s="158" t="n">
        <f aca="false">SUM(X61:X70)</f>
        <v>0</v>
      </c>
      <c r="Y71" s="158" t="n">
        <f aca="false">SUM(Y61:Y70)</f>
        <v>0</v>
      </c>
      <c r="Z71" s="158" t="n">
        <f aca="false">SUM(Z61:Z70)</f>
        <v>0</v>
      </c>
      <c r="AA71" s="158" t="n">
        <f aca="false">SUM(AA61:AA70)</f>
        <v>0</v>
      </c>
      <c r="AB71" s="158" t="n">
        <f aca="false">SUM(AB61:AB70)</f>
        <v>0</v>
      </c>
    </row>
    <row r="72" customFormat="false" ht="15.75" hidden="false" customHeight="false" outlineLevel="0" collapsed="false">
      <c r="A72" s="49"/>
      <c r="B72" s="49"/>
      <c r="C72" s="49"/>
      <c r="D72" s="49"/>
      <c r="E72" s="49"/>
      <c r="F72" s="49"/>
      <c r="G72" s="49"/>
      <c r="H72" s="73"/>
      <c r="I72" s="49"/>
      <c r="J72" s="49"/>
      <c r="K72" s="49"/>
      <c r="L72" s="49"/>
      <c r="M72" s="49"/>
      <c r="N72" s="147"/>
      <c r="O72" s="148"/>
      <c r="P72" s="149"/>
      <c r="Q72" s="147"/>
      <c r="R72" s="148"/>
      <c r="S72" s="148"/>
      <c r="T72" s="148"/>
      <c r="U72" s="148"/>
      <c r="V72" s="148"/>
      <c r="W72" s="148"/>
      <c r="X72" s="148"/>
      <c r="Y72" s="148"/>
      <c r="Z72" s="148"/>
      <c r="AA72" s="148"/>
      <c r="AB72" s="149"/>
    </row>
    <row r="73" customFormat="false" ht="15" hidden="false" customHeight="false" outlineLevel="0" collapsed="false">
      <c r="F73" s="161" t="s">
        <v>80</v>
      </c>
      <c r="G73" s="162"/>
      <c r="N73" s="163" t="n">
        <f aca="false">N37+N50+N58+N71</f>
        <v>0</v>
      </c>
      <c r="O73" s="164" t="n">
        <f aca="false">O37+O50+O58+O71</f>
        <v>0</v>
      </c>
      <c r="P73" s="165" t="n">
        <f aca="false">P37+P50+P58+P71</f>
        <v>0</v>
      </c>
      <c r="Q73" s="164" t="n">
        <f aca="false">Q37+Q50+Q58+Q71</f>
        <v>0</v>
      </c>
      <c r="R73" s="164" t="n">
        <f aca="false">R37+R50+R58+R71</f>
        <v>0</v>
      </c>
      <c r="S73" s="164" t="n">
        <f aca="false">S37+S50+S58+S71</f>
        <v>0</v>
      </c>
      <c r="T73" s="164" t="n">
        <f aca="false">T37+T50+T58+T71</f>
        <v>0</v>
      </c>
      <c r="U73" s="164" t="n">
        <f aca="false">U37+U50+U58+U71</f>
        <v>0</v>
      </c>
      <c r="V73" s="164" t="n">
        <f aca="false">V37+V50+V58+V71</f>
        <v>0</v>
      </c>
      <c r="W73" s="164" t="n">
        <f aca="false">W37+W50+W58+W71</f>
        <v>0</v>
      </c>
      <c r="X73" s="164" t="n">
        <f aca="false">X37+X50+X58+X71</f>
        <v>0</v>
      </c>
      <c r="Y73" s="164" t="n">
        <f aca="false">Y37+Y50+Y58+Y71</f>
        <v>0</v>
      </c>
      <c r="Z73" s="164" t="n">
        <f aca="false">Z37+Z50+Z58+Z71</f>
        <v>0</v>
      </c>
      <c r="AA73" s="164" t="n">
        <f aca="false">AA37+AA50+AA58+AA71</f>
        <v>0</v>
      </c>
      <c r="AB73" s="164" t="n">
        <f aca="false">AB37+AB50+AB58+AB71</f>
        <v>0</v>
      </c>
      <c r="AC73" s="74"/>
    </row>
    <row r="74" customFormat="false" ht="15.75" hidden="false" customHeight="false" outlineLevel="0" collapsed="false">
      <c r="A74" s="148"/>
      <c r="B74" s="148"/>
      <c r="C74" s="148"/>
      <c r="D74" s="148"/>
      <c r="E74" s="148"/>
      <c r="F74" s="148"/>
      <c r="G74" s="166"/>
      <c r="H74" s="148"/>
      <c r="I74" s="148"/>
      <c r="J74" s="148"/>
      <c r="K74" s="148"/>
      <c r="L74" s="148"/>
      <c r="M74" s="149"/>
      <c r="N74" s="147"/>
      <c r="O74" s="148"/>
      <c r="P74" s="149"/>
      <c r="Q74" s="148"/>
      <c r="R74" s="148"/>
      <c r="S74" s="148"/>
      <c r="T74" s="148"/>
      <c r="U74" s="148"/>
      <c r="V74" s="148"/>
      <c r="W74" s="148"/>
      <c r="X74" s="148"/>
      <c r="Y74" s="148"/>
      <c r="Z74" s="148"/>
      <c r="AA74" s="148"/>
      <c r="AB74" s="149"/>
    </row>
    <row r="75" customFormat="false" ht="15" hidden="false" customHeight="false" outlineLevel="0" collapsed="false">
      <c r="E75" s="167" t="s">
        <v>81</v>
      </c>
      <c r="F75" s="167"/>
      <c r="G75" s="167"/>
      <c r="H75" s="168"/>
      <c r="I75" s="17"/>
      <c r="J75" s="17"/>
      <c r="K75" s="17"/>
      <c r="L75" s="17"/>
      <c r="M75" s="169"/>
      <c r="N75" s="170" t="n">
        <f aca="false">N23-N73</f>
        <v>0</v>
      </c>
      <c r="O75" s="170" t="n">
        <f aca="false">O23-O73</f>
        <v>0</v>
      </c>
      <c r="P75" s="171" t="n">
        <f aca="false">P23-P73</f>
        <v>0</v>
      </c>
      <c r="Q75" s="170" t="n">
        <f aca="false">Q23-Q73</f>
        <v>0</v>
      </c>
      <c r="R75" s="170" t="n">
        <f aca="false">R23-R73</f>
        <v>0</v>
      </c>
      <c r="S75" s="170" t="n">
        <f aca="false">S23-S73</f>
        <v>0</v>
      </c>
      <c r="T75" s="170" t="n">
        <f aca="false">T23-T73</f>
        <v>0</v>
      </c>
      <c r="U75" s="170" t="n">
        <f aca="false">U23-U73</f>
        <v>0</v>
      </c>
      <c r="V75" s="170" t="n">
        <f aca="false">V23-V73</f>
        <v>0</v>
      </c>
      <c r="W75" s="170" t="n">
        <f aca="false">W23-W73</f>
        <v>0</v>
      </c>
      <c r="X75" s="170" t="n">
        <f aca="false">X23-X73</f>
        <v>0</v>
      </c>
      <c r="Y75" s="170" t="n">
        <f aca="false">Y23-Y73</f>
        <v>0</v>
      </c>
      <c r="Z75" s="170" t="n">
        <f aca="false">Z23-Z73</f>
        <v>0</v>
      </c>
      <c r="AA75" s="170" t="n">
        <f aca="false">AA23-AA73</f>
        <v>0</v>
      </c>
      <c r="AB75" s="170" t="n">
        <f aca="false">AB23-AB73</f>
        <v>0</v>
      </c>
      <c r="AC75" s="74"/>
    </row>
    <row r="76" customFormat="false" ht="15" hidden="false" customHeight="false" outlineLevel="0" collapsed="false">
      <c r="H76" s="172"/>
      <c r="I76" s="172"/>
      <c r="J76" s="172"/>
      <c r="K76" s="172"/>
      <c r="L76" s="172"/>
      <c r="M76" s="172"/>
      <c r="N76" s="172"/>
      <c r="O76" s="172"/>
      <c r="P76" s="172"/>
      <c r="Q76" s="172"/>
      <c r="R76" s="172"/>
    </row>
    <row r="78" customFormat="false" ht="15" hidden="false" customHeight="false" outlineLevel="0" collapsed="false">
      <c r="A78" s="173"/>
    </row>
    <row r="79" customFormat="false" ht="15" hidden="false" customHeight="false" outlineLevel="0" collapsed="false">
      <c r="B79" s="17"/>
      <c r="C79" s="17"/>
      <c r="D79" s="17"/>
      <c r="E79" s="17"/>
      <c r="F79" s="17"/>
      <c r="G79" s="17"/>
    </row>
    <row r="80" customFormat="false" ht="15" hidden="false" customHeight="false" outlineLevel="0" collapsed="false">
      <c r="B80" s="17"/>
      <c r="C80" s="17"/>
      <c r="D80" s="17"/>
      <c r="E80" s="17"/>
      <c r="F80" s="17"/>
      <c r="G80" s="17"/>
    </row>
    <row r="81" customFormat="false" ht="15" hidden="false" customHeight="false" outlineLevel="0" collapsed="false">
      <c r="B81" s="17"/>
      <c r="C81" s="17"/>
      <c r="D81" s="17"/>
      <c r="E81" s="17"/>
      <c r="F81" s="17"/>
      <c r="G81" s="17"/>
    </row>
    <row r="82" customFormat="false" ht="15" hidden="false" customHeight="false" outlineLevel="0" collapsed="false">
      <c r="B82" s="17"/>
      <c r="C82" s="17"/>
      <c r="D82" s="17"/>
      <c r="E82" s="17"/>
      <c r="F82" s="17"/>
      <c r="G82" s="17"/>
    </row>
    <row r="83" customFormat="false" ht="15" hidden="false" customHeight="false" outlineLevel="0" collapsed="false">
      <c r="B83" s="17"/>
      <c r="C83" s="17"/>
      <c r="D83" s="17"/>
      <c r="E83" s="17"/>
      <c r="F83" s="17"/>
      <c r="G83" s="17"/>
    </row>
    <row r="84" customFormat="false" ht="15" hidden="false" customHeight="false" outlineLevel="0" collapsed="false">
      <c r="B84" s="17"/>
      <c r="C84" s="17"/>
      <c r="D84" s="17"/>
      <c r="E84" s="17"/>
      <c r="F84" s="17"/>
      <c r="G84" s="17"/>
    </row>
    <row r="85" customFormat="false" ht="15" hidden="false" customHeight="false" outlineLevel="0" collapsed="false">
      <c r="B85" s="17"/>
      <c r="C85" s="17"/>
      <c r="D85" s="17"/>
      <c r="E85" s="17"/>
      <c r="F85" s="17"/>
      <c r="G85" s="17"/>
    </row>
    <row r="86" customFormat="false" ht="15" hidden="false" customHeight="false" outlineLevel="0" collapsed="false">
      <c r="B86" s="17"/>
      <c r="C86" s="17"/>
      <c r="D86" s="17"/>
      <c r="E86" s="17"/>
      <c r="F86" s="17"/>
      <c r="G86" s="17"/>
    </row>
    <row r="87" customFormat="false" ht="15" hidden="false" customHeight="false" outlineLevel="0" collapsed="false">
      <c r="B87" s="17"/>
      <c r="C87" s="17"/>
      <c r="D87" s="17"/>
      <c r="E87" s="17"/>
      <c r="F87" s="17"/>
      <c r="G87" s="17"/>
    </row>
    <row r="88" customFormat="false" ht="15" hidden="false" customHeight="false" outlineLevel="0" collapsed="false">
      <c r="B88" s="17"/>
      <c r="C88" s="17"/>
      <c r="D88" s="17"/>
      <c r="E88" s="17"/>
      <c r="F88" s="17"/>
      <c r="G88" s="17"/>
    </row>
    <row r="89" customFormat="false" ht="15" hidden="false" customHeight="false" outlineLevel="0" collapsed="false">
      <c r="B89" s="17"/>
      <c r="C89" s="17"/>
      <c r="D89" s="17"/>
      <c r="E89" s="17"/>
      <c r="F89" s="17"/>
      <c r="G89" s="17"/>
    </row>
    <row r="90" customFormat="false" ht="15" hidden="false" customHeight="false" outlineLevel="0" collapsed="false">
      <c r="B90" s="17"/>
      <c r="C90" s="17"/>
      <c r="D90" s="17"/>
      <c r="E90" s="17"/>
      <c r="F90" s="17"/>
      <c r="G90" s="17"/>
    </row>
  </sheetData>
  <mergeCells count="1">
    <mergeCell ref="N6:O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9" topLeftCell="A10" activePane="bottomLeft" state="frozen"/>
      <selection pane="topLeft" activeCell="A1" activeCellId="0" sqref="A1"/>
      <selection pane="bottomLeft" activeCell="C9" activeCellId="0" sqref="C9"/>
    </sheetView>
  </sheetViews>
  <sheetFormatPr defaultColWidth="8.70703125" defaultRowHeight="15" zeroHeight="false" outlineLevelRow="0" outlineLevelCol="0"/>
  <cols>
    <col collapsed="false" customWidth="true" hidden="false" outlineLevel="0" max="7" min="7" style="0" width="12.86"/>
  </cols>
  <sheetData>
    <row r="1" customFormat="false" ht="23.25" hidden="false" customHeight="false" outlineLevel="0" collapsed="false">
      <c r="A1" s="3" t="s">
        <v>82</v>
      </c>
      <c r="B1" s="4"/>
      <c r="K1" s="174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</row>
    <row r="2" customFormat="false" ht="15" hidden="false" customHeight="false" outlineLevel="0" collapsed="false">
      <c r="A2" s="0" t="s">
        <v>40</v>
      </c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customFormat="false" ht="15" hidden="false" customHeight="false" outlineLevel="0" collapsed="false">
      <c r="A3" s="0" t="s">
        <v>83</v>
      </c>
      <c r="K3" s="17"/>
      <c r="L3" s="175"/>
      <c r="M3" s="176"/>
      <c r="N3" s="17"/>
      <c r="O3" s="17"/>
      <c r="P3" s="175"/>
      <c r="Q3" s="175"/>
      <c r="R3" s="17"/>
      <c r="S3" s="17"/>
      <c r="T3" s="175"/>
      <c r="U3" s="176"/>
      <c r="V3" s="17"/>
      <c r="W3" s="17"/>
      <c r="X3" s="175"/>
      <c r="Y3" s="175"/>
    </row>
    <row r="4" customFormat="false" ht="15" hidden="false" customHeight="false" outlineLevel="0" collapsed="false">
      <c r="A4" s="173" t="s">
        <v>84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customFormat="false" ht="15" hidden="false" customHeight="false" outlineLevel="0" collapsed="false"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customFormat="false" ht="15" hidden="false" customHeight="false" outlineLevel="0" collapsed="false">
      <c r="A6" s="104" t="s">
        <v>41</v>
      </c>
      <c r="B6" s="105"/>
      <c r="C6" s="106" t="n">
        <f aca="false">'Paycheck Analysis'!D1</f>
        <v>2020</v>
      </c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customFormat="false" ht="15" hidden="false" customHeight="false" outlineLevel="0" collapsed="false">
      <c r="A7" s="107" t="s">
        <v>42</v>
      </c>
      <c r="B7" s="108"/>
      <c r="C7" s="109" t="str">
        <f aca="false">'Paycheck Analysis'!O3</f>
        <v>SEMI-MO</v>
      </c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customFormat="false" ht="15" hidden="false" customHeight="false" outlineLevel="0" collapsed="false">
      <c r="A8" s="104" t="s">
        <v>43</v>
      </c>
      <c r="B8" s="110"/>
      <c r="C8" s="111" t="s">
        <v>44</v>
      </c>
      <c r="H8" s="177" t="s">
        <v>85</v>
      </c>
      <c r="I8" s="137"/>
      <c r="J8" s="137"/>
      <c r="K8" s="137"/>
      <c r="L8" s="137"/>
      <c r="M8" s="137"/>
      <c r="N8" s="137"/>
      <c r="O8" s="137"/>
      <c r="P8" s="137"/>
      <c r="Q8" s="137"/>
      <c r="R8" s="137"/>
      <c r="S8" s="159"/>
      <c r="U8" s="17"/>
      <c r="V8" s="17"/>
      <c r="W8" s="17"/>
      <c r="X8" s="17"/>
      <c r="Y8" s="17"/>
    </row>
    <row r="9" customFormat="false" ht="15" hidden="false" customHeight="false" outlineLevel="0" collapsed="false">
      <c r="H9" s="178" t="str">
        <f aca="false">IF(C6, CONCATENATE("JAN ", C6), "JAN {?}")</f>
        <v>JAN 2020</v>
      </c>
      <c r="I9" s="179" t="str">
        <f aca="false">IF(C6, CONCATENATE("FEB ",C6), "FEB {?}")</f>
        <v>FEB 2020</v>
      </c>
      <c r="J9" s="179" t="str">
        <f aca="false">IF(C6, CONCATENATE("MAR ",C6), "MAR {?}")</f>
        <v>MAR 2020</v>
      </c>
      <c r="K9" s="179" t="str">
        <f aca="false">IF(C6, CONCATENATE("APR ", C6), "APR {?}")</f>
        <v>APR 2020</v>
      </c>
      <c r="L9" s="179" t="str">
        <f aca="false">IF(C6, CONCATENATE("MAY ",C6), "MAY {?}")</f>
        <v>MAY 2020</v>
      </c>
      <c r="M9" s="179" t="str">
        <f aca="false">IF(C6, CONCATENATE("JUN ",C6), "JUN {?}")</f>
        <v>JUN 2020</v>
      </c>
      <c r="N9" s="179" t="str">
        <f aca="false">IF(C6, CONCATENATE("JUL ",C6), "JUL {?}")</f>
        <v>JUL 2020</v>
      </c>
      <c r="O9" s="179" t="str">
        <f aca="false">IF(C6, CONCATENATE("AUG ",C6), "AUG {?}")</f>
        <v>AUG 2020</v>
      </c>
      <c r="P9" s="179" t="str">
        <f aca="false">IF(C6, CONCATENATE("SEP ",C6), "SEP {?}")</f>
        <v>SEP 2020</v>
      </c>
      <c r="Q9" s="179" t="str">
        <f aca="false">IF(C6, CONCATENATE("OCT ",C6), "OCT {?}")</f>
        <v>OCT 2020</v>
      </c>
      <c r="R9" s="179" t="str">
        <f aca="false">IF(C6, CONCATENATE("NOV ",C6), "NOV {?}")</f>
        <v>NOV 2020</v>
      </c>
      <c r="S9" s="180" t="str">
        <f aca="false">IF(C6, CONCATENATE("DEC ",C6), "DEC {?}")</f>
        <v>DEC 2020</v>
      </c>
      <c r="U9" s="17"/>
      <c r="V9" s="17"/>
      <c r="W9" s="17"/>
      <c r="X9" s="17"/>
      <c r="Y9" s="17"/>
    </row>
    <row r="10" customFormat="false" ht="15" hidden="false" customHeight="false" outlineLevel="0" collapsed="false">
      <c r="A10" s="181" t="s">
        <v>86</v>
      </c>
      <c r="B10" s="125"/>
      <c r="C10" s="125"/>
      <c r="D10" s="125"/>
      <c r="E10" s="125"/>
      <c r="F10" s="125"/>
      <c r="G10" s="125"/>
      <c r="H10" s="182"/>
      <c r="I10" s="125"/>
      <c r="J10" s="125"/>
      <c r="K10" s="125"/>
      <c r="L10" s="125"/>
      <c r="M10" s="125"/>
      <c r="N10" s="125"/>
      <c r="O10" s="125"/>
      <c r="P10" s="125"/>
      <c r="Q10" s="125"/>
      <c r="R10" s="125"/>
      <c r="S10" s="126"/>
      <c r="U10" s="17"/>
      <c r="V10" s="17"/>
      <c r="W10" s="17"/>
      <c r="X10" s="17"/>
      <c r="Y10" s="17"/>
    </row>
    <row r="11" customFormat="false" ht="15" hidden="false" customHeight="false" outlineLevel="0" collapsed="false">
      <c r="A11" s="150"/>
      <c r="B11" s="80" t="s">
        <v>87</v>
      </c>
      <c r="C11" s="18"/>
      <c r="D11" s="18"/>
      <c r="E11" s="18"/>
      <c r="F11" s="18"/>
      <c r="G11" s="131"/>
      <c r="H11" s="74"/>
      <c r="I11" s="17"/>
      <c r="S11" s="39"/>
      <c r="U11" s="17"/>
      <c r="V11" s="17"/>
      <c r="W11" s="17"/>
      <c r="X11" s="17"/>
      <c r="Y11" s="17"/>
    </row>
    <row r="12" customFormat="false" ht="15" hidden="false" customHeight="false" outlineLevel="0" collapsed="false">
      <c r="A12" s="74"/>
      <c r="B12" s="74"/>
      <c r="C12" s="176" t="s">
        <v>88</v>
      </c>
      <c r="D12" s="17"/>
      <c r="E12" s="17"/>
      <c r="F12" s="17"/>
      <c r="G12" s="39"/>
      <c r="H12" s="74"/>
      <c r="S12" s="39"/>
      <c r="U12" s="17"/>
      <c r="V12" s="17"/>
      <c r="W12" s="17"/>
      <c r="X12" s="17"/>
      <c r="Y12" s="17"/>
    </row>
    <row r="13" customFormat="false" ht="15" hidden="false" customHeight="false" outlineLevel="0" collapsed="false">
      <c r="A13" s="74"/>
      <c r="B13" s="74" t="n">
        <v>1</v>
      </c>
      <c r="C13" s="17" t="str">
        <f aca="false">'Budget Analysis'!C40</f>
        <v>Emergency Fund</v>
      </c>
      <c r="D13" s="17"/>
      <c r="E13" s="17"/>
      <c r="F13" s="17"/>
      <c r="G13" s="39"/>
      <c r="H13" s="74" t="n">
        <f aca="false">'Budget Analysis'!Q40</f>
        <v>0</v>
      </c>
      <c r="I13" s="0" t="n">
        <f aca="false">'Budget Analysis'!R40</f>
        <v>0</v>
      </c>
      <c r="J13" s="0" t="n">
        <f aca="false">'Budget Analysis'!S40</f>
        <v>0</v>
      </c>
      <c r="K13" s="0" t="n">
        <f aca="false">'Budget Analysis'!T40</f>
        <v>0</v>
      </c>
      <c r="L13" s="0" t="n">
        <f aca="false">'Budget Analysis'!U40</f>
        <v>0</v>
      </c>
      <c r="M13" s="0" t="n">
        <f aca="false">'Budget Analysis'!V40</f>
        <v>0</v>
      </c>
      <c r="N13" s="0" t="n">
        <f aca="false">'Budget Analysis'!W40</f>
        <v>0</v>
      </c>
      <c r="O13" s="0" t="n">
        <f aca="false">'Budget Analysis'!X40</f>
        <v>0</v>
      </c>
      <c r="P13" s="0" t="n">
        <f aca="false">'Budget Analysis'!Y40</f>
        <v>0</v>
      </c>
      <c r="Q13" s="0" t="n">
        <f aca="false">'Budget Analysis'!Z40</f>
        <v>0</v>
      </c>
      <c r="R13" s="0" t="n">
        <f aca="false">'Budget Analysis'!AA40</f>
        <v>0</v>
      </c>
      <c r="S13" s="39" t="n">
        <f aca="false">'Budget Analysis'!AB40</f>
        <v>0</v>
      </c>
      <c r="U13" s="17"/>
      <c r="V13" s="174"/>
      <c r="W13" s="174"/>
      <c r="X13" s="17"/>
      <c r="Y13" s="17"/>
    </row>
    <row r="14" customFormat="false" ht="15" hidden="false" customHeight="false" outlineLevel="0" collapsed="false">
      <c r="A14" s="74"/>
      <c r="B14" s="74" t="n">
        <v>2</v>
      </c>
      <c r="C14" s="17" t="str">
        <f aca="false">'Budget Analysis'!C41</f>
        <v>Fantasy</v>
      </c>
      <c r="D14" s="17"/>
      <c r="E14" s="17"/>
      <c r="F14" s="17"/>
      <c r="G14" s="39"/>
      <c r="H14" s="74" t="n">
        <f aca="false">'Budget Analysis'!Q41</f>
        <v>0</v>
      </c>
      <c r="I14" s="0" t="n">
        <f aca="false">'Budget Analysis'!R41</f>
        <v>0</v>
      </c>
      <c r="J14" s="0" t="n">
        <f aca="false">'Budget Analysis'!S41</f>
        <v>0</v>
      </c>
      <c r="K14" s="0" t="n">
        <f aca="false">'Budget Analysis'!T41</f>
        <v>0</v>
      </c>
      <c r="L14" s="0" t="n">
        <f aca="false">'Budget Analysis'!U41</f>
        <v>0</v>
      </c>
      <c r="M14" s="0" t="n">
        <f aca="false">'Budget Analysis'!V41</f>
        <v>0</v>
      </c>
      <c r="N14" s="0" t="n">
        <f aca="false">'Budget Analysis'!W41</f>
        <v>0</v>
      </c>
      <c r="O14" s="0" t="n">
        <f aca="false">'Budget Analysis'!X41</f>
        <v>0</v>
      </c>
      <c r="P14" s="0" t="n">
        <f aca="false">'Budget Analysis'!Y41</f>
        <v>0</v>
      </c>
      <c r="Q14" s="0" t="n">
        <f aca="false">'Budget Analysis'!Z41</f>
        <v>0</v>
      </c>
      <c r="R14" s="0" t="n">
        <f aca="false">'Budget Analysis'!AA41</f>
        <v>0</v>
      </c>
      <c r="S14" s="39" t="n">
        <f aca="false">'Budget Analysis'!AB41</f>
        <v>0</v>
      </c>
      <c r="U14" s="17"/>
    </row>
    <row r="15" customFormat="false" ht="15" hidden="false" customHeight="false" outlineLevel="0" collapsed="false">
      <c r="A15" s="74"/>
      <c r="B15" s="74" t="n">
        <v>3</v>
      </c>
      <c r="C15" s="17" t="str">
        <f aca="false">'Budget Analysis'!C42</f>
        <v>Gifts</v>
      </c>
      <c r="D15" s="17"/>
      <c r="E15" s="17"/>
      <c r="F15" s="17"/>
      <c r="G15" s="39"/>
      <c r="H15" s="74" t="n">
        <f aca="false">'Budget Analysis'!Q42</f>
        <v>0</v>
      </c>
      <c r="I15" s="0" t="n">
        <f aca="false">'Budget Analysis'!R42</f>
        <v>0</v>
      </c>
      <c r="J15" s="0" t="n">
        <f aca="false">'Budget Analysis'!S42</f>
        <v>0</v>
      </c>
      <c r="K15" s="0" t="n">
        <f aca="false">'Budget Analysis'!T42</f>
        <v>0</v>
      </c>
      <c r="L15" s="0" t="n">
        <f aca="false">'Budget Analysis'!U42</f>
        <v>0</v>
      </c>
      <c r="M15" s="0" t="n">
        <f aca="false">'Budget Analysis'!V42</f>
        <v>0</v>
      </c>
      <c r="N15" s="0" t="n">
        <f aca="false">'Budget Analysis'!W42</f>
        <v>0</v>
      </c>
      <c r="O15" s="0" t="n">
        <f aca="false">'Budget Analysis'!X42</f>
        <v>0</v>
      </c>
      <c r="P15" s="0" t="n">
        <f aca="false">'Budget Analysis'!Y42</f>
        <v>0</v>
      </c>
      <c r="Q15" s="0" t="n">
        <f aca="false">'Budget Analysis'!Z42</f>
        <v>0</v>
      </c>
      <c r="R15" s="0" t="n">
        <f aca="false">'Budget Analysis'!AA42</f>
        <v>0</v>
      </c>
      <c r="S15" s="39" t="n">
        <f aca="false">'Budget Analysis'!AB42</f>
        <v>0</v>
      </c>
    </row>
    <row r="16" customFormat="false" ht="15" hidden="false" customHeight="false" outlineLevel="0" collapsed="false">
      <c r="A16" s="74"/>
      <c r="B16" s="74" t="n">
        <v>4</v>
      </c>
      <c r="C16" s="17" t="str">
        <f aca="false">'Budget Analysis'!C43</f>
        <v>Clothes</v>
      </c>
      <c r="D16" s="17"/>
      <c r="E16" s="17"/>
      <c r="F16" s="17"/>
      <c r="G16" s="39"/>
      <c r="H16" s="74" t="n">
        <f aca="false">'Budget Analysis'!Q43</f>
        <v>0</v>
      </c>
      <c r="I16" s="0" t="n">
        <f aca="false">'Budget Analysis'!R43</f>
        <v>0</v>
      </c>
      <c r="J16" s="0" t="n">
        <f aca="false">'Budget Analysis'!S43</f>
        <v>0</v>
      </c>
      <c r="K16" s="0" t="n">
        <f aca="false">'Budget Analysis'!T43</f>
        <v>0</v>
      </c>
      <c r="L16" s="0" t="n">
        <f aca="false">'Budget Analysis'!U43</f>
        <v>0</v>
      </c>
      <c r="M16" s="0" t="n">
        <f aca="false">'Budget Analysis'!V43</f>
        <v>0</v>
      </c>
      <c r="N16" s="0" t="n">
        <f aca="false">'Budget Analysis'!W43</f>
        <v>0</v>
      </c>
      <c r="O16" s="0" t="n">
        <f aca="false">'Budget Analysis'!X43</f>
        <v>0</v>
      </c>
      <c r="P16" s="0" t="n">
        <f aca="false">'Budget Analysis'!Y43</f>
        <v>0</v>
      </c>
      <c r="Q16" s="0" t="n">
        <f aca="false">'Budget Analysis'!Z43</f>
        <v>0</v>
      </c>
      <c r="R16" s="0" t="n">
        <f aca="false">'Budget Analysis'!AA43</f>
        <v>0</v>
      </c>
      <c r="S16" s="39" t="n">
        <f aca="false">'Budget Analysis'!AB43</f>
        <v>0</v>
      </c>
    </row>
    <row r="17" customFormat="false" ht="15" hidden="false" customHeight="false" outlineLevel="0" collapsed="false">
      <c r="A17" s="74"/>
      <c r="B17" s="74" t="n">
        <v>5</v>
      </c>
      <c r="C17" s="17" t="str">
        <f aca="false">'Budget Analysis'!C44</f>
        <v>Car Repairs And Maintanence</v>
      </c>
      <c r="D17" s="17"/>
      <c r="E17" s="17"/>
      <c r="F17" s="17"/>
      <c r="G17" s="39"/>
      <c r="H17" s="74" t="n">
        <f aca="false">'Budget Analysis'!Q44</f>
        <v>0</v>
      </c>
      <c r="I17" s="0" t="n">
        <f aca="false">'Budget Analysis'!R44</f>
        <v>0</v>
      </c>
      <c r="J17" s="0" t="n">
        <f aca="false">'Budget Analysis'!S44</f>
        <v>0</v>
      </c>
      <c r="K17" s="0" t="n">
        <f aca="false">'Budget Analysis'!T44</f>
        <v>0</v>
      </c>
      <c r="L17" s="0" t="n">
        <f aca="false">'Budget Analysis'!U44</f>
        <v>0</v>
      </c>
      <c r="M17" s="0" t="n">
        <f aca="false">'Budget Analysis'!V44</f>
        <v>0</v>
      </c>
      <c r="N17" s="0" t="n">
        <f aca="false">'Budget Analysis'!W44</f>
        <v>0</v>
      </c>
      <c r="O17" s="0" t="n">
        <f aca="false">'Budget Analysis'!X44</f>
        <v>0</v>
      </c>
      <c r="P17" s="0" t="n">
        <f aca="false">'Budget Analysis'!Y44</f>
        <v>0</v>
      </c>
      <c r="Q17" s="0" t="n">
        <f aca="false">'Budget Analysis'!Z44</f>
        <v>0</v>
      </c>
      <c r="R17" s="0" t="n">
        <f aca="false">'Budget Analysis'!AA44</f>
        <v>0</v>
      </c>
      <c r="S17" s="39" t="n">
        <f aca="false">'Budget Analysis'!AB44</f>
        <v>0</v>
      </c>
    </row>
    <row r="18" customFormat="false" ht="15" hidden="false" customHeight="false" outlineLevel="0" collapsed="false">
      <c r="A18" s="74"/>
      <c r="B18" s="74" t="n">
        <v>6</v>
      </c>
      <c r="C18" s="17" t="str">
        <f aca="false">'Budget Analysis'!C45</f>
        <v>Annual Gym Membership Fee</v>
      </c>
      <c r="D18" s="17"/>
      <c r="E18" s="17"/>
      <c r="F18" s="17"/>
      <c r="G18" s="39"/>
      <c r="H18" s="74" t="n">
        <f aca="false">'Budget Analysis'!Q45</f>
        <v>0</v>
      </c>
      <c r="I18" s="0" t="n">
        <f aca="false">'Budget Analysis'!R45</f>
        <v>0</v>
      </c>
      <c r="J18" s="0" t="n">
        <f aca="false">'Budget Analysis'!S45</f>
        <v>0</v>
      </c>
      <c r="K18" s="0" t="n">
        <f aca="false">'Budget Analysis'!T45</f>
        <v>0</v>
      </c>
      <c r="L18" s="0" t="n">
        <f aca="false">'Budget Analysis'!U45</f>
        <v>0</v>
      </c>
      <c r="M18" s="0" t="n">
        <f aca="false">'Budget Analysis'!V45</f>
        <v>0</v>
      </c>
      <c r="N18" s="0" t="n">
        <f aca="false">'Budget Analysis'!W45</f>
        <v>0</v>
      </c>
      <c r="O18" s="0" t="n">
        <f aca="false">'Budget Analysis'!X45</f>
        <v>0</v>
      </c>
      <c r="P18" s="0" t="n">
        <f aca="false">'Budget Analysis'!Y45</f>
        <v>0</v>
      </c>
      <c r="Q18" s="0" t="n">
        <f aca="false">'Budget Analysis'!Z45</f>
        <v>0</v>
      </c>
      <c r="R18" s="0" t="n">
        <f aca="false">'Budget Analysis'!AA45</f>
        <v>0</v>
      </c>
      <c r="S18" s="39" t="n">
        <f aca="false">'Budget Analysis'!AB45</f>
        <v>0</v>
      </c>
    </row>
    <row r="19" customFormat="false" ht="15" hidden="false" customHeight="false" outlineLevel="0" collapsed="false">
      <c r="A19" s="74"/>
      <c r="B19" s="74" t="n">
        <v>7</v>
      </c>
      <c r="C19" s="17" t="str">
        <f aca="false">'Budget Analysis'!C46</f>
        <v>-</v>
      </c>
      <c r="D19" s="17"/>
      <c r="E19" s="17"/>
      <c r="F19" s="17"/>
      <c r="G19" s="39"/>
      <c r="H19" s="74" t="n">
        <f aca="false">'Budget Analysis'!Q46</f>
        <v>0</v>
      </c>
      <c r="I19" s="0" t="n">
        <f aca="false">'Budget Analysis'!R46</f>
        <v>0</v>
      </c>
      <c r="J19" s="0" t="n">
        <f aca="false">'Budget Analysis'!S46</f>
        <v>0</v>
      </c>
      <c r="K19" s="0" t="n">
        <f aca="false">'Budget Analysis'!T46</f>
        <v>0</v>
      </c>
      <c r="L19" s="0" t="n">
        <f aca="false">'Budget Analysis'!U46</f>
        <v>0</v>
      </c>
      <c r="M19" s="0" t="n">
        <f aca="false">'Budget Analysis'!V46</f>
        <v>0</v>
      </c>
      <c r="N19" s="0" t="n">
        <f aca="false">'Budget Analysis'!W46</f>
        <v>0</v>
      </c>
      <c r="O19" s="0" t="n">
        <f aca="false">'Budget Analysis'!X46</f>
        <v>0</v>
      </c>
      <c r="P19" s="0" t="n">
        <f aca="false">'Budget Analysis'!Y46</f>
        <v>0</v>
      </c>
      <c r="Q19" s="0" t="n">
        <f aca="false">'Budget Analysis'!Z46</f>
        <v>0</v>
      </c>
      <c r="R19" s="0" t="n">
        <f aca="false">'Budget Analysis'!AA46</f>
        <v>0</v>
      </c>
      <c r="S19" s="39" t="n">
        <f aca="false">'Budget Analysis'!AB46</f>
        <v>0</v>
      </c>
    </row>
    <row r="20" customFormat="false" ht="15" hidden="false" customHeight="false" outlineLevel="0" collapsed="false">
      <c r="A20" s="74"/>
      <c r="B20" s="74" t="n">
        <v>8</v>
      </c>
      <c r="C20" s="17" t="str">
        <f aca="false">'Budget Analysis'!C47</f>
        <v>-</v>
      </c>
      <c r="D20" s="17"/>
      <c r="E20" s="17"/>
      <c r="F20" s="17"/>
      <c r="G20" s="39"/>
      <c r="H20" s="74" t="n">
        <f aca="false">'Budget Analysis'!Q47</f>
        <v>0</v>
      </c>
      <c r="I20" s="0" t="n">
        <f aca="false">'Budget Analysis'!R47</f>
        <v>0</v>
      </c>
      <c r="J20" s="0" t="n">
        <f aca="false">'Budget Analysis'!S47</f>
        <v>0</v>
      </c>
      <c r="K20" s="0" t="n">
        <f aca="false">'Budget Analysis'!T47</f>
        <v>0</v>
      </c>
      <c r="L20" s="0" t="n">
        <f aca="false">'Budget Analysis'!U47</f>
        <v>0</v>
      </c>
      <c r="M20" s="0" t="n">
        <f aca="false">'Budget Analysis'!V47</f>
        <v>0</v>
      </c>
      <c r="N20" s="0" t="n">
        <f aca="false">'Budget Analysis'!W47</f>
        <v>0</v>
      </c>
      <c r="O20" s="0" t="n">
        <f aca="false">'Budget Analysis'!X47</f>
        <v>0</v>
      </c>
      <c r="P20" s="0" t="n">
        <f aca="false">'Budget Analysis'!Y47</f>
        <v>0</v>
      </c>
      <c r="Q20" s="0" t="n">
        <f aca="false">'Budget Analysis'!Z47</f>
        <v>0</v>
      </c>
      <c r="R20" s="0" t="n">
        <f aca="false">'Budget Analysis'!AA47</f>
        <v>0</v>
      </c>
      <c r="S20" s="39" t="n">
        <f aca="false">'Budget Analysis'!AB47</f>
        <v>0</v>
      </c>
    </row>
    <row r="21" customFormat="false" ht="15" hidden="false" customHeight="false" outlineLevel="0" collapsed="false">
      <c r="A21" s="74"/>
      <c r="B21" s="74" t="n">
        <v>9</v>
      </c>
      <c r="C21" s="17" t="str">
        <f aca="false">'Budget Analysis'!C48</f>
        <v>-</v>
      </c>
      <c r="D21" s="17"/>
      <c r="E21" s="17"/>
      <c r="F21" s="17"/>
      <c r="G21" s="39"/>
      <c r="H21" s="74" t="n">
        <f aca="false">'Budget Analysis'!Q48</f>
        <v>0</v>
      </c>
      <c r="I21" s="0" t="n">
        <f aca="false">'Budget Analysis'!R48</f>
        <v>0</v>
      </c>
      <c r="J21" s="0" t="n">
        <f aca="false">'Budget Analysis'!S48</f>
        <v>0</v>
      </c>
      <c r="K21" s="0" t="n">
        <f aca="false">'Budget Analysis'!T48</f>
        <v>0</v>
      </c>
      <c r="L21" s="0" t="n">
        <f aca="false">'Budget Analysis'!U48</f>
        <v>0</v>
      </c>
      <c r="M21" s="0" t="n">
        <f aca="false">'Budget Analysis'!V48</f>
        <v>0</v>
      </c>
      <c r="N21" s="0" t="n">
        <f aca="false">'Budget Analysis'!W48</f>
        <v>0</v>
      </c>
      <c r="O21" s="0" t="n">
        <f aca="false">'Budget Analysis'!X48</f>
        <v>0</v>
      </c>
      <c r="P21" s="0" t="n">
        <f aca="false">'Budget Analysis'!Y48</f>
        <v>0</v>
      </c>
      <c r="Q21" s="0" t="n">
        <f aca="false">'Budget Analysis'!Z48</f>
        <v>0</v>
      </c>
      <c r="R21" s="0" t="n">
        <f aca="false">'Budget Analysis'!AA48</f>
        <v>0</v>
      </c>
      <c r="S21" s="39" t="n">
        <f aca="false">'Budget Analysis'!AB48</f>
        <v>0</v>
      </c>
    </row>
    <row r="22" customFormat="false" ht="15" hidden="false" customHeight="false" outlineLevel="0" collapsed="false">
      <c r="A22" s="74"/>
      <c r="B22" s="73" t="n">
        <v>10</v>
      </c>
      <c r="C22" s="183" t="str">
        <f aca="false">'Budget Analysis'!C49</f>
        <v>-</v>
      </c>
      <c r="D22" s="49"/>
      <c r="E22" s="49"/>
      <c r="F22" s="49"/>
      <c r="G22" s="48"/>
      <c r="H22" s="73" t="n">
        <f aca="false">'Budget Analysis'!Q49</f>
        <v>0</v>
      </c>
      <c r="I22" s="49" t="n">
        <f aca="false">'Budget Analysis'!R49</f>
        <v>0</v>
      </c>
      <c r="J22" s="49" t="n">
        <f aca="false">'Budget Analysis'!S49</f>
        <v>0</v>
      </c>
      <c r="K22" s="49" t="n">
        <f aca="false">'Budget Analysis'!T49</f>
        <v>0</v>
      </c>
      <c r="L22" s="49" t="n">
        <f aca="false">'Budget Analysis'!U49</f>
        <v>0</v>
      </c>
      <c r="M22" s="49" t="n">
        <f aca="false">'Budget Analysis'!V49</f>
        <v>0</v>
      </c>
      <c r="N22" s="49" t="n">
        <f aca="false">'Budget Analysis'!W49</f>
        <v>0</v>
      </c>
      <c r="O22" s="49" t="n">
        <f aca="false">'Budget Analysis'!X49</f>
        <v>0</v>
      </c>
      <c r="P22" s="49" t="n">
        <f aca="false">'Budget Analysis'!Y49</f>
        <v>0</v>
      </c>
      <c r="Q22" s="49" t="n">
        <f aca="false">'Budget Analysis'!Z49</f>
        <v>0</v>
      </c>
      <c r="R22" s="49" t="n">
        <f aca="false">'Budget Analysis'!AA49</f>
        <v>0</v>
      </c>
      <c r="S22" s="48" t="n">
        <f aca="false">'Budget Analysis'!AB49</f>
        <v>0</v>
      </c>
    </row>
    <row r="23" customFormat="false" ht="15" hidden="false" customHeight="false" outlineLevel="0" collapsed="false">
      <c r="A23" s="74"/>
      <c r="B23" s="17"/>
      <c r="C23" s="17"/>
      <c r="D23" s="17"/>
      <c r="E23" s="17"/>
      <c r="F23" s="18" t="s">
        <v>89</v>
      </c>
      <c r="G23" s="131"/>
      <c r="H23" s="136" t="n">
        <f aca="false">SUM(H13:H22)</f>
        <v>0</v>
      </c>
      <c r="I23" s="184" t="n">
        <f aca="false">SUM(I13:I22)</f>
        <v>0</v>
      </c>
      <c r="J23" s="184" t="n">
        <f aca="false">SUM(J13:J22)</f>
        <v>0</v>
      </c>
      <c r="K23" s="184" t="n">
        <f aca="false">SUM(K13:K22)</f>
        <v>0</v>
      </c>
      <c r="L23" s="184" t="n">
        <f aca="false">SUM(L13:L22)</f>
        <v>0</v>
      </c>
      <c r="M23" s="184" t="n">
        <f aca="false">SUM(M13:M22)</f>
        <v>0</v>
      </c>
      <c r="N23" s="184" t="n">
        <f aca="false">SUM(N13:N22)</f>
        <v>0</v>
      </c>
      <c r="O23" s="184" t="n">
        <f aca="false">SUM(O13:O22)</f>
        <v>0</v>
      </c>
      <c r="P23" s="184" t="n">
        <f aca="false">SUM(P13:P22)</f>
        <v>0</v>
      </c>
      <c r="Q23" s="184" t="n">
        <f aca="false">SUM(Q13:Q22)</f>
        <v>0</v>
      </c>
      <c r="R23" s="184" t="n">
        <f aca="false">SUM(R13:R22)</f>
        <v>0</v>
      </c>
      <c r="S23" s="138" t="n">
        <f aca="false">SUM(S13:S22)</f>
        <v>0</v>
      </c>
    </row>
    <row r="24" customFormat="false" ht="15" hidden="false" customHeight="false" outlineLevel="0" collapsed="false">
      <c r="A24" s="74"/>
      <c r="B24" s="17"/>
      <c r="C24" s="17"/>
      <c r="D24" s="17"/>
      <c r="E24" s="17"/>
      <c r="F24" s="17"/>
      <c r="G24" s="39"/>
      <c r="H24" s="74"/>
      <c r="S24" s="39"/>
    </row>
    <row r="25" customFormat="false" ht="15" hidden="false" customHeight="false" outlineLevel="0" collapsed="false">
      <c r="A25" s="74"/>
      <c r="B25" s="80" t="s">
        <v>90</v>
      </c>
      <c r="C25" s="18"/>
      <c r="D25" s="18"/>
      <c r="E25" s="18"/>
      <c r="F25" s="18"/>
      <c r="G25" s="131"/>
      <c r="H25" s="74"/>
      <c r="S25" s="39"/>
    </row>
    <row r="26" customFormat="false" ht="15" hidden="false" customHeight="false" outlineLevel="0" collapsed="false">
      <c r="A26" s="74"/>
      <c r="B26" s="74"/>
      <c r="C26" s="176" t="s">
        <v>88</v>
      </c>
      <c r="D26" s="17"/>
      <c r="E26" s="17"/>
      <c r="F26" s="17"/>
      <c r="G26" s="39"/>
      <c r="H26" s="74"/>
      <c r="S26" s="39"/>
    </row>
    <row r="27" customFormat="false" ht="15" hidden="false" customHeight="false" outlineLevel="0" collapsed="false">
      <c r="A27" s="74"/>
      <c r="B27" s="74" t="n">
        <v>1</v>
      </c>
      <c r="C27" s="17" t="str">
        <f aca="false">'Budget Analysis'!C53</f>
        <v>Vacation Fund</v>
      </c>
      <c r="D27" s="17"/>
      <c r="E27" s="17"/>
      <c r="F27" s="17"/>
      <c r="G27" s="39"/>
      <c r="H27" s="74" t="n">
        <f aca="false">'Budget Analysis'!Q53</f>
        <v>0</v>
      </c>
      <c r="I27" s="17" t="n">
        <f aca="false">'Budget Analysis'!R53</f>
        <v>0</v>
      </c>
      <c r="J27" s="17" t="n">
        <f aca="false">'Budget Analysis'!S53</f>
        <v>0</v>
      </c>
      <c r="K27" s="17" t="n">
        <f aca="false">'Budget Analysis'!T53</f>
        <v>0</v>
      </c>
      <c r="L27" s="17" t="n">
        <f aca="false">'Budget Analysis'!U53</f>
        <v>0</v>
      </c>
      <c r="M27" s="17" t="n">
        <f aca="false">'Budget Analysis'!V53</f>
        <v>0</v>
      </c>
      <c r="N27" s="17" t="n">
        <f aca="false">'Budget Analysis'!W53</f>
        <v>0</v>
      </c>
      <c r="O27" s="17" t="n">
        <f aca="false">'Budget Analysis'!X53</f>
        <v>0</v>
      </c>
      <c r="P27" s="17" t="n">
        <f aca="false">'Budget Analysis'!Y53</f>
        <v>0</v>
      </c>
      <c r="Q27" s="17" t="n">
        <f aca="false">'Budget Analysis'!Z53</f>
        <v>0</v>
      </c>
      <c r="R27" s="17" t="n">
        <f aca="false">'Budget Analysis'!AA53</f>
        <v>0</v>
      </c>
      <c r="S27" s="39" t="n">
        <f aca="false">'Budget Analysis'!AB53</f>
        <v>0</v>
      </c>
    </row>
    <row r="28" customFormat="false" ht="15" hidden="false" customHeight="false" outlineLevel="0" collapsed="false">
      <c r="A28" s="74"/>
      <c r="B28" s="74" t="n">
        <v>2</v>
      </c>
      <c r="C28" s="17" t="str">
        <f aca="false">'Budget Analysis'!C54</f>
        <v>-</v>
      </c>
      <c r="D28" s="17"/>
      <c r="E28" s="17"/>
      <c r="F28" s="17"/>
      <c r="G28" s="39"/>
      <c r="H28" s="74" t="n">
        <f aca="false">'Budget Analysis'!Q54</f>
        <v>0</v>
      </c>
      <c r="I28" s="17" t="n">
        <f aca="false">'Budget Analysis'!R54</f>
        <v>0</v>
      </c>
      <c r="J28" s="17" t="n">
        <f aca="false">'Budget Analysis'!S54</f>
        <v>0</v>
      </c>
      <c r="K28" s="17" t="n">
        <f aca="false">'Budget Analysis'!T54</f>
        <v>0</v>
      </c>
      <c r="L28" s="17" t="n">
        <f aca="false">'Budget Analysis'!U54</f>
        <v>0</v>
      </c>
      <c r="M28" s="17" t="n">
        <f aca="false">'Budget Analysis'!V54</f>
        <v>0</v>
      </c>
      <c r="N28" s="17" t="n">
        <f aca="false">'Budget Analysis'!W54</f>
        <v>0</v>
      </c>
      <c r="O28" s="17" t="n">
        <f aca="false">'Budget Analysis'!X54</f>
        <v>0</v>
      </c>
      <c r="P28" s="17" t="n">
        <f aca="false">'Budget Analysis'!Y54</f>
        <v>0</v>
      </c>
      <c r="Q28" s="17" t="n">
        <f aca="false">'Budget Analysis'!Z54</f>
        <v>0</v>
      </c>
      <c r="R28" s="17" t="n">
        <f aca="false">'Budget Analysis'!AA54</f>
        <v>0</v>
      </c>
      <c r="S28" s="39" t="n">
        <f aca="false">'Budget Analysis'!AB54</f>
        <v>0</v>
      </c>
    </row>
    <row r="29" customFormat="false" ht="15" hidden="false" customHeight="false" outlineLevel="0" collapsed="false">
      <c r="A29" s="74"/>
      <c r="B29" s="74" t="n">
        <v>3</v>
      </c>
      <c r="C29" s="17" t="str">
        <f aca="false">'Budget Analysis'!C55</f>
        <v>-</v>
      </c>
      <c r="D29" s="17"/>
      <c r="E29" s="17"/>
      <c r="F29" s="17"/>
      <c r="G29" s="39"/>
      <c r="H29" s="74" t="n">
        <f aca="false">'Budget Analysis'!Q55</f>
        <v>0</v>
      </c>
      <c r="I29" s="17" t="n">
        <f aca="false">'Budget Analysis'!R55</f>
        <v>0</v>
      </c>
      <c r="J29" s="17" t="n">
        <f aca="false">'Budget Analysis'!S55</f>
        <v>0</v>
      </c>
      <c r="K29" s="17" t="n">
        <f aca="false">'Budget Analysis'!T55</f>
        <v>0</v>
      </c>
      <c r="L29" s="17" t="n">
        <f aca="false">'Budget Analysis'!U55</f>
        <v>0</v>
      </c>
      <c r="M29" s="17" t="n">
        <f aca="false">'Budget Analysis'!V55</f>
        <v>0</v>
      </c>
      <c r="N29" s="17" t="n">
        <f aca="false">'Budget Analysis'!W55</f>
        <v>0</v>
      </c>
      <c r="O29" s="17" t="n">
        <f aca="false">'Budget Analysis'!X55</f>
        <v>0</v>
      </c>
      <c r="P29" s="17" t="n">
        <f aca="false">'Budget Analysis'!Y55</f>
        <v>0</v>
      </c>
      <c r="Q29" s="17" t="n">
        <f aca="false">'Budget Analysis'!Z55</f>
        <v>0</v>
      </c>
      <c r="R29" s="17" t="n">
        <f aca="false">'Budget Analysis'!AA55</f>
        <v>0</v>
      </c>
      <c r="S29" s="39" t="n">
        <f aca="false">'Budget Analysis'!AB55</f>
        <v>0</v>
      </c>
    </row>
    <row r="30" customFormat="false" ht="15" hidden="false" customHeight="false" outlineLevel="0" collapsed="false">
      <c r="A30" s="74"/>
      <c r="B30" s="74" t="n">
        <v>4</v>
      </c>
      <c r="C30" s="17" t="str">
        <f aca="false">'Budget Analysis'!C56</f>
        <v>-</v>
      </c>
      <c r="D30" s="17"/>
      <c r="E30" s="17"/>
      <c r="F30" s="17"/>
      <c r="G30" s="39"/>
      <c r="H30" s="74" t="n">
        <f aca="false">'Budget Analysis'!Q56</f>
        <v>0</v>
      </c>
      <c r="I30" s="17" t="n">
        <f aca="false">'Budget Analysis'!R56</f>
        <v>0</v>
      </c>
      <c r="J30" s="17" t="n">
        <f aca="false">'Budget Analysis'!S56</f>
        <v>0</v>
      </c>
      <c r="K30" s="17" t="n">
        <f aca="false">'Budget Analysis'!T56</f>
        <v>0</v>
      </c>
      <c r="L30" s="17" t="n">
        <f aca="false">'Budget Analysis'!U56</f>
        <v>0</v>
      </c>
      <c r="M30" s="17" t="n">
        <f aca="false">'Budget Analysis'!V56</f>
        <v>0</v>
      </c>
      <c r="N30" s="17" t="n">
        <f aca="false">'Budget Analysis'!W56</f>
        <v>0</v>
      </c>
      <c r="O30" s="17" t="n">
        <f aca="false">'Budget Analysis'!X56</f>
        <v>0</v>
      </c>
      <c r="P30" s="17" t="n">
        <f aca="false">'Budget Analysis'!Y56</f>
        <v>0</v>
      </c>
      <c r="Q30" s="17" t="n">
        <f aca="false">'Budget Analysis'!Z56</f>
        <v>0</v>
      </c>
      <c r="R30" s="17" t="n">
        <f aca="false">'Budget Analysis'!AA56</f>
        <v>0</v>
      </c>
      <c r="S30" s="39" t="n">
        <f aca="false">'Budget Analysis'!AB56</f>
        <v>0</v>
      </c>
    </row>
    <row r="31" customFormat="false" ht="15" hidden="false" customHeight="false" outlineLevel="0" collapsed="false">
      <c r="A31" s="74"/>
      <c r="B31" s="73" t="n">
        <v>5</v>
      </c>
      <c r="C31" s="49" t="str">
        <f aca="false">'Budget Analysis'!C57</f>
        <v>-</v>
      </c>
      <c r="D31" s="49"/>
      <c r="E31" s="49"/>
      <c r="F31" s="49"/>
      <c r="G31" s="48"/>
      <c r="H31" s="74" t="n">
        <f aca="false">'Budget Analysis'!Q57</f>
        <v>0</v>
      </c>
      <c r="I31" s="17" t="n">
        <f aca="false">'Budget Analysis'!R57</f>
        <v>0</v>
      </c>
      <c r="J31" s="17" t="n">
        <f aca="false">'Budget Analysis'!S57</f>
        <v>0</v>
      </c>
      <c r="K31" s="17" t="n">
        <f aca="false">'Budget Analysis'!T57</f>
        <v>0</v>
      </c>
      <c r="L31" s="17" t="n">
        <f aca="false">'Budget Analysis'!U57</f>
        <v>0</v>
      </c>
      <c r="M31" s="17" t="n">
        <f aca="false">'Budget Analysis'!V57</f>
        <v>0</v>
      </c>
      <c r="N31" s="17" t="n">
        <f aca="false">'Budget Analysis'!W57</f>
        <v>0</v>
      </c>
      <c r="O31" s="17" t="n">
        <f aca="false">'Budget Analysis'!X57</f>
        <v>0</v>
      </c>
      <c r="P31" s="17" t="n">
        <f aca="false">'Budget Analysis'!Y57</f>
        <v>0</v>
      </c>
      <c r="Q31" s="17" t="n">
        <f aca="false">'Budget Analysis'!Z57</f>
        <v>0</v>
      </c>
      <c r="R31" s="17" t="n">
        <f aca="false">'Budget Analysis'!AA57</f>
        <v>0</v>
      </c>
      <c r="S31" s="39" t="n">
        <f aca="false">'Budget Analysis'!AB57</f>
        <v>0</v>
      </c>
    </row>
    <row r="32" customFormat="false" ht="15" hidden="false" customHeight="false" outlineLevel="0" collapsed="false">
      <c r="A32" s="74"/>
      <c r="B32" s="17"/>
      <c r="C32" s="17"/>
      <c r="D32" s="17"/>
      <c r="E32" s="17"/>
      <c r="F32" s="18" t="s">
        <v>89</v>
      </c>
      <c r="G32" s="18"/>
      <c r="H32" s="136" t="n">
        <f aca="false">SUM(H27:H31)</f>
        <v>0</v>
      </c>
      <c r="I32" s="144" t="n">
        <f aca="false">SUM(I27:I31)</f>
        <v>0</v>
      </c>
      <c r="J32" s="144" t="n">
        <f aca="false">SUM(J27:J31)</f>
        <v>0</v>
      </c>
      <c r="K32" s="144" t="n">
        <f aca="false">SUM(K27:K31)</f>
        <v>0</v>
      </c>
      <c r="L32" s="144" t="n">
        <f aca="false">SUM(L27:L31)</f>
        <v>0</v>
      </c>
      <c r="M32" s="144" t="n">
        <f aca="false">SUM(M27:M31)</f>
        <v>0</v>
      </c>
      <c r="N32" s="144" t="n">
        <f aca="false">SUM(N27:N31)</f>
        <v>0</v>
      </c>
      <c r="O32" s="144" t="n">
        <f aca="false">SUM(O27:O31)</f>
        <v>0</v>
      </c>
      <c r="P32" s="144" t="n">
        <f aca="false">SUM(P27:P31)</f>
        <v>0</v>
      </c>
      <c r="Q32" s="144" t="n">
        <f aca="false">SUM(Q27:Q31)</f>
        <v>0</v>
      </c>
      <c r="R32" s="144" t="n">
        <f aca="false">SUM(R27:R31)</f>
        <v>0</v>
      </c>
      <c r="S32" s="138" t="n">
        <f aca="false">SUM(S27:S31)</f>
        <v>0</v>
      </c>
    </row>
    <row r="33" customFormat="false" ht="15.75" hidden="false" customHeight="false" outlineLevel="0" collapsed="false">
      <c r="A33" s="73"/>
      <c r="B33" s="49"/>
      <c r="C33" s="49"/>
      <c r="D33" s="49"/>
      <c r="E33" s="49"/>
      <c r="F33" s="49"/>
      <c r="G33" s="49"/>
      <c r="H33" s="147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9"/>
    </row>
    <row r="34" customFormat="false" ht="15" hidden="false" customHeight="false" outlineLevel="0" collapsed="false">
      <c r="F34" s="26" t="s">
        <v>91</v>
      </c>
      <c r="G34" s="26"/>
      <c r="H34" s="151" t="n">
        <f aca="false">H23+H32</f>
        <v>0</v>
      </c>
      <c r="I34" s="127" t="n">
        <f aca="false">I23+I32</f>
        <v>0</v>
      </c>
      <c r="J34" s="127" t="n">
        <f aca="false">J23+J32</f>
        <v>0</v>
      </c>
      <c r="K34" s="127" t="n">
        <f aca="false">K23+K32</f>
        <v>0</v>
      </c>
      <c r="L34" s="127" t="n">
        <f aca="false">L23+L32</f>
        <v>0</v>
      </c>
      <c r="M34" s="127" t="n">
        <f aca="false">M23+M32</f>
        <v>0</v>
      </c>
      <c r="N34" s="127" t="n">
        <f aca="false">N23+N32</f>
        <v>0</v>
      </c>
      <c r="O34" s="127" t="n">
        <f aca="false">O23+O32</f>
        <v>0</v>
      </c>
      <c r="P34" s="127" t="n">
        <f aca="false">P23+P32</f>
        <v>0</v>
      </c>
      <c r="Q34" s="127" t="n">
        <f aca="false">Q23+Q32</f>
        <v>0</v>
      </c>
      <c r="R34" s="127" t="n">
        <f aca="false">R23+R32</f>
        <v>0</v>
      </c>
      <c r="S34" s="185" t="n">
        <f aca="false">S23+S32</f>
        <v>0</v>
      </c>
    </row>
    <row r="35" customFormat="false" ht="15" hidden="false" customHeight="false" outlineLevel="0" collapsed="false">
      <c r="H35" s="74"/>
      <c r="S35" s="39"/>
    </row>
    <row r="36" customFormat="false" ht="15" hidden="false" customHeight="false" outlineLevel="0" collapsed="false">
      <c r="A36" s="152" t="s">
        <v>92</v>
      </c>
      <c r="B36" s="153"/>
      <c r="C36" s="153"/>
      <c r="D36" s="153"/>
      <c r="E36" s="153"/>
      <c r="F36" s="153"/>
      <c r="G36" s="153"/>
      <c r="H36" s="154"/>
      <c r="I36" s="153"/>
      <c r="J36" s="153"/>
      <c r="K36" s="153"/>
      <c r="L36" s="153"/>
      <c r="M36" s="153"/>
      <c r="N36" s="153"/>
      <c r="O36" s="153"/>
      <c r="P36" s="153"/>
      <c r="Q36" s="153"/>
      <c r="R36" s="153"/>
      <c r="S36" s="155"/>
    </row>
    <row r="37" customFormat="false" ht="15" hidden="false" customHeight="false" outlineLevel="0" collapsed="false">
      <c r="A37" s="150"/>
      <c r="B37" s="80" t="s">
        <v>87</v>
      </c>
      <c r="C37" s="18"/>
      <c r="D37" s="18"/>
      <c r="E37" s="18"/>
      <c r="F37" s="18"/>
      <c r="G37" s="18"/>
      <c r="H37" s="74"/>
      <c r="S37" s="39"/>
    </row>
    <row r="38" customFormat="false" ht="15" hidden="false" customHeight="false" outlineLevel="0" collapsed="false">
      <c r="A38" s="74"/>
      <c r="B38" s="74"/>
      <c r="C38" s="176" t="s">
        <v>88</v>
      </c>
      <c r="D38" s="17"/>
      <c r="E38" s="17"/>
      <c r="F38" s="17"/>
      <c r="G38" s="17"/>
      <c r="H38" s="74"/>
      <c r="S38" s="39"/>
    </row>
    <row r="39" customFormat="false" ht="15" hidden="false" customHeight="false" outlineLevel="0" collapsed="false">
      <c r="A39" s="74"/>
      <c r="B39" s="74" t="n">
        <v>1</v>
      </c>
      <c r="C39" s="17" t="str">
        <f aca="false">'Budget Analysis'!C40</f>
        <v>Emergency Fund</v>
      </c>
      <c r="D39" s="17"/>
      <c r="E39" s="17"/>
      <c r="F39" s="17"/>
      <c r="G39" s="17"/>
      <c r="H39" s="186" t="n">
        <v>0</v>
      </c>
      <c r="I39" s="187" t="n">
        <v>0</v>
      </c>
      <c r="J39" s="187" t="n">
        <v>0</v>
      </c>
      <c r="K39" s="187" t="n">
        <v>0</v>
      </c>
      <c r="L39" s="187" t="n">
        <v>0</v>
      </c>
      <c r="M39" s="187" t="n">
        <v>0</v>
      </c>
      <c r="N39" s="187" t="n">
        <v>0</v>
      </c>
      <c r="O39" s="187" t="n">
        <v>0</v>
      </c>
      <c r="P39" s="187" t="n">
        <v>0</v>
      </c>
      <c r="Q39" s="187" t="n">
        <v>0</v>
      </c>
      <c r="R39" s="187" t="n">
        <v>0</v>
      </c>
      <c r="S39" s="188" t="n">
        <v>0</v>
      </c>
    </row>
    <row r="40" customFormat="false" ht="15" hidden="false" customHeight="false" outlineLevel="0" collapsed="false">
      <c r="A40" s="74"/>
      <c r="B40" s="74" t="n">
        <v>2</v>
      </c>
      <c r="C40" s="17" t="str">
        <f aca="false">'Budget Analysis'!C41</f>
        <v>Fantasy</v>
      </c>
      <c r="D40" s="17"/>
      <c r="E40" s="17"/>
      <c r="F40" s="17"/>
      <c r="G40" s="17"/>
      <c r="H40" s="186" t="n">
        <v>0</v>
      </c>
      <c r="I40" s="187" t="n">
        <v>0</v>
      </c>
      <c r="J40" s="187" t="n">
        <v>0</v>
      </c>
      <c r="K40" s="187" t="n">
        <v>0</v>
      </c>
      <c r="L40" s="187" t="n">
        <v>0</v>
      </c>
      <c r="M40" s="187" t="n">
        <v>0</v>
      </c>
      <c r="N40" s="187" t="n">
        <v>0</v>
      </c>
      <c r="O40" s="187" t="n">
        <v>0</v>
      </c>
      <c r="P40" s="187" t="n">
        <v>0</v>
      </c>
      <c r="Q40" s="187" t="n">
        <v>0</v>
      </c>
      <c r="R40" s="187" t="n">
        <v>0</v>
      </c>
      <c r="S40" s="188" t="n">
        <v>0</v>
      </c>
    </row>
    <row r="41" customFormat="false" ht="15" hidden="false" customHeight="false" outlineLevel="0" collapsed="false">
      <c r="A41" s="74"/>
      <c r="B41" s="74" t="n">
        <v>3</v>
      </c>
      <c r="C41" s="17" t="str">
        <f aca="false">'Budget Analysis'!C42</f>
        <v>Gifts</v>
      </c>
      <c r="D41" s="17"/>
      <c r="E41" s="17"/>
      <c r="F41" s="17"/>
      <c r="G41" s="17"/>
      <c r="H41" s="186" t="n">
        <v>0</v>
      </c>
      <c r="I41" s="187" t="n">
        <v>0</v>
      </c>
      <c r="J41" s="187" t="n">
        <v>0</v>
      </c>
      <c r="K41" s="187" t="n">
        <v>0</v>
      </c>
      <c r="L41" s="187" t="n">
        <v>0</v>
      </c>
      <c r="M41" s="187" t="n">
        <v>0</v>
      </c>
      <c r="N41" s="187" t="n">
        <v>0</v>
      </c>
      <c r="O41" s="187" t="n">
        <v>0</v>
      </c>
      <c r="P41" s="187" t="n">
        <v>0</v>
      </c>
      <c r="Q41" s="187" t="n">
        <v>0</v>
      </c>
      <c r="R41" s="187" t="n">
        <v>0</v>
      </c>
      <c r="S41" s="188" t="n">
        <v>0</v>
      </c>
    </row>
    <row r="42" customFormat="false" ht="15" hidden="false" customHeight="false" outlineLevel="0" collapsed="false">
      <c r="A42" s="74"/>
      <c r="B42" s="74" t="n">
        <v>4</v>
      </c>
      <c r="C42" s="17" t="str">
        <f aca="false">'Budget Analysis'!C43</f>
        <v>Clothes</v>
      </c>
      <c r="D42" s="17"/>
      <c r="E42" s="17"/>
      <c r="F42" s="17"/>
      <c r="G42" s="17"/>
      <c r="H42" s="186" t="n">
        <v>0</v>
      </c>
      <c r="I42" s="187" t="n">
        <v>0</v>
      </c>
      <c r="J42" s="187" t="n">
        <v>0</v>
      </c>
      <c r="K42" s="187" t="n">
        <v>0</v>
      </c>
      <c r="L42" s="187" t="n">
        <v>0</v>
      </c>
      <c r="M42" s="187" t="n">
        <v>0</v>
      </c>
      <c r="N42" s="187" t="n">
        <v>0</v>
      </c>
      <c r="O42" s="187" t="n">
        <v>0</v>
      </c>
      <c r="P42" s="187" t="n">
        <v>0</v>
      </c>
      <c r="Q42" s="187" t="n">
        <v>0</v>
      </c>
      <c r="R42" s="187" t="n">
        <v>0</v>
      </c>
      <c r="S42" s="188" t="n">
        <v>0</v>
      </c>
    </row>
    <row r="43" customFormat="false" ht="15" hidden="false" customHeight="false" outlineLevel="0" collapsed="false">
      <c r="A43" s="74"/>
      <c r="B43" s="74" t="n">
        <v>5</v>
      </c>
      <c r="C43" s="17" t="str">
        <f aca="false">'Budget Analysis'!C44</f>
        <v>Car Repairs And Maintanence</v>
      </c>
      <c r="D43" s="17"/>
      <c r="E43" s="17"/>
      <c r="F43" s="17"/>
      <c r="G43" s="17"/>
      <c r="H43" s="186" t="n">
        <v>0</v>
      </c>
      <c r="I43" s="187" t="n">
        <v>0</v>
      </c>
      <c r="J43" s="187" t="n">
        <v>0</v>
      </c>
      <c r="K43" s="187" t="n">
        <v>0</v>
      </c>
      <c r="L43" s="187" t="n">
        <v>0</v>
      </c>
      <c r="M43" s="187" t="n">
        <v>0</v>
      </c>
      <c r="N43" s="187" t="n">
        <v>0</v>
      </c>
      <c r="O43" s="187" t="n">
        <v>0</v>
      </c>
      <c r="P43" s="187" t="n">
        <v>0</v>
      </c>
      <c r="Q43" s="187" t="n">
        <v>0</v>
      </c>
      <c r="R43" s="187" t="n">
        <v>0</v>
      </c>
      <c r="S43" s="188" t="n">
        <v>0</v>
      </c>
    </row>
    <row r="44" customFormat="false" ht="15" hidden="false" customHeight="false" outlineLevel="0" collapsed="false">
      <c r="A44" s="74"/>
      <c r="B44" s="74" t="n">
        <v>6</v>
      </c>
      <c r="C44" s="17" t="str">
        <f aca="false">'Budget Analysis'!C45</f>
        <v>Annual Gym Membership Fee</v>
      </c>
      <c r="D44" s="17"/>
      <c r="E44" s="17"/>
      <c r="F44" s="17"/>
      <c r="G44" s="17"/>
      <c r="H44" s="186" t="n">
        <v>0</v>
      </c>
      <c r="I44" s="187" t="n">
        <v>0</v>
      </c>
      <c r="J44" s="187" t="n">
        <v>0</v>
      </c>
      <c r="K44" s="187" t="n">
        <v>0</v>
      </c>
      <c r="L44" s="187" t="n">
        <v>0</v>
      </c>
      <c r="M44" s="187" t="n">
        <v>0</v>
      </c>
      <c r="N44" s="187" t="n">
        <v>0</v>
      </c>
      <c r="O44" s="187" t="n">
        <v>0</v>
      </c>
      <c r="P44" s="187" t="n">
        <v>0</v>
      </c>
      <c r="Q44" s="187" t="n">
        <v>0</v>
      </c>
      <c r="R44" s="187" t="n">
        <v>0</v>
      </c>
      <c r="S44" s="188" t="n">
        <v>0</v>
      </c>
    </row>
    <row r="45" customFormat="false" ht="15" hidden="false" customHeight="false" outlineLevel="0" collapsed="false">
      <c r="A45" s="74"/>
      <c r="B45" s="74" t="n">
        <v>7</v>
      </c>
      <c r="C45" s="17" t="str">
        <f aca="false">'Budget Analysis'!C46</f>
        <v>-</v>
      </c>
      <c r="D45" s="17"/>
      <c r="E45" s="17"/>
      <c r="F45" s="17"/>
      <c r="G45" s="17"/>
      <c r="H45" s="186" t="n">
        <v>0</v>
      </c>
      <c r="I45" s="187" t="n">
        <v>0</v>
      </c>
      <c r="J45" s="187" t="n">
        <v>0</v>
      </c>
      <c r="K45" s="187" t="n">
        <v>0</v>
      </c>
      <c r="L45" s="187" t="n">
        <v>0</v>
      </c>
      <c r="M45" s="187" t="n">
        <v>0</v>
      </c>
      <c r="N45" s="187" t="n">
        <v>0</v>
      </c>
      <c r="O45" s="187" t="n">
        <v>0</v>
      </c>
      <c r="P45" s="187" t="n">
        <v>0</v>
      </c>
      <c r="Q45" s="187" t="n">
        <v>0</v>
      </c>
      <c r="R45" s="187" t="n">
        <v>0</v>
      </c>
      <c r="S45" s="188" t="n">
        <v>0</v>
      </c>
    </row>
    <row r="46" customFormat="false" ht="15" hidden="false" customHeight="false" outlineLevel="0" collapsed="false">
      <c r="A46" s="74"/>
      <c r="B46" s="74" t="n">
        <v>8</v>
      </c>
      <c r="C46" s="17" t="str">
        <f aca="false">'Budget Analysis'!C47</f>
        <v>-</v>
      </c>
      <c r="D46" s="17"/>
      <c r="E46" s="17"/>
      <c r="F46" s="17"/>
      <c r="G46" s="17"/>
      <c r="H46" s="186" t="n">
        <v>0</v>
      </c>
      <c r="I46" s="187" t="n">
        <v>0</v>
      </c>
      <c r="J46" s="187" t="n">
        <v>0</v>
      </c>
      <c r="K46" s="187" t="n">
        <v>0</v>
      </c>
      <c r="L46" s="187" t="n">
        <v>0</v>
      </c>
      <c r="M46" s="187" t="n">
        <v>0</v>
      </c>
      <c r="N46" s="187" t="n">
        <v>0</v>
      </c>
      <c r="O46" s="187" t="n">
        <v>0</v>
      </c>
      <c r="P46" s="187" t="n">
        <v>0</v>
      </c>
      <c r="Q46" s="187" t="n">
        <v>0</v>
      </c>
      <c r="R46" s="187" t="n">
        <v>0</v>
      </c>
      <c r="S46" s="188" t="n">
        <v>0</v>
      </c>
    </row>
    <row r="47" customFormat="false" ht="15" hidden="false" customHeight="false" outlineLevel="0" collapsed="false">
      <c r="A47" s="74"/>
      <c r="B47" s="74" t="n">
        <v>9</v>
      </c>
      <c r="C47" s="17" t="str">
        <f aca="false">'Budget Analysis'!C48</f>
        <v>-</v>
      </c>
      <c r="D47" s="17"/>
      <c r="E47" s="17"/>
      <c r="F47" s="17"/>
      <c r="G47" s="17"/>
      <c r="H47" s="186" t="n">
        <v>0</v>
      </c>
      <c r="I47" s="187" t="n">
        <v>0</v>
      </c>
      <c r="J47" s="187" t="n">
        <v>0</v>
      </c>
      <c r="K47" s="187" t="n">
        <v>0</v>
      </c>
      <c r="L47" s="187" t="n">
        <v>0</v>
      </c>
      <c r="M47" s="187" t="n">
        <v>0</v>
      </c>
      <c r="N47" s="187" t="n">
        <v>0</v>
      </c>
      <c r="O47" s="187" t="n">
        <v>0</v>
      </c>
      <c r="P47" s="187" t="n">
        <v>0</v>
      </c>
      <c r="Q47" s="187" t="n">
        <v>0</v>
      </c>
      <c r="R47" s="187" t="n">
        <v>0</v>
      </c>
      <c r="S47" s="188" t="n">
        <v>0</v>
      </c>
    </row>
    <row r="48" customFormat="false" ht="15" hidden="false" customHeight="false" outlineLevel="0" collapsed="false">
      <c r="A48" s="74"/>
      <c r="B48" s="73" t="n">
        <v>10</v>
      </c>
      <c r="C48" s="49" t="str">
        <f aca="false">'Budget Analysis'!C49</f>
        <v>-</v>
      </c>
      <c r="D48" s="49"/>
      <c r="E48" s="49"/>
      <c r="F48" s="49"/>
      <c r="G48" s="49"/>
      <c r="H48" s="186" t="n">
        <v>0</v>
      </c>
      <c r="I48" s="187" t="n">
        <v>0</v>
      </c>
      <c r="J48" s="187" t="n">
        <v>0</v>
      </c>
      <c r="K48" s="187" t="n">
        <v>0</v>
      </c>
      <c r="L48" s="187" t="n">
        <v>0</v>
      </c>
      <c r="M48" s="187" t="n">
        <v>0</v>
      </c>
      <c r="N48" s="187" t="n">
        <v>0</v>
      </c>
      <c r="O48" s="187" t="n">
        <v>0</v>
      </c>
      <c r="P48" s="187" t="n">
        <v>0</v>
      </c>
      <c r="Q48" s="187" t="n">
        <v>0</v>
      </c>
      <c r="R48" s="187" t="n">
        <v>0</v>
      </c>
      <c r="S48" s="188" t="n">
        <v>0</v>
      </c>
    </row>
    <row r="49" customFormat="false" ht="15" hidden="false" customHeight="false" outlineLevel="0" collapsed="false">
      <c r="A49" s="74"/>
      <c r="B49" s="17"/>
      <c r="C49" s="17"/>
      <c r="D49" s="17"/>
      <c r="E49" s="17"/>
      <c r="F49" s="18" t="s">
        <v>93</v>
      </c>
      <c r="G49" s="18"/>
      <c r="H49" s="136" t="n">
        <f aca="false">SUM(H39:H48)</f>
        <v>0</v>
      </c>
      <c r="I49" s="144" t="n">
        <f aca="false">SUM(I39:I48)</f>
        <v>0</v>
      </c>
      <c r="J49" s="144" t="n">
        <f aca="false">SUM(J39:J48)</f>
        <v>0</v>
      </c>
      <c r="K49" s="144" t="n">
        <f aca="false">SUM(K39:K48)</f>
        <v>0</v>
      </c>
      <c r="L49" s="144" t="n">
        <f aca="false">SUM(L39:L48)</f>
        <v>0</v>
      </c>
      <c r="M49" s="144" t="n">
        <f aca="false">SUM(M39:M48)</f>
        <v>0</v>
      </c>
      <c r="N49" s="144" t="n">
        <f aca="false">SUM(N39:N48)</f>
        <v>0</v>
      </c>
      <c r="O49" s="144" t="n">
        <f aca="false">SUM(O39:O48)</f>
        <v>0</v>
      </c>
      <c r="P49" s="144" t="n">
        <f aca="false">SUM(P39:P48)</f>
        <v>0</v>
      </c>
      <c r="Q49" s="144" t="n">
        <f aca="false">SUM(Q39:Q48)</f>
        <v>0</v>
      </c>
      <c r="R49" s="144" t="n">
        <f aca="false">SUM(R39:R48)</f>
        <v>0</v>
      </c>
      <c r="S49" s="138" t="n">
        <f aca="false">SUM(S39:S48)</f>
        <v>0</v>
      </c>
    </row>
    <row r="50" customFormat="false" ht="15" hidden="false" customHeight="false" outlineLevel="0" collapsed="false">
      <c r="A50" s="74"/>
      <c r="B50" s="17"/>
      <c r="C50" s="17"/>
      <c r="D50" s="17"/>
      <c r="E50" s="17"/>
      <c r="F50" s="17"/>
      <c r="G50" s="17"/>
      <c r="H50" s="74"/>
      <c r="S50" s="39"/>
    </row>
    <row r="51" customFormat="false" ht="15" hidden="false" customHeight="false" outlineLevel="0" collapsed="false">
      <c r="A51" s="74"/>
      <c r="B51" s="80" t="s">
        <v>90</v>
      </c>
      <c r="C51" s="18"/>
      <c r="D51" s="18"/>
      <c r="E51" s="18"/>
      <c r="F51" s="18"/>
      <c r="G51" s="18"/>
      <c r="H51" s="74"/>
      <c r="S51" s="39"/>
    </row>
    <row r="52" customFormat="false" ht="15" hidden="false" customHeight="false" outlineLevel="0" collapsed="false">
      <c r="A52" s="74"/>
      <c r="B52" s="74"/>
      <c r="C52" s="176" t="s">
        <v>88</v>
      </c>
      <c r="D52" s="17"/>
      <c r="E52" s="17"/>
      <c r="F52" s="17"/>
      <c r="G52" s="17"/>
      <c r="H52" s="74"/>
      <c r="S52" s="39"/>
    </row>
    <row r="53" customFormat="false" ht="15" hidden="false" customHeight="false" outlineLevel="0" collapsed="false">
      <c r="A53" s="74"/>
      <c r="B53" s="74" t="n">
        <v>1</v>
      </c>
      <c r="C53" s="17" t="str">
        <f aca="false">'Budget Analysis'!C53</f>
        <v>Vacation Fund</v>
      </c>
      <c r="D53" s="17"/>
      <c r="E53" s="17"/>
      <c r="F53" s="17"/>
      <c r="G53" s="17"/>
      <c r="H53" s="186" t="n">
        <v>0</v>
      </c>
      <c r="I53" s="187" t="n">
        <v>0</v>
      </c>
      <c r="J53" s="187" t="n">
        <v>0</v>
      </c>
      <c r="K53" s="187" t="n">
        <v>0</v>
      </c>
      <c r="L53" s="187" t="n">
        <v>0</v>
      </c>
      <c r="M53" s="187" t="n">
        <v>0</v>
      </c>
      <c r="N53" s="187" t="n">
        <v>0</v>
      </c>
      <c r="O53" s="187" t="n">
        <v>0</v>
      </c>
      <c r="P53" s="187" t="n">
        <v>0</v>
      </c>
      <c r="Q53" s="187" t="n">
        <v>0</v>
      </c>
      <c r="R53" s="187" t="n">
        <v>0</v>
      </c>
      <c r="S53" s="188" t="n">
        <v>0</v>
      </c>
    </row>
    <row r="54" customFormat="false" ht="15" hidden="false" customHeight="false" outlineLevel="0" collapsed="false">
      <c r="A54" s="74"/>
      <c r="B54" s="74" t="n">
        <v>2</v>
      </c>
      <c r="C54" s="17" t="str">
        <f aca="false">'Budget Analysis'!C54</f>
        <v>-</v>
      </c>
      <c r="D54" s="17"/>
      <c r="E54" s="17"/>
      <c r="F54" s="17"/>
      <c r="G54" s="17"/>
      <c r="H54" s="186" t="n">
        <v>0</v>
      </c>
      <c r="I54" s="187" t="n">
        <v>0</v>
      </c>
      <c r="J54" s="187" t="n">
        <v>0</v>
      </c>
      <c r="K54" s="187" t="n">
        <v>0</v>
      </c>
      <c r="L54" s="187" t="n">
        <v>0</v>
      </c>
      <c r="M54" s="187" t="n">
        <v>0</v>
      </c>
      <c r="N54" s="187" t="n">
        <v>0</v>
      </c>
      <c r="O54" s="187" t="n">
        <v>0</v>
      </c>
      <c r="P54" s="187" t="n">
        <v>0</v>
      </c>
      <c r="Q54" s="187" t="n">
        <v>0</v>
      </c>
      <c r="R54" s="187" t="n">
        <v>0</v>
      </c>
      <c r="S54" s="188" t="n">
        <v>0</v>
      </c>
    </row>
    <row r="55" customFormat="false" ht="15" hidden="false" customHeight="false" outlineLevel="0" collapsed="false">
      <c r="A55" s="74"/>
      <c r="B55" s="74" t="n">
        <v>3</v>
      </c>
      <c r="C55" s="17" t="str">
        <f aca="false">'Budget Analysis'!C55</f>
        <v>-</v>
      </c>
      <c r="D55" s="17"/>
      <c r="E55" s="17"/>
      <c r="F55" s="17"/>
      <c r="G55" s="17"/>
      <c r="H55" s="186" t="n">
        <v>0</v>
      </c>
      <c r="I55" s="187" t="n">
        <v>0</v>
      </c>
      <c r="J55" s="187" t="n">
        <v>0</v>
      </c>
      <c r="K55" s="187" t="n">
        <v>0</v>
      </c>
      <c r="L55" s="187" t="n">
        <v>0</v>
      </c>
      <c r="M55" s="187" t="n">
        <v>0</v>
      </c>
      <c r="N55" s="187" t="n">
        <v>0</v>
      </c>
      <c r="O55" s="187" t="n">
        <v>0</v>
      </c>
      <c r="P55" s="187" t="n">
        <v>0</v>
      </c>
      <c r="Q55" s="187" t="n">
        <v>0</v>
      </c>
      <c r="R55" s="187" t="n">
        <v>0</v>
      </c>
      <c r="S55" s="188" t="n">
        <v>0</v>
      </c>
    </row>
    <row r="56" customFormat="false" ht="15" hidden="false" customHeight="false" outlineLevel="0" collapsed="false">
      <c r="A56" s="74"/>
      <c r="B56" s="74" t="n">
        <v>4</v>
      </c>
      <c r="C56" s="17" t="str">
        <f aca="false">'Budget Analysis'!C56</f>
        <v>-</v>
      </c>
      <c r="D56" s="17"/>
      <c r="E56" s="17"/>
      <c r="F56" s="17"/>
      <c r="G56" s="17"/>
      <c r="H56" s="186" t="n">
        <v>0</v>
      </c>
      <c r="I56" s="187" t="n">
        <v>0</v>
      </c>
      <c r="J56" s="187" t="n">
        <v>0</v>
      </c>
      <c r="K56" s="187" t="n">
        <v>0</v>
      </c>
      <c r="L56" s="187" t="n">
        <v>0</v>
      </c>
      <c r="M56" s="187" t="n">
        <v>0</v>
      </c>
      <c r="N56" s="187" t="n">
        <v>0</v>
      </c>
      <c r="O56" s="187" t="n">
        <v>0</v>
      </c>
      <c r="P56" s="187" t="n">
        <v>0</v>
      </c>
      <c r="Q56" s="187" t="n">
        <v>0</v>
      </c>
      <c r="R56" s="187" t="n">
        <v>0</v>
      </c>
      <c r="S56" s="188" t="n">
        <v>0</v>
      </c>
    </row>
    <row r="57" customFormat="false" ht="15" hidden="false" customHeight="false" outlineLevel="0" collapsed="false">
      <c r="A57" s="74"/>
      <c r="B57" s="73" t="n">
        <v>5</v>
      </c>
      <c r="C57" s="49" t="str">
        <f aca="false">'Budget Analysis'!C57</f>
        <v>-</v>
      </c>
      <c r="D57" s="49"/>
      <c r="E57" s="49"/>
      <c r="F57" s="49"/>
      <c r="G57" s="49"/>
      <c r="H57" s="186" t="n">
        <v>0</v>
      </c>
      <c r="I57" s="187" t="n">
        <v>0</v>
      </c>
      <c r="J57" s="187" t="n">
        <v>0</v>
      </c>
      <c r="K57" s="187" t="n">
        <v>0</v>
      </c>
      <c r="L57" s="187" t="n">
        <v>0</v>
      </c>
      <c r="M57" s="187" t="n">
        <v>0</v>
      </c>
      <c r="N57" s="187" t="n">
        <v>0</v>
      </c>
      <c r="O57" s="187" t="n">
        <v>0</v>
      </c>
      <c r="P57" s="187" t="n">
        <v>0</v>
      </c>
      <c r="Q57" s="187" t="n">
        <v>0</v>
      </c>
      <c r="R57" s="187" t="n">
        <v>0</v>
      </c>
      <c r="S57" s="188" t="n">
        <v>0</v>
      </c>
    </row>
    <row r="58" customFormat="false" ht="15" hidden="false" customHeight="false" outlineLevel="0" collapsed="false">
      <c r="A58" s="74"/>
      <c r="B58" s="17"/>
      <c r="C58" s="17"/>
      <c r="D58" s="17"/>
      <c r="E58" s="17"/>
      <c r="F58" s="18" t="s">
        <v>93</v>
      </c>
      <c r="G58" s="18"/>
      <c r="H58" s="136" t="n">
        <f aca="false">SUM(H53:H57)</f>
        <v>0</v>
      </c>
      <c r="I58" s="144" t="n">
        <f aca="false">SUM(I53:I57)</f>
        <v>0</v>
      </c>
      <c r="J58" s="144" t="n">
        <f aca="false">SUM(J53:J57)</f>
        <v>0</v>
      </c>
      <c r="K58" s="144" t="n">
        <f aca="false">SUM(K53:K57)</f>
        <v>0</v>
      </c>
      <c r="L58" s="144" t="n">
        <f aca="false">SUM(L53:L57)</f>
        <v>0</v>
      </c>
      <c r="M58" s="144" t="n">
        <f aca="false">SUM(M53:M57)</f>
        <v>0</v>
      </c>
      <c r="N58" s="144" t="n">
        <f aca="false">SUM(N53:N57)</f>
        <v>0</v>
      </c>
      <c r="O58" s="144" t="n">
        <f aca="false">SUM(O53:O57)</f>
        <v>0</v>
      </c>
      <c r="P58" s="144" t="n">
        <f aca="false">SUM(P53:P57)</f>
        <v>0</v>
      </c>
      <c r="Q58" s="144" t="n">
        <f aca="false">SUM(Q53:Q57)</f>
        <v>0</v>
      </c>
      <c r="R58" s="144" t="n">
        <f aca="false">SUM(R53:R57)</f>
        <v>0</v>
      </c>
      <c r="S58" s="138" t="n">
        <f aca="false">SUM(S53:S57)</f>
        <v>0</v>
      </c>
    </row>
    <row r="59" customFormat="false" ht="15.75" hidden="false" customHeight="false" outlineLevel="0" collapsed="false">
      <c r="A59" s="73"/>
      <c r="B59" s="49"/>
      <c r="C59" s="49"/>
      <c r="D59" s="49"/>
      <c r="E59" s="49"/>
      <c r="F59" s="49"/>
      <c r="G59" s="49"/>
      <c r="H59" s="147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9"/>
    </row>
    <row r="60" customFormat="false" ht="15" hidden="false" customHeight="false" outlineLevel="0" collapsed="false">
      <c r="F60" s="93" t="s">
        <v>94</v>
      </c>
      <c r="G60" s="93"/>
      <c r="H60" s="163" t="n">
        <f aca="false">H49+H58</f>
        <v>0</v>
      </c>
      <c r="I60" s="57" t="n">
        <f aca="false">I49+I58</f>
        <v>0</v>
      </c>
      <c r="J60" s="57" t="n">
        <f aca="false">J49+J58</f>
        <v>0</v>
      </c>
      <c r="K60" s="57" t="n">
        <f aca="false">K49+K58</f>
        <v>0</v>
      </c>
      <c r="L60" s="57" t="n">
        <f aca="false">L49+L58</f>
        <v>0</v>
      </c>
      <c r="M60" s="57" t="n">
        <f aca="false">M49+M58</f>
        <v>0</v>
      </c>
      <c r="N60" s="57" t="n">
        <f aca="false">N49+N58</f>
        <v>0</v>
      </c>
      <c r="O60" s="57" t="n">
        <f aca="false">O49+O58</f>
        <v>0</v>
      </c>
      <c r="P60" s="57" t="n">
        <f aca="false">P49+P58</f>
        <v>0</v>
      </c>
      <c r="Q60" s="57" t="n">
        <f aca="false">Q49+Q58</f>
        <v>0</v>
      </c>
      <c r="R60" s="57" t="n">
        <f aca="false">R49+R58</f>
        <v>0</v>
      </c>
      <c r="S60" s="165" t="n">
        <f aca="false">S49+S58</f>
        <v>0</v>
      </c>
    </row>
    <row r="61" customFormat="false" ht="15" hidden="false" customHeight="false" outlineLevel="0" collapsed="false">
      <c r="H61" s="74"/>
      <c r="S61" s="39"/>
    </row>
    <row r="62" customFormat="false" ht="15" hidden="false" customHeight="false" outlineLevel="0" collapsed="false">
      <c r="A62" s="189" t="s">
        <v>95</v>
      </c>
      <c r="B62" s="190"/>
      <c r="C62" s="190"/>
      <c r="D62" s="190"/>
      <c r="E62" s="190"/>
      <c r="F62" s="190"/>
      <c r="G62" s="191"/>
      <c r="H62" s="192" t="n">
        <f aca="false">H34-H60</f>
        <v>0</v>
      </c>
      <c r="I62" s="190" t="n">
        <f aca="false">I34-I60</f>
        <v>0</v>
      </c>
      <c r="J62" s="190" t="n">
        <f aca="false">J34-J60</f>
        <v>0</v>
      </c>
      <c r="K62" s="190" t="n">
        <f aca="false">K34-K60</f>
        <v>0</v>
      </c>
      <c r="L62" s="190" t="n">
        <f aca="false">L34-L60</f>
        <v>0</v>
      </c>
      <c r="M62" s="190" t="n">
        <f aca="false">M34-M60</f>
        <v>0</v>
      </c>
      <c r="N62" s="190" t="n">
        <f aca="false">N34-N60</f>
        <v>0</v>
      </c>
      <c r="O62" s="190" t="n">
        <f aca="false">O34-O60</f>
        <v>0</v>
      </c>
      <c r="P62" s="190" t="n">
        <f aca="false">P34-P60</f>
        <v>0</v>
      </c>
      <c r="Q62" s="190" t="n">
        <f aca="false">Q34-Q60</f>
        <v>0</v>
      </c>
      <c r="R62" s="190" t="n">
        <f aca="false">R34-R60</f>
        <v>0</v>
      </c>
      <c r="S62" s="191" t="n">
        <f aca="false">S34-S60</f>
        <v>0</v>
      </c>
    </row>
    <row r="63" customFormat="false" ht="15" hidden="false" customHeight="false" outlineLevel="0" collapsed="false">
      <c r="H63" s="74"/>
      <c r="S63" s="39"/>
    </row>
    <row r="64" customFormat="false" ht="15" hidden="false" customHeight="false" outlineLevel="0" collapsed="false">
      <c r="A64" s="193" t="s">
        <v>96</v>
      </c>
      <c r="B64" s="194"/>
      <c r="C64" s="194"/>
      <c r="D64" s="194"/>
      <c r="E64" s="194"/>
      <c r="F64" s="194"/>
      <c r="G64" s="194"/>
      <c r="H64" s="195"/>
      <c r="I64" s="194"/>
      <c r="J64" s="194"/>
      <c r="K64" s="194"/>
      <c r="L64" s="194"/>
      <c r="M64" s="194"/>
      <c r="N64" s="194"/>
      <c r="O64" s="194"/>
      <c r="P64" s="194"/>
      <c r="Q64" s="194"/>
      <c r="R64" s="194"/>
      <c r="S64" s="196"/>
    </row>
    <row r="65" customFormat="false" ht="15" hidden="false" customHeight="false" outlineLevel="0" collapsed="false">
      <c r="B65" s="80" t="s">
        <v>87</v>
      </c>
      <c r="C65" s="18"/>
      <c r="D65" s="18"/>
      <c r="E65" s="18"/>
      <c r="F65" s="18"/>
      <c r="G65" s="18"/>
      <c r="H65" s="74"/>
      <c r="S65" s="39"/>
    </row>
    <row r="66" customFormat="false" ht="15" hidden="false" customHeight="false" outlineLevel="0" collapsed="false">
      <c r="B66" s="74"/>
      <c r="C66" s="176" t="s">
        <v>88</v>
      </c>
      <c r="D66" s="17"/>
      <c r="E66" s="17"/>
      <c r="F66" s="17"/>
      <c r="G66" s="176" t="s">
        <v>97</v>
      </c>
      <c r="H66" s="74"/>
      <c r="S66" s="39"/>
    </row>
    <row r="67" customFormat="false" ht="15" hidden="false" customHeight="false" outlineLevel="0" collapsed="false">
      <c r="B67" s="74" t="n">
        <v>1</v>
      </c>
      <c r="C67" s="17" t="str">
        <f aca="false">'Budget Analysis'!C40</f>
        <v>Emergency Fund</v>
      </c>
      <c r="D67" s="17"/>
      <c r="E67" s="17"/>
      <c r="F67" s="17"/>
      <c r="G67" s="134" t="n">
        <v>0</v>
      </c>
      <c r="H67" s="74" t="n">
        <f aca="false">G67+H13-H39</f>
        <v>0</v>
      </c>
      <c r="I67" s="0" t="n">
        <f aca="false">H67+I13-I39</f>
        <v>0</v>
      </c>
      <c r="J67" s="0" t="n">
        <f aca="false">I67+J13-J39</f>
        <v>0</v>
      </c>
      <c r="K67" s="0" t="n">
        <f aca="false">J67+K13-K39</f>
        <v>0</v>
      </c>
      <c r="L67" s="0" t="n">
        <f aca="false">K67+L13-L39</f>
        <v>0</v>
      </c>
      <c r="M67" s="0" t="n">
        <f aca="false">L67+M13-M39</f>
        <v>0</v>
      </c>
      <c r="N67" s="0" t="n">
        <f aca="false">M67+N13-N39</f>
        <v>0</v>
      </c>
      <c r="O67" s="0" t="n">
        <f aca="false">N67+O13-O39</f>
        <v>0</v>
      </c>
      <c r="P67" s="0" t="n">
        <f aca="false">O67+P13-P39</f>
        <v>0</v>
      </c>
      <c r="Q67" s="0" t="n">
        <f aca="false">P67+Q13-Q39</f>
        <v>0</v>
      </c>
      <c r="R67" s="0" t="n">
        <f aca="false">Q67+R13-R39</f>
        <v>0</v>
      </c>
      <c r="S67" s="39" t="n">
        <f aca="false">R67+S13-S39</f>
        <v>0</v>
      </c>
    </row>
    <row r="68" customFormat="false" ht="15" hidden="false" customHeight="false" outlineLevel="0" collapsed="false">
      <c r="B68" s="74" t="n">
        <v>2</v>
      </c>
      <c r="C68" s="17" t="str">
        <f aca="false">'Budget Analysis'!C41</f>
        <v>Fantasy</v>
      </c>
      <c r="D68" s="17"/>
      <c r="E68" s="17"/>
      <c r="F68" s="17"/>
      <c r="G68" s="197" t="n">
        <v>0</v>
      </c>
      <c r="H68" s="74" t="n">
        <f aca="false">G68+H14-H40</f>
        <v>0</v>
      </c>
      <c r="I68" s="0" t="n">
        <f aca="false">H68+I14-I40</f>
        <v>0</v>
      </c>
      <c r="J68" s="0" t="n">
        <f aca="false">I68+J14-J40</f>
        <v>0</v>
      </c>
      <c r="K68" s="0" t="n">
        <f aca="false">J68+K14-K40</f>
        <v>0</v>
      </c>
      <c r="L68" s="0" t="n">
        <f aca="false">K68+L14-L40</f>
        <v>0</v>
      </c>
      <c r="M68" s="0" t="n">
        <f aca="false">L68+M14-M40</f>
        <v>0</v>
      </c>
      <c r="N68" s="0" t="n">
        <f aca="false">M68+N14-N40</f>
        <v>0</v>
      </c>
      <c r="O68" s="0" t="n">
        <f aca="false">N68+O14-O40</f>
        <v>0</v>
      </c>
      <c r="P68" s="0" t="n">
        <f aca="false">O68+P14-P40</f>
        <v>0</v>
      </c>
      <c r="Q68" s="0" t="n">
        <f aca="false">P68+Q14-Q40</f>
        <v>0</v>
      </c>
      <c r="R68" s="0" t="n">
        <f aca="false">Q68+R14-R40</f>
        <v>0</v>
      </c>
      <c r="S68" s="39" t="n">
        <f aca="false">R68+S14-S40</f>
        <v>0</v>
      </c>
    </row>
    <row r="69" customFormat="false" ht="15" hidden="false" customHeight="false" outlineLevel="0" collapsed="false">
      <c r="B69" s="74" t="n">
        <v>3</v>
      </c>
      <c r="C69" s="17" t="str">
        <f aca="false">'Budget Analysis'!C42</f>
        <v>Gifts</v>
      </c>
      <c r="D69" s="17"/>
      <c r="E69" s="17"/>
      <c r="F69" s="17"/>
      <c r="G69" s="197" t="n">
        <v>0</v>
      </c>
      <c r="H69" s="74" t="n">
        <f aca="false">G69+H15-H41</f>
        <v>0</v>
      </c>
      <c r="I69" s="0" t="n">
        <f aca="false">H69+I15-I41</f>
        <v>0</v>
      </c>
      <c r="J69" s="0" t="n">
        <f aca="false">I69+J15-J41</f>
        <v>0</v>
      </c>
      <c r="K69" s="0" t="n">
        <f aca="false">J69+K15-K41</f>
        <v>0</v>
      </c>
      <c r="L69" s="0" t="n">
        <f aca="false">K69+L15-L41</f>
        <v>0</v>
      </c>
      <c r="M69" s="0" t="n">
        <f aca="false">L69+M15-M41</f>
        <v>0</v>
      </c>
      <c r="N69" s="0" t="n">
        <f aca="false">M69+N15-N41</f>
        <v>0</v>
      </c>
      <c r="O69" s="0" t="n">
        <f aca="false">N69+O15-O41</f>
        <v>0</v>
      </c>
      <c r="P69" s="0" t="n">
        <f aca="false">O69+P15-P41</f>
        <v>0</v>
      </c>
      <c r="Q69" s="0" t="n">
        <f aca="false">P69+Q15-Q41</f>
        <v>0</v>
      </c>
      <c r="R69" s="0" t="n">
        <f aca="false">Q69+R15-R41</f>
        <v>0</v>
      </c>
      <c r="S69" s="39" t="n">
        <f aca="false">R69+S15-S41</f>
        <v>0</v>
      </c>
    </row>
    <row r="70" customFormat="false" ht="15" hidden="false" customHeight="false" outlineLevel="0" collapsed="false">
      <c r="B70" s="74" t="n">
        <v>4</v>
      </c>
      <c r="C70" s="17" t="str">
        <f aca="false">'Budget Analysis'!C43</f>
        <v>Clothes</v>
      </c>
      <c r="D70" s="17"/>
      <c r="E70" s="17"/>
      <c r="F70" s="17"/>
      <c r="G70" s="197" t="n">
        <v>0</v>
      </c>
      <c r="H70" s="74" t="n">
        <f aca="false">G70+H16-H42</f>
        <v>0</v>
      </c>
      <c r="I70" s="0" t="n">
        <f aca="false">H70+I16-I42</f>
        <v>0</v>
      </c>
      <c r="J70" s="0" t="n">
        <f aca="false">I70+J16-J42</f>
        <v>0</v>
      </c>
      <c r="K70" s="0" t="n">
        <f aca="false">J70+K16-K42</f>
        <v>0</v>
      </c>
      <c r="L70" s="0" t="n">
        <f aca="false">K70+L16-L42</f>
        <v>0</v>
      </c>
      <c r="M70" s="0" t="n">
        <f aca="false">L70+M16-M42</f>
        <v>0</v>
      </c>
      <c r="N70" s="0" t="n">
        <f aca="false">M70+N16-N42</f>
        <v>0</v>
      </c>
      <c r="O70" s="0" t="n">
        <f aca="false">N70+O16-O42</f>
        <v>0</v>
      </c>
      <c r="P70" s="0" t="n">
        <f aca="false">O70+P16-P42</f>
        <v>0</v>
      </c>
      <c r="Q70" s="0" t="n">
        <f aca="false">P70+Q16-Q42</f>
        <v>0</v>
      </c>
      <c r="R70" s="0" t="n">
        <f aca="false">Q70+R16-R42</f>
        <v>0</v>
      </c>
      <c r="S70" s="39" t="n">
        <f aca="false">R70+S16-S42</f>
        <v>0</v>
      </c>
    </row>
    <row r="71" customFormat="false" ht="15" hidden="false" customHeight="false" outlineLevel="0" collapsed="false">
      <c r="B71" s="74" t="n">
        <v>5</v>
      </c>
      <c r="C71" s="17" t="str">
        <f aca="false">'Budget Analysis'!C44</f>
        <v>Car Repairs And Maintanence</v>
      </c>
      <c r="D71" s="17"/>
      <c r="E71" s="17"/>
      <c r="F71" s="17"/>
      <c r="G71" s="197" t="n">
        <v>0</v>
      </c>
      <c r="H71" s="74" t="n">
        <f aca="false">G71+H17-H43</f>
        <v>0</v>
      </c>
      <c r="I71" s="0" t="n">
        <f aca="false">H71+I17-I43</f>
        <v>0</v>
      </c>
      <c r="J71" s="0" t="n">
        <f aca="false">I71+J17-J43</f>
        <v>0</v>
      </c>
      <c r="K71" s="0" t="n">
        <f aca="false">J71+K17-K43</f>
        <v>0</v>
      </c>
      <c r="L71" s="0" t="n">
        <f aca="false">K71+L17-L43</f>
        <v>0</v>
      </c>
      <c r="M71" s="0" t="n">
        <f aca="false">L71+M17-M43</f>
        <v>0</v>
      </c>
      <c r="N71" s="0" t="n">
        <f aca="false">M71+N17-N43</f>
        <v>0</v>
      </c>
      <c r="O71" s="0" t="n">
        <f aca="false">N71+O17-O43</f>
        <v>0</v>
      </c>
      <c r="P71" s="0" t="n">
        <f aca="false">O71+P17-P43</f>
        <v>0</v>
      </c>
      <c r="Q71" s="0" t="n">
        <f aca="false">P71+Q17-Q43</f>
        <v>0</v>
      </c>
      <c r="R71" s="0" t="n">
        <f aca="false">Q71+R17-R43</f>
        <v>0</v>
      </c>
      <c r="S71" s="39" t="n">
        <f aca="false">R71+S17-S43</f>
        <v>0</v>
      </c>
    </row>
    <row r="72" customFormat="false" ht="15" hidden="false" customHeight="false" outlineLevel="0" collapsed="false">
      <c r="B72" s="74" t="n">
        <v>6</v>
      </c>
      <c r="C72" s="17" t="str">
        <f aca="false">'Budget Analysis'!C45</f>
        <v>Annual Gym Membership Fee</v>
      </c>
      <c r="D72" s="17"/>
      <c r="E72" s="17"/>
      <c r="F72" s="17"/>
      <c r="G72" s="197" t="n">
        <v>0</v>
      </c>
      <c r="H72" s="74" t="n">
        <f aca="false">G72+H18-H44</f>
        <v>0</v>
      </c>
      <c r="I72" s="0" t="n">
        <f aca="false">H72+I18-I44</f>
        <v>0</v>
      </c>
      <c r="J72" s="0" t="n">
        <f aca="false">I72+J18-J44</f>
        <v>0</v>
      </c>
      <c r="K72" s="0" t="n">
        <f aca="false">J72+K18-K44</f>
        <v>0</v>
      </c>
      <c r="L72" s="0" t="n">
        <f aca="false">K72+L18-L44</f>
        <v>0</v>
      </c>
      <c r="M72" s="0" t="n">
        <f aca="false">L72+M18-M44</f>
        <v>0</v>
      </c>
      <c r="N72" s="0" t="n">
        <f aca="false">M72+N18-N44</f>
        <v>0</v>
      </c>
      <c r="O72" s="0" t="n">
        <f aca="false">N72+O18-O44</f>
        <v>0</v>
      </c>
      <c r="P72" s="0" t="n">
        <f aca="false">O72+P18-P44</f>
        <v>0</v>
      </c>
      <c r="Q72" s="0" t="n">
        <f aca="false">P72+Q18-Q44</f>
        <v>0</v>
      </c>
      <c r="R72" s="0" t="n">
        <f aca="false">Q72+R18-R44</f>
        <v>0</v>
      </c>
      <c r="S72" s="39" t="n">
        <f aca="false">R72+S18-S44</f>
        <v>0</v>
      </c>
    </row>
    <row r="73" customFormat="false" ht="15" hidden="false" customHeight="false" outlineLevel="0" collapsed="false">
      <c r="B73" s="74" t="n">
        <v>7</v>
      </c>
      <c r="C73" s="17" t="str">
        <f aca="false">'Budget Analysis'!C46</f>
        <v>-</v>
      </c>
      <c r="D73" s="17"/>
      <c r="E73" s="17"/>
      <c r="F73" s="17"/>
      <c r="G73" s="197" t="n">
        <v>0</v>
      </c>
      <c r="H73" s="74" t="n">
        <f aca="false">G73+H19-H45</f>
        <v>0</v>
      </c>
      <c r="I73" s="0" t="n">
        <f aca="false">H73+I19-I45</f>
        <v>0</v>
      </c>
      <c r="J73" s="0" t="n">
        <f aca="false">I73+J19-J45</f>
        <v>0</v>
      </c>
      <c r="K73" s="0" t="n">
        <f aca="false">J73+K19-K45</f>
        <v>0</v>
      </c>
      <c r="L73" s="0" t="n">
        <f aca="false">K73+L19-L45</f>
        <v>0</v>
      </c>
      <c r="M73" s="0" t="n">
        <f aca="false">L73+M19-M45</f>
        <v>0</v>
      </c>
      <c r="N73" s="0" t="n">
        <f aca="false">M73+N19-N45</f>
        <v>0</v>
      </c>
      <c r="O73" s="0" t="n">
        <f aca="false">N73+O19-O45</f>
        <v>0</v>
      </c>
      <c r="P73" s="0" t="n">
        <f aca="false">O73+P19-P45</f>
        <v>0</v>
      </c>
      <c r="Q73" s="0" t="n">
        <f aca="false">P73+Q19-Q45</f>
        <v>0</v>
      </c>
      <c r="R73" s="0" t="n">
        <f aca="false">Q73+R19-R45</f>
        <v>0</v>
      </c>
      <c r="S73" s="39" t="n">
        <f aca="false">R73+S19-S45</f>
        <v>0</v>
      </c>
    </row>
    <row r="74" customFormat="false" ht="15" hidden="false" customHeight="false" outlineLevel="0" collapsed="false">
      <c r="B74" s="74" t="n">
        <v>8</v>
      </c>
      <c r="C74" s="17" t="str">
        <f aca="false">'Budget Analysis'!C47</f>
        <v>-</v>
      </c>
      <c r="D74" s="17"/>
      <c r="E74" s="17"/>
      <c r="F74" s="17"/>
      <c r="G74" s="197" t="n">
        <v>0</v>
      </c>
      <c r="H74" s="74" t="n">
        <f aca="false">G74+H20-H46</f>
        <v>0</v>
      </c>
      <c r="I74" s="0" t="n">
        <f aca="false">H74+I20-I46</f>
        <v>0</v>
      </c>
      <c r="J74" s="0" t="n">
        <f aca="false">I74+J20-J46</f>
        <v>0</v>
      </c>
      <c r="K74" s="0" t="n">
        <f aca="false">J74+K20-K46</f>
        <v>0</v>
      </c>
      <c r="L74" s="0" t="n">
        <f aca="false">K74+L20-L46</f>
        <v>0</v>
      </c>
      <c r="M74" s="0" t="n">
        <f aca="false">L74+M20-M46</f>
        <v>0</v>
      </c>
      <c r="N74" s="0" t="n">
        <f aca="false">M74+N20-N46</f>
        <v>0</v>
      </c>
      <c r="O74" s="0" t="n">
        <f aca="false">N74+O20-O46</f>
        <v>0</v>
      </c>
      <c r="P74" s="0" t="n">
        <f aca="false">O74+P20-P46</f>
        <v>0</v>
      </c>
      <c r="Q74" s="0" t="n">
        <f aca="false">P74+Q20-Q46</f>
        <v>0</v>
      </c>
      <c r="R74" s="0" t="n">
        <f aca="false">Q74+R20-R46</f>
        <v>0</v>
      </c>
      <c r="S74" s="39" t="n">
        <f aca="false">R74+S20-S46</f>
        <v>0</v>
      </c>
    </row>
    <row r="75" customFormat="false" ht="15" hidden="false" customHeight="false" outlineLevel="0" collapsed="false">
      <c r="B75" s="74" t="n">
        <v>9</v>
      </c>
      <c r="C75" s="17" t="str">
        <f aca="false">'Budget Analysis'!C48</f>
        <v>-</v>
      </c>
      <c r="D75" s="17"/>
      <c r="E75" s="17"/>
      <c r="F75" s="17"/>
      <c r="G75" s="197" t="n">
        <v>0</v>
      </c>
      <c r="H75" s="74" t="n">
        <f aca="false">G75+H21-H47</f>
        <v>0</v>
      </c>
      <c r="I75" s="0" t="n">
        <f aca="false">H75+I21-I47</f>
        <v>0</v>
      </c>
      <c r="J75" s="0" t="n">
        <f aca="false">I75+J21-J47</f>
        <v>0</v>
      </c>
      <c r="K75" s="0" t="n">
        <f aca="false">J75+K21-K47</f>
        <v>0</v>
      </c>
      <c r="L75" s="0" t="n">
        <f aca="false">K75+L21-L47</f>
        <v>0</v>
      </c>
      <c r="M75" s="0" t="n">
        <f aca="false">L75+M21-M47</f>
        <v>0</v>
      </c>
      <c r="N75" s="0" t="n">
        <f aca="false">M75+N21-N47</f>
        <v>0</v>
      </c>
      <c r="O75" s="0" t="n">
        <f aca="false">N75+O21-O47</f>
        <v>0</v>
      </c>
      <c r="P75" s="0" t="n">
        <f aca="false">O75+P21-P47</f>
        <v>0</v>
      </c>
      <c r="Q75" s="0" t="n">
        <f aca="false">P75+Q21-Q47</f>
        <v>0</v>
      </c>
      <c r="R75" s="0" t="n">
        <f aca="false">Q75+R21-R47</f>
        <v>0</v>
      </c>
      <c r="S75" s="39" t="n">
        <f aca="false">R75+S21-S47</f>
        <v>0</v>
      </c>
    </row>
    <row r="76" customFormat="false" ht="15.75" hidden="false" customHeight="false" outlineLevel="0" collapsed="false">
      <c r="B76" s="73" t="n">
        <v>10</v>
      </c>
      <c r="C76" s="49" t="str">
        <f aca="false">'Budget Analysis'!C49</f>
        <v>-</v>
      </c>
      <c r="D76" s="49"/>
      <c r="E76" s="49"/>
      <c r="F76" s="49"/>
      <c r="G76" s="197" t="n">
        <v>0</v>
      </c>
      <c r="H76" s="147" t="n">
        <f aca="false">G76+H22-H48</f>
        <v>0</v>
      </c>
      <c r="I76" s="148" t="n">
        <f aca="false">H76+I22-I48</f>
        <v>0</v>
      </c>
      <c r="J76" s="148" t="n">
        <f aca="false">I76+J22-J48</f>
        <v>0</v>
      </c>
      <c r="K76" s="148" t="n">
        <f aca="false">J76+K22-K48</f>
        <v>0</v>
      </c>
      <c r="L76" s="148" t="n">
        <f aca="false">K76+L22-L48</f>
        <v>0</v>
      </c>
      <c r="M76" s="148" t="n">
        <f aca="false">L76+M22-M48</f>
        <v>0</v>
      </c>
      <c r="N76" s="148" t="n">
        <f aca="false">M76+N22-N48</f>
        <v>0</v>
      </c>
      <c r="O76" s="148" t="n">
        <f aca="false">N76+O22-O48</f>
        <v>0</v>
      </c>
      <c r="P76" s="148" t="n">
        <f aca="false">O76+P22-P48</f>
        <v>0</v>
      </c>
      <c r="Q76" s="148" t="n">
        <f aca="false">P76+Q22-Q48</f>
        <v>0</v>
      </c>
      <c r="R76" s="148" t="n">
        <f aca="false">Q76+R22-R48</f>
        <v>0</v>
      </c>
      <c r="S76" s="149" t="n">
        <f aca="false">R76+S22-S48</f>
        <v>0</v>
      </c>
    </row>
    <row r="77" customFormat="false" ht="15" hidden="false" customHeight="false" outlineLevel="0" collapsed="false">
      <c r="B77" s="17"/>
      <c r="D77" s="198" t="s">
        <v>98</v>
      </c>
      <c r="E77" s="198"/>
      <c r="F77" s="199"/>
      <c r="G77" s="200" t="n">
        <f aca="false">SUM(G67:G76)</f>
        <v>0</v>
      </c>
      <c r="H77" s="195" t="n">
        <f aca="false">SUM(H67:H76)</f>
        <v>0</v>
      </c>
      <c r="I77" s="201" t="n">
        <f aca="false">SUM(I67:I76)</f>
        <v>0</v>
      </c>
      <c r="J77" s="201" t="n">
        <f aca="false">SUM(J67:J76)</f>
        <v>0</v>
      </c>
      <c r="K77" s="201" t="n">
        <f aca="false">SUM(K67:K76)</f>
        <v>0</v>
      </c>
      <c r="L77" s="201" t="n">
        <f aca="false">SUM(L67:L76)</f>
        <v>0</v>
      </c>
      <c r="M77" s="201" t="n">
        <f aca="false">SUM(M67:M76)</f>
        <v>0</v>
      </c>
      <c r="N77" s="201" t="n">
        <f aca="false">SUM(N67:N76)</f>
        <v>0</v>
      </c>
      <c r="O77" s="201" t="n">
        <f aca="false">SUM(O67:O76)</f>
        <v>0</v>
      </c>
      <c r="P77" s="201" t="n">
        <f aca="false">SUM(P67:P76)</f>
        <v>0</v>
      </c>
      <c r="Q77" s="201" t="n">
        <f aca="false">SUM(Q67:Q76)</f>
        <v>0</v>
      </c>
      <c r="R77" s="201" t="n">
        <f aca="false">SUM(R67:R76)</f>
        <v>0</v>
      </c>
      <c r="S77" s="196" t="n">
        <f aca="false">SUM(S67:S76)</f>
        <v>0</v>
      </c>
    </row>
    <row r="78" customFormat="false" ht="15" hidden="false" customHeight="false" outlineLevel="0" collapsed="false">
      <c r="B78" s="17"/>
      <c r="C78" s="17"/>
      <c r="D78" s="17"/>
      <c r="E78" s="17"/>
      <c r="F78" s="17"/>
      <c r="G78" s="17"/>
      <c r="H78" s="74"/>
      <c r="S78" s="39"/>
    </row>
    <row r="79" customFormat="false" ht="15" hidden="false" customHeight="false" outlineLevel="0" collapsed="false">
      <c r="B79" s="80" t="s">
        <v>90</v>
      </c>
      <c r="C79" s="18"/>
      <c r="D79" s="18"/>
      <c r="E79" s="18"/>
      <c r="F79" s="18"/>
      <c r="G79" s="18"/>
      <c r="H79" s="74"/>
      <c r="S79" s="39"/>
    </row>
    <row r="80" customFormat="false" ht="15" hidden="false" customHeight="false" outlineLevel="0" collapsed="false">
      <c r="B80" s="74"/>
      <c r="C80" s="176" t="s">
        <v>88</v>
      </c>
      <c r="D80" s="17"/>
      <c r="E80" s="17"/>
      <c r="F80" s="17"/>
      <c r="G80" s="176" t="s">
        <v>97</v>
      </c>
      <c r="H80" s="74"/>
      <c r="S80" s="39"/>
    </row>
    <row r="81" customFormat="false" ht="15" hidden="false" customHeight="false" outlineLevel="0" collapsed="false">
      <c r="B81" s="74" t="n">
        <v>1</v>
      </c>
      <c r="C81" s="17" t="str">
        <f aca="false">'Budget Analysis'!C53</f>
        <v>Vacation Fund</v>
      </c>
      <c r="D81" s="17"/>
      <c r="E81" s="17"/>
      <c r="F81" s="17"/>
      <c r="G81" s="132" t="n">
        <v>0</v>
      </c>
      <c r="H81" s="74" t="n">
        <f aca="false">G81+H27-H53</f>
        <v>0</v>
      </c>
      <c r="I81" s="17" t="n">
        <f aca="false">H81+I27-I53</f>
        <v>0</v>
      </c>
      <c r="J81" s="17" t="n">
        <f aca="false">I81+J27-J53</f>
        <v>0</v>
      </c>
      <c r="K81" s="17" t="n">
        <f aca="false">J81+K27-K53</f>
        <v>0</v>
      </c>
      <c r="L81" s="17" t="n">
        <f aca="false">K81+L27-L53</f>
        <v>0</v>
      </c>
      <c r="M81" s="17" t="n">
        <f aca="false">L81+M27-M53</f>
        <v>0</v>
      </c>
      <c r="N81" s="17" t="n">
        <f aca="false">M81+N27-N53</f>
        <v>0</v>
      </c>
      <c r="O81" s="17" t="n">
        <f aca="false">N81+O27-O53</f>
        <v>0</v>
      </c>
      <c r="P81" s="17" t="n">
        <f aca="false">O81+P27-P53</f>
        <v>0</v>
      </c>
      <c r="Q81" s="17" t="n">
        <f aca="false">P81+Q27-Q53</f>
        <v>0</v>
      </c>
      <c r="R81" s="17" t="n">
        <f aca="false">Q81+R27-R53</f>
        <v>0</v>
      </c>
      <c r="S81" s="39" t="n">
        <f aca="false">R81+S27-S53</f>
        <v>0</v>
      </c>
    </row>
    <row r="82" customFormat="false" ht="15" hidden="false" customHeight="false" outlineLevel="0" collapsed="false">
      <c r="B82" s="74" t="n">
        <v>2</v>
      </c>
      <c r="C82" s="17" t="str">
        <f aca="false">'Budget Analysis'!C54</f>
        <v>-</v>
      </c>
      <c r="D82" s="17"/>
      <c r="E82" s="17"/>
      <c r="F82" s="17"/>
      <c r="G82" s="200" t="n">
        <v>0</v>
      </c>
      <c r="H82" s="74" t="n">
        <f aca="false">G82+H28-H54</f>
        <v>0</v>
      </c>
      <c r="I82" s="17" t="n">
        <f aca="false">H82+I28-I54</f>
        <v>0</v>
      </c>
      <c r="J82" s="17" t="n">
        <f aca="false">I82+J28-J54</f>
        <v>0</v>
      </c>
      <c r="K82" s="17" t="n">
        <f aca="false">J82+K28-K54</f>
        <v>0</v>
      </c>
      <c r="L82" s="17" t="n">
        <f aca="false">K82+L28-L54</f>
        <v>0</v>
      </c>
      <c r="M82" s="17" t="n">
        <f aca="false">L82+M28-M54</f>
        <v>0</v>
      </c>
      <c r="N82" s="17" t="n">
        <f aca="false">M82+N28-N54</f>
        <v>0</v>
      </c>
      <c r="O82" s="17" t="n">
        <f aca="false">N82+O28-O54</f>
        <v>0</v>
      </c>
      <c r="P82" s="17" t="n">
        <f aca="false">O82+P28-P54</f>
        <v>0</v>
      </c>
      <c r="Q82" s="17" t="n">
        <f aca="false">P82+Q28-Q54</f>
        <v>0</v>
      </c>
      <c r="R82" s="17" t="n">
        <f aca="false">Q82+R28-R54</f>
        <v>0</v>
      </c>
      <c r="S82" s="39" t="n">
        <f aca="false">R82+S28-S54</f>
        <v>0</v>
      </c>
    </row>
    <row r="83" customFormat="false" ht="15" hidden="false" customHeight="false" outlineLevel="0" collapsed="false">
      <c r="B83" s="74" t="n">
        <v>3</v>
      </c>
      <c r="C83" s="17" t="str">
        <f aca="false">'Budget Analysis'!C55</f>
        <v>-</v>
      </c>
      <c r="D83" s="17"/>
      <c r="E83" s="17"/>
      <c r="F83" s="17"/>
      <c r="G83" s="200" t="n">
        <v>0</v>
      </c>
      <c r="H83" s="74" t="n">
        <f aca="false">G83+H29-H55</f>
        <v>0</v>
      </c>
      <c r="I83" s="17" t="n">
        <f aca="false">H83+I29-I55</f>
        <v>0</v>
      </c>
      <c r="J83" s="17" t="n">
        <f aca="false">I83+J29-J55</f>
        <v>0</v>
      </c>
      <c r="K83" s="17" t="n">
        <f aca="false">J83+K29-K55</f>
        <v>0</v>
      </c>
      <c r="L83" s="17" t="n">
        <f aca="false">K83+L29-L55</f>
        <v>0</v>
      </c>
      <c r="M83" s="17" t="n">
        <f aca="false">L83+M29-M55</f>
        <v>0</v>
      </c>
      <c r="N83" s="17" t="n">
        <f aca="false">M83+N29-N55</f>
        <v>0</v>
      </c>
      <c r="O83" s="17" t="n">
        <f aca="false">N83+O29-O55</f>
        <v>0</v>
      </c>
      <c r="P83" s="17" t="n">
        <f aca="false">O83+P29-P55</f>
        <v>0</v>
      </c>
      <c r="Q83" s="17" t="n">
        <f aca="false">P83+Q29-Q55</f>
        <v>0</v>
      </c>
      <c r="R83" s="17" t="n">
        <f aca="false">Q83+R29-R55</f>
        <v>0</v>
      </c>
      <c r="S83" s="39" t="n">
        <f aca="false">R83+S29-S55</f>
        <v>0</v>
      </c>
    </row>
    <row r="84" customFormat="false" ht="15" hidden="false" customHeight="false" outlineLevel="0" collapsed="false">
      <c r="B84" s="74" t="n">
        <v>4</v>
      </c>
      <c r="C84" s="17" t="str">
        <f aca="false">'Budget Analysis'!C56</f>
        <v>-</v>
      </c>
      <c r="D84" s="17"/>
      <c r="E84" s="17"/>
      <c r="F84" s="17"/>
      <c r="G84" s="200" t="n">
        <v>0</v>
      </c>
      <c r="H84" s="74" t="n">
        <f aca="false">G84+H30-H56</f>
        <v>0</v>
      </c>
      <c r="I84" s="17" t="n">
        <f aca="false">H84+I30-I56</f>
        <v>0</v>
      </c>
      <c r="J84" s="17" t="n">
        <f aca="false">I84+J30-J56</f>
        <v>0</v>
      </c>
      <c r="K84" s="17" t="n">
        <f aca="false">J84+K30-K56</f>
        <v>0</v>
      </c>
      <c r="L84" s="17" t="n">
        <f aca="false">K84+L30-L56</f>
        <v>0</v>
      </c>
      <c r="M84" s="17" t="n">
        <f aca="false">L84+M30-M56</f>
        <v>0</v>
      </c>
      <c r="N84" s="17" t="n">
        <f aca="false">M84+N30-N56</f>
        <v>0</v>
      </c>
      <c r="O84" s="17" t="n">
        <f aca="false">N84+O30-O56</f>
        <v>0</v>
      </c>
      <c r="P84" s="17" t="n">
        <f aca="false">O84+P30-P56</f>
        <v>0</v>
      </c>
      <c r="Q84" s="17" t="n">
        <f aca="false">P84+Q30-Q56</f>
        <v>0</v>
      </c>
      <c r="R84" s="17" t="n">
        <f aca="false">Q84+R30-R56</f>
        <v>0</v>
      </c>
      <c r="S84" s="39" t="n">
        <f aca="false">R84+S30-S56</f>
        <v>0</v>
      </c>
    </row>
    <row r="85" customFormat="false" ht="15.75" hidden="false" customHeight="false" outlineLevel="0" collapsed="false">
      <c r="B85" s="73" t="n">
        <v>5</v>
      </c>
      <c r="C85" s="49" t="str">
        <f aca="false">'Budget Analysis'!C57</f>
        <v>-</v>
      </c>
      <c r="D85" s="49"/>
      <c r="E85" s="49"/>
      <c r="F85" s="49"/>
      <c r="G85" s="132" t="n">
        <v>0</v>
      </c>
      <c r="H85" s="147" t="n">
        <f aca="false">G85+H31-H57</f>
        <v>0</v>
      </c>
      <c r="I85" s="148" t="n">
        <f aca="false">H85+I31-I57</f>
        <v>0</v>
      </c>
      <c r="J85" s="148" t="n">
        <f aca="false">I85+J31-J57</f>
        <v>0</v>
      </c>
      <c r="K85" s="148" t="n">
        <f aca="false">J85+K31-K57</f>
        <v>0</v>
      </c>
      <c r="L85" s="148" t="n">
        <f aca="false">K85+L31-L57</f>
        <v>0</v>
      </c>
      <c r="M85" s="148" t="n">
        <f aca="false">L85+M31-M57</f>
        <v>0</v>
      </c>
      <c r="N85" s="148" t="n">
        <f aca="false">M85+N31-N57</f>
        <v>0</v>
      </c>
      <c r="O85" s="148" t="n">
        <f aca="false">N85+O31-O57</f>
        <v>0</v>
      </c>
      <c r="P85" s="148" t="n">
        <f aca="false">O85+P31-P57</f>
        <v>0</v>
      </c>
      <c r="Q85" s="148" t="n">
        <f aca="false">P85+Q31-Q57</f>
        <v>0</v>
      </c>
      <c r="R85" s="148" t="n">
        <f aca="false">Q85+R31-R57</f>
        <v>0</v>
      </c>
      <c r="S85" s="149" t="n">
        <f aca="false">R85+S31-S57</f>
        <v>0</v>
      </c>
    </row>
    <row r="86" customFormat="false" ht="15" hidden="false" customHeight="false" outlineLevel="0" collapsed="false">
      <c r="B86" s="17"/>
      <c r="C86" s="17"/>
      <c r="D86" s="198" t="s">
        <v>98</v>
      </c>
      <c r="E86" s="198"/>
      <c r="F86" s="199"/>
      <c r="G86" s="200" t="n">
        <f aca="false">SUM(G81:G85)</f>
        <v>0</v>
      </c>
      <c r="H86" s="195" t="n">
        <f aca="false">SUM(H81:H85)</f>
        <v>0</v>
      </c>
      <c r="I86" s="201" t="n">
        <f aca="false">SUM(I81:I85)</f>
        <v>0</v>
      </c>
      <c r="J86" s="201" t="n">
        <f aca="false">SUM(J81:J85)</f>
        <v>0</v>
      </c>
      <c r="K86" s="201" t="n">
        <f aca="false">SUM(K81:K85)</f>
        <v>0</v>
      </c>
      <c r="L86" s="201" t="n">
        <f aca="false">SUM(L81:L85)</f>
        <v>0</v>
      </c>
      <c r="M86" s="201" t="n">
        <f aca="false">SUM(M81:M85)</f>
        <v>0</v>
      </c>
      <c r="N86" s="201" t="n">
        <f aca="false">SUM(N81:N85)</f>
        <v>0</v>
      </c>
      <c r="O86" s="201" t="n">
        <f aca="false">SUM(O81:O85)</f>
        <v>0</v>
      </c>
      <c r="P86" s="201" t="n">
        <f aca="false">SUM(P81:P85)</f>
        <v>0</v>
      </c>
      <c r="Q86" s="201" t="n">
        <f aca="false">SUM(Q81:Q85)</f>
        <v>0</v>
      </c>
      <c r="R86" s="201" t="n">
        <f aca="false">SUM(R81:R85)</f>
        <v>0</v>
      </c>
      <c r="S86" s="196" t="n">
        <f aca="false">SUM(S81:S85)</f>
        <v>0</v>
      </c>
    </row>
    <row r="87" customFormat="false" ht="15" hidden="false" customHeight="false" outlineLevel="0" collapsed="false">
      <c r="A87" s="49"/>
      <c r="B87" s="49"/>
      <c r="C87" s="49"/>
      <c r="D87" s="49"/>
      <c r="E87" s="49"/>
      <c r="F87" s="49"/>
      <c r="G87" s="49"/>
      <c r="H87" s="73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8"/>
    </row>
    <row r="97" customFormat="false" ht="15" hidden="false" customHeight="false" outlineLevel="0" collapsed="false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2020-06-17T03:16:44Z</dcterms:created>
  <dc:creator>Miles</dc:creator>
  <dc:description/>
  <dc:language>en-US</dc:language>
  <cp:lastModifiedBy/>
  <dcterms:modified xsi:type="dcterms:W3CDTF">2020-07-12T19:19:18Z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