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Paycheck Analysis" sheetId="1" r:id="rId1"/>
    <sheet name="Budget Analysis" sheetId="2" r:id="rId2"/>
    <sheet name="Savings Analysis" sheetId="3" r:id="rId3"/>
  </sheets>
  <calcPr calcId="145621"/>
</workbook>
</file>

<file path=xl/calcChain.xml><?xml version="1.0" encoding="utf-8"?>
<calcChain xmlns="http://schemas.openxmlformats.org/spreadsheetml/2006/main">
  <c r="M83" i="3" l="1"/>
  <c r="M84" i="3"/>
  <c r="M85" i="3"/>
  <c r="M82" i="3"/>
  <c r="M81" i="3"/>
  <c r="M70" i="3"/>
  <c r="M71" i="3"/>
  <c r="M72" i="3"/>
  <c r="M73" i="3"/>
  <c r="M74" i="3"/>
  <c r="M75" i="3"/>
  <c r="M76" i="3"/>
  <c r="M69" i="3"/>
  <c r="M68" i="3"/>
  <c r="M67" i="3"/>
  <c r="L85" i="3"/>
  <c r="L84" i="3"/>
  <c r="L83" i="3"/>
  <c r="L82" i="3"/>
  <c r="L81" i="3"/>
  <c r="L76" i="3"/>
  <c r="L75" i="3"/>
  <c r="L74" i="3"/>
  <c r="L73" i="3"/>
  <c r="L72" i="3"/>
  <c r="L71" i="3"/>
  <c r="L70" i="3"/>
  <c r="L69" i="3"/>
  <c r="L68" i="3"/>
  <c r="L67" i="3"/>
  <c r="L58" i="3"/>
  <c r="L49" i="3"/>
  <c r="M13" i="3"/>
  <c r="M14" i="3"/>
  <c r="M15" i="3"/>
  <c r="M16" i="3"/>
  <c r="M17" i="3"/>
  <c r="M18" i="3"/>
  <c r="M19" i="3"/>
  <c r="M20" i="3"/>
  <c r="M21" i="3"/>
  <c r="M22" i="3"/>
  <c r="K83" i="3"/>
  <c r="K85" i="3"/>
  <c r="K84" i="3"/>
  <c r="K82" i="3"/>
  <c r="K81" i="3"/>
  <c r="K70" i="3"/>
  <c r="K71" i="3"/>
  <c r="K72" i="3"/>
  <c r="K73" i="3"/>
  <c r="K74" i="3"/>
  <c r="K75" i="3"/>
  <c r="K76" i="3"/>
  <c r="K69" i="3"/>
  <c r="K68" i="3"/>
  <c r="K67" i="3"/>
  <c r="J85" i="3"/>
  <c r="J84" i="3"/>
  <c r="J83" i="3"/>
  <c r="J82" i="3"/>
  <c r="J81" i="3"/>
  <c r="J72" i="3"/>
  <c r="J73" i="3"/>
  <c r="J74" i="3"/>
  <c r="J75" i="3"/>
  <c r="J76" i="3"/>
  <c r="J71" i="3"/>
  <c r="J70" i="3"/>
  <c r="J69" i="3"/>
  <c r="J68" i="3"/>
  <c r="J67" i="3"/>
  <c r="S11" i="2"/>
  <c r="I85" i="3"/>
  <c r="I84" i="3"/>
  <c r="I83" i="3"/>
  <c r="I82" i="3"/>
  <c r="I81" i="3"/>
  <c r="I76" i="3"/>
  <c r="I75" i="3"/>
  <c r="I74" i="3"/>
  <c r="I73" i="3"/>
  <c r="I72" i="3"/>
  <c r="I71" i="3"/>
  <c r="I70" i="3"/>
  <c r="I69" i="3"/>
  <c r="I68" i="3"/>
  <c r="I67" i="3"/>
  <c r="H85" i="3"/>
  <c r="H84" i="3"/>
  <c r="H83" i="3"/>
  <c r="H82" i="3"/>
  <c r="H81" i="3"/>
  <c r="H76" i="3"/>
  <c r="H75" i="3"/>
  <c r="H74" i="3"/>
  <c r="H73" i="3"/>
  <c r="H72" i="3"/>
  <c r="H71" i="3"/>
  <c r="H70" i="3"/>
  <c r="H69" i="3"/>
  <c r="H68" i="3"/>
  <c r="H67" i="3"/>
  <c r="H23" i="3"/>
  <c r="H32" i="3"/>
  <c r="Q11" i="2"/>
  <c r="R11" i="2"/>
  <c r="T11" i="2"/>
  <c r="U11" i="2"/>
  <c r="V11" i="2"/>
  <c r="W11" i="2"/>
  <c r="X11" i="2"/>
  <c r="Y11" i="2"/>
  <c r="Z11" i="2"/>
  <c r="AA11" i="2"/>
  <c r="AB11" i="2"/>
  <c r="W71" i="2"/>
  <c r="X71" i="2"/>
  <c r="Y71" i="2"/>
  <c r="Z71" i="2"/>
  <c r="AA71" i="2"/>
  <c r="AB71" i="2"/>
  <c r="W58" i="2"/>
  <c r="X58" i="2"/>
  <c r="Y58" i="2"/>
  <c r="Z58" i="2"/>
  <c r="AA58" i="2"/>
  <c r="AB58" i="2"/>
  <c r="W50" i="2"/>
  <c r="X50" i="2"/>
  <c r="Y50" i="2"/>
  <c r="Z50" i="2"/>
  <c r="AA50" i="2"/>
  <c r="AB50" i="2"/>
  <c r="W37" i="2"/>
  <c r="X37" i="2"/>
  <c r="Y37" i="2"/>
  <c r="Z37" i="2"/>
  <c r="AA37" i="2"/>
  <c r="AB37" i="2"/>
  <c r="S16" i="2"/>
  <c r="T16" i="2"/>
  <c r="U16" i="2"/>
  <c r="V16" i="2"/>
  <c r="W16" i="2"/>
  <c r="X16" i="2"/>
  <c r="Y16" i="2"/>
  <c r="Z16" i="2"/>
  <c r="AA16" i="2"/>
  <c r="AB16" i="2"/>
  <c r="G86" i="3" l="1"/>
  <c r="G77" i="3"/>
  <c r="P70" i="2" l="1"/>
  <c r="P69" i="2"/>
  <c r="P68" i="2"/>
  <c r="P67" i="2"/>
  <c r="P66" i="2"/>
  <c r="P65" i="2"/>
  <c r="P64" i="2"/>
  <c r="P63" i="2"/>
  <c r="P62" i="2"/>
  <c r="P61" i="2"/>
  <c r="P57" i="2"/>
  <c r="P56" i="2"/>
  <c r="P55" i="2"/>
  <c r="P54" i="2"/>
  <c r="P53" i="2"/>
  <c r="P49" i="2"/>
  <c r="P48" i="2"/>
  <c r="P47" i="2"/>
  <c r="P46" i="2"/>
  <c r="P45" i="2"/>
  <c r="P44" i="2"/>
  <c r="P43" i="2"/>
  <c r="P42" i="2"/>
  <c r="P41" i="2"/>
  <c r="P40" i="2"/>
  <c r="P27" i="2"/>
  <c r="P36" i="2"/>
  <c r="P35" i="2"/>
  <c r="P34" i="2"/>
  <c r="P33" i="2"/>
  <c r="P32" i="2"/>
  <c r="P31" i="2"/>
  <c r="P30" i="2"/>
  <c r="P29" i="2"/>
  <c r="P28" i="2"/>
  <c r="P15" i="2"/>
  <c r="P14" i="2"/>
  <c r="C82" i="3" l="1"/>
  <c r="C83" i="3"/>
  <c r="C84" i="3"/>
  <c r="C85" i="3"/>
  <c r="C81" i="3"/>
  <c r="C68" i="3"/>
  <c r="C69" i="3"/>
  <c r="C70" i="3"/>
  <c r="C71" i="3"/>
  <c r="C72" i="3"/>
  <c r="C73" i="3"/>
  <c r="C74" i="3"/>
  <c r="C75" i="3"/>
  <c r="C76" i="3"/>
  <c r="C67" i="3"/>
  <c r="I60" i="3"/>
  <c r="J60" i="3"/>
  <c r="K58" i="3"/>
  <c r="L60" i="3"/>
  <c r="M58" i="3"/>
  <c r="N58" i="3"/>
  <c r="O58" i="3"/>
  <c r="P58" i="3"/>
  <c r="Q58" i="3"/>
  <c r="R58" i="3"/>
  <c r="S58" i="3"/>
  <c r="K49" i="3"/>
  <c r="M49" i="3"/>
  <c r="M60" i="3" s="1"/>
  <c r="N49" i="3"/>
  <c r="O49" i="3"/>
  <c r="P49" i="3"/>
  <c r="Q49" i="3"/>
  <c r="Q60" i="3" s="1"/>
  <c r="R49" i="3"/>
  <c r="R60" i="3" s="1"/>
  <c r="S49" i="3"/>
  <c r="S60" i="3" s="1"/>
  <c r="H60" i="3"/>
  <c r="C54" i="3"/>
  <c r="C55" i="3"/>
  <c r="C56" i="3"/>
  <c r="C57" i="3"/>
  <c r="C53" i="3"/>
  <c r="C40" i="3"/>
  <c r="C41" i="3"/>
  <c r="C42" i="3"/>
  <c r="C43" i="3"/>
  <c r="C44" i="3"/>
  <c r="C45" i="3"/>
  <c r="C46" i="3"/>
  <c r="C47" i="3"/>
  <c r="C48" i="3"/>
  <c r="C39" i="3"/>
  <c r="I28" i="3"/>
  <c r="J28" i="3"/>
  <c r="K28" i="3"/>
  <c r="L28" i="3"/>
  <c r="M28" i="3"/>
  <c r="N28" i="3"/>
  <c r="O28" i="3"/>
  <c r="P28" i="3"/>
  <c r="Q28" i="3"/>
  <c r="R28" i="3"/>
  <c r="S28" i="3"/>
  <c r="I27" i="3"/>
  <c r="J27" i="3"/>
  <c r="K27" i="3"/>
  <c r="L27" i="3"/>
  <c r="M27" i="3"/>
  <c r="N27" i="3"/>
  <c r="O27" i="3"/>
  <c r="P27" i="3"/>
  <c r="Q27" i="3"/>
  <c r="R27" i="3"/>
  <c r="S27" i="3"/>
  <c r="I29" i="3"/>
  <c r="J29" i="3"/>
  <c r="K29" i="3"/>
  <c r="L29" i="3"/>
  <c r="M29" i="3"/>
  <c r="N29" i="3"/>
  <c r="O29" i="3"/>
  <c r="P29" i="3"/>
  <c r="Q29" i="3"/>
  <c r="R29" i="3"/>
  <c r="S29" i="3"/>
  <c r="I30" i="3"/>
  <c r="J30" i="3"/>
  <c r="K30" i="3"/>
  <c r="L30" i="3"/>
  <c r="M30" i="3"/>
  <c r="N30" i="3"/>
  <c r="O30" i="3"/>
  <c r="P30" i="3"/>
  <c r="Q30" i="3"/>
  <c r="R30" i="3"/>
  <c r="S30" i="3"/>
  <c r="I31" i="3"/>
  <c r="J31" i="3"/>
  <c r="K31" i="3"/>
  <c r="L31" i="3"/>
  <c r="M31" i="3"/>
  <c r="N31" i="3"/>
  <c r="O31" i="3"/>
  <c r="P31" i="3"/>
  <c r="Q31" i="3"/>
  <c r="R31" i="3"/>
  <c r="S31" i="3"/>
  <c r="H28" i="3"/>
  <c r="H29" i="3"/>
  <c r="H30" i="3"/>
  <c r="H31" i="3"/>
  <c r="H27" i="3"/>
  <c r="C28" i="3"/>
  <c r="C29" i="3"/>
  <c r="C30" i="3"/>
  <c r="C31" i="3"/>
  <c r="C27" i="3"/>
  <c r="C20" i="3"/>
  <c r="C21" i="3"/>
  <c r="C22" i="3"/>
  <c r="C19" i="3"/>
  <c r="I22" i="3"/>
  <c r="J22" i="3"/>
  <c r="K22" i="3"/>
  <c r="L22" i="3"/>
  <c r="N22" i="3"/>
  <c r="O22" i="3"/>
  <c r="P22" i="3"/>
  <c r="Q22" i="3"/>
  <c r="R22" i="3"/>
  <c r="S22" i="3"/>
  <c r="I21" i="3"/>
  <c r="J21" i="3"/>
  <c r="K21" i="3"/>
  <c r="L21" i="3"/>
  <c r="N21" i="3"/>
  <c r="O21" i="3"/>
  <c r="P21" i="3"/>
  <c r="Q21" i="3"/>
  <c r="R21" i="3"/>
  <c r="S21" i="3"/>
  <c r="I20" i="3"/>
  <c r="J20" i="3"/>
  <c r="K20" i="3"/>
  <c r="L20" i="3"/>
  <c r="N20" i="3"/>
  <c r="O20" i="3"/>
  <c r="P20" i="3"/>
  <c r="Q20" i="3"/>
  <c r="R20" i="3"/>
  <c r="S20" i="3"/>
  <c r="I19" i="3"/>
  <c r="J19" i="3"/>
  <c r="K19" i="3"/>
  <c r="L19" i="3"/>
  <c r="N19" i="3"/>
  <c r="O19" i="3"/>
  <c r="P19" i="3"/>
  <c r="Q19" i="3"/>
  <c r="R19" i="3"/>
  <c r="S19" i="3"/>
  <c r="I18" i="3"/>
  <c r="J18" i="3"/>
  <c r="K18" i="3"/>
  <c r="L18" i="3"/>
  <c r="N18" i="3"/>
  <c r="O18" i="3"/>
  <c r="P18" i="3"/>
  <c r="Q18" i="3"/>
  <c r="R18" i="3"/>
  <c r="S18" i="3"/>
  <c r="I17" i="3"/>
  <c r="J17" i="3"/>
  <c r="K17" i="3"/>
  <c r="L17" i="3"/>
  <c r="N17" i="3"/>
  <c r="O17" i="3"/>
  <c r="P17" i="3"/>
  <c r="Q17" i="3"/>
  <c r="R17" i="3"/>
  <c r="S17" i="3"/>
  <c r="I16" i="3"/>
  <c r="J16" i="3"/>
  <c r="K16" i="3"/>
  <c r="L16" i="3"/>
  <c r="N16" i="3"/>
  <c r="O16" i="3"/>
  <c r="P16" i="3"/>
  <c r="Q16" i="3"/>
  <c r="R16" i="3"/>
  <c r="S16" i="3"/>
  <c r="I15" i="3"/>
  <c r="J15" i="3"/>
  <c r="K15" i="3"/>
  <c r="L15" i="3"/>
  <c r="N15" i="3"/>
  <c r="O15" i="3"/>
  <c r="P15" i="3"/>
  <c r="Q15" i="3"/>
  <c r="R15" i="3"/>
  <c r="S15" i="3"/>
  <c r="H15" i="3"/>
  <c r="H16" i="3"/>
  <c r="H17" i="3"/>
  <c r="H18" i="3"/>
  <c r="H19" i="3"/>
  <c r="H20" i="3"/>
  <c r="H21" i="3"/>
  <c r="H22" i="3"/>
  <c r="I14" i="3"/>
  <c r="J14" i="3"/>
  <c r="K14" i="3"/>
  <c r="L14" i="3"/>
  <c r="N14" i="3"/>
  <c r="O14" i="3"/>
  <c r="P14" i="3"/>
  <c r="Q14" i="3"/>
  <c r="R14" i="3"/>
  <c r="S14" i="3"/>
  <c r="H14" i="3"/>
  <c r="I13" i="3"/>
  <c r="J13" i="3"/>
  <c r="K13" i="3"/>
  <c r="L13" i="3"/>
  <c r="N13" i="3"/>
  <c r="O13" i="3"/>
  <c r="P13" i="3"/>
  <c r="Q13" i="3"/>
  <c r="R13" i="3"/>
  <c r="S13" i="3"/>
  <c r="H13" i="3"/>
  <c r="C18" i="3"/>
  <c r="C17" i="3"/>
  <c r="C16" i="3"/>
  <c r="C15" i="3"/>
  <c r="C14" i="3"/>
  <c r="C13" i="3"/>
  <c r="C7" i="3"/>
  <c r="C6" i="3"/>
  <c r="S9" i="3" s="1"/>
  <c r="N70" i="2"/>
  <c r="AA70" i="2" s="1"/>
  <c r="N69" i="2"/>
  <c r="Z69" i="2" s="1"/>
  <c r="N68" i="2"/>
  <c r="N67" i="2"/>
  <c r="N66" i="2"/>
  <c r="W66" i="2" s="1"/>
  <c r="N65" i="2"/>
  <c r="N64" i="2"/>
  <c r="N63" i="2"/>
  <c r="Y63" i="2" s="1"/>
  <c r="N62" i="2"/>
  <c r="AA62" i="2" s="1"/>
  <c r="N61" i="2"/>
  <c r="N57" i="2"/>
  <c r="W57" i="2" s="1"/>
  <c r="N56" i="2"/>
  <c r="N55" i="2"/>
  <c r="N54" i="2"/>
  <c r="AB54" i="2" s="1"/>
  <c r="N53" i="2"/>
  <c r="AA53" i="2" s="1"/>
  <c r="N49" i="2"/>
  <c r="W49" i="2" s="1"/>
  <c r="N48" i="2"/>
  <c r="N47" i="2"/>
  <c r="W47" i="2" s="1"/>
  <c r="N46" i="2"/>
  <c r="N45" i="2"/>
  <c r="AA45" i="2" s="1"/>
  <c r="N44" i="2"/>
  <c r="Z44" i="2" s="1"/>
  <c r="N43" i="2"/>
  <c r="Y43" i="2" s="1"/>
  <c r="N42" i="2"/>
  <c r="X42" i="2" s="1"/>
  <c r="N41" i="2"/>
  <c r="W41" i="2" s="1"/>
  <c r="N40" i="2"/>
  <c r="N28" i="2"/>
  <c r="N29" i="2"/>
  <c r="AA29" i="2" s="1"/>
  <c r="N30" i="2"/>
  <c r="AA30" i="2" s="1"/>
  <c r="N31" i="2"/>
  <c r="N32" i="2"/>
  <c r="N33" i="2"/>
  <c r="X33" i="2" s="1"/>
  <c r="N34" i="2"/>
  <c r="W34" i="2" s="1"/>
  <c r="N35" i="2"/>
  <c r="X35" i="2" s="1"/>
  <c r="N36" i="2"/>
  <c r="AA36" i="2" s="1"/>
  <c r="N27" i="2"/>
  <c r="N14" i="2"/>
  <c r="O14" i="2" s="1"/>
  <c r="W21" i="2"/>
  <c r="X21" i="2"/>
  <c r="Y21" i="2"/>
  <c r="Z21" i="2"/>
  <c r="AA21" i="2"/>
  <c r="AB21" i="2"/>
  <c r="O8" i="1"/>
  <c r="N15" i="2"/>
  <c r="O15" i="2" s="1"/>
  <c r="M7" i="1"/>
  <c r="C4" i="2"/>
  <c r="U7" i="2" s="1"/>
  <c r="C5" i="2"/>
  <c r="M9" i="1"/>
  <c r="N9" i="1" s="1"/>
  <c r="O9" i="1"/>
  <c r="K60" i="3" l="1"/>
  <c r="N83" i="3"/>
  <c r="O83" i="3" s="1"/>
  <c r="P83" i="3" s="1"/>
  <c r="Q83" i="3" s="1"/>
  <c r="R83" i="3" s="1"/>
  <c r="S83" i="3" s="1"/>
  <c r="N73" i="3"/>
  <c r="O73" i="3" s="1"/>
  <c r="P73" i="3" s="1"/>
  <c r="Q73" i="3" s="1"/>
  <c r="R73" i="3" s="1"/>
  <c r="S73" i="3" s="1"/>
  <c r="N85" i="3"/>
  <c r="O85" i="3" s="1"/>
  <c r="P85" i="3" s="1"/>
  <c r="Q85" i="3" s="1"/>
  <c r="R85" i="3" s="1"/>
  <c r="S85" i="3" s="1"/>
  <c r="N84" i="3"/>
  <c r="O84" i="3" s="1"/>
  <c r="P84" i="3" s="1"/>
  <c r="Q84" i="3" s="1"/>
  <c r="R84" i="3" s="1"/>
  <c r="S84" i="3" s="1"/>
  <c r="N82" i="3"/>
  <c r="O82" i="3" s="1"/>
  <c r="P82" i="3" s="1"/>
  <c r="Q82" i="3" s="1"/>
  <c r="R82" i="3" s="1"/>
  <c r="S82" i="3" s="1"/>
  <c r="N69" i="3"/>
  <c r="O69" i="3" s="1"/>
  <c r="P69" i="3" s="1"/>
  <c r="Q69" i="3" s="1"/>
  <c r="R69" i="3" s="1"/>
  <c r="S69" i="3" s="1"/>
  <c r="I86" i="3"/>
  <c r="H86" i="3"/>
  <c r="P23" i="3"/>
  <c r="N72" i="3"/>
  <c r="O72" i="3" s="1"/>
  <c r="P72" i="3" s="1"/>
  <c r="Q72" i="3" s="1"/>
  <c r="R72" i="3" s="1"/>
  <c r="S72" i="3" s="1"/>
  <c r="N71" i="3"/>
  <c r="O71" i="3" s="1"/>
  <c r="P71" i="3" s="1"/>
  <c r="Q71" i="3" s="1"/>
  <c r="R71" i="3" s="1"/>
  <c r="S71" i="3" s="1"/>
  <c r="N70" i="3"/>
  <c r="O70" i="3" s="1"/>
  <c r="P70" i="3" s="1"/>
  <c r="Q70" i="3" s="1"/>
  <c r="R70" i="3" s="1"/>
  <c r="S70" i="3" s="1"/>
  <c r="N76" i="3"/>
  <c r="O76" i="3" s="1"/>
  <c r="P76" i="3" s="1"/>
  <c r="Q76" i="3" s="1"/>
  <c r="R76" i="3" s="1"/>
  <c r="S76" i="3" s="1"/>
  <c r="N74" i="3"/>
  <c r="O74" i="3" s="1"/>
  <c r="P74" i="3" s="1"/>
  <c r="Q74" i="3" s="1"/>
  <c r="R74" i="3" s="1"/>
  <c r="S74" i="3" s="1"/>
  <c r="N75" i="3"/>
  <c r="O75" i="3" s="1"/>
  <c r="P75" i="3" s="1"/>
  <c r="Q75" i="3" s="1"/>
  <c r="R75" i="3" s="1"/>
  <c r="S75" i="3" s="1"/>
  <c r="N68" i="3"/>
  <c r="O68" i="3" s="1"/>
  <c r="P68" i="3" s="1"/>
  <c r="Q68" i="3" s="1"/>
  <c r="R68" i="3" s="1"/>
  <c r="S68" i="3" s="1"/>
  <c r="J32" i="3"/>
  <c r="P60" i="3"/>
  <c r="O60" i="3"/>
  <c r="N60" i="3"/>
  <c r="R32" i="3"/>
  <c r="L23" i="3"/>
  <c r="K23" i="3"/>
  <c r="R23" i="3"/>
  <c r="J23" i="3"/>
  <c r="J34" i="3" s="1"/>
  <c r="J62" i="3" s="1"/>
  <c r="M32" i="3"/>
  <c r="S32" i="3"/>
  <c r="K32" i="3"/>
  <c r="Q23" i="3"/>
  <c r="I23" i="3"/>
  <c r="N32" i="3"/>
  <c r="O32" i="3"/>
  <c r="Q32" i="3"/>
  <c r="N23" i="3"/>
  <c r="I32" i="3"/>
  <c r="L32" i="3"/>
  <c r="M23" i="3"/>
  <c r="O23" i="3"/>
  <c r="S23" i="3"/>
  <c r="P32" i="3"/>
  <c r="P34" i="3" s="1"/>
  <c r="P62" i="3" s="1"/>
  <c r="X57" i="2"/>
  <c r="Z57" i="2"/>
  <c r="W48" i="2"/>
  <c r="Y48" i="2"/>
  <c r="X30" i="2"/>
  <c r="AB68" i="2"/>
  <c r="W35" i="2"/>
  <c r="AB30" i="2"/>
  <c r="O30" i="2"/>
  <c r="L9" i="3"/>
  <c r="M9" i="3"/>
  <c r="N9" i="3"/>
  <c r="O9" i="3"/>
  <c r="P9" i="3"/>
  <c r="H9" i="3"/>
  <c r="I9" i="3"/>
  <c r="Q9" i="3"/>
  <c r="R9" i="3"/>
  <c r="J9" i="3"/>
  <c r="K9" i="3"/>
  <c r="AB67" i="2"/>
  <c r="O32" i="2"/>
  <c r="Z63" i="2"/>
  <c r="AA56" i="2"/>
  <c r="O68" i="2"/>
  <c r="AB27" i="2"/>
  <c r="O48" i="2"/>
  <c r="Y35" i="2"/>
  <c r="W68" i="2"/>
  <c r="AB32" i="2"/>
  <c r="X67" i="2"/>
  <c r="X68" i="2"/>
  <c r="Z34" i="2"/>
  <c r="O27" i="2"/>
  <c r="W27" i="2"/>
  <c r="W32" i="2"/>
  <c r="Z32" i="2"/>
  <c r="X27" i="2"/>
  <c r="X34" i="2"/>
  <c r="Z30" i="2"/>
  <c r="O67" i="2"/>
  <c r="O34" i="2"/>
  <c r="Z27" i="2"/>
  <c r="X32" i="2"/>
  <c r="AB34" i="2"/>
  <c r="AA48" i="2"/>
  <c r="AB53" i="2"/>
  <c r="X63" i="2"/>
  <c r="Y34" i="2"/>
  <c r="X49" i="2"/>
  <c r="O16" i="2"/>
  <c r="Z35" i="2"/>
  <c r="AA49" i="2"/>
  <c r="AA68" i="2"/>
  <c r="O29" i="2"/>
  <c r="O28" i="2"/>
  <c r="W31" i="2"/>
  <c r="Y33" i="2"/>
  <c r="AA35" i="2"/>
  <c r="AA41" i="2"/>
  <c r="Y42" i="2"/>
  <c r="AB49" i="2"/>
  <c r="AB56" i="2"/>
  <c r="AA63" i="2"/>
  <c r="AA28" i="2"/>
  <c r="AB29" i="2"/>
  <c r="N37" i="2"/>
  <c r="O36" i="2"/>
  <c r="AB36" i="2"/>
  <c r="AB28" i="2"/>
  <c r="AA44" i="2"/>
  <c r="O35" i="2"/>
  <c r="Y27" i="2"/>
  <c r="W30" i="2"/>
  <c r="X31" i="2"/>
  <c r="Y32" i="2"/>
  <c r="Z33" i="2"/>
  <c r="AA34" i="2"/>
  <c r="AB35" i="2"/>
  <c r="P16" i="2"/>
  <c r="W40" i="2"/>
  <c r="AB41" i="2"/>
  <c r="Z42" i="2"/>
  <c r="Z43" i="2"/>
  <c r="AB44" i="2"/>
  <c r="X48" i="2"/>
  <c r="O63" i="2"/>
  <c r="AB63" i="2"/>
  <c r="W64" i="2"/>
  <c r="W67" i="2"/>
  <c r="W29" i="2"/>
  <c r="Y31" i="2"/>
  <c r="AA33" i="2"/>
  <c r="X40" i="2"/>
  <c r="AA42" i="2"/>
  <c r="AA43" i="2"/>
  <c r="X64" i="2"/>
  <c r="O33" i="2"/>
  <c r="AA27" i="2"/>
  <c r="W36" i="2"/>
  <c r="W28" i="2"/>
  <c r="X29" i="2"/>
  <c r="Y30" i="2"/>
  <c r="Z31" i="2"/>
  <c r="AA32" i="2"/>
  <c r="AB33" i="2"/>
  <c r="O40" i="2"/>
  <c r="Y40" i="2"/>
  <c r="AB42" i="2"/>
  <c r="AB43" i="2"/>
  <c r="Z48" i="2"/>
  <c r="W56" i="2"/>
  <c r="O64" i="2"/>
  <c r="Y64" i="2"/>
  <c r="Y65" i="2"/>
  <c r="AA67" i="2"/>
  <c r="Y29" i="2"/>
  <c r="Q7" i="2"/>
  <c r="X36" i="2"/>
  <c r="X28" i="2"/>
  <c r="AA31" i="2"/>
  <c r="Z40" i="2"/>
  <c r="X56" i="2"/>
  <c r="Z64" i="2"/>
  <c r="O31" i="2"/>
  <c r="Y36" i="2"/>
  <c r="Y28" i="2"/>
  <c r="Z29" i="2"/>
  <c r="AB31" i="2"/>
  <c r="AA40" i="2"/>
  <c r="X41" i="2"/>
  <c r="AB45" i="2"/>
  <c r="AB48" i="2"/>
  <c r="Y49" i="2"/>
  <c r="O56" i="2"/>
  <c r="Y56" i="2"/>
  <c r="Y57" i="2"/>
  <c r="W63" i="2"/>
  <c r="AA64" i="2"/>
  <c r="Y68" i="2"/>
  <c r="W33" i="2"/>
  <c r="Z36" i="2"/>
  <c r="Z28" i="2"/>
  <c r="AB40" i="2"/>
  <c r="Y41" i="2"/>
  <c r="Z49" i="2"/>
  <c r="Z56" i="2"/>
  <c r="AB64" i="2"/>
  <c r="Z41" i="2"/>
  <c r="Z61" i="2"/>
  <c r="AA61" i="2"/>
  <c r="AB62" i="2"/>
  <c r="O65" i="2"/>
  <c r="W65" i="2"/>
  <c r="X66" i="2"/>
  <c r="Y67" i="2"/>
  <c r="Z68" i="2"/>
  <c r="AA69" i="2"/>
  <c r="AB70" i="2"/>
  <c r="AB61" i="2"/>
  <c r="X65" i="2"/>
  <c r="Y66" i="2"/>
  <c r="Z67" i="2"/>
  <c r="AB69" i="2"/>
  <c r="N71" i="2"/>
  <c r="Z66" i="2"/>
  <c r="O62" i="2"/>
  <c r="W62" i="2"/>
  <c r="Z65" i="2"/>
  <c r="O70" i="2"/>
  <c r="W70" i="2"/>
  <c r="AA66" i="2"/>
  <c r="O61" i="2"/>
  <c r="W61" i="2"/>
  <c r="X62" i="2"/>
  <c r="AA65" i="2"/>
  <c r="AB66" i="2"/>
  <c r="O69" i="2"/>
  <c r="W69" i="2"/>
  <c r="X70" i="2"/>
  <c r="X61" i="2"/>
  <c r="Y62" i="2"/>
  <c r="AB65" i="2"/>
  <c r="X69" i="2"/>
  <c r="Y70" i="2"/>
  <c r="Y61" i="2"/>
  <c r="Z62" i="2"/>
  <c r="Y69" i="2"/>
  <c r="Z70" i="2"/>
  <c r="O66" i="2"/>
  <c r="O53" i="2"/>
  <c r="W53" i="2"/>
  <c r="X54" i="2"/>
  <c r="Y55" i="2"/>
  <c r="AA57" i="2"/>
  <c r="X53" i="2"/>
  <c r="Y54" i="2"/>
  <c r="Z55" i="2"/>
  <c r="AB57" i="2"/>
  <c r="O55" i="2"/>
  <c r="O54" i="2"/>
  <c r="W54" i="2"/>
  <c r="X55" i="2"/>
  <c r="Y53" i="2"/>
  <c r="Z54" i="2"/>
  <c r="AA55" i="2"/>
  <c r="Z53" i="2"/>
  <c r="W55" i="2"/>
  <c r="AA54" i="2"/>
  <c r="AB55" i="2"/>
  <c r="O57" i="2"/>
  <c r="W46" i="2"/>
  <c r="Y47" i="2"/>
  <c r="Z47" i="2"/>
  <c r="AA47" i="2"/>
  <c r="N50" i="2"/>
  <c r="O42" i="2"/>
  <c r="W42" i="2"/>
  <c r="X43" i="2"/>
  <c r="Y44" i="2"/>
  <c r="Z45" i="2"/>
  <c r="AA46" i="2"/>
  <c r="AB47" i="2"/>
  <c r="O46" i="2"/>
  <c r="X47" i="2"/>
  <c r="O45" i="2"/>
  <c r="W45" i="2"/>
  <c r="X46" i="2"/>
  <c r="O44" i="2"/>
  <c r="W44" i="2"/>
  <c r="X45" i="2"/>
  <c r="Y46" i="2"/>
  <c r="O43" i="2"/>
  <c r="W43" i="2"/>
  <c r="X44" i="2"/>
  <c r="Y45" i="2"/>
  <c r="Z46" i="2"/>
  <c r="O41" i="2"/>
  <c r="AB46" i="2"/>
  <c r="O49" i="2"/>
  <c r="O47" i="2"/>
  <c r="H10" i="2"/>
  <c r="W15" i="2"/>
  <c r="X15" i="2"/>
  <c r="Z15" i="2"/>
  <c r="I10" i="2"/>
  <c r="R7" i="2"/>
  <c r="Y15" i="2"/>
  <c r="J10" i="2"/>
  <c r="AA15" i="2"/>
  <c r="AB15" i="2"/>
  <c r="L10" i="2"/>
  <c r="M10" i="2"/>
  <c r="N16" i="2"/>
  <c r="W14" i="2"/>
  <c r="Y14" i="2"/>
  <c r="Z14" i="2"/>
  <c r="X14" i="2"/>
  <c r="AA14" i="2"/>
  <c r="AB14" i="2"/>
  <c r="AA7" i="2"/>
  <c r="T7" i="2"/>
  <c r="S7" i="2"/>
  <c r="X7" i="2"/>
  <c r="W7" i="2"/>
  <c r="Y7" i="2"/>
  <c r="V7" i="2"/>
  <c r="Z7" i="2"/>
  <c r="AB7" i="2"/>
  <c r="O3" i="1"/>
  <c r="O34" i="1" s="1"/>
  <c r="O23" i="1"/>
  <c r="O22" i="1"/>
  <c r="O21" i="1"/>
  <c r="O20" i="1"/>
  <c r="O19" i="1"/>
  <c r="O18" i="1"/>
  <c r="O17" i="1"/>
  <c r="O16" i="1"/>
  <c r="O15" i="1"/>
  <c r="O7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15" i="1"/>
  <c r="N15" i="1" s="1"/>
  <c r="M8" i="1"/>
  <c r="N8" i="1" s="1"/>
  <c r="N7" i="1"/>
  <c r="H34" i="3" l="1"/>
  <c r="H62" i="3" s="1"/>
  <c r="J86" i="3"/>
  <c r="O34" i="3"/>
  <c r="O62" i="3" s="1"/>
  <c r="M34" i="3"/>
  <c r="M62" i="3" s="1"/>
  <c r="Q34" i="3"/>
  <c r="Q62" i="3" s="1"/>
  <c r="L34" i="3"/>
  <c r="L62" i="3" s="1"/>
  <c r="H77" i="3"/>
  <c r="N34" i="3"/>
  <c r="N62" i="3" s="1"/>
  <c r="R34" i="3"/>
  <c r="R62" i="3" s="1"/>
  <c r="S34" i="3"/>
  <c r="S62" i="3" s="1"/>
  <c r="I34" i="3"/>
  <c r="I62" i="3" s="1"/>
  <c r="K34" i="3"/>
  <c r="K62" i="3" s="1"/>
  <c r="O37" i="2"/>
  <c r="P71" i="2"/>
  <c r="P50" i="2"/>
  <c r="P58" i="2" s="1"/>
  <c r="O71" i="2"/>
  <c r="O50" i="2"/>
  <c r="O58" i="2" s="1"/>
  <c r="P37" i="2"/>
  <c r="N58" i="2"/>
  <c r="O36" i="1"/>
  <c r="O27" i="1"/>
  <c r="O37" i="1"/>
  <c r="O35" i="1"/>
  <c r="O28" i="1"/>
  <c r="O38" i="1"/>
  <c r="O29" i="1"/>
  <c r="O39" i="1"/>
  <c r="O30" i="1"/>
  <c r="O10" i="1"/>
  <c r="O24" i="1"/>
  <c r="N24" i="1"/>
  <c r="M24" i="1"/>
  <c r="M28" i="1"/>
  <c r="N28" i="1" s="1"/>
  <c r="M29" i="1"/>
  <c r="N29" i="1" s="1"/>
  <c r="M35" i="1"/>
  <c r="N35" i="1" s="1"/>
  <c r="M37" i="1"/>
  <c r="M30" i="1"/>
  <c r="M36" i="1"/>
  <c r="N36" i="1" s="1"/>
  <c r="M38" i="1"/>
  <c r="N38" i="1" s="1"/>
  <c r="M39" i="1"/>
  <c r="N39" i="1" s="1"/>
  <c r="M34" i="1"/>
  <c r="N34" i="1" s="1"/>
  <c r="M27" i="1"/>
  <c r="N27" i="1" s="1"/>
  <c r="M10" i="1"/>
  <c r="K86" i="3" l="1"/>
  <c r="I77" i="3"/>
  <c r="Q73" i="2"/>
  <c r="P73" i="2"/>
  <c r="U73" i="2"/>
  <c r="N73" i="2"/>
  <c r="O73" i="2"/>
  <c r="V73" i="2"/>
  <c r="T73" i="2"/>
  <c r="R73" i="2"/>
  <c r="W73" i="2"/>
  <c r="Y73" i="2"/>
  <c r="Z73" i="2"/>
  <c r="S73" i="2"/>
  <c r="AB73" i="2"/>
  <c r="X73" i="2"/>
  <c r="AA73" i="2"/>
  <c r="O40" i="1"/>
  <c r="O31" i="1"/>
  <c r="N10" i="1"/>
  <c r="L86" i="3" l="1"/>
  <c r="J77" i="3"/>
  <c r="O42" i="1"/>
  <c r="O45" i="1" s="1"/>
  <c r="P10" i="2" s="1"/>
  <c r="N37" i="1"/>
  <c r="N40" i="1" s="1"/>
  <c r="M40" i="1"/>
  <c r="N30" i="1"/>
  <c r="N31" i="1" s="1"/>
  <c r="M31" i="1"/>
  <c r="N81" i="3" l="1"/>
  <c r="M86" i="3"/>
  <c r="K77" i="3"/>
  <c r="P11" i="2"/>
  <c r="P23" i="2" s="1"/>
  <c r="P75" i="2" s="1"/>
  <c r="K10" i="2"/>
  <c r="M42" i="1"/>
  <c r="M45" i="1" s="1"/>
  <c r="N10" i="2" s="1"/>
  <c r="N42" i="1"/>
  <c r="N45" i="1" s="1"/>
  <c r="O10" i="2" s="1"/>
  <c r="O81" i="3" l="1"/>
  <c r="N86" i="3"/>
  <c r="L77" i="3"/>
  <c r="O11" i="2"/>
  <c r="O23" i="2" s="1"/>
  <c r="O75" i="2" s="1"/>
  <c r="Z10" i="2"/>
  <c r="Y10" i="2"/>
  <c r="X10" i="2"/>
  <c r="W10" i="2"/>
  <c r="N11" i="2"/>
  <c r="AB10" i="2"/>
  <c r="AA10" i="2"/>
  <c r="P81" i="3" l="1"/>
  <c r="O86" i="3"/>
  <c r="N67" i="3"/>
  <c r="M77" i="3"/>
  <c r="X23" i="2"/>
  <c r="X75" i="2" s="1"/>
  <c r="N23" i="2"/>
  <c r="N75" i="2" s="1"/>
  <c r="T23" i="2"/>
  <c r="T75" i="2" s="1"/>
  <c r="Q81" i="3" l="1"/>
  <c r="P86" i="3"/>
  <c r="O67" i="3"/>
  <c r="N77" i="3"/>
  <c r="W23" i="2"/>
  <c r="W75" i="2" s="1"/>
  <c r="AB23" i="2"/>
  <c r="AB75" i="2" s="1"/>
  <c r="Q23" i="2"/>
  <c r="Q75" i="2" s="1"/>
  <c r="R23" i="2"/>
  <c r="R75" i="2" s="1"/>
  <c r="V23" i="2"/>
  <c r="V75" i="2" s="1"/>
  <c r="Z23" i="2"/>
  <c r="Z75" i="2" s="1"/>
  <c r="U23" i="2"/>
  <c r="U75" i="2" s="1"/>
  <c r="AA23" i="2"/>
  <c r="AA75" i="2" s="1"/>
  <c r="S23" i="2"/>
  <c r="S75" i="2" s="1"/>
  <c r="Y23" i="2"/>
  <c r="Y75" i="2" s="1"/>
  <c r="R81" i="3" l="1"/>
  <c r="Q86" i="3"/>
  <c r="P67" i="3"/>
  <c r="O77" i="3"/>
  <c r="S81" i="3" l="1"/>
  <c r="S86" i="3" s="1"/>
  <c r="R86" i="3"/>
  <c r="Q67" i="3"/>
  <c r="P77" i="3"/>
  <c r="R67" i="3" l="1"/>
  <c r="Q77" i="3"/>
  <c r="S67" i="3" l="1"/>
  <c r="S77" i="3" s="1"/>
  <c r="R77" i="3"/>
</calcChain>
</file>

<file path=xl/comments1.xml><?xml version="1.0" encoding="utf-8"?>
<comments xmlns="http://schemas.openxmlformats.org/spreadsheetml/2006/main">
  <authors>
    <author>Miles</author>
  </authors>
  <commentList>
    <comment ref="F3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>
  <authors>
    <author>Miles</author>
  </authors>
  <commentList>
    <comment ref="Q19" authorId="0">
      <text>
        <r>
          <rPr>
            <sz val="9"/>
            <color indexed="81"/>
            <rFont val="Tahoma"/>
            <family val="2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>
  <authors>
    <author>Miles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
</t>
        </r>
      </text>
    </comment>
    <comment ref="C2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66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The starting values for each logical parition and the actual account starting value. 
Only set these values the first time you edit this sheet.</t>
        </r>
      </text>
    </comment>
    <comment ref="C82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4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Miles:</t>
        </r>
        <r>
          <rPr>
            <sz val="9"/>
            <color indexed="81"/>
            <rFont val="Tahoma"/>
            <family val="2"/>
          </rPr>
          <t xml:space="preserve">
DO NOT EDIT HERE</t>
        </r>
      </text>
    </comment>
  </commentList>
</comments>
</file>

<file path=xl/sharedStrings.xml><?xml version="1.0" encoding="utf-8"?>
<sst xmlns="http://schemas.openxmlformats.org/spreadsheetml/2006/main" count="492" uniqueCount="99">
  <si>
    <t>DAILY</t>
  </si>
  <si>
    <t>WEEKLY</t>
  </si>
  <si>
    <t>SEMI-MO</t>
  </si>
  <si>
    <t>MONTHLY</t>
  </si>
  <si>
    <t>ANNUAL</t>
  </si>
  <si>
    <t>PER MO</t>
  </si>
  <si>
    <t>PER YEAR</t>
  </si>
  <si>
    <t>PAYCHECK ANALYSIS</t>
  </si>
  <si>
    <t>Flat Rates:</t>
  </si>
  <si>
    <t>Medical Insurance</t>
  </si>
  <si>
    <t>Vision Insurance</t>
  </si>
  <si>
    <t>Dental Insurance</t>
  </si>
  <si>
    <t>Long Term Care Insurance</t>
  </si>
  <si>
    <t>Long Term Disability Insurance</t>
  </si>
  <si>
    <t>-</t>
  </si>
  <si>
    <t>Variable Rates:</t>
  </si>
  <si>
    <t>401k [Roth] Contribution (%):</t>
  </si>
  <si>
    <t>Federal Income Tax (%):</t>
  </si>
  <si>
    <t>State Income Tax (%):</t>
  </si>
  <si>
    <t>Social Security Tax (%):</t>
  </si>
  <si>
    <t>Medicare Tax (%):</t>
  </si>
  <si>
    <t>Benefits</t>
  </si>
  <si>
    <t>Taxes</t>
  </si>
  <si>
    <t>401k [Reg] Contribution (%):</t>
  </si>
  <si>
    <t>Pay</t>
  </si>
  <si>
    <t>Gross</t>
  </si>
  <si>
    <t>INCOME</t>
  </si>
  <si>
    <t>DEDUCTIONS</t>
  </si>
  <si>
    <t>Total Income:</t>
  </si>
  <si>
    <t>Total Deductions:</t>
  </si>
  <si>
    <t>Sub Total</t>
  </si>
  <si>
    <t>INPUTS (only use one per row)</t>
  </si>
  <si>
    <t>CALCULATIONS</t>
  </si>
  <si>
    <t>NET INCOME</t>
  </si>
  <si>
    <t>BI-WEEK</t>
  </si>
  <si>
    <t>Pay Period (Mark One With Y)</t>
  </si>
  <si>
    <t>PER PAYP</t>
  </si>
  <si>
    <t>Y</t>
  </si>
  <si>
    <t>Restricted Savings</t>
  </si>
  <si>
    <t>Logical Partitions:</t>
  </si>
  <si>
    <t>Car Repairs And Maintanence</t>
  </si>
  <si>
    <t>Gifts</t>
  </si>
  <si>
    <t>**update on a yearly basis**</t>
  </si>
  <si>
    <t>Budget Year:</t>
  </si>
  <si>
    <t>Pay Period:</t>
  </si>
  <si>
    <t>Available Income</t>
  </si>
  <si>
    <t>Paycheck Income:</t>
  </si>
  <si>
    <t>Net Income</t>
  </si>
  <si>
    <t>CASH INFLOWS</t>
  </si>
  <si>
    <t>Additional Recurring Income:</t>
  </si>
  <si>
    <t>One Time Income:</t>
  </si>
  <si>
    <t>Source 1 - Detail As Comment</t>
  </si>
  <si>
    <t>MONTHLY VALUES</t>
  </si>
  <si>
    <t>RECURRING VALUES (populate one cell per input row)</t>
  </si>
  <si>
    <t>CASH OUTFLOWS</t>
  </si>
  <si>
    <t>Rent</t>
  </si>
  <si>
    <t>Electric</t>
  </si>
  <si>
    <t>Internet</t>
  </si>
  <si>
    <t>Gas</t>
  </si>
  <si>
    <t>Car Payment</t>
  </si>
  <si>
    <t>Recurring Bills:</t>
  </si>
  <si>
    <t>Fantasy</t>
  </si>
  <si>
    <t>Gym Membership Fee</t>
  </si>
  <si>
    <t>Clothes</t>
  </si>
  <si>
    <t>Emergency Fund</t>
  </si>
  <si>
    <t>Vacation Fund</t>
  </si>
  <si>
    <t>Restricted Saving: (expected/unforseen expenses)</t>
  </si>
  <si>
    <t>Other Saving:</t>
  </si>
  <si>
    <t>Annual Gym Membership Fee</t>
  </si>
  <si>
    <t>Spending Money:</t>
  </si>
  <si>
    <t>Groceries</t>
  </si>
  <si>
    <t>Eating Out</t>
  </si>
  <si>
    <t>Entertainment</t>
  </si>
  <si>
    <t>Haircuts</t>
  </si>
  <si>
    <t>Suppliments</t>
  </si>
  <si>
    <t>Gambling</t>
  </si>
  <si>
    <t>Total Spending</t>
  </si>
  <si>
    <t>ACTUAL MONTHLY VALUES</t>
  </si>
  <si>
    <t>**update at minimum per month, or as needed**</t>
  </si>
  <si>
    <t>Excess Available Funds</t>
  </si>
  <si>
    <t>** bank savings accounts should match**</t>
  </si>
  <si>
    <t>BUDGET ANALYSIS</t>
  </si>
  <si>
    <t>SAVINGS ANALYSIS</t>
  </si>
  <si>
    <t>Superfluous Savings</t>
  </si>
  <si>
    <t>CASH INFLOWS: (money transferred to these accounts based on budget)</t>
  </si>
  <si>
    <t>CASH OUTFLOW: (money tranferred out to cover expenses; track here)</t>
  </si>
  <si>
    <t>** logical partition names taken from budget analysis page, do not edit partition names here!**</t>
  </si>
  <si>
    <t>Total Transferred In</t>
  </si>
  <si>
    <t>Total Transferred Out</t>
  </si>
  <si>
    <t>Actual Transferred Out</t>
  </si>
  <si>
    <t>Actual Transferred In</t>
  </si>
  <si>
    <t>NET SAVED/SPENT</t>
  </si>
  <si>
    <t>Start Values:</t>
  </si>
  <si>
    <t>Actual Expected Balance</t>
  </si>
  <si>
    <t>EXPECTED ACCOUNT BALANCES: (bank balances should match)</t>
  </si>
  <si>
    <t>Car Insurance</t>
  </si>
  <si>
    <t>Phone Bill</t>
  </si>
  <si>
    <t>Start Month: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</si>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</sst>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8" xfId="0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8" xfId="0" applyNumberFormat="1" applyBorder="1"/>
    <xf numFmtId="10" fontId="0" fillId="0" borderId="0" xfId="0" applyNumberFormat="1"/>
    <xf numFmtId="164" fontId="0" fillId="0" borderId="0" xfId="0" applyNumberFormat="1"/>
    <xf numFmtId="164" fontId="0" fillId="0" borderId="2" xfId="1" applyNumberFormat="1" applyFont="1" applyBorder="1" applyAlignment="1">
      <alignment horizontal="center"/>
    </xf>
    <xf numFmtId="0" fontId="0" fillId="4" borderId="9" xfId="0" applyFill="1" applyBorder="1"/>
    <xf numFmtId="0" fontId="7" fillId="3" borderId="11" xfId="0" applyFont="1" applyFill="1" applyBorder="1"/>
    <xf numFmtId="0" fontId="0" fillId="3" borderId="12" xfId="0" applyFill="1" applyBorder="1"/>
    <xf numFmtId="0" fontId="0" fillId="4" borderId="3" xfId="0" applyFill="1" applyBorder="1"/>
    <xf numFmtId="0" fontId="0" fillId="0" borderId="14" xfId="0" applyBorder="1"/>
    <xf numFmtId="0" fontId="0" fillId="4" borderId="10" xfId="0" applyFill="1" applyBorder="1"/>
    <xf numFmtId="0" fontId="0" fillId="0" borderId="7" xfId="0" applyBorder="1"/>
    <xf numFmtId="0" fontId="0" fillId="0" borderId="9" xfId="0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2" borderId="5" xfId="1" applyNumberFormat="1" applyFont="1" applyFill="1" applyBorder="1"/>
    <xf numFmtId="164" fontId="0" fillId="0" borderId="4" xfId="0" applyNumberFormat="1" applyBorder="1"/>
    <xf numFmtId="164" fontId="0" fillId="0" borderId="14" xfId="0" applyNumberFormat="1" applyBorder="1"/>
    <xf numFmtId="164" fontId="0" fillId="0" borderId="10" xfId="1" applyNumberFormat="1" applyFont="1" applyBorder="1"/>
    <xf numFmtId="164" fontId="0" fillId="0" borderId="3" xfId="1" applyNumberFormat="1" applyFont="1" applyBorder="1"/>
    <xf numFmtId="164" fontId="0" fillId="0" borderId="16" xfId="1" applyNumberFormat="1" applyFont="1" applyBorder="1" applyAlignment="1">
      <alignment horizontal="center"/>
    </xf>
    <xf numFmtId="0" fontId="0" fillId="3" borderId="15" xfId="0" applyFill="1" applyBorder="1"/>
    <xf numFmtId="164" fontId="0" fillId="2" borderId="17" xfId="1" applyNumberFormat="1" applyFont="1" applyFill="1" applyBorder="1"/>
    <xf numFmtId="164" fontId="0" fillId="2" borderId="18" xfId="1" applyNumberFormat="1" applyFont="1" applyFill="1" applyBorder="1"/>
    <xf numFmtId="164" fontId="6" fillId="2" borderId="18" xfId="1" applyNumberFormat="1" applyFont="1" applyFill="1" applyBorder="1"/>
    <xf numFmtId="164" fontId="0" fillId="2" borderId="20" xfId="1" applyNumberFormat="1" applyFont="1" applyFill="1" applyBorder="1"/>
    <xf numFmtId="164" fontId="6" fillId="2" borderId="20" xfId="1" applyNumberFormat="1" applyFont="1" applyFill="1" applyBorder="1"/>
    <xf numFmtId="164" fontId="3" fillId="4" borderId="1" xfId="1" applyNumberFormat="1" applyFont="1" applyFill="1" applyBorder="1" applyAlignment="1">
      <alignment horizontal="centerContinuous"/>
    </xf>
    <xf numFmtId="164" fontId="3" fillId="4" borderId="5" xfId="1" applyNumberFormat="1" applyFont="1" applyFill="1" applyBorder="1" applyAlignment="1">
      <alignment horizontal="centerContinuous"/>
    </xf>
    <xf numFmtId="0" fontId="0" fillId="4" borderId="12" xfId="0" applyFill="1" applyBorder="1"/>
    <xf numFmtId="10" fontId="0" fillId="4" borderId="6" xfId="0" applyNumberFormat="1" applyFill="1" applyBorder="1"/>
    <xf numFmtId="0" fontId="2" fillId="5" borderId="1" xfId="0" applyFont="1" applyFill="1" applyBorder="1"/>
    <xf numFmtId="0" fontId="0" fillId="5" borderId="1" xfId="0" applyFill="1" applyBorder="1"/>
    <xf numFmtId="10" fontId="0" fillId="5" borderId="1" xfId="0" applyNumberFormat="1" applyFill="1" applyBorder="1"/>
    <xf numFmtId="164" fontId="0" fillId="5" borderId="1" xfId="0" applyNumberFormat="1" applyFill="1" applyBorder="1"/>
    <xf numFmtId="164" fontId="0" fillId="5" borderId="5" xfId="0" applyNumberFormat="1" applyFill="1" applyBorder="1"/>
    <xf numFmtId="164" fontId="0" fillId="5" borderId="10" xfId="0" applyNumberFormat="1" applyFill="1" applyBorder="1"/>
    <xf numFmtId="164" fontId="0" fillId="4" borderId="14" xfId="0" applyNumberFormat="1" applyFill="1" applyBorder="1"/>
    <xf numFmtId="164" fontId="0" fillId="4" borderId="13" xfId="0" applyNumberFormat="1" applyFill="1" applyBorder="1"/>
    <xf numFmtId="10" fontId="0" fillId="2" borderId="1" xfId="0" applyNumberFormat="1" applyFill="1" applyBorder="1"/>
    <xf numFmtId="164" fontId="0" fillId="0" borderId="0" xfId="1" applyNumberFormat="1" applyFont="1" applyFill="1" applyBorder="1"/>
    <xf numFmtId="10" fontId="0" fillId="2" borderId="12" xfId="0" applyNumberFormat="1" applyFill="1" applyBorder="1"/>
    <xf numFmtId="164" fontId="6" fillId="0" borderId="0" xfId="1" applyNumberFormat="1" applyFont="1" applyFill="1" applyBorder="1"/>
    <xf numFmtId="164" fontId="0" fillId="0" borderId="1" xfId="1" applyNumberFormat="1" applyFont="1" applyFill="1" applyBorder="1"/>
    <xf numFmtId="164" fontId="6" fillId="0" borderId="1" xfId="1" applyNumberFormat="1" applyFont="1" applyFill="1" applyBorder="1"/>
    <xf numFmtId="164" fontId="0" fillId="0" borderId="9" xfId="1" applyNumberFormat="1" applyFont="1" applyFill="1" applyBorder="1"/>
    <xf numFmtId="164" fontId="0" fillId="0" borderId="7" xfId="1" applyNumberFormat="1" applyFont="1" applyFill="1" applyBorder="1"/>
    <xf numFmtId="10" fontId="0" fillId="3" borderId="12" xfId="0" applyNumberFormat="1" applyFill="1" applyBorder="1"/>
    <xf numFmtId="10" fontId="0" fillId="4" borderId="5" xfId="0" applyNumberFormat="1" applyFill="1" applyBorder="1"/>
    <xf numFmtId="0" fontId="0" fillId="4" borderId="11" xfId="0" applyFill="1" applyBorder="1"/>
    <xf numFmtId="164" fontId="0" fillId="3" borderId="12" xfId="1" applyNumberFormat="1" applyFont="1" applyFill="1" applyBorder="1"/>
    <xf numFmtId="164" fontId="6" fillId="3" borderId="12" xfId="1" applyNumberFormat="1" applyFont="1" applyFill="1" applyBorder="1"/>
    <xf numFmtId="164" fontId="0" fillId="3" borderId="12" xfId="0" applyNumberFormat="1" applyFill="1" applyBorder="1"/>
    <xf numFmtId="164" fontId="0" fillId="3" borderId="6" xfId="0" applyNumberFormat="1" applyFill="1" applyBorder="1"/>
    <xf numFmtId="164" fontId="0" fillId="0" borderId="5" xfId="0" applyNumberFormat="1" applyBorder="1"/>
    <xf numFmtId="164" fontId="0" fillId="0" borderId="10" xfId="0" applyNumberFormat="1" applyBorder="1"/>
    <xf numFmtId="164" fontId="8" fillId="4" borderId="1" xfId="1" applyNumberFormat="1" applyFont="1" applyFill="1" applyBorder="1" applyAlignment="1">
      <alignment horizontal="centerContinuous"/>
    </xf>
    <xf numFmtId="164" fontId="0" fillId="4" borderId="0" xfId="0" applyNumberFormat="1" applyFill="1"/>
    <xf numFmtId="164" fontId="0" fillId="0" borderId="2" xfId="0" applyNumberFormat="1" applyBorder="1"/>
    <xf numFmtId="164" fontId="0" fillId="2" borderId="19" xfId="0" applyNumberFormat="1" applyFill="1" applyBorder="1"/>
    <xf numFmtId="164" fontId="0" fillId="2" borderId="20" xfId="0" applyNumberFormat="1" applyFill="1" applyBorder="1"/>
    <xf numFmtId="164" fontId="0" fillId="2" borderId="22" xfId="0" applyNumberFormat="1" applyFill="1" applyBorder="1"/>
    <xf numFmtId="164" fontId="0" fillId="2" borderId="23" xfId="0" applyNumberFormat="1" applyFill="1" applyBorder="1"/>
    <xf numFmtId="164" fontId="0" fillId="2" borderId="21" xfId="0" applyNumberFormat="1" applyFill="1" applyBorder="1"/>
    <xf numFmtId="164" fontId="0" fillId="0" borderId="9" xfId="1" applyNumberFormat="1" applyFont="1" applyBorder="1"/>
    <xf numFmtId="164" fontId="0" fillId="0" borderId="7" xfId="0" applyNumberFormat="1" applyBorder="1"/>
    <xf numFmtId="164" fontId="0" fillId="4" borderId="7" xfId="0" applyNumberFormat="1" applyFill="1" applyBorder="1"/>
    <xf numFmtId="164" fontId="0" fillId="5" borderId="9" xfId="0" applyNumberFormat="1" applyFill="1" applyBorder="1"/>
    <xf numFmtId="164" fontId="0" fillId="4" borderId="5" xfId="0" applyNumberFormat="1" applyFill="1" applyBorder="1"/>
    <xf numFmtId="164" fontId="0" fillId="0" borderId="24" xfId="0" applyNumberFormat="1" applyBorder="1"/>
    <xf numFmtId="164" fontId="0" fillId="0" borderId="3" xfId="0" applyNumberFormat="1" applyBorder="1"/>
    <xf numFmtId="0" fontId="0" fillId="0" borderId="25" xfId="0" applyBorder="1"/>
    <xf numFmtId="0" fontId="0" fillId="2" borderId="0" xfId="0" applyFill="1"/>
    <xf numFmtId="0" fontId="0" fillId="2" borderId="6" xfId="0" applyFill="1" applyBorder="1"/>
    <xf numFmtId="0" fontId="0" fillId="0" borderId="11" xfId="0" applyFill="1" applyBorder="1"/>
    <xf numFmtId="0" fontId="2" fillId="0" borderId="0" xfId="0" applyFont="1"/>
    <xf numFmtId="0" fontId="0" fillId="0" borderId="6" xfId="0" applyFill="1" applyBorder="1"/>
    <xf numFmtId="0" fontId="0" fillId="0" borderId="25" xfId="0" applyFill="1" applyBorder="1"/>
    <xf numFmtId="0" fontId="0" fillId="0" borderId="27" xfId="0" applyFill="1" applyBorder="1"/>
    <xf numFmtId="0" fontId="0" fillId="0" borderId="0" xfId="0" applyFill="1" applyBorder="1"/>
    <xf numFmtId="0" fontId="0" fillId="0" borderId="8" xfId="0" applyFill="1" applyBorder="1"/>
    <xf numFmtId="0" fontId="4" fillId="2" borderId="0" xfId="0" applyFont="1" applyFill="1"/>
    <xf numFmtId="0" fontId="0" fillId="2" borderId="0" xfId="0" applyFill="1" applyBorder="1"/>
    <xf numFmtId="0" fontId="0" fillId="0" borderId="28" xfId="0" applyFill="1" applyBorder="1"/>
    <xf numFmtId="0" fontId="0" fillId="0" borderId="6" xfId="0" applyBorder="1"/>
    <xf numFmtId="0" fontId="0" fillId="7" borderId="0" xfId="0" applyFill="1"/>
    <xf numFmtId="0" fontId="0" fillId="7" borderId="4" xfId="0" applyFill="1" applyBorder="1"/>
    <xf numFmtId="0" fontId="0" fillId="2" borderId="29" xfId="0" applyFill="1" applyBorder="1"/>
    <xf numFmtId="0" fontId="0" fillId="2" borderId="30" xfId="0" applyFill="1" applyBorder="1"/>
    <xf numFmtId="0" fontId="0" fillId="4" borderId="0" xfId="0" applyFill="1"/>
    <xf numFmtId="0" fontId="0" fillId="4" borderId="4" xfId="0" applyFill="1" applyBorder="1"/>
    <xf numFmtId="0" fontId="0" fillId="4" borderId="7" xfId="0" applyFill="1" applyBorder="1"/>
    <xf numFmtId="0" fontId="0" fillId="3" borderId="4" xfId="0" applyFill="1" applyBorder="1"/>
    <xf numFmtId="0" fontId="0" fillId="4" borderId="6" xfId="0" applyFill="1" applyBorder="1"/>
    <xf numFmtId="0" fontId="0" fillId="0" borderId="0" xfId="0" applyFill="1"/>
    <xf numFmtId="0" fontId="0" fillId="0" borderId="7" xfId="0" applyFill="1" applyBorder="1"/>
    <xf numFmtId="0" fontId="0" fillId="0" borderId="4" xfId="0" applyFill="1" applyBorder="1"/>
    <xf numFmtId="164" fontId="2" fillId="3" borderId="0" xfId="0" applyNumberFormat="1" applyFont="1" applyFill="1"/>
    <xf numFmtId="164" fontId="8" fillId="3" borderId="1" xfId="1" applyNumberFormat="1" applyFont="1" applyFill="1" applyBorder="1" applyAlignment="1">
      <alignment horizontal="centerContinuous"/>
    </xf>
    <xf numFmtId="164" fontId="0" fillId="3" borderId="0" xfId="0" applyNumberFormat="1" applyFill="1"/>
    <xf numFmtId="164" fontId="3" fillId="3" borderId="1" xfId="1" applyNumberFormat="1" applyFont="1" applyFill="1" applyBorder="1" applyAlignment="1">
      <alignment horizontal="centerContinuous"/>
    </xf>
    <xf numFmtId="164" fontId="3" fillId="3" borderId="5" xfId="1" applyNumberFormat="1" applyFont="1" applyFill="1" applyBorder="1" applyAlignment="1">
      <alignment horizontal="centerContinuous"/>
    </xf>
    <xf numFmtId="164" fontId="0" fillId="3" borderId="5" xfId="0" applyNumberFormat="1" applyFill="1" applyBorder="1"/>
    <xf numFmtId="0" fontId="2" fillId="3" borderId="7" xfId="0" applyFont="1" applyFill="1" applyBorder="1"/>
    <xf numFmtId="0" fontId="0" fillId="5" borderId="0" xfId="0" applyFill="1"/>
    <xf numFmtId="0" fontId="0" fillId="4" borderId="25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0" xfId="0" applyFill="1" applyBorder="1"/>
    <xf numFmtId="0" fontId="0" fillId="2" borderId="26" xfId="0" applyFill="1" applyBorder="1"/>
    <xf numFmtId="0" fontId="0" fillId="2" borderId="4" xfId="0" applyFill="1" applyBorder="1"/>
    <xf numFmtId="0" fontId="0" fillId="0" borderId="16" xfId="0" applyFont="1" applyBorder="1"/>
    <xf numFmtId="0" fontId="0" fillId="6" borderId="0" xfId="0" applyFill="1"/>
    <xf numFmtId="0" fontId="0" fillId="0" borderId="33" xfId="0" applyFont="1" applyBorder="1"/>
    <xf numFmtId="0" fontId="0" fillId="3" borderId="0" xfId="0" applyFill="1" applyBorder="1"/>
    <xf numFmtId="0" fontId="0" fillId="0" borderId="2" xfId="0" applyFont="1" applyBorder="1"/>
    <xf numFmtId="0" fontId="0" fillId="0" borderId="1" xfId="0" applyFill="1" applyBorder="1"/>
    <xf numFmtId="0" fontId="0" fillId="0" borderId="16" xfId="0" applyBorder="1"/>
    <xf numFmtId="0" fontId="0" fillId="0" borderId="34" xfId="0" applyBorder="1"/>
    <xf numFmtId="0" fontId="0" fillId="0" borderId="35" xfId="0" applyBorder="1"/>
    <xf numFmtId="0" fontId="0" fillId="0" borderId="24" xfId="0" applyBorder="1"/>
    <xf numFmtId="0" fontId="0" fillId="0" borderId="34" xfId="0" applyFill="1" applyBorder="1"/>
    <xf numFmtId="0" fontId="0" fillId="0" borderId="35" xfId="0" applyFill="1" applyBorder="1"/>
    <xf numFmtId="0" fontId="0" fillId="0" borderId="24" xfId="0" applyFill="1" applyBorder="1"/>
    <xf numFmtId="0" fontId="0" fillId="7" borderId="7" xfId="0" applyFill="1" applyBorder="1"/>
    <xf numFmtId="0" fontId="0" fillId="7" borderId="0" xfId="0" applyFill="1" applyBorder="1"/>
    <xf numFmtId="0" fontId="0" fillId="2" borderId="20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4" xfId="0" applyFill="1" applyBorder="1"/>
    <xf numFmtId="0" fontId="0" fillId="2" borderId="1" xfId="0" applyFill="1" applyBorder="1"/>
    <xf numFmtId="0" fontId="0" fillId="8" borderId="0" xfId="0" applyFill="1"/>
    <xf numFmtId="0" fontId="0" fillId="4" borderId="1" xfId="0" applyFill="1" applyBorder="1"/>
    <xf numFmtId="0" fontId="2" fillId="7" borderId="25" xfId="0" applyFont="1" applyFill="1" applyBorder="1"/>
    <xf numFmtId="0" fontId="0" fillId="7" borderId="15" xfId="0" applyFill="1" applyBorder="1"/>
    <xf numFmtId="0" fontId="0" fillId="7" borderId="8" xfId="0" applyFill="1" applyBorder="1"/>
    <xf numFmtId="0" fontId="0" fillId="7" borderId="31" xfId="0" applyFill="1" applyBorder="1"/>
    <xf numFmtId="0" fontId="0" fillId="7" borderId="12" xfId="0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8" xfId="0" applyFill="1" applyBorder="1"/>
    <xf numFmtId="0" fontId="0" fillId="8" borderId="12" xfId="0" applyFill="1" applyBorder="1"/>
    <xf numFmtId="0" fontId="0" fillId="8" borderId="6" xfId="0" applyFill="1" applyBorder="1"/>
    <xf numFmtId="0" fontId="0" fillId="7" borderId="25" xfId="0" applyFill="1" applyBorder="1"/>
    <xf numFmtId="0" fontId="0" fillId="2" borderId="5" xfId="0" applyFill="1" applyBorder="1"/>
    <xf numFmtId="0" fontId="2" fillId="7" borderId="1" xfId="0" applyFont="1" applyFill="1" applyBorder="1"/>
    <xf numFmtId="0" fontId="0" fillId="7" borderId="1" xfId="0" applyFill="1" applyBorder="1"/>
    <xf numFmtId="10" fontId="0" fillId="7" borderId="0" xfId="0" applyNumberFormat="1" applyFill="1" applyBorder="1"/>
    <xf numFmtId="164" fontId="0" fillId="7" borderId="1" xfId="0" applyNumberFormat="1" applyFill="1" applyBorder="1"/>
    <xf numFmtId="164" fontId="0" fillId="7" borderId="0" xfId="0" applyNumberFormat="1" applyFill="1"/>
    <xf numFmtId="164" fontId="0" fillId="7" borderId="4" xfId="0" applyNumberFormat="1" applyFill="1" applyBorder="1"/>
    <xf numFmtId="10" fontId="0" fillId="7" borderId="6" xfId="0" applyNumberFormat="1" applyFill="1" applyBorder="1"/>
    <xf numFmtId="164" fontId="0" fillId="7" borderId="14" xfId="0" applyNumberFormat="1" applyFill="1" applyBorder="1"/>
    <xf numFmtId="164" fontId="0" fillId="7" borderId="7" xfId="0" applyNumberFormat="1" applyFill="1" applyBorder="1"/>
    <xf numFmtId="0" fontId="2" fillId="8" borderId="1" xfId="0" applyFont="1" applyFill="1" applyBorder="1"/>
    <xf numFmtId="10" fontId="0" fillId="8" borderId="0" xfId="0" applyNumberFormat="1" applyFill="1" applyBorder="1"/>
    <xf numFmtId="164" fontId="0" fillId="8" borderId="0" xfId="0" applyNumberFormat="1" applyFill="1" applyBorder="1"/>
    <xf numFmtId="164" fontId="0" fillId="8" borderId="1" xfId="0" applyNumberFormat="1" applyFill="1" applyBorder="1"/>
    <xf numFmtId="164" fontId="0" fillId="8" borderId="0" xfId="0" applyNumberFormat="1" applyFill="1"/>
    <xf numFmtId="164" fontId="0" fillId="8" borderId="4" xfId="0" applyNumberFormat="1" applyFill="1" applyBorder="1"/>
    <xf numFmtId="0" fontId="0" fillId="5" borderId="0" xfId="0" applyFill="1" applyBorder="1"/>
    <xf numFmtId="0" fontId="0" fillId="8" borderId="1" xfId="0" applyFill="1" applyBorder="1"/>
    <xf numFmtId="10" fontId="0" fillId="8" borderId="5" xfId="0" applyNumberFormat="1" applyFill="1" applyBorder="1"/>
    <xf numFmtId="164" fontId="0" fillId="8" borderId="14" xfId="0" applyNumberFormat="1" applyFill="1" applyBorder="1"/>
    <xf numFmtId="164" fontId="0" fillId="8" borderId="7" xfId="0" applyNumberFormat="1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31" xfId="0" applyFont="1" applyFill="1" applyBorder="1"/>
    <xf numFmtId="0" fontId="0" fillId="0" borderId="36" xfId="0" applyFill="1" applyBorder="1"/>
    <xf numFmtId="0" fontId="0" fillId="6" borderId="0" xfId="0" applyFill="1" applyBorder="1"/>
    <xf numFmtId="0" fontId="0" fillId="0" borderId="25" xfId="0" applyFont="1" applyBorder="1"/>
    <xf numFmtId="0" fontId="0" fillId="0" borderId="15" xfId="0" applyFont="1" applyBorder="1"/>
    <xf numFmtId="0" fontId="0" fillId="0" borderId="8" xfId="0" applyFont="1" applyBorder="1"/>
    <xf numFmtId="0" fontId="11" fillId="0" borderId="0" xfId="0" applyFont="1" applyFill="1" applyBorder="1"/>
    <xf numFmtId="0" fontId="12" fillId="0" borderId="0" xfId="0" applyFont="1" applyFill="1" applyBorder="1"/>
    <xf numFmtId="0" fontId="0" fillId="2" borderId="12" xfId="0" applyFill="1" applyBorder="1"/>
    <xf numFmtId="0" fontId="2" fillId="4" borderId="7" xfId="0" applyFont="1" applyFill="1" applyBorder="1"/>
    <xf numFmtId="0" fontId="2" fillId="5" borderId="12" xfId="0" applyFont="1" applyFill="1" applyBorder="1"/>
    <xf numFmtId="0" fontId="0" fillId="5" borderId="12" xfId="0" applyFill="1" applyBorder="1"/>
    <xf numFmtId="0" fontId="0" fillId="5" borderId="36" xfId="0" applyFill="1" applyBorder="1"/>
    <xf numFmtId="0" fontId="0" fillId="5" borderId="6" xfId="0" applyFill="1" applyBorder="1"/>
    <xf numFmtId="0" fontId="11" fillId="0" borderId="0" xfId="0" applyFont="1" applyBorder="1"/>
    <xf numFmtId="0" fontId="2" fillId="7" borderId="15" xfId="0" applyFont="1" applyFill="1" applyBorder="1"/>
    <xf numFmtId="0" fontId="0" fillId="7" borderId="36" xfId="0" applyFill="1" applyBorder="1"/>
    <xf numFmtId="0" fontId="13" fillId="2" borderId="30" xfId="0" applyFont="1" applyFill="1" applyBorder="1"/>
    <xf numFmtId="0" fontId="13" fillId="2" borderId="32" xfId="0" applyFont="1" applyFill="1" applyBorder="1"/>
    <xf numFmtId="0" fontId="2" fillId="6" borderId="0" xfId="0" applyFont="1" applyFill="1"/>
    <xf numFmtId="0" fontId="0" fillId="6" borderId="7" xfId="0" applyFill="1" applyBorder="1"/>
    <xf numFmtId="0" fontId="0" fillId="6" borderId="4" xfId="0" applyFill="1" applyBorder="1"/>
    <xf numFmtId="0" fontId="0" fillId="5" borderId="11" xfId="0" applyFill="1" applyBorder="1"/>
    <xf numFmtId="0" fontId="0" fillId="6" borderId="12" xfId="0" applyFill="1" applyBorder="1"/>
    <xf numFmtId="0" fontId="0" fillId="6" borderId="1" xfId="0" applyFill="1" applyBorder="1"/>
    <xf numFmtId="0" fontId="0" fillId="0" borderId="12" xfId="0" applyFill="1" applyBorder="1"/>
    <xf numFmtId="17" fontId="0" fillId="0" borderId="37" xfId="0" applyNumberFormat="1" applyFill="1" applyBorder="1"/>
    <xf numFmtId="0" fontId="0" fillId="0" borderId="29" xfId="0" applyFill="1" applyBorder="1"/>
    <xf numFmtId="0" fontId="0" fillId="0" borderId="17" xfId="0" applyFill="1" applyBorder="1"/>
    <xf numFmtId="0" fontId="13" fillId="0" borderId="29" xfId="0" applyFont="1" applyFill="1" applyBorder="1"/>
    <xf numFmtId="0" fontId="0" fillId="0" borderId="30" xfId="0" applyFill="1" applyBorder="1"/>
    <xf numFmtId="0" fontId="0" fillId="0" borderId="20" xfId="0" applyFill="1" applyBorder="1"/>
    <xf numFmtId="0" fontId="13" fillId="0" borderId="3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87E7D5"/>
      <color rgb="FF6FFFFF"/>
      <color rgb="FF8EE0D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workbookViewId="0">
      <pane ySplit="2" topLeftCell="A3" activePane="bottomLeft" state="frozen"/>
      <selection pane="bottomLeft" activeCell="I28" sqref="I28"/>
    </sheetView>
  </sheetViews>
  <sheetFormatPr defaultRowHeight="15" x14ac:dyDescent="0.25"/>
  <cols>
    <col min="1" max="1" width="12.7109375" customWidth="1"/>
    <col min="6" max="6" width="9.140625" style="11"/>
    <col min="7" max="12" width="9.140625" style="12"/>
    <col min="13" max="13" width="10.140625" style="12" bestFit="1" customWidth="1"/>
    <col min="14" max="14" width="10.140625" bestFit="1" customWidth="1"/>
    <col min="15" max="15" width="9.140625" style="12"/>
  </cols>
  <sheetData>
    <row r="1" spans="1:15" ht="23.25" x14ac:dyDescent="0.35">
      <c r="A1" s="1" t="s">
        <v>7</v>
      </c>
      <c r="B1" s="2"/>
      <c r="D1" s="93">
        <v>2020</v>
      </c>
      <c r="F1" s="60"/>
      <c r="G1" s="69"/>
      <c r="H1" s="68" t="s">
        <v>31</v>
      </c>
      <c r="I1" s="69"/>
      <c r="J1" s="39"/>
      <c r="K1" s="39"/>
      <c r="L1" s="40"/>
      <c r="M1" s="68" t="s">
        <v>32</v>
      </c>
      <c r="N1" s="39"/>
      <c r="O1" s="80"/>
    </row>
    <row r="2" spans="1:15" ht="15.75" thickBot="1" x14ac:dyDescent="0.3">
      <c r="A2" t="s">
        <v>42</v>
      </c>
      <c r="F2" s="8"/>
      <c r="G2" s="13" t="s">
        <v>0</v>
      </c>
      <c r="H2" s="13" t="s">
        <v>1</v>
      </c>
      <c r="I2" s="70" t="s">
        <v>34</v>
      </c>
      <c r="J2" s="13" t="s">
        <v>2</v>
      </c>
      <c r="K2" s="13" t="s">
        <v>3</v>
      </c>
      <c r="L2" s="32" t="s">
        <v>4</v>
      </c>
      <c r="M2" s="13" t="s">
        <v>5</v>
      </c>
      <c r="N2" s="13" t="s">
        <v>6</v>
      </c>
      <c r="O2" s="81" t="s">
        <v>36</v>
      </c>
    </row>
    <row r="3" spans="1:15" x14ac:dyDescent="0.25">
      <c r="A3" s="6"/>
      <c r="B3" s="6"/>
      <c r="D3" s="41" t="s">
        <v>35</v>
      </c>
      <c r="E3" s="41"/>
      <c r="F3" s="42"/>
      <c r="G3" s="73"/>
      <c r="H3" s="74"/>
      <c r="I3" s="74"/>
      <c r="J3" s="74" t="s">
        <v>37</v>
      </c>
      <c r="K3" s="74"/>
      <c r="L3" s="75"/>
      <c r="N3" s="26"/>
      <c r="O3" s="28" t="str">
        <f>IF(G3 = "Y", "DAILY", IF(H3 = "Y", "WEEKLY", IF(I3 = "Y", "BI-WEEKLY", IF(J3 = "Y", "SEMI-MO", IF(K3 = "Y", "MONTHLY", "ANNUAL")))))</f>
        <v>SEMI-MO</v>
      </c>
    </row>
    <row r="4" spans="1:15" x14ac:dyDescent="0.25">
      <c r="F4" s="8"/>
      <c r="L4" s="28"/>
      <c r="N4" s="6"/>
      <c r="O4" s="28"/>
    </row>
    <row r="5" spans="1:15" x14ac:dyDescent="0.25">
      <c r="A5" s="159" t="s">
        <v>26</v>
      </c>
      <c r="B5" s="160"/>
      <c r="C5" s="160"/>
      <c r="D5" s="160"/>
      <c r="E5" s="160"/>
      <c r="F5" s="161"/>
      <c r="G5" s="162"/>
      <c r="H5" s="162"/>
      <c r="I5" s="163"/>
      <c r="J5" s="162"/>
      <c r="K5" s="162"/>
      <c r="L5" s="162"/>
      <c r="M5" s="162"/>
      <c r="N5" s="162"/>
      <c r="O5" s="164"/>
    </row>
    <row r="6" spans="1:15" x14ac:dyDescent="0.25">
      <c r="A6" s="7"/>
      <c r="B6" s="15" t="s">
        <v>24</v>
      </c>
      <c r="C6" s="16"/>
      <c r="D6" s="16"/>
      <c r="E6" s="16"/>
      <c r="F6" s="59"/>
      <c r="G6" s="62"/>
      <c r="H6" s="62"/>
      <c r="I6" s="64"/>
      <c r="J6" s="63"/>
      <c r="K6" s="62"/>
      <c r="L6" s="62"/>
      <c r="M6" s="62"/>
      <c r="N6" s="62"/>
      <c r="O6" s="65"/>
    </row>
    <row r="7" spans="1:15" x14ac:dyDescent="0.25">
      <c r="A7" s="4"/>
      <c r="C7" t="s">
        <v>25</v>
      </c>
      <c r="F7" s="8"/>
      <c r="G7" s="34"/>
      <c r="H7" s="37"/>
      <c r="I7" s="71"/>
      <c r="J7" s="38"/>
      <c r="K7" s="37"/>
      <c r="L7" s="27"/>
      <c r="M7" s="30">
        <f>+(G7*30)+(H7*52/12)+(I7*26/12)+(J7*2)+K7+L7/12</f>
        <v>0</v>
      </c>
      <c r="N7" s="76">
        <f>+M7*12</f>
        <v>0</v>
      </c>
      <c r="O7" s="25">
        <f>IF(G3 = "Y", G7, IF(H3 = "Y", H7, IF(I3 = "Y", I7, IF(J3 = "Y", J7, IF(K3 = "Y", K7, IF(L3 = "Y", L7, 0))))))</f>
        <v>0</v>
      </c>
    </row>
    <row r="8" spans="1:15" x14ac:dyDescent="0.25">
      <c r="A8" s="4"/>
      <c r="C8" t="s">
        <v>14</v>
      </c>
      <c r="F8" s="8"/>
      <c r="G8" s="34"/>
      <c r="H8" s="37"/>
      <c r="I8" s="71"/>
      <c r="J8" s="38"/>
      <c r="K8" s="37"/>
      <c r="L8" s="27"/>
      <c r="M8" s="30">
        <f t="shared" ref="M8" si="0">+(G8*30)+(H8*52/12)+(I8*26/12)+(J8*2)+K8+L8/12</f>
        <v>0</v>
      </c>
      <c r="N8" s="76">
        <f t="shared" ref="N8" si="1">+M8*12</f>
        <v>0</v>
      </c>
      <c r="O8" s="25">
        <f>IF(G3 = "Y", G8, IF(H3 = "Y", H8, IF(I3 = "Y", I8, IF(J3 = "Y", J8, IF(K3 = "Y", K8, IF(L3 = "Y", L8, 0))))))</f>
        <v>0</v>
      </c>
    </row>
    <row r="9" spans="1:15" x14ac:dyDescent="0.25">
      <c r="A9" s="5"/>
      <c r="B9" s="3"/>
      <c r="C9" s="3" t="s">
        <v>14</v>
      </c>
      <c r="D9" s="3"/>
      <c r="E9" s="3"/>
      <c r="F9" s="9"/>
      <c r="G9" s="34"/>
      <c r="H9" s="37"/>
      <c r="I9" s="71"/>
      <c r="J9" s="38"/>
      <c r="K9" s="37"/>
      <c r="L9" s="27"/>
      <c r="M9" s="30">
        <f>+(G9*30)+(H9*52/12)+(I9*26/12)+(J9*2)+K9+L9/12</f>
        <v>0</v>
      </c>
      <c r="N9" s="76">
        <f>+M9*12</f>
        <v>0</v>
      </c>
      <c r="O9" s="82">
        <f>IF(G3 = "Y", G9, IF(H3 = "Y", H9, IF(I3 = "Y", I9, IF(J3 = "Y", J9, IF(K3 = "Y", K9, IF(L3 = "Y", L9, 0))))))</f>
        <v>0</v>
      </c>
    </row>
    <row r="10" spans="1:15" x14ac:dyDescent="0.25">
      <c r="A10" s="7"/>
      <c r="E10" s="150" t="s">
        <v>28</v>
      </c>
      <c r="F10" s="165"/>
      <c r="L10" s="28"/>
      <c r="M10" s="166">
        <f>SUM(M6:M9)</f>
        <v>0</v>
      </c>
      <c r="N10" s="167">
        <f>+M10*12</f>
        <v>0</v>
      </c>
      <c r="O10" s="166">
        <f>SUM(O7:O9)</f>
        <v>0</v>
      </c>
    </row>
    <row r="11" spans="1:15" x14ac:dyDescent="0.25">
      <c r="A11" s="4"/>
      <c r="F11" s="8"/>
      <c r="L11" s="28"/>
      <c r="N11" s="26"/>
      <c r="O11" s="28"/>
    </row>
    <row r="12" spans="1:15" x14ac:dyDescent="0.25">
      <c r="A12" s="168" t="s">
        <v>27</v>
      </c>
      <c r="B12" s="141"/>
      <c r="C12" s="141"/>
      <c r="D12" s="141"/>
      <c r="E12" s="141"/>
      <c r="F12" s="169"/>
      <c r="G12" s="170"/>
      <c r="H12" s="171"/>
      <c r="I12" s="172"/>
      <c r="J12" s="171"/>
      <c r="K12" s="171"/>
      <c r="L12" s="171"/>
      <c r="M12" s="171"/>
      <c r="N12" s="171"/>
      <c r="O12" s="173"/>
    </row>
    <row r="13" spans="1:15" x14ac:dyDescent="0.25">
      <c r="A13" s="6"/>
      <c r="B13" s="15" t="s">
        <v>21</v>
      </c>
      <c r="C13" s="16"/>
      <c r="D13" s="16"/>
      <c r="E13" s="33"/>
      <c r="F13" s="59"/>
      <c r="G13" s="64"/>
      <c r="H13" s="64"/>
      <c r="I13" s="64"/>
      <c r="J13" s="64"/>
      <c r="K13" s="64"/>
      <c r="L13" s="64"/>
      <c r="M13" s="64"/>
      <c r="N13" s="64"/>
      <c r="O13" s="65"/>
    </row>
    <row r="14" spans="1:15" x14ac:dyDescent="0.25">
      <c r="A14" s="4"/>
      <c r="C14" s="19" t="s">
        <v>8</v>
      </c>
      <c r="D14" s="14"/>
      <c r="E14" s="41"/>
      <c r="F14" s="42"/>
      <c r="L14" s="28"/>
      <c r="M14" s="29"/>
      <c r="N14" s="77"/>
      <c r="O14" s="25"/>
    </row>
    <row r="15" spans="1:15" x14ac:dyDescent="0.25">
      <c r="A15" s="4"/>
      <c r="B15" s="18"/>
      <c r="C15" t="s">
        <v>9</v>
      </c>
      <c r="F15" s="8"/>
      <c r="G15" s="34"/>
      <c r="H15" s="35"/>
      <c r="I15" s="72"/>
      <c r="J15" s="36"/>
      <c r="K15" s="35"/>
      <c r="L15" s="27"/>
      <c r="M15" s="30">
        <f>+(G15*30)+(H15*52/12)+(I15*26/12)+(J15*2)+K15+L15/12</f>
        <v>0</v>
      </c>
      <c r="N15" s="76">
        <f t="shared" ref="N15:N23" si="2">+M15*12</f>
        <v>0</v>
      </c>
      <c r="O15" s="67">
        <f>IF(G3 = "Y", G15, IF(H3 = "Y", H15, IF(I3 = "Y", I15, IF(J3 = "Y", J15, IF(K3 = "Y", K15, IF(L3 = "Y", L15, 0))))))</f>
        <v>0</v>
      </c>
    </row>
    <row r="16" spans="1:15" x14ac:dyDescent="0.25">
      <c r="A16" s="4"/>
      <c r="B16" s="18"/>
      <c r="C16" t="s">
        <v>10</v>
      </c>
      <c r="F16" s="8"/>
      <c r="G16" s="34"/>
      <c r="H16" s="35"/>
      <c r="I16" s="71"/>
      <c r="J16" s="36"/>
      <c r="K16" s="35"/>
      <c r="L16" s="27"/>
      <c r="M16" s="30">
        <f t="shared" ref="M16:M23" si="3">+(G16*30)+(H16*52/12)+(I16*26/12)+(J16*2)+K16+L16/12</f>
        <v>0</v>
      </c>
      <c r="N16" s="76">
        <f t="shared" si="2"/>
        <v>0</v>
      </c>
      <c r="O16" s="67">
        <f>IF(G3 = "Y", G16, IF(H3 = "Y", H16, IF(I3 = "Y", I16, IF(J3 = "Y", J16, IF(K3 = "Y", K16, IF(L3= "Y", L16, 0))))))</f>
        <v>0</v>
      </c>
    </row>
    <row r="17" spans="1:15" x14ac:dyDescent="0.25">
      <c r="A17" s="4"/>
      <c r="B17" s="18"/>
      <c r="C17" t="s">
        <v>11</v>
      </c>
      <c r="F17" s="8"/>
      <c r="G17" s="34"/>
      <c r="H17" s="35"/>
      <c r="I17" s="71"/>
      <c r="J17" s="36"/>
      <c r="K17" s="35"/>
      <c r="L17" s="27"/>
      <c r="M17" s="30">
        <f t="shared" si="3"/>
        <v>0</v>
      </c>
      <c r="N17" s="76">
        <f t="shared" si="2"/>
        <v>0</v>
      </c>
      <c r="O17" s="67">
        <f>IF(G3 = "Y", G17, IF(H3 = "Y", H17, IF(I3 = "Y", I17, IF(J3 = "Y", J17, IF(K3 = "Y", K17, IF(L3 = "Y", L17, 0))))))</f>
        <v>0</v>
      </c>
    </row>
    <row r="18" spans="1:15" x14ac:dyDescent="0.25">
      <c r="A18" s="4"/>
      <c r="B18" s="18"/>
      <c r="C18" t="s">
        <v>12</v>
      </c>
      <c r="F18" s="8"/>
      <c r="G18" s="34"/>
      <c r="H18" s="35"/>
      <c r="I18" s="71"/>
      <c r="J18" s="36"/>
      <c r="K18" s="35"/>
      <c r="L18" s="27"/>
      <c r="M18" s="30">
        <f t="shared" si="3"/>
        <v>0</v>
      </c>
      <c r="N18" s="76">
        <f t="shared" si="2"/>
        <v>0</v>
      </c>
      <c r="O18" s="67">
        <f>IF(G3 = "Y", G18, IF(H3 = "Y", H18, IF(I3 = "Y", I18, IF(J3 = "Y", J18, IF(K3 = "Y", K18, IF(L3 = "Y", L18, 0))))))</f>
        <v>0</v>
      </c>
    </row>
    <row r="19" spans="1:15" x14ac:dyDescent="0.25">
      <c r="A19" s="4"/>
      <c r="B19" s="18"/>
      <c r="C19" t="s">
        <v>13</v>
      </c>
      <c r="F19" s="8"/>
      <c r="G19" s="34"/>
      <c r="H19" s="35"/>
      <c r="I19" s="71"/>
      <c r="J19" s="36"/>
      <c r="K19" s="35"/>
      <c r="L19" s="27"/>
      <c r="M19" s="30">
        <f t="shared" si="3"/>
        <v>0</v>
      </c>
      <c r="N19" s="76">
        <f t="shared" si="2"/>
        <v>0</v>
      </c>
      <c r="O19" s="67">
        <f>IF(G3 = "Y", G19, IF(H3 = "Y", H19, IF(I3 = "Y", I19, IF(J3 = "Y", J19, IF(K3 = "Y", K19, IF(L3 = "Y", L19, 0))))))</f>
        <v>0</v>
      </c>
    </row>
    <row r="20" spans="1:15" x14ac:dyDescent="0.25">
      <c r="A20" s="4"/>
      <c r="B20" s="18"/>
      <c r="C20" t="s">
        <v>14</v>
      </c>
      <c r="F20" s="8"/>
      <c r="G20" s="34"/>
      <c r="H20" s="35"/>
      <c r="I20" s="71"/>
      <c r="J20" s="36"/>
      <c r="K20" s="35"/>
      <c r="L20" s="27"/>
      <c r="M20" s="30">
        <f t="shared" si="3"/>
        <v>0</v>
      </c>
      <c r="N20" s="76">
        <f t="shared" si="2"/>
        <v>0</v>
      </c>
      <c r="O20" s="67">
        <f>IF(G3 = "Y", G20, IF(H3 = "Y", H20, IF(I3 = "Y", I20, IF(J3 = "Y", J20, IF(K3 = "Y", K20, IF(L3 = "Y", L20, 0))))))</f>
        <v>0</v>
      </c>
    </row>
    <row r="21" spans="1:15" x14ac:dyDescent="0.25">
      <c r="A21" s="4"/>
      <c r="B21" s="18"/>
      <c r="C21" t="s">
        <v>14</v>
      </c>
      <c r="F21" s="8"/>
      <c r="G21" s="34"/>
      <c r="H21" s="35"/>
      <c r="I21" s="71"/>
      <c r="J21" s="36"/>
      <c r="K21" s="35"/>
      <c r="L21" s="27"/>
      <c r="M21" s="30">
        <f t="shared" si="3"/>
        <v>0</v>
      </c>
      <c r="N21" s="76">
        <f t="shared" si="2"/>
        <v>0</v>
      </c>
      <c r="O21" s="67">
        <f>IF(G3 = "Y", G21, IF(H3 = "Y", H21, IF(I3 = "Y", I21, IF(J3 = "Y", J21, IF(K3 = "Y", K21, IF(L3 = "Y", L21, 0))))))</f>
        <v>0</v>
      </c>
    </row>
    <row r="22" spans="1:15" x14ac:dyDescent="0.25">
      <c r="A22" s="4"/>
      <c r="B22" s="18"/>
      <c r="C22" t="s">
        <v>14</v>
      </c>
      <c r="F22" s="8"/>
      <c r="G22" s="34"/>
      <c r="H22" s="35"/>
      <c r="I22" s="71"/>
      <c r="J22" s="36"/>
      <c r="K22" s="35"/>
      <c r="L22" s="27"/>
      <c r="M22" s="30">
        <f t="shared" si="3"/>
        <v>0</v>
      </c>
      <c r="N22" s="76">
        <f t="shared" si="2"/>
        <v>0</v>
      </c>
      <c r="O22" s="67">
        <f>IF(G3 = "Y", G22, IF(H3 = "Y", H22, IF(I3 = "Y", I22, IF(J3 = "Y", J22, IF(K3 = "Y", K22, IF(L3 = "Y", L22, 0))))))</f>
        <v>0</v>
      </c>
    </row>
    <row r="23" spans="1:15" x14ac:dyDescent="0.25">
      <c r="A23" s="4"/>
      <c r="B23" s="18"/>
      <c r="C23" s="21" t="s">
        <v>14</v>
      </c>
      <c r="D23" s="3"/>
      <c r="E23" s="3"/>
      <c r="F23" s="9"/>
      <c r="G23" s="34"/>
      <c r="H23" s="35"/>
      <c r="I23" s="71"/>
      <c r="J23" s="36"/>
      <c r="K23" s="35"/>
      <c r="L23" s="27"/>
      <c r="M23" s="30">
        <f t="shared" si="3"/>
        <v>0</v>
      </c>
      <c r="N23" s="76">
        <f t="shared" si="2"/>
        <v>0</v>
      </c>
      <c r="O23" s="67">
        <f>IF(G3 = "Y", G23, IF(H3 = "Y", H23, IF(I3 = "Y", I23, IF(J3 = "Y", J23, IF(K3 = "Y", K23, IF(L3 = "Y", L23, 0))))))</f>
        <v>0</v>
      </c>
    </row>
    <row r="24" spans="1:15" x14ac:dyDescent="0.25">
      <c r="A24" s="6"/>
      <c r="B24" s="20"/>
      <c r="F24" s="60" t="s">
        <v>30</v>
      </c>
      <c r="L24" s="28"/>
      <c r="M24" s="49">
        <f>SUM(M15:M23)</f>
        <v>0</v>
      </c>
      <c r="N24" s="78">
        <f>SUM(N15:N23)</f>
        <v>0</v>
      </c>
      <c r="O24" s="50">
        <f>SUM(O15:O23)</f>
        <v>0</v>
      </c>
    </row>
    <row r="25" spans="1:15" x14ac:dyDescent="0.25">
      <c r="B25" s="20"/>
      <c r="F25" s="10"/>
      <c r="M25" s="29"/>
      <c r="N25" s="77"/>
      <c r="O25" s="29"/>
    </row>
    <row r="26" spans="1:15" x14ac:dyDescent="0.25">
      <c r="A26" s="4"/>
      <c r="C26" s="17" t="s">
        <v>15</v>
      </c>
      <c r="D26" s="61"/>
      <c r="E26" s="41"/>
      <c r="F26" s="42"/>
      <c r="L26" s="28"/>
      <c r="M26" s="29"/>
      <c r="N26" s="77"/>
      <c r="O26" s="29"/>
    </row>
    <row r="27" spans="1:15" x14ac:dyDescent="0.25">
      <c r="A27" s="4"/>
      <c r="B27" s="18"/>
      <c r="C27" t="s">
        <v>23</v>
      </c>
      <c r="F27" s="51">
        <v>0</v>
      </c>
      <c r="G27" s="58"/>
      <c r="H27" s="52"/>
      <c r="J27" s="54"/>
      <c r="K27" s="52"/>
      <c r="L27" s="52"/>
      <c r="M27" s="30">
        <f>F27*M7</f>
        <v>0</v>
      </c>
      <c r="N27" s="76">
        <f>+M27*12</f>
        <v>0</v>
      </c>
      <c r="O27" s="67">
        <f>IF(O3 = "DAILY", F27*G7, IF(O3 = "WEEKLY", F27*H7, IF(O3 = "BI-WEEKLY", F27*I7, IF(O3 = "SEMI-MO", F27*J7, IF(O3 = "MONTHLY", F27*K7, F27*L7)))))</f>
        <v>0</v>
      </c>
    </row>
    <row r="28" spans="1:15" x14ac:dyDescent="0.25">
      <c r="A28" s="4"/>
      <c r="B28" s="18"/>
      <c r="C28" t="s">
        <v>16</v>
      </c>
      <c r="F28" s="51">
        <v>0</v>
      </c>
      <c r="G28" s="58"/>
      <c r="H28" s="52"/>
      <c r="J28" s="54"/>
      <c r="K28" s="52"/>
      <c r="L28" s="52"/>
      <c r="M28" s="31">
        <f>F28*M7</f>
        <v>0</v>
      </c>
      <c r="N28" s="76">
        <f t="shared" ref="N28:N30" si="4">+M28*12</f>
        <v>0</v>
      </c>
      <c r="O28" s="82">
        <f>IF(O3 = "DAILY", F28*G7, IF(O3 = "WEEKLY", F28*H7, IF(O3 = "BI-WEEKLY", F28*I7, IF(O3 = "SEMI-MO", F28*J7, IF(O3 = "MONTHLY", F28*K7, F28*L7)))))</f>
        <v>0</v>
      </c>
    </row>
    <row r="29" spans="1:15" x14ac:dyDescent="0.25">
      <c r="A29" s="4"/>
      <c r="B29" s="18"/>
      <c r="C29" t="s">
        <v>14</v>
      </c>
      <c r="F29" s="53"/>
      <c r="G29" s="58"/>
      <c r="H29" s="52"/>
      <c r="J29" s="54"/>
      <c r="K29" s="52"/>
      <c r="L29" s="52"/>
      <c r="M29" s="31">
        <f>F29*M7</f>
        <v>0</v>
      </c>
      <c r="N29" s="76">
        <f t="shared" si="4"/>
        <v>0</v>
      </c>
      <c r="O29" s="82">
        <f>IF(O3 = "DAILY", F29*G7, IF(O3 = "WEEKLY", F29*H7, IF(O3 = "BI-WEEKLY", F29*I7, IF(O3 = "SEMI-MO", F29*J7, IF(O3 = "MONTHLY", F29*K7, F29*L7)))))</f>
        <v>0</v>
      </c>
    </row>
    <row r="30" spans="1:15" x14ac:dyDescent="0.25">
      <c r="A30" s="4"/>
      <c r="B30" s="18"/>
      <c r="C30" s="3" t="s">
        <v>14</v>
      </c>
      <c r="D30" s="3"/>
      <c r="E30" s="3"/>
      <c r="F30" s="51"/>
      <c r="G30" s="57"/>
      <c r="H30" s="55"/>
      <c r="J30" s="56"/>
      <c r="K30" s="55"/>
      <c r="L30" s="55"/>
      <c r="M30" s="31">
        <f>F30*M7</f>
        <v>0</v>
      </c>
      <c r="N30" s="76">
        <f t="shared" si="4"/>
        <v>0</v>
      </c>
      <c r="O30" s="82">
        <f>IF(O3 = "DAILY", F30*G7, IF(O3 = "WEEKLY", F30*H7, IF(O3 = "BI-WEEKLY", F30*I7, IF(O3 = "SEMI-MO", F30*J7, IF(O3 = "MONTHLY", F30*K7, F30*L7)))))</f>
        <v>0</v>
      </c>
    </row>
    <row r="31" spans="1:15" x14ac:dyDescent="0.25">
      <c r="A31" s="6"/>
      <c r="B31" s="20"/>
      <c r="F31" s="60" t="s">
        <v>30</v>
      </c>
      <c r="I31" s="24"/>
      <c r="L31" s="28"/>
      <c r="M31" s="49">
        <f>SUM(M27:M30)</f>
        <v>0</v>
      </c>
      <c r="N31" s="78">
        <f>SUM(N27:N30)</f>
        <v>0</v>
      </c>
      <c r="O31" s="50">
        <f>SUM(O27:O30)</f>
        <v>0</v>
      </c>
    </row>
    <row r="32" spans="1:15" x14ac:dyDescent="0.25">
      <c r="A32" s="4"/>
      <c r="F32" s="8"/>
      <c r="G32" s="22"/>
      <c r="H32" s="23"/>
      <c r="J32" s="23"/>
      <c r="K32" s="23"/>
      <c r="L32" s="66"/>
      <c r="M32" s="67"/>
      <c r="N32" s="22"/>
      <c r="O32" s="29"/>
    </row>
    <row r="33" spans="1:15" x14ac:dyDescent="0.25">
      <c r="A33" s="4"/>
      <c r="B33" s="15" t="s">
        <v>22</v>
      </c>
      <c r="C33" s="16"/>
      <c r="D33" s="16"/>
      <c r="E33" s="16"/>
      <c r="F33" s="59"/>
      <c r="G33" s="64"/>
      <c r="H33" s="64"/>
      <c r="I33" s="64"/>
      <c r="J33" s="64"/>
      <c r="K33" s="64"/>
      <c r="L33" s="64"/>
      <c r="M33" s="64"/>
      <c r="N33" s="64"/>
      <c r="O33" s="65"/>
    </row>
    <row r="34" spans="1:15" x14ac:dyDescent="0.25">
      <c r="A34" s="4"/>
      <c r="B34" s="18"/>
      <c r="C34" s="6" t="s">
        <v>17</v>
      </c>
      <c r="D34" s="6"/>
      <c r="E34" s="6"/>
      <c r="F34" s="51">
        <v>0</v>
      </c>
      <c r="G34" s="58"/>
      <c r="H34" s="52"/>
      <c r="J34" s="54"/>
      <c r="K34" s="52"/>
      <c r="L34" s="52"/>
      <c r="M34" s="30">
        <f>F34*M7</f>
        <v>0</v>
      </c>
      <c r="N34" s="76">
        <f t="shared" ref="N34:N39" si="5">+M34*12</f>
        <v>0</v>
      </c>
      <c r="O34" s="67">
        <f>IF(O3 = "DAILY", F34*G7, IF(O3 = "WEEKLY", F34*H7, IF(O3 = "BI-WEEKLY", F34*I7, IF(O3 = "SEMI-MO", F34*J7, IF(O3 = "MONTHLY", F34*K7, F34*L7)))))</f>
        <v>0</v>
      </c>
    </row>
    <row r="35" spans="1:15" x14ac:dyDescent="0.25">
      <c r="A35" s="4"/>
      <c r="B35" s="18"/>
      <c r="C35" s="6" t="s">
        <v>18</v>
      </c>
      <c r="D35" s="6"/>
      <c r="E35" s="6"/>
      <c r="F35" s="53">
        <v>0</v>
      </c>
      <c r="G35" s="58"/>
      <c r="H35" s="52"/>
      <c r="J35" s="54"/>
      <c r="K35" s="52"/>
      <c r="L35" s="52"/>
      <c r="M35" s="31">
        <f>F35*M7</f>
        <v>0</v>
      </c>
      <c r="N35" s="76">
        <f t="shared" si="5"/>
        <v>0</v>
      </c>
      <c r="O35" s="82">
        <f>IF(O3 = "DAILY", F35*G7, IF(O3 = "WEEKLY", F35*H7, IF(O3 = "BI-WEEKLY", F35*I7, IF(O3 = "SEMI-MO", F35*J7, IF(O3 = "MONTHLY", F35*K7, F35*L7)))))</f>
        <v>0</v>
      </c>
    </row>
    <row r="36" spans="1:15" x14ac:dyDescent="0.25">
      <c r="A36" s="4"/>
      <c r="B36" s="18"/>
      <c r="C36" s="6" t="s">
        <v>19</v>
      </c>
      <c r="D36" s="6"/>
      <c r="E36" s="6"/>
      <c r="F36" s="53">
        <v>0</v>
      </c>
      <c r="G36" s="58"/>
      <c r="H36" s="52"/>
      <c r="J36" s="54"/>
      <c r="K36" s="52"/>
      <c r="L36" s="52"/>
      <c r="M36" s="31">
        <f>F36*M7</f>
        <v>0</v>
      </c>
      <c r="N36" s="76">
        <f t="shared" si="5"/>
        <v>0</v>
      </c>
      <c r="O36" s="82">
        <f>IF(O3 = "DAILY", F36*G7, IF(O3 = "WEEKLY", F36*H7, IF(O3 = "BI-WEEKLY", F36*I7, IF(O3 = "SEMI-MO", F36*J7, IF(O3 = "MONTHLY", F36*K7, F36*L7)))))</f>
        <v>0</v>
      </c>
    </row>
    <row r="37" spans="1:15" x14ac:dyDescent="0.25">
      <c r="A37" s="4"/>
      <c r="B37" s="18"/>
      <c r="C37" s="6" t="s">
        <v>20</v>
      </c>
      <c r="D37" s="6"/>
      <c r="E37" s="6"/>
      <c r="F37" s="53">
        <v>0</v>
      </c>
      <c r="G37" s="58"/>
      <c r="H37" s="52"/>
      <c r="J37" s="54"/>
      <c r="K37" s="52"/>
      <c r="L37" s="52"/>
      <c r="M37" s="31">
        <f>F37*M7</f>
        <v>0</v>
      </c>
      <c r="N37" s="76">
        <f t="shared" si="5"/>
        <v>0</v>
      </c>
      <c r="O37" s="82">
        <f>IF(O3 = "DAILY", F37*G7, IF(O3 = "WEEKLY", F37*H7, IF(O3 = "BI-WEEKLY", F37*I7, IF(O3 = "SEMI-MO", F37*J7, IF(O3 = "MONTHLY", F37*K7, F37*L7)))))</f>
        <v>0</v>
      </c>
    </row>
    <row r="38" spans="1:15" x14ac:dyDescent="0.25">
      <c r="B38" s="18"/>
      <c r="C38" s="6" t="s">
        <v>14</v>
      </c>
      <c r="D38" s="6"/>
      <c r="E38" s="6"/>
      <c r="F38" s="53"/>
      <c r="G38" s="58"/>
      <c r="H38" s="52"/>
      <c r="J38" s="54"/>
      <c r="K38" s="52"/>
      <c r="L38" s="52"/>
      <c r="M38" s="31">
        <f>F38*M7</f>
        <v>0</v>
      </c>
      <c r="N38" s="76">
        <f t="shared" si="5"/>
        <v>0</v>
      </c>
      <c r="O38" s="82">
        <f>IF(O3 = "DAILY", F38*G7, IF(O3 = "WEEKLY", F38*H7, IF(O3 = "BI-WEEKLY", F38*I7, IF(O3 = "SEMI-MO", F38*J7, IF(O3 = "MONTHLY", F38*K7, F38*L7)))))</f>
        <v>0</v>
      </c>
    </row>
    <row r="39" spans="1:15" x14ac:dyDescent="0.25">
      <c r="B39" s="18"/>
      <c r="C39" s="3" t="s">
        <v>14</v>
      </c>
      <c r="D39" s="3"/>
      <c r="E39" s="3"/>
      <c r="F39" s="53"/>
      <c r="G39" s="57"/>
      <c r="H39" s="55"/>
      <c r="I39" s="23"/>
      <c r="J39" s="56"/>
      <c r="K39" s="55"/>
      <c r="L39" s="55"/>
      <c r="M39" s="31">
        <f>F39*M7</f>
        <v>0</v>
      </c>
      <c r="N39" s="76">
        <f t="shared" si="5"/>
        <v>0</v>
      </c>
      <c r="O39" s="82">
        <f>IF(O3 = "DAILY", F39*G7, IF(O3 = "WEEKLY", F39*H7, IF(O3 = "BI-WEEKLY", F39*I7, IF(O3 = "SEMI-MO", F39*J7, IF(O3 = "MONTHLY", F39*K7, F39*L7)))))</f>
        <v>0</v>
      </c>
    </row>
    <row r="40" spans="1:15" x14ac:dyDescent="0.25">
      <c r="B40" s="20"/>
      <c r="F40" s="60" t="s">
        <v>30</v>
      </c>
      <c r="L40" s="28"/>
      <c r="M40" s="49">
        <f>SUM(M34:M39)</f>
        <v>0</v>
      </c>
      <c r="N40" s="78">
        <f>SUM(N34:N39)</f>
        <v>0</v>
      </c>
      <c r="O40" s="50">
        <f>SUM(O34:O39)</f>
        <v>0</v>
      </c>
    </row>
    <row r="41" spans="1:15" x14ac:dyDescent="0.25">
      <c r="A41" s="5"/>
      <c r="B41" s="21"/>
      <c r="C41" s="3"/>
      <c r="D41" s="3"/>
      <c r="E41" s="3"/>
      <c r="F41" s="9"/>
      <c r="L41" s="28"/>
      <c r="M41" s="67"/>
      <c r="N41" s="22"/>
      <c r="O41" s="67"/>
    </row>
    <row r="42" spans="1:15" x14ac:dyDescent="0.25">
      <c r="A42" s="4"/>
      <c r="E42" s="175" t="s">
        <v>29</v>
      </c>
      <c r="F42" s="176"/>
      <c r="L42" s="28"/>
      <c r="M42" s="177">
        <f>M24+M31+M40</f>
        <v>0</v>
      </c>
      <c r="N42" s="178">
        <f>N24+N31+N40</f>
        <v>0</v>
      </c>
      <c r="O42" s="177">
        <f>O24+O31+O40</f>
        <v>0</v>
      </c>
    </row>
    <row r="43" spans="1:15" x14ac:dyDescent="0.25">
      <c r="A43" s="4"/>
      <c r="F43" s="8"/>
      <c r="L43" s="28"/>
      <c r="M43" s="29"/>
      <c r="N43" s="77"/>
      <c r="O43" s="29"/>
    </row>
    <row r="44" spans="1:15" x14ac:dyDescent="0.25">
      <c r="A44" s="4"/>
      <c r="F44" s="8"/>
      <c r="L44" s="28"/>
      <c r="M44" s="28"/>
      <c r="N44" s="77"/>
      <c r="O44" s="29"/>
    </row>
    <row r="45" spans="1:15" x14ac:dyDescent="0.25">
      <c r="A45" s="43" t="s">
        <v>33</v>
      </c>
      <c r="B45" s="44"/>
      <c r="C45" s="44"/>
      <c r="D45" s="44"/>
      <c r="E45" s="44"/>
      <c r="F45" s="45"/>
      <c r="G45" s="46"/>
      <c r="H45" s="46"/>
      <c r="I45" s="46"/>
      <c r="J45" s="46"/>
      <c r="K45" s="46"/>
      <c r="L45" s="47"/>
      <c r="M45" s="48">
        <f>M10-M42</f>
        <v>0</v>
      </c>
      <c r="N45" s="79">
        <f>N10-N42</f>
        <v>0</v>
      </c>
      <c r="O45" s="48">
        <f>O10-O42</f>
        <v>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90"/>
  <sheetViews>
    <sheetView tabSelected="1" workbookViewId="0">
      <pane ySplit="7" topLeftCell="A8" activePane="bottomLeft" state="frozen"/>
      <selection pane="bottomLeft" activeCell="N16" sqref="N16"/>
    </sheetView>
  </sheetViews>
  <sheetFormatPr defaultRowHeight="15" x14ac:dyDescent="0.25"/>
  <cols>
    <col min="17" max="17" width="9.28515625" customWidth="1"/>
  </cols>
  <sheetData>
    <row r="1" spans="1:28" ht="23.25" x14ac:dyDescent="0.35">
      <c r="A1" s="1" t="s">
        <v>81</v>
      </c>
      <c r="B1" s="2"/>
      <c r="G1" s="6"/>
      <c r="H1" s="6"/>
      <c r="K1" s="91"/>
      <c r="L1" s="91"/>
      <c r="M1" s="91"/>
    </row>
    <row r="2" spans="1:28" x14ac:dyDescent="0.25">
      <c r="A2" t="s">
        <v>78</v>
      </c>
      <c r="G2" s="6"/>
      <c r="H2" s="6"/>
      <c r="K2" s="6"/>
      <c r="L2" s="6"/>
      <c r="M2" s="6"/>
    </row>
    <row r="3" spans="1:28" x14ac:dyDescent="0.25">
      <c r="G3" s="6"/>
      <c r="H3" s="6"/>
      <c r="K3" s="91"/>
      <c r="L3" s="91"/>
      <c r="M3" s="91"/>
    </row>
    <row r="4" spans="1:28" x14ac:dyDescent="0.25">
      <c r="A4" s="86" t="s">
        <v>43</v>
      </c>
      <c r="B4" s="95"/>
      <c r="C4" s="88">
        <f>'Paycheck Analysis'!D1</f>
        <v>2020</v>
      </c>
      <c r="G4" s="6"/>
      <c r="H4" s="6"/>
    </row>
    <row r="5" spans="1:28" x14ac:dyDescent="0.25">
      <c r="A5" s="89" t="s">
        <v>44</v>
      </c>
      <c r="B5" s="90"/>
      <c r="C5" s="92" t="str">
        <f>'Paycheck Analysis'!O3</f>
        <v>SEMI-MO</v>
      </c>
      <c r="G5" s="6"/>
      <c r="H5" s="6"/>
    </row>
    <row r="6" spans="1:28" x14ac:dyDescent="0.25">
      <c r="A6" s="86" t="s">
        <v>97</v>
      </c>
      <c r="B6" s="206"/>
      <c r="C6" s="207" t="s">
        <v>98</v>
      </c>
      <c r="G6" s="4"/>
      <c r="H6" s="109" t="s">
        <v>53</v>
      </c>
      <c r="I6" s="110"/>
      <c r="J6" s="111"/>
      <c r="K6" s="112"/>
      <c r="L6" s="112"/>
      <c r="M6" s="113"/>
      <c r="N6" s="110" t="s">
        <v>32</v>
      </c>
      <c r="O6" s="112"/>
      <c r="P6" s="114"/>
      <c r="Q6" s="115" t="s">
        <v>77</v>
      </c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04"/>
    </row>
    <row r="7" spans="1:28" ht="15.75" thickBot="1" x14ac:dyDescent="0.3">
      <c r="G7" s="4"/>
      <c r="H7" s="13" t="s">
        <v>0</v>
      </c>
      <c r="I7" s="13" t="s">
        <v>1</v>
      </c>
      <c r="J7" s="70" t="s">
        <v>34</v>
      </c>
      <c r="K7" s="13" t="s">
        <v>2</v>
      </c>
      <c r="L7" s="13" t="s">
        <v>3</v>
      </c>
      <c r="M7" s="32" t="s">
        <v>4</v>
      </c>
      <c r="N7" s="13" t="s">
        <v>5</v>
      </c>
      <c r="O7" s="13" t="s">
        <v>6</v>
      </c>
      <c r="P7" s="81" t="s">
        <v>36</v>
      </c>
      <c r="Q7" s="126" t="str">
        <f>IF(C4, CONCATENATE("JAN ", C4), "JAN {?}")</f>
        <v>JAN 2020</v>
      </c>
      <c r="R7" s="128" t="str">
        <f>IF(C4, CONCATENATE("FEB ", C4), "FEB {?}")</f>
        <v>FEB 2020</v>
      </c>
      <c r="S7" s="128" t="str">
        <f>IF(C4, CONCATENATE("MAR ", C4), "MAR {?}")</f>
        <v>MAR 2020</v>
      </c>
      <c r="T7" s="128" t="str">
        <f>IF(C4, CONCATENATE("APR ", C4), "APR {?}")</f>
        <v>APR 2020</v>
      </c>
      <c r="U7" s="128" t="str">
        <f>IF(C4, CONCATENATE("MAY ", C4), "MAY {?}")</f>
        <v>MAY 2020</v>
      </c>
      <c r="V7" s="128" t="str">
        <f>IF(C4, CONCATENATE("JUN ", C4), "JUN {?}")</f>
        <v>JUN 2020</v>
      </c>
      <c r="W7" s="128" t="str">
        <f>IF(C4, CONCATENATE("JUL ", C4), "JUL {?}")</f>
        <v>JUL 2020</v>
      </c>
      <c r="X7" s="128" t="str">
        <f>IF(C4, CONCATENATE("AUG ", C4), "AUG {?}")</f>
        <v>AUG 2020</v>
      </c>
      <c r="Y7" s="128" t="str">
        <f>IF(C4, CONCATENATE("SEP ", C4), "SEP {?}")</f>
        <v>SEP 2020</v>
      </c>
      <c r="Z7" s="128" t="str">
        <f>IF(C4, CONCATENATE("OCT ", C4), "OCT {?}")</f>
        <v>OCT 2020</v>
      </c>
      <c r="AA7" s="128" t="str">
        <f>IF(C4, CONCATENATE("NOV ", C4), "NOV {?}")</f>
        <v>NOV 2020</v>
      </c>
      <c r="AB7" s="124" t="str">
        <f>IF(C4, CONCATENATE("DEC ", C4), "DEC {?}")</f>
        <v>DEC 2020</v>
      </c>
    </row>
    <row r="8" spans="1:28" x14ac:dyDescent="0.25">
      <c r="A8" s="146" t="s">
        <v>48</v>
      </c>
      <c r="B8" s="147"/>
      <c r="C8" s="147"/>
      <c r="D8" s="147"/>
      <c r="E8" s="147"/>
      <c r="F8" s="147"/>
      <c r="G8" s="148"/>
      <c r="H8" s="97"/>
      <c r="I8" s="97"/>
      <c r="J8" s="97"/>
      <c r="K8" s="97"/>
      <c r="L8" s="97"/>
      <c r="M8" s="97"/>
      <c r="N8" s="149"/>
      <c r="O8" s="138"/>
      <c r="P8" s="98"/>
      <c r="Q8" s="149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98"/>
    </row>
    <row r="9" spans="1:28" x14ac:dyDescent="0.25">
      <c r="A9" s="20"/>
      <c r="B9" s="61" t="s">
        <v>46</v>
      </c>
      <c r="C9" s="41"/>
      <c r="D9" s="41"/>
      <c r="E9" s="41"/>
      <c r="F9" s="41"/>
      <c r="G9" s="105"/>
      <c r="N9" s="20"/>
      <c r="O9" s="6"/>
      <c r="P9" s="4"/>
      <c r="Q9" s="107"/>
      <c r="R9" s="91"/>
      <c r="S9" s="91"/>
      <c r="T9" s="91"/>
      <c r="U9" s="91"/>
      <c r="V9" s="91"/>
      <c r="W9" s="91"/>
      <c r="X9" s="91"/>
      <c r="Y9" s="91"/>
      <c r="Z9" s="91"/>
      <c r="AA9" s="91"/>
      <c r="AB9" s="108"/>
    </row>
    <row r="10" spans="1:28" x14ac:dyDescent="0.25">
      <c r="A10" s="20"/>
      <c r="B10" s="21"/>
      <c r="C10" s="3" t="s">
        <v>47</v>
      </c>
      <c r="D10" s="3"/>
      <c r="E10" s="3"/>
      <c r="F10" s="3"/>
      <c r="G10" s="5"/>
      <c r="H10" t="str">
        <f>IF(C5 = "DAILY", P10, "-")</f>
        <v>-</v>
      </c>
      <c r="I10" t="str">
        <f>IF(C5 = "WEEKLY", P10, "-")</f>
        <v>-</v>
      </c>
      <c r="J10" t="str">
        <f>IF(C5 = "BI-WEEKLY", P10, "-")</f>
        <v>-</v>
      </c>
      <c r="K10">
        <f>IF(C5 = "SEMI-MO", P10, "-")</f>
        <v>0</v>
      </c>
      <c r="L10" t="str">
        <f>IF(C5 = "MONTHLY", P10, "-")</f>
        <v>-</v>
      </c>
      <c r="M10" t="str">
        <f>IF(C5 = "ANNUAL", P10, "-")</f>
        <v>-</v>
      </c>
      <c r="N10" s="20">
        <f>'Paycheck Analysis'!M45</f>
        <v>0</v>
      </c>
      <c r="O10" s="3">
        <f>'Paycheck Analysis'!N45</f>
        <v>0</v>
      </c>
      <c r="P10" s="4">
        <f>'Paycheck Analysis'!O45</f>
        <v>0</v>
      </c>
      <c r="Q10" s="107" t="s">
        <v>14</v>
      </c>
      <c r="R10" s="129" t="s">
        <v>14</v>
      </c>
      <c r="S10" s="91" t="s">
        <v>14</v>
      </c>
      <c r="T10" s="91" t="s">
        <v>14</v>
      </c>
      <c r="U10" s="91" t="s">
        <v>14</v>
      </c>
      <c r="V10" s="91" t="s">
        <v>14</v>
      </c>
      <c r="W10" s="94">
        <f>N10</f>
        <v>0</v>
      </c>
      <c r="X10" s="94">
        <f>N10</f>
        <v>0</v>
      </c>
      <c r="Y10" s="94">
        <f>N10</f>
        <v>0</v>
      </c>
      <c r="Z10" s="94">
        <f>N10</f>
        <v>0</v>
      </c>
      <c r="AA10" s="94">
        <f>N10</f>
        <v>0</v>
      </c>
      <c r="AB10" s="158">
        <f>N10</f>
        <v>0</v>
      </c>
    </row>
    <row r="11" spans="1:28" x14ac:dyDescent="0.25">
      <c r="A11" s="20"/>
      <c r="B11" s="6"/>
      <c r="C11" s="6"/>
      <c r="D11" s="6"/>
      <c r="E11" s="6"/>
      <c r="F11" s="6"/>
      <c r="G11" s="120" t="s">
        <v>30</v>
      </c>
      <c r="N11" s="117">
        <f>N10</f>
        <v>0</v>
      </c>
      <c r="O11" s="121">
        <f>O10</f>
        <v>0</v>
      </c>
      <c r="P11" s="119">
        <f>P10</f>
        <v>0</v>
      </c>
      <c r="Q11" s="117">
        <f>SUM(Q10)</f>
        <v>0</v>
      </c>
      <c r="R11" s="117">
        <f t="shared" ref="R11:AB11" si="0">SUM(R10)</f>
        <v>0</v>
      </c>
      <c r="S11" s="117">
        <f t="shared" si="0"/>
        <v>0</v>
      </c>
      <c r="T11" s="117">
        <f t="shared" si="0"/>
        <v>0</v>
      </c>
      <c r="U11" s="117">
        <f t="shared" si="0"/>
        <v>0</v>
      </c>
      <c r="V11" s="117">
        <f t="shared" si="0"/>
        <v>0</v>
      </c>
      <c r="W11" s="117">
        <f t="shared" si="0"/>
        <v>0</v>
      </c>
      <c r="X11" s="117">
        <f t="shared" si="0"/>
        <v>0</v>
      </c>
      <c r="Y11" s="117">
        <f t="shared" si="0"/>
        <v>0</v>
      </c>
      <c r="Z11" s="117">
        <f t="shared" si="0"/>
        <v>0</v>
      </c>
      <c r="AA11" s="117">
        <f t="shared" si="0"/>
        <v>0</v>
      </c>
      <c r="AB11" s="117">
        <f t="shared" si="0"/>
        <v>0</v>
      </c>
    </row>
    <row r="12" spans="1:28" x14ac:dyDescent="0.25">
      <c r="A12" s="20"/>
      <c r="B12" s="6"/>
      <c r="C12" s="6"/>
      <c r="D12" s="6"/>
      <c r="E12" s="6"/>
      <c r="F12" s="6"/>
      <c r="G12" s="4"/>
      <c r="N12" s="20"/>
      <c r="O12" s="6"/>
      <c r="P12" s="4"/>
      <c r="Q12" s="107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108"/>
    </row>
    <row r="13" spans="1:28" x14ac:dyDescent="0.25">
      <c r="A13" s="20"/>
      <c r="B13" s="61" t="s">
        <v>49</v>
      </c>
      <c r="C13" s="41"/>
      <c r="D13" s="41"/>
      <c r="E13" s="41"/>
      <c r="F13" s="41"/>
      <c r="G13" s="105"/>
      <c r="H13" s="106"/>
      <c r="I13" s="106"/>
      <c r="J13" s="106"/>
      <c r="K13" s="106"/>
      <c r="L13" s="106"/>
      <c r="M13" s="106"/>
      <c r="N13" s="107"/>
      <c r="O13" s="91"/>
      <c r="P13" s="108"/>
      <c r="Q13" s="107"/>
      <c r="R13" s="91"/>
      <c r="S13" s="91"/>
      <c r="T13" s="91"/>
      <c r="U13" s="91"/>
      <c r="V13" s="91"/>
      <c r="W13" s="91"/>
      <c r="X13" s="91"/>
      <c r="Y13" s="91"/>
      <c r="Z13" s="91"/>
      <c r="AA13" s="91"/>
      <c r="AB13" s="108"/>
    </row>
    <row r="14" spans="1:28" x14ac:dyDescent="0.25">
      <c r="A14" s="20"/>
      <c r="B14" s="20"/>
      <c r="C14" s="6" t="s">
        <v>14</v>
      </c>
      <c r="D14" s="6"/>
      <c r="E14" s="6"/>
      <c r="F14" s="6"/>
      <c r="G14" s="4"/>
      <c r="H14" s="122"/>
      <c r="I14" s="100"/>
      <c r="J14" s="100"/>
      <c r="K14" s="100"/>
      <c r="L14" s="100"/>
      <c r="M14" s="84"/>
      <c r="N14" s="20">
        <f>+(H14*30)+(I14*52/12)+(J14*26/12)+(K14*2)+L14+M14/12</f>
        <v>0</v>
      </c>
      <c r="O14" s="6">
        <f>N14*12</f>
        <v>0</v>
      </c>
      <c r="P14" s="4">
        <f>IF(C5 = "DAILY", O14/365, IF(C5 = "WEEKLY", O14/52, IF(C5 = "BI-WEEKLY", O14/26, IF(C5 = "SEMI-MO", N14/2, IF(C5 = "MONTHLY", N14, IF(C5 = "ANNUAL", O14, 0))))))</f>
        <v>0</v>
      </c>
      <c r="Q14" s="107" t="s">
        <v>14</v>
      </c>
      <c r="R14" s="91" t="s">
        <v>14</v>
      </c>
      <c r="S14" s="91" t="s">
        <v>14</v>
      </c>
      <c r="T14" s="91" t="s">
        <v>14</v>
      </c>
      <c r="U14" s="91" t="s">
        <v>14</v>
      </c>
      <c r="V14" s="91" t="s">
        <v>14</v>
      </c>
      <c r="W14" s="94">
        <f>N14</f>
        <v>0</v>
      </c>
      <c r="X14" s="94">
        <f>N14</f>
        <v>0</v>
      </c>
      <c r="Y14" s="94">
        <f>N14</f>
        <v>0</v>
      </c>
      <c r="Z14" s="94">
        <f>N14</f>
        <v>0</v>
      </c>
      <c r="AA14" s="94">
        <f>N14</f>
        <v>0</v>
      </c>
      <c r="AB14" s="123">
        <f>N14</f>
        <v>0</v>
      </c>
    </row>
    <row r="15" spans="1:28" x14ac:dyDescent="0.25">
      <c r="A15" s="20"/>
      <c r="B15" s="21"/>
      <c r="C15" s="3" t="s">
        <v>14</v>
      </c>
      <c r="D15" s="3"/>
      <c r="E15" s="3"/>
      <c r="F15" s="3"/>
      <c r="G15" s="5"/>
      <c r="H15" s="122"/>
      <c r="I15" s="100"/>
      <c r="J15" s="100"/>
      <c r="K15" s="100"/>
      <c r="L15" s="100"/>
      <c r="M15" s="84"/>
      <c r="N15" s="20">
        <f t="shared" ref="N15" si="1">+(H15*30)+(I15*52/12)+(J15*26/12)+(K15*2)+L15+M15/12</f>
        <v>0</v>
      </c>
      <c r="O15" s="6">
        <f t="shared" ref="O15" si="2">N15*12</f>
        <v>0</v>
      </c>
      <c r="P15" s="4">
        <f>IF(C5 = "DAILY", O15/365, IF(C5 = "WEEKLY", O15/52, IF(C5 = "BI-WEEKLY", O15/26, IF(C5 = "SEMI-MO", N15/2, IF(C5 = "MONTHLY", N15, IF(C5 = "ANNUAL", O15, 0))))))</f>
        <v>0</v>
      </c>
      <c r="Q15" s="107" t="s">
        <v>14</v>
      </c>
      <c r="R15" s="91" t="s">
        <v>14</v>
      </c>
      <c r="S15" s="91" t="s">
        <v>14</v>
      </c>
      <c r="T15" s="91" t="s">
        <v>14</v>
      </c>
      <c r="U15" s="91" t="s">
        <v>14</v>
      </c>
      <c r="V15" s="91" t="s">
        <v>14</v>
      </c>
      <c r="W15" s="94">
        <f>N15</f>
        <v>0</v>
      </c>
      <c r="X15" s="94">
        <f>N15</f>
        <v>0</v>
      </c>
      <c r="Y15" s="94">
        <f>N15</f>
        <v>0</v>
      </c>
      <c r="Z15" s="94">
        <f>N15</f>
        <v>0</v>
      </c>
      <c r="AA15" s="94">
        <f>N15</f>
        <v>0</v>
      </c>
      <c r="AB15" s="123">
        <f>N15</f>
        <v>0</v>
      </c>
    </row>
    <row r="16" spans="1:28" x14ac:dyDescent="0.25">
      <c r="G16" s="120" t="s">
        <v>30</v>
      </c>
      <c r="N16" s="117">
        <f>SUM(N14:N15)</f>
        <v>0</v>
      </c>
      <c r="O16" s="118">
        <f>SUM(O14:O15)</f>
        <v>0</v>
      </c>
      <c r="P16" s="119">
        <f>SUM(P14:P15)</f>
        <v>0</v>
      </c>
      <c r="Q16" s="117">
        <v>0</v>
      </c>
      <c r="R16" s="117">
        <v>0</v>
      </c>
      <c r="S16" s="117">
        <f t="shared" ref="S16:AB16" si="3">SUM(S14:S15)</f>
        <v>0</v>
      </c>
      <c r="T16" s="117">
        <f t="shared" si="3"/>
        <v>0</v>
      </c>
      <c r="U16" s="117">
        <f t="shared" si="3"/>
        <v>0</v>
      </c>
      <c r="V16" s="117">
        <f t="shared" si="3"/>
        <v>0</v>
      </c>
      <c r="W16" s="117">
        <f t="shared" si="3"/>
        <v>0</v>
      </c>
      <c r="X16" s="117">
        <f t="shared" si="3"/>
        <v>0</v>
      </c>
      <c r="Y16" s="117">
        <f t="shared" si="3"/>
        <v>0</v>
      </c>
      <c r="Z16" s="117">
        <f t="shared" si="3"/>
        <v>0</v>
      </c>
      <c r="AA16" s="117">
        <f t="shared" si="3"/>
        <v>0</v>
      </c>
      <c r="AB16" s="117">
        <f t="shared" si="3"/>
        <v>0</v>
      </c>
    </row>
    <row r="17" spans="1:28" x14ac:dyDescent="0.25">
      <c r="G17" s="96"/>
      <c r="N17" s="20"/>
      <c r="P17" s="4"/>
      <c r="Q17" s="20"/>
      <c r="AB17" s="4"/>
    </row>
    <row r="18" spans="1:28" x14ac:dyDescent="0.25">
      <c r="B18" s="61" t="s">
        <v>50</v>
      </c>
      <c r="C18" s="41"/>
      <c r="D18" s="41"/>
      <c r="E18" s="41"/>
      <c r="F18" s="41"/>
      <c r="G18" s="105"/>
      <c r="N18" s="20"/>
      <c r="P18" s="4"/>
      <c r="Q18" s="20"/>
      <c r="AB18" s="4"/>
    </row>
    <row r="19" spans="1:28" x14ac:dyDescent="0.25">
      <c r="A19" s="20"/>
      <c r="B19" s="20"/>
      <c r="C19" s="6" t="s">
        <v>51</v>
      </c>
      <c r="D19" s="6"/>
      <c r="E19" s="6"/>
      <c r="F19" s="6"/>
      <c r="G19" s="6"/>
      <c r="H19" s="107"/>
      <c r="I19" s="91"/>
      <c r="J19" s="91"/>
      <c r="K19" s="91"/>
      <c r="L19" s="91"/>
      <c r="M19" s="108"/>
      <c r="N19" s="6"/>
      <c r="O19" s="6"/>
      <c r="P19" s="4"/>
      <c r="Q19" s="208" t="s">
        <v>14</v>
      </c>
      <c r="R19" s="211" t="s">
        <v>14</v>
      </c>
      <c r="S19" s="211" t="s">
        <v>14</v>
      </c>
      <c r="T19" s="211" t="s">
        <v>14</v>
      </c>
      <c r="U19" s="211" t="s">
        <v>14</v>
      </c>
      <c r="V19" s="211" t="s">
        <v>14</v>
      </c>
      <c r="W19" s="100"/>
      <c r="X19" s="100"/>
      <c r="Y19" s="100"/>
      <c r="Z19" s="100"/>
      <c r="AA19" s="100"/>
      <c r="AB19" s="123"/>
    </row>
    <row r="20" spans="1:28" x14ac:dyDescent="0.25">
      <c r="A20" s="20"/>
      <c r="B20" s="21"/>
      <c r="C20" s="3" t="s">
        <v>14</v>
      </c>
      <c r="D20" s="3"/>
      <c r="E20" s="3"/>
      <c r="F20" s="3"/>
      <c r="G20" s="3"/>
      <c r="H20" s="107"/>
      <c r="I20" s="91"/>
      <c r="J20" s="91"/>
      <c r="K20" s="91"/>
      <c r="L20" s="91"/>
      <c r="M20" s="108"/>
      <c r="N20" s="6"/>
      <c r="O20" s="6"/>
      <c r="P20" s="4"/>
      <c r="Q20" s="208" t="s">
        <v>14</v>
      </c>
      <c r="R20" s="211" t="s">
        <v>14</v>
      </c>
      <c r="S20" s="211" t="s">
        <v>14</v>
      </c>
      <c r="T20" s="211" t="s">
        <v>14</v>
      </c>
      <c r="U20" s="211" t="s">
        <v>14</v>
      </c>
      <c r="V20" s="211" t="s">
        <v>14</v>
      </c>
      <c r="W20" s="100"/>
      <c r="X20" s="100"/>
      <c r="Y20" s="100"/>
      <c r="Z20" s="100"/>
      <c r="AA20" s="100"/>
      <c r="AB20" s="123"/>
    </row>
    <row r="21" spans="1:28" x14ac:dyDescent="0.25">
      <c r="A21" s="20"/>
      <c r="B21" s="6"/>
      <c r="C21" s="6"/>
      <c r="D21" s="6"/>
      <c r="E21" s="6"/>
      <c r="F21" s="6"/>
      <c r="G21" s="120" t="s">
        <v>30</v>
      </c>
      <c r="M21" s="6"/>
      <c r="N21" s="107"/>
      <c r="O21" s="91"/>
      <c r="P21" s="108"/>
      <c r="Q21" s="117">
        <v>0</v>
      </c>
      <c r="R21" s="118">
        <v>0</v>
      </c>
      <c r="S21" s="118">
        <v>0</v>
      </c>
      <c r="T21" s="118">
        <v>0</v>
      </c>
      <c r="U21" s="118">
        <v>0</v>
      </c>
      <c r="V21" s="118">
        <v>0</v>
      </c>
      <c r="W21" s="118">
        <f t="shared" ref="W21:AB21" si="4">W19+W20</f>
        <v>0</v>
      </c>
      <c r="X21" s="118">
        <f t="shared" si="4"/>
        <v>0</v>
      </c>
      <c r="Y21" s="118">
        <f t="shared" si="4"/>
        <v>0</v>
      </c>
      <c r="Z21" s="118">
        <f t="shared" si="4"/>
        <v>0</v>
      </c>
      <c r="AA21" s="118">
        <f t="shared" si="4"/>
        <v>0</v>
      </c>
      <c r="AB21" s="119">
        <f t="shared" si="4"/>
        <v>0</v>
      </c>
    </row>
    <row r="22" spans="1:28" ht="15.75" thickBot="1" x14ac:dyDescent="0.3">
      <c r="A22" s="21"/>
      <c r="B22" s="3"/>
      <c r="C22" s="3"/>
      <c r="D22" s="3"/>
      <c r="E22" s="3"/>
      <c r="F22" s="3"/>
      <c r="G22" s="5"/>
      <c r="H22" s="21"/>
      <c r="I22" s="3"/>
      <c r="J22" s="3"/>
      <c r="K22" s="3"/>
      <c r="L22" s="3"/>
      <c r="M22" s="3"/>
      <c r="N22" s="131"/>
      <c r="O22" s="132"/>
      <c r="P22" s="133"/>
      <c r="Q22" s="134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6"/>
    </row>
    <row r="23" spans="1:28" x14ac:dyDescent="0.25">
      <c r="F23" s="150" t="s">
        <v>45</v>
      </c>
      <c r="G23" s="150"/>
      <c r="H23" s="83"/>
      <c r="M23" s="6"/>
      <c r="N23" s="137">
        <f>N11+N21</f>
        <v>0</v>
      </c>
      <c r="O23" s="138">
        <f>O11+O21</f>
        <v>0</v>
      </c>
      <c r="P23" s="98">
        <f>P11+P21</f>
        <v>0</v>
      </c>
      <c r="Q23" s="137">
        <f>Q11+Q16+Q21</f>
        <v>0</v>
      </c>
      <c r="R23" s="138">
        <f t="shared" ref="R23:AB23" si="5">R11+R16+R21</f>
        <v>0</v>
      </c>
      <c r="S23" s="138">
        <f t="shared" si="5"/>
        <v>0</v>
      </c>
      <c r="T23" s="138">
        <f t="shared" si="5"/>
        <v>0</v>
      </c>
      <c r="U23" s="138">
        <f t="shared" si="5"/>
        <v>0</v>
      </c>
      <c r="V23" s="138">
        <f t="shared" si="5"/>
        <v>0</v>
      </c>
      <c r="W23" s="138">
        <f t="shared" si="5"/>
        <v>0</v>
      </c>
      <c r="X23" s="138">
        <f t="shared" si="5"/>
        <v>0</v>
      </c>
      <c r="Y23" s="138">
        <f t="shared" si="5"/>
        <v>0</v>
      </c>
      <c r="Z23" s="138">
        <f t="shared" si="5"/>
        <v>0</v>
      </c>
      <c r="AA23" s="138">
        <f t="shared" si="5"/>
        <v>0</v>
      </c>
      <c r="AB23" s="98">
        <f t="shared" si="5"/>
        <v>0</v>
      </c>
    </row>
    <row r="24" spans="1:28" x14ac:dyDescent="0.25">
      <c r="G24" s="6"/>
      <c r="H24" s="20"/>
      <c r="M24" s="6"/>
      <c r="N24" s="20"/>
      <c r="O24" s="6"/>
      <c r="P24" s="4"/>
      <c r="Q24" s="20"/>
      <c r="R24" s="6"/>
      <c r="S24" s="6"/>
      <c r="T24" s="6"/>
      <c r="U24" s="6"/>
      <c r="V24" s="6"/>
      <c r="W24" s="6"/>
      <c r="X24" s="6"/>
      <c r="Y24" s="6"/>
      <c r="Z24" s="6"/>
      <c r="AA24" s="6"/>
      <c r="AB24" s="4"/>
    </row>
    <row r="25" spans="1:28" x14ac:dyDescent="0.25">
      <c r="A25" s="151" t="s">
        <v>54</v>
      </c>
      <c r="B25" s="152"/>
      <c r="C25" s="152"/>
      <c r="D25" s="152"/>
      <c r="E25" s="152"/>
      <c r="F25" s="152"/>
      <c r="G25" s="152"/>
      <c r="H25" s="153"/>
      <c r="I25" s="152"/>
      <c r="J25" s="152"/>
      <c r="K25" s="152"/>
      <c r="L25" s="152"/>
      <c r="M25" s="152"/>
      <c r="N25" s="153"/>
      <c r="O25" s="152"/>
      <c r="P25" s="154"/>
      <c r="Q25" s="153"/>
      <c r="R25" s="152"/>
      <c r="S25" s="152"/>
      <c r="T25" s="152"/>
      <c r="U25" s="152"/>
      <c r="V25" s="152"/>
      <c r="W25" s="152"/>
      <c r="X25" s="152"/>
      <c r="Y25" s="152"/>
      <c r="Z25" s="152"/>
      <c r="AA25" s="152"/>
      <c r="AB25" s="154"/>
    </row>
    <row r="26" spans="1:28" x14ac:dyDescent="0.25">
      <c r="A26" s="6"/>
      <c r="B26" s="61" t="s">
        <v>60</v>
      </c>
      <c r="C26" s="41"/>
      <c r="D26" s="41"/>
      <c r="E26" s="41"/>
      <c r="F26" s="41"/>
      <c r="G26" s="41"/>
      <c r="H26" s="20"/>
      <c r="I26" s="6"/>
      <c r="J26" s="6"/>
      <c r="K26" s="6"/>
      <c r="L26" s="6"/>
      <c r="M26" s="6"/>
      <c r="N26" s="20"/>
      <c r="O26" s="6"/>
      <c r="P26" s="4"/>
      <c r="Q26" s="20"/>
      <c r="R26" s="6"/>
      <c r="S26" s="6"/>
      <c r="T26" s="6"/>
      <c r="U26" s="6"/>
      <c r="V26" s="6"/>
      <c r="W26" s="6"/>
      <c r="X26" s="6"/>
      <c r="Y26" s="6"/>
      <c r="Z26" s="6"/>
      <c r="AA26" s="6"/>
      <c r="AB26" s="4"/>
    </row>
    <row r="27" spans="1:28" x14ac:dyDescent="0.25">
      <c r="A27" s="6"/>
      <c r="B27" s="20"/>
      <c r="C27" s="6" t="s">
        <v>55</v>
      </c>
      <c r="D27" s="6"/>
      <c r="E27" s="6"/>
      <c r="F27" s="6"/>
      <c r="G27" s="6"/>
      <c r="H27" s="99"/>
      <c r="I27" s="100"/>
      <c r="J27" s="100"/>
      <c r="K27" s="100"/>
      <c r="L27" s="100"/>
      <c r="M27" s="94"/>
      <c r="N27" s="20">
        <f>+(H27*30)+(I27*52/12)+(J27*26/12)+(K27*2)+L27+M27/12</f>
        <v>0</v>
      </c>
      <c r="O27" s="6">
        <f>N27*12</f>
        <v>0</v>
      </c>
      <c r="P27" s="4">
        <f>IF(C5 = "DAILY", O27/365, IF(C5 = "WEEKLY", O27/52, IF(C5 = "BI-WEEKLY", O27/26, IF(C5 = "SEMI-MO", N27/2, IF(C5 = "MONTHLY", N27, IF(C5 = "ANNUAL", O27, 0))))))</f>
        <v>0</v>
      </c>
      <c r="Q27" s="208" t="s">
        <v>14</v>
      </c>
      <c r="R27" s="211" t="s">
        <v>14</v>
      </c>
      <c r="S27" s="211" t="s">
        <v>14</v>
      </c>
      <c r="T27" s="211" t="s">
        <v>14</v>
      </c>
      <c r="U27" s="211" t="s">
        <v>14</v>
      </c>
      <c r="V27" s="211" t="s">
        <v>14</v>
      </c>
      <c r="W27" s="100">
        <f t="shared" ref="W27:W36" si="6">N27</f>
        <v>0</v>
      </c>
      <c r="X27" s="100">
        <f t="shared" ref="X27:X36" si="7">N27</f>
        <v>0</v>
      </c>
      <c r="Y27" s="100">
        <f t="shared" ref="Y27:Y36" si="8">N27</f>
        <v>0</v>
      </c>
      <c r="Z27" s="100">
        <f t="shared" ref="Z27:Z36" si="9">N27</f>
        <v>0</v>
      </c>
      <c r="AA27" s="100">
        <f t="shared" ref="AA27:AA36" si="10">N27</f>
        <v>0</v>
      </c>
      <c r="AB27" s="123">
        <f t="shared" ref="AB27:AB36" si="11">N27</f>
        <v>0</v>
      </c>
    </row>
    <row r="28" spans="1:28" x14ac:dyDescent="0.25">
      <c r="A28" s="6"/>
      <c r="B28" s="20"/>
      <c r="C28" s="6" t="s">
        <v>56</v>
      </c>
      <c r="D28" s="6"/>
      <c r="E28" s="6"/>
      <c r="F28" s="6"/>
      <c r="G28" s="6"/>
      <c r="H28" s="99"/>
      <c r="I28" s="100"/>
      <c r="J28" s="100"/>
      <c r="K28" s="100"/>
      <c r="L28" s="100"/>
      <c r="M28" s="94"/>
      <c r="N28" s="20">
        <f t="shared" ref="N28:N36" si="12">+(H28*30)+(I28*52/12)+(J28*26/12)+(K28*2)+L28+M28/12</f>
        <v>0</v>
      </c>
      <c r="O28" s="6">
        <f t="shared" ref="O28:O36" si="13">N28*12</f>
        <v>0</v>
      </c>
      <c r="P28" s="4">
        <f>IF(C5 = "DAILY", O28/365, IF(C5 = "WEEKLY", O28/52, IF(C5 = "BI-WEEKLY", O28/26, IF(C5 = "SEMI-MO", N28/2, IF(C5 = "MONTHLY", L28, IF(C5 = "ANNUAL", N28, 0))))))</f>
        <v>0</v>
      </c>
      <c r="Q28" s="208" t="s">
        <v>14</v>
      </c>
      <c r="R28" s="211" t="s">
        <v>14</v>
      </c>
      <c r="S28" s="211" t="s">
        <v>14</v>
      </c>
      <c r="T28" s="211" t="s">
        <v>14</v>
      </c>
      <c r="U28" s="211" t="s">
        <v>14</v>
      </c>
      <c r="V28" s="211" t="s">
        <v>14</v>
      </c>
      <c r="W28" s="100">
        <f t="shared" si="6"/>
        <v>0</v>
      </c>
      <c r="X28" s="100">
        <f t="shared" si="7"/>
        <v>0</v>
      </c>
      <c r="Y28" s="100">
        <f t="shared" si="8"/>
        <v>0</v>
      </c>
      <c r="Z28" s="100">
        <f t="shared" si="9"/>
        <v>0</v>
      </c>
      <c r="AA28" s="100">
        <f t="shared" si="10"/>
        <v>0</v>
      </c>
      <c r="AB28" s="123">
        <f t="shared" si="11"/>
        <v>0</v>
      </c>
    </row>
    <row r="29" spans="1:28" x14ac:dyDescent="0.25">
      <c r="A29" s="6"/>
      <c r="B29" s="20"/>
      <c r="C29" s="6" t="s">
        <v>57</v>
      </c>
      <c r="D29" s="6"/>
      <c r="E29" s="6"/>
      <c r="F29" s="6"/>
      <c r="G29" s="6"/>
      <c r="H29" s="99"/>
      <c r="I29" s="100"/>
      <c r="J29" s="100"/>
      <c r="K29" s="100"/>
      <c r="L29" s="100"/>
      <c r="M29" s="94"/>
      <c r="N29" s="20">
        <f t="shared" si="12"/>
        <v>0</v>
      </c>
      <c r="O29" s="6">
        <f t="shared" si="13"/>
        <v>0</v>
      </c>
      <c r="P29" s="4">
        <f>IF(C5 = "DAILY", O29/365, IF(C5 = "WEEKLY", O29/52, IF(C5 = "BI-WEEKLY", O29/26, IF(C5 = "SEMI-MO", N29/2, IF(C5 = "MONTHLY", N29, IF(C5 = "ANNUAL", O29, 0))))))</f>
        <v>0</v>
      </c>
      <c r="Q29" s="208" t="s">
        <v>14</v>
      </c>
      <c r="R29" s="211" t="s">
        <v>14</v>
      </c>
      <c r="S29" s="211" t="s">
        <v>14</v>
      </c>
      <c r="T29" s="211" t="s">
        <v>14</v>
      </c>
      <c r="U29" s="211" t="s">
        <v>14</v>
      </c>
      <c r="V29" s="211" t="s">
        <v>14</v>
      </c>
      <c r="W29" s="100">
        <f t="shared" si="6"/>
        <v>0</v>
      </c>
      <c r="X29" s="100">
        <f t="shared" si="7"/>
        <v>0</v>
      </c>
      <c r="Y29" s="100">
        <f t="shared" si="8"/>
        <v>0</v>
      </c>
      <c r="Z29" s="100">
        <f t="shared" si="9"/>
        <v>0</v>
      </c>
      <c r="AA29" s="100">
        <f t="shared" si="10"/>
        <v>0</v>
      </c>
      <c r="AB29" s="123">
        <f t="shared" si="11"/>
        <v>0</v>
      </c>
    </row>
    <row r="30" spans="1:28" x14ac:dyDescent="0.25">
      <c r="A30" s="6"/>
      <c r="B30" s="20"/>
      <c r="C30" s="6" t="s">
        <v>58</v>
      </c>
      <c r="D30" s="6"/>
      <c r="E30" s="6"/>
      <c r="F30" s="6"/>
      <c r="G30" s="6"/>
      <c r="H30" s="99"/>
      <c r="I30" s="100"/>
      <c r="J30" s="100"/>
      <c r="K30" s="100"/>
      <c r="L30" s="100"/>
      <c r="M30" s="94"/>
      <c r="N30" s="20">
        <f t="shared" si="12"/>
        <v>0</v>
      </c>
      <c r="O30" s="6">
        <f t="shared" si="13"/>
        <v>0</v>
      </c>
      <c r="P30" s="4">
        <f>IF(C5 = "DAILY", 30/365, IF(C5 = "WEEKLY", O30/52, IF(C5 = "BI-WEEKLY", O30/26, IF(C5 = "SEMI-MO", N30/2, IF(C5 = "MONTHLY", N30, IF(C5 = "ANNUAL", O30, 0))))))</f>
        <v>0</v>
      </c>
      <c r="Q30" s="208" t="s">
        <v>14</v>
      </c>
      <c r="R30" s="211" t="s">
        <v>14</v>
      </c>
      <c r="S30" s="211" t="s">
        <v>14</v>
      </c>
      <c r="T30" s="211" t="s">
        <v>14</v>
      </c>
      <c r="U30" s="211" t="s">
        <v>14</v>
      </c>
      <c r="V30" s="211" t="s">
        <v>14</v>
      </c>
      <c r="W30" s="100">
        <f t="shared" si="6"/>
        <v>0</v>
      </c>
      <c r="X30" s="100">
        <f t="shared" si="7"/>
        <v>0</v>
      </c>
      <c r="Y30" s="100">
        <f t="shared" si="8"/>
        <v>0</v>
      </c>
      <c r="Z30" s="100">
        <f t="shared" si="9"/>
        <v>0</v>
      </c>
      <c r="AA30" s="100">
        <f t="shared" si="10"/>
        <v>0</v>
      </c>
      <c r="AB30" s="123">
        <f t="shared" si="11"/>
        <v>0</v>
      </c>
    </row>
    <row r="31" spans="1:28" x14ac:dyDescent="0.25">
      <c r="A31" s="6"/>
      <c r="B31" s="20"/>
      <c r="C31" s="6" t="s">
        <v>59</v>
      </c>
      <c r="D31" s="6"/>
      <c r="E31" s="6"/>
      <c r="F31" s="6"/>
      <c r="G31" s="6"/>
      <c r="H31" s="99"/>
      <c r="I31" s="100"/>
      <c r="J31" s="100"/>
      <c r="K31" s="100"/>
      <c r="L31" s="100"/>
      <c r="M31" s="94"/>
      <c r="N31" s="20">
        <f t="shared" si="12"/>
        <v>0</v>
      </c>
      <c r="O31" s="6">
        <f t="shared" si="13"/>
        <v>0</v>
      </c>
      <c r="P31" s="4">
        <f>IF(C5 = "DAILY", 31/365, IF(C5 = "WEEKLY", 31/52, IF(C5 = "BI-WEEKLY", O31/26, IF(C5 = "SEMI-MO", N31/2, IF(C5 = "MONTHLY", N31, IF(C5 = "ANNUAL", O31, 0))))))</f>
        <v>0</v>
      </c>
      <c r="Q31" s="208" t="s">
        <v>14</v>
      </c>
      <c r="R31" s="211" t="s">
        <v>14</v>
      </c>
      <c r="S31" s="211" t="s">
        <v>14</v>
      </c>
      <c r="T31" s="211" t="s">
        <v>14</v>
      </c>
      <c r="U31" s="211" t="s">
        <v>14</v>
      </c>
      <c r="V31" s="211" t="s">
        <v>14</v>
      </c>
      <c r="W31" s="100">
        <f t="shared" si="6"/>
        <v>0</v>
      </c>
      <c r="X31" s="100">
        <f t="shared" si="7"/>
        <v>0</v>
      </c>
      <c r="Y31" s="100">
        <f t="shared" si="8"/>
        <v>0</v>
      </c>
      <c r="Z31" s="100">
        <f t="shared" si="9"/>
        <v>0</v>
      </c>
      <c r="AA31" s="100">
        <f t="shared" si="10"/>
        <v>0</v>
      </c>
      <c r="AB31" s="123">
        <f t="shared" si="11"/>
        <v>0</v>
      </c>
    </row>
    <row r="32" spans="1:28" x14ac:dyDescent="0.25">
      <c r="A32" s="6"/>
      <c r="B32" s="20"/>
      <c r="C32" s="6" t="s">
        <v>62</v>
      </c>
      <c r="D32" s="6"/>
      <c r="E32" s="6"/>
      <c r="F32" s="6"/>
      <c r="G32" s="6"/>
      <c r="H32" s="99"/>
      <c r="I32" s="100"/>
      <c r="J32" s="100"/>
      <c r="K32" s="100"/>
      <c r="L32" s="100"/>
      <c r="M32" s="94"/>
      <c r="N32" s="20">
        <f t="shared" si="12"/>
        <v>0</v>
      </c>
      <c r="O32" s="6">
        <f t="shared" si="13"/>
        <v>0</v>
      </c>
      <c r="P32" s="4">
        <f>IF(C5 = "DAILY", O32/365, IF(C5 = "WEEKLY", O32/52, IF(C5 = "BI-WEEKLY", O32/26, IF(C5 = "SEMI-MO", N32/2, IF(C5 = "MONTHLY", N32, IF(C5 = "ANNUAL", O32, 0))))))</f>
        <v>0</v>
      </c>
      <c r="Q32" s="208" t="s">
        <v>14</v>
      </c>
      <c r="R32" s="211" t="s">
        <v>14</v>
      </c>
      <c r="S32" s="211" t="s">
        <v>14</v>
      </c>
      <c r="T32" s="211" t="s">
        <v>14</v>
      </c>
      <c r="U32" s="211" t="s">
        <v>14</v>
      </c>
      <c r="V32" s="211" t="s">
        <v>14</v>
      </c>
      <c r="W32" s="100">
        <f t="shared" si="6"/>
        <v>0</v>
      </c>
      <c r="X32" s="100">
        <f t="shared" si="7"/>
        <v>0</v>
      </c>
      <c r="Y32" s="100">
        <f t="shared" si="8"/>
        <v>0</v>
      </c>
      <c r="Z32" s="100">
        <f t="shared" si="9"/>
        <v>0</v>
      </c>
      <c r="AA32" s="100">
        <f t="shared" si="10"/>
        <v>0</v>
      </c>
      <c r="AB32" s="123">
        <f t="shared" si="11"/>
        <v>0</v>
      </c>
    </row>
    <row r="33" spans="1:28" x14ac:dyDescent="0.25">
      <c r="A33" s="6"/>
      <c r="B33" s="20"/>
      <c r="C33" s="91" t="s">
        <v>59</v>
      </c>
      <c r="D33" s="6"/>
      <c r="E33" s="6"/>
      <c r="F33" s="6"/>
      <c r="G33" s="6"/>
      <c r="H33" s="99"/>
      <c r="I33" s="100"/>
      <c r="J33" s="100"/>
      <c r="K33" s="100"/>
      <c r="L33" s="100"/>
      <c r="M33" s="94"/>
      <c r="N33" s="20">
        <f t="shared" si="12"/>
        <v>0</v>
      </c>
      <c r="O33" s="6">
        <f t="shared" si="13"/>
        <v>0</v>
      </c>
      <c r="P33" s="4">
        <f>IF(C5 = "DAILY", O33/365, IF(C5 = "WEEKLY", O33/52, IF(C5 = "BI-WEEKLY", O33/26, IF(C5 = "SEMI-MO", N33/2, IF(C5 = "MONTHLY", N33, IF(C5 = "ANNUAL", O33, 0))))))</f>
        <v>0</v>
      </c>
      <c r="Q33" s="208" t="s">
        <v>14</v>
      </c>
      <c r="R33" s="211" t="s">
        <v>14</v>
      </c>
      <c r="S33" s="211" t="s">
        <v>14</v>
      </c>
      <c r="T33" s="211" t="s">
        <v>14</v>
      </c>
      <c r="U33" s="211" t="s">
        <v>14</v>
      </c>
      <c r="V33" s="211" t="s">
        <v>14</v>
      </c>
      <c r="W33" s="100">
        <f t="shared" si="6"/>
        <v>0</v>
      </c>
      <c r="X33" s="100">
        <f t="shared" si="7"/>
        <v>0</v>
      </c>
      <c r="Y33" s="100">
        <f t="shared" si="8"/>
        <v>0</v>
      </c>
      <c r="Z33" s="100">
        <f t="shared" si="9"/>
        <v>0</v>
      </c>
      <c r="AA33" s="100">
        <f t="shared" si="10"/>
        <v>0</v>
      </c>
      <c r="AB33" s="123">
        <f t="shared" si="11"/>
        <v>0</v>
      </c>
    </row>
    <row r="34" spans="1:28" x14ac:dyDescent="0.25">
      <c r="A34" s="6"/>
      <c r="B34" s="20"/>
      <c r="C34" s="6" t="s">
        <v>95</v>
      </c>
      <c r="D34" s="6"/>
      <c r="E34" s="6"/>
      <c r="F34" s="6"/>
      <c r="G34" s="6"/>
      <c r="H34" s="99"/>
      <c r="I34" s="100"/>
      <c r="J34" s="100"/>
      <c r="K34" s="100"/>
      <c r="L34" s="100"/>
      <c r="M34" s="94"/>
      <c r="N34" s="20">
        <f t="shared" si="12"/>
        <v>0</v>
      </c>
      <c r="O34" s="6">
        <f t="shared" si="13"/>
        <v>0</v>
      </c>
      <c r="P34" s="4">
        <f>IF(C5 = "DAILY", O34/365, IF(C5 = "WEEKLY", O34/52, IF(C5 = "BI-WEEKLY", O34/26, IF(C5 = "SEMI-MO", N34/2, IF(C5 = "MONTHLY", N34, IF(C5 = "ANNUAL", O34, 0))))))</f>
        <v>0</v>
      </c>
      <c r="Q34" s="208" t="s">
        <v>14</v>
      </c>
      <c r="R34" s="211" t="s">
        <v>14</v>
      </c>
      <c r="S34" s="211" t="s">
        <v>14</v>
      </c>
      <c r="T34" s="211" t="s">
        <v>14</v>
      </c>
      <c r="U34" s="211" t="s">
        <v>14</v>
      </c>
      <c r="V34" s="211" t="s">
        <v>14</v>
      </c>
      <c r="W34" s="100">
        <f t="shared" si="6"/>
        <v>0</v>
      </c>
      <c r="X34" s="100">
        <f t="shared" si="7"/>
        <v>0</v>
      </c>
      <c r="Y34" s="100">
        <f t="shared" si="8"/>
        <v>0</v>
      </c>
      <c r="Z34" s="100">
        <f t="shared" si="9"/>
        <v>0</v>
      </c>
      <c r="AA34" s="100">
        <f t="shared" si="10"/>
        <v>0</v>
      </c>
      <c r="AB34" s="123">
        <f t="shared" si="11"/>
        <v>0</v>
      </c>
    </row>
    <row r="35" spans="1:28" x14ac:dyDescent="0.25">
      <c r="A35" s="6"/>
      <c r="B35" s="20"/>
      <c r="C35" s="6" t="s">
        <v>96</v>
      </c>
      <c r="D35" s="6"/>
      <c r="E35" s="6"/>
      <c r="F35" s="6"/>
      <c r="G35" s="6"/>
      <c r="H35" s="99"/>
      <c r="I35" s="100"/>
      <c r="J35" s="100"/>
      <c r="K35" s="100"/>
      <c r="L35" s="100"/>
      <c r="M35" s="94"/>
      <c r="N35" s="20">
        <f t="shared" si="12"/>
        <v>0</v>
      </c>
      <c r="O35" s="6">
        <f t="shared" si="13"/>
        <v>0</v>
      </c>
      <c r="P35" s="4">
        <f>IF(C5 = "DAILY", O35/365, IF(C5 = "WEEKLY", O35/52, IF(C5 = "BI-WEEKLY", O35/26, IF(C5 = "SEMI-MO", N35/2, IF(C5 = "MONTHLY", N35, IF(C5 = "ANNUAL", O35, 0))))))</f>
        <v>0</v>
      </c>
      <c r="Q35" s="208" t="s">
        <v>14</v>
      </c>
      <c r="R35" s="211" t="s">
        <v>14</v>
      </c>
      <c r="S35" s="211" t="s">
        <v>14</v>
      </c>
      <c r="T35" s="211" t="s">
        <v>14</v>
      </c>
      <c r="U35" s="211" t="s">
        <v>14</v>
      </c>
      <c r="V35" s="211" t="s">
        <v>14</v>
      </c>
      <c r="W35" s="100">
        <f t="shared" si="6"/>
        <v>0</v>
      </c>
      <c r="X35" s="100">
        <f t="shared" si="7"/>
        <v>0</v>
      </c>
      <c r="Y35" s="100">
        <f t="shared" si="8"/>
        <v>0</v>
      </c>
      <c r="Z35" s="100">
        <f t="shared" si="9"/>
        <v>0</v>
      </c>
      <c r="AA35" s="100">
        <f t="shared" si="10"/>
        <v>0</v>
      </c>
      <c r="AB35" s="123">
        <f t="shared" si="11"/>
        <v>0</v>
      </c>
    </row>
    <row r="36" spans="1:28" x14ac:dyDescent="0.25">
      <c r="A36" s="6"/>
      <c r="B36" s="21"/>
      <c r="C36" s="3" t="s">
        <v>14</v>
      </c>
      <c r="D36" s="3"/>
      <c r="E36" s="3"/>
      <c r="F36" s="3"/>
      <c r="G36" s="3"/>
      <c r="H36" s="99"/>
      <c r="I36" s="100"/>
      <c r="J36" s="100"/>
      <c r="K36" s="100"/>
      <c r="L36" s="100"/>
      <c r="M36" s="94"/>
      <c r="N36" s="21">
        <f t="shared" si="12"/>
        <v>0</v>
      </c>
      <c r="O36" s="3">
        <f t="shared" si="13"/>
        <v>0</v>
      </c>
      <c r="P36" s="5">
        <f>IF(C5 = "DAILY", O36/365, IF(C5 = "WEEKLY", O36/52, IF(C5 = "BI-WEEKLY", O36/26, IF(C5 = "SEMI-MO", N36/2, IF(C5 = "MONTHLY", N36, IF(C5 = "ANNUAL", O36, 0))))))</f>
        <v>0</v>
      </c>
      <c r="Q36" s="209" t="s">
        <v>14</v>
      </c>
      <c r="R36" s="212" t="s">
        <v>14</v>
      </c>
      <c r="S36" s="212" t="s">
        <v>14</v>
      </c>
      <c r="T36" s="212" t="s">
        <v>14</v>
      </c>
      <c r="U36" s="212" t="s">
        <v>14</v>
      </c>
      <c r="V36" s="212" t="s">
        <v>14</v>
      </c>
      <c r="W36" s="139">
        <f t="shared" si="6"/>
        <v>0</v>
      </c>
      <c r="X36" s="139">
        <f t="shared" si="7"/>
        <v>0</v>
      </c>
      <c r="Y36" s="139">
        <f t="shared" si="8"/>
        <v>0</v>
      </c>
      <c r="Z36" s="139">
        <f t="shared" si="9"/>
        <v>0</v>
      </c>
      <c r="AA36" s="139">
        <f t="shared" si="10"/>
        <v>0</v>
      </c>
      <c r="AB36" s="158">
        <f t="shared" si="11"/>
        <v>0</v>
      </c>
    </row>
    <row r="37" spans="1:28" x14ac:dyDescent="0.25">
      <c r="A37" s="6"/>
      <c r="B37" s="6"/>
      <c r="C37" s="6"/>
      <c r="D37" s="6"/>
      <c r="E37" s="6"/>
      <c r="F37" s="6"/>
      <c r="G37" s="41" t="s">
        <v>30</v>
      </c>
      <c r="H37" s="20"/>
      <c r="I37" s="6"/>
      <c r="J37" s="6"/>
      <c r="K37" s="6"/>
      <c r="L37" s="6"/>
      <c r="M37" s="6"/>
      <c r="N37" s="103">
        <f>SUM(N27:N36)</f>
        <v>0</v>
      </c>
      <c r="O37" s="121">
        <f>SUM(O27:O36)</f>
        <v>0</v>
      </c>
      <c r="P37" s="102">
        <f>SUM(P27:P36)</f>
        <v>0</v>
      </c>
      <c r="Q37" s="103">
        <v>0</v>
      </c>
      <c r="R37" s="103">
        <v>0</v>
      </c>
      <c r="S37" s="103">
        <v>0</v>
      </c>
      <c r="T37" s="103">
        <v>0</v>
      </c>
      <c r="U37" s="103">
        <v>0</v>
      </c>
      <c r="V37" s="103">
        <v>0</v>
      </c>
      <c r="W37" s="103">
        <f t="shared" ref="W37:AB37" si="14">SUM(W27:W36)</f>
        <v>0</v>
      </c>
      <c r="X37" s="103">
        <f t="shared" si="14"/>
        <v>0</v>
      </c>
      <c r="Y37" s="103">
        <f t="shared" si="14"/>
        <v>0</v>
      </c>
      <c r="Z37" s="103">
        <f t="shared" si="14"/>
        <v>0</v>
      </c>
      <c r="AA37" s="103">
        <f t="shared" si="14"/>
        <v>0</v>
      </c>
      <c r="AB37" s="103">
        <f t="shared" si="14"/>
        <v>0</v>
      </c>
    </row>
    <row r="38" spans="1:28" x14ac:dyDescent="0.25">
      <c r="A38" s="6"/>
      <c r="B38" s="6"/>
      <c r="C38" s="6"/>
      <c r="D38" s="6"/>
      <c r="E38" s="6"/>
      <c r="F38" s="6"/>
      <c r="G38" s="6"/>
      <c r="H38" s="20"/>
      <c r="I38" s="6"/>
      <c r="J38" s="6"/>
      <c r="K38" s="6"/>
      <c r="L38" s="6"/>
      <c r="M38" s="6"/>
      <c r="N38" s="20"/>
      <c r="O38" s="6"/>
      <c r="P38" s="4"/>
      <c r="Q38" s="20"/>
      <c r="R38" s="6"/>
      <c r="S38" s="6"/>
      <c r="T38" s="6"/>
      <c r="U38" s="6"/>
      <c r="V38" s="6"/>
      <c r="W38" s="6"/>
      <c r="X38" s="6"/>
      <c r="Y38" s="6"/>
      <c r="Z38" s="6"/>
      <c r="AA38" s="6"/>
      <c r="AB38" s="4"/>
    </row>
    <row r="39" spans="1:28" x14ac:dyDescent="0.25">
      <c r="A39" s="6"/>
      <c r="B39" s="61" t="s">
        <v>66</v>
      </c>
      <c r="C39" s="41"/>
      <c r="D39" s="41"/>
      <c r="E39" s="41"/>
      <c r="F39" s="41"/>
      <c r="G39" s="41"/>
      <c r="H39" s="107"/>
      <c r="I39" s="6"/>
      <c r="J39" s="6"/>
      <c r="K39" s="6"/>
      <c r="L39" s="6"/>
      <c r="M39" s="6"/>
      <c r="N39" s="20"/>
      <c r="O39" s="6"/>
      <c r="P39" s="4"/>
      <c r="Q39" s="20"/>
      <c r="R39" s="6"/>
      <c r="S39" s="6"/>
      <c r="T39" s="6"/>
      <c r="U39" s="6"/>
      <c r="V39" s="6"/>
      <c r="W39" s="6"/>
      <c r="X39" s="6"/>
      <c r="Y39" s="6"/>
      <c r="Z39" s="6"/>
      <c r="AA39" s="6"/>
      <c r="AB39" s="4"/>
    </row>
    <row r="40" spans="1:28" x14ac:dyDescent="0.25">
      <c r="A40" s="6"/>
      <c r="B40" s="20">
        <v>1</v>
      </c>
      <c r="C40" s="6" t="s">
        <v>64</v>
      </c>
      <c r="D40" s="6"/>
      <c r="E40" s="6"/>
      <c r="F40" s="6"/>
      <c r="G40" s="6"/>
      <c r="H40" s="99"/>
      <c r="I40" s="100"/>
      <c r="J40" s="100"/>
      <c r="K40" s="100"/>
      <c r="L40" s="100"/>
      <c r="M40" s="94"/>
      <c r="N40" s="20">
        <f t="shared" ref="N40:N49" si="15">+(H40*30)+(I40*52/12)+(J40*26/12)+(K40*2)+L40+M40/12</f>
        <v>0</v>
      </c>
      <c r="O40" s="6">
        <f t="shared" ref="O40:O49" si="16">N40*12</f>
        <v>0</v>
      </c>
      <c r="P40" s="4">
        <f>IF(C5 = "DAILY", O40/365, IF(C5 = "WEEKLY", O40/52, IF(C5 = "BI-WEEKLY", O40/26, IF(C5 = "SEMI-MO", N40/2, IF(C5 = "MONTHLY", N40, IF(C5 = "ANNUAL", O40, 0))))))</f>
        <v>0</v>
      </c>
      <c r="Q40" s="208" t="s">
        <v>14</v>
      </c>
      <c r="R40" s="211" t="s">
        <v>14</v>
      </c>
      <c r="S40" s="211" t="s">
        <v>14</v>
      </c>
      <c r="T40" s="211" t="s">
        <v>14</v>
      </c>
      <c r="U40" s="211" t="s">
        <v>14</v>
      </c>
      <c r="V40" s="211" t="s">
        <v>14</v>
      </c>
      <c r="W40" s="100">
        <f t="shared" ref="W40:W49" si="17">N40</f>
        <v>0</v>
      </c>
      <c r="X40" s="100">
        <f t="shared" ref="X40:X49" si="18">N40</f>
        <v>0</v>
      </c>
      <c r="Y40" s="100">
        <f t="shared" ref="Y40:Y49" si="19">N40</f>
        <v>0</v>
      </c>
      <c r="Z40" s="100">
        <f t="shared" ref="Z40:Z49" si="20">N40</f>
        <v>0</v>
      </c>
      <c r="AA40" s="100">
        <f t="shared" ref="AA40:AA49" si="21">N40</f>
        <v>0</v>
      </c>
      <c r="AB40" s="123">
        <f t="shared" ref="AB40:AB49" si="22">N40</f>
        <v>0</v>
      </c>
    </row>
    <row r="41" spans="1:28" x14ac:dyDescent="0.25">
      <c r="A41" s="6"/>
      <c r="B41" s="20">
        <v>2</v>
      </c>
      <c r="C41" s="6" t="s">
        <v>61</v>
      </c>
      <c r="D41" s="6"/>
      <c r="E41" s="6"/>
      <c r="F41" s="6"/>
      <c r="G41" s="6"/>
      <c r="H41" s="99"/>
      <c r="I41" s="100"/>
      <c r="J41" s="100"/>
      <c r="K41" s="100"/>
      <c r="L41" s="100"/>
      <c r="M41" s="94"/>
      <c r="N41" s="20">
        <f t="shared" si="15"/>
        <v>0</v>
      </c>
      <c r="O41" s="6">
        <f t="shared" si="16"/>
        <v>0</v>
      </c>
      <c r="P41" s="4">
        <f>IF(C5 = "DAILY", O41/365, IF(C5 = "WEEKLY", O41/52, IF(C5 = "BI-WEEKLY", O41/26, IF(C5 = "SEMI-MO", N41/2, IF(C5 = "MONTHLY", N41, IF(C5 = "ANNUAL", O41, 0))))))</f>
        <v>0</v>
      </c>
      <c r="Q41" s="208" t="s">
        <v>14</v>
      </c>
      <c r="R41" s="211" t="s">
        <v>14</v>
      </c>
      <c r="S41" s="211" t="s">
        <v>14</v>
      </c>
      <c r="T41" s="211" t="s">
        <v>14</v>
      </c>
      <c r="U41" s="211" t="s">
        <v>14</v>
      </c>
      <c r="V41" s="211" t="s">
        <v>14</v>
      </c>
      <c r="W41" s="100">
        <f t="shared" si="17"/>
        <v>0</v>
      </c>
      <c r="X41" s="100">
        <f t="shared" si="18"/>
        <v>0</v>
      </c>
      <c r="Y41" s="100">
        <f t="shared" si="19"/>
        <v>0</v>
      </c>
      <c r="Z41" s="100">
        <f t="shared" si="20"/>
        <v>0</v>
      </c>
      <c r="AA41" s="100">
        <f t="shared" si="21"/>
        <v>0</v>
      </c>
      <c r="AB41" s="123">
        <f t="shared" si="22"/>
        <v>0</v>
      </c>
    </row>
    <row r="42" spans="1:28" x14ac:dyDescent="0.25">
      <c r="A42" s="6"/>
      <c r="B42" s="20">
        <v>3</v>
      </c>
      <c r="C42" s="6" t="s">
        <v>41</v>
      </c>
      <c r="D42" s="6"/>
      <c r="E42" s="6"/>
      <c r="F42" s="6"/>
      <c r="G42" s="6"/>
      <c r="H42" s="99"/>
      <c r="I42" s="100"/>
      <c r="J42" s="100"/>
      <c r="K42" s="100"/>
      <c r="L42" s="100"/>
      <c r="M42" s="94"/>
      <c r="N42" s="20">
        <f t="shared" si="15"/>
        <v>0</v>
      </c>
      <c r="O42" s="6">
        <f t="shared" si="16"/>
        <v>0</v>
      </c>
      <c r="P42" s="4">
        <f>IF(C5 = "DAILY", O42/365, IF(C5 = "WEEKLY", O42/52, IF(C5 = "BI-WEEKLY", O42/26, IF(C5 = "SEMI-MO", N42/2, IF(C5 = "MONTHLY", N42, IF(C5 = "ANNUAL", O42, 0))))))</f>
        <v>0</v>
      </c>
      <c r="Q42" s="208" t="s">
        <v>14</v>
      </c>
      <c r="R42" s="211" t="s">
        <v>14</v>
      </c>
      <c r="S42" s="211" t="s">
        <v>14</v>
      </c>
      <c r="T42" s="211" t="s">
        <v>14</v>
      </c>
      <c r="U42" s="211" t="s">
        <v>14</v>
      </c>
      <c r="V42" s="211" t="s">
        <v>14</v>
      </c>
      <c r="W42" s="100">
        <f t="shared" si="17"/>
        <v>0</v>
      </c>
      <c r="X42" s="100">
        <f t="shared" si="18"/>
        <v>0</v>
      </c>
      <c r="Y42" s="100">
        <f t="shared" si="19"/>
        <v>0</v>
      </c>
      <c r="Z42" s="100">
        <f t="shared" si="20"/>
        <v>0</v>
      </c>
      <c r="AA42" s="100">
        <f t="shared" si="21"/>
        <v>0</v>
      </c>
      <c r="AB42" s="123">
        <f t="shared" si="22"/>
        <v>0</v>
      </c>
    </row>
    <row r="43" spans="1:28" x14ac:dyDescent="0.25">
      <c r="A43" s="6"/>
      <c r="B43" s="20">
        <v>4</v>
      </c>
      <c r="C43" s="6" t="s">
        <v>63</v>
      </c>
      <c r="D43" s="6"/>
      <c r="E43" s="6"/>
      <c r="F43" s="6"/>
      <c r="G43" s="6"/>
      <c r="H43" s="99"/>
      <c r="I43" s="100"/>
      <c r="J43" s="100"/>
      <c r="K43" s="100"/>
      <c r="L43" s="100"/>
      <c r="M43" s="94"/>
      <c r="N43" s="20">
        <f t="shared" si="15"/>
        <v>0</v>
      </c>
      <c r="O43" s="6">
        <f t="shared" si="16"/>
        <v>0</v>
      </c>
      <c r="P43" s="4">
        <f>IF(C5 = "DAILY", O43/365, IF(C5 = "WEEKLY", O43/52, IF(C5 = "BI-WEEKLY", O43/26, IF(C5 = "SEMI-MO", N43/2, IF(C5 = "MONTHLY", N43, IF(C5 = "ANNUAL", O43, 0))))))</f>
        <v>0</v>
      </c>
      <c r="Q43" s="208" t="s">
        <v>14</v>
      </c>
      <c r="R43" s="211" t="s">
        <v>14</v>
      </c>
      <c r="S43" s="211" t="s">
        <v>14</v>
      </c>
      <c r="T43" s="211" t="s">
        <v>14</v>
      </c>
      <c r="U43" s="211" t="s">
        <v>14</v>
      </c>
      <c r="V43" s="211" t="s">
        <v>14</v>
      </c>
      <c r="W43" s="100">
        <f t="shared" si="17"/>
        <v>0</v>
      </c>
      <c r="X43" s="100">
        <f t="shared" si="18"/>
        <v>0</v>
      </c>
      <c r="Y43" s="100">
        <f t="shared" si="19"/>
        <v>0</v>
      </c>
      <c r="Z43" s="100">
        <f t="shared" si="20"/>
        <v>0</v>
      </c>
      <c r="AA43" s="100">
        <f t="shared" si="21"/>
        <v>0</v>
      </c>
      <c r="AB43" s="123">
        <f t="shared" si="22"/>
        <v>0</v>
      </c>
    </row>
    <row r="44" spans="1:28" x14ac:dyDescent="0.25">
      <c r="A44" s="6"/>
      <c r="B44" s="20">
        <v>5</v>
      </c>
      <c r="C44" s="6" t="s">
        <v>40</v>
      </c>
      <c r="D44" s="6"/>
      <c r="E44" s="6"/>
      <c r="F44" s="6"/>
      <c r="G44" s="6"/>
      <c r="H44" s="99"/>
      <c r="I44" s="100"/>
      <c r="J44" s="100"/>
      <c r="K44" s="100"/>
      <c r="L44" s="100"/>
      <c r="M44" s="94"/>
      <c r="N44" s="20">
        <f t="shared" si="15"/>
        <v>0</v>
      </c>
      <c r="O44" s="6">
        <f t="shared" si="16"/>
        <v>0</v>
      </c>
      <c r="P44" s="4">
        <f>IF(C5 = "DAILY", O44/365, IF(C5 = "WEEKLY", O44/52, IF(C5 = "BI-WEEKLY", O44/26, IF(C5 = "SEMI-MO", N44/2, IF(C5 = "MONTHLY", N44, IF(C5 = "ANNUAL", O44, 0))))))</f>
        <v>0</v>
      </c>
      <c r="Q44" s="208" t="s">
        <v>14</v>
      </c>
      <c r="R44" s="211" t="s">
        <v>14</v>
      </c>
      <c r="S44" s="211" t="s">
        <v>14</v>
      </c>
      <c r="T44" s="211" t="s">
        <v>14</v>
      </c>
      <c r="U44" s="211" t="s">
        <v>14</v>
      </c>
      <c r="V44" s="211" t="s">
        <v>14</v>
      </c>
      <c r="W44" s="100">
        <f t="shared" si="17"/>
        <v>0</v>
      </c>
      <c r="X44" s="100">
        <f t="shared" si="18"/>
        <v>0</v>
      </c>
      <c r="Y44" s="100">
        <f t="shared" si="19"/>
        <v>0</v>
      </c>
      <c r="Z44" s="100">
        <f t="shared" si="20"/>
        <v>0</v>
      </c>
      <c r="AA44" s="100">
        <f t="shared" si="21"/>
        <v>0</v>
      </c>
      <c r="AB44" s="123">
        <f t="shared" si="22"/>
        <v>0</v>
      </c>
    </row>
    <row r="45" spans="1:28" x14ac:dyDescent="0.25">
      <c r="A45" s="6"/>
      <c r="B45" s="20">
        <v>6</v>
      </c>
      <c r="C45" s="6" t="s">
        <v>68</v>
      </c>
      <c r="D45" s="6"/>
      <c r="E45" s="6"/>
      <c r="F45" s="6"/>
      <c r="G45" s="6"/>
      <c r="H45" s="99"/>
      <c r="I45" s="100"/>
      <c r="J45" s="100"/>
      <c r="K45" s="100"/>
      <c r="L45" s="100"/>
      <c r="M45" s="94"/>
      <c r="N45" s="20">
        <f t="shared" si="15"/>
        <v>0</v>
      </c>
      <c r="O45" s="6">
        <f t="shared" si="16"/>
        <v>0</v>
      </c>
      <c r="P45" s="4">
        <f>IF(C5 = "DAILY", O45/365, IF(C5 = "WEEKLY", O45/52, IF(C5 = "BI-WEEKLY", O45/26, IF(C5 = "SEMI-MO", N45/2, IF(C5 = "MONTHLY", N45, IF(C5 = "ANNUAL", O45, 0))))))</f>
        <v>0</v>
      </c>
      <c r="Q45" s="208" t="s">
        <v>14</v>
      </c>
      <c r="R45" s="211" t="s">
        <v>14</v>
      </c>
      <c r="S45" s="211" t="s">
        <v>14</v>
      </c>
      <c r="T45" s="211" t="s">
        <v>14</v>
      </c>
      <c r="U45" s="211" t="s">
        <v>14</v>
      </c>
      <c r="V45" s="211" t="s">
        <v>14</v>
      </c>
      <c r="W45" s="100">
        <f t="shared" si="17"/>
        <v>0</v>
      </c>
      <c r="X45" s="100">
        <f t="shared" si="18"/>
        <v>0</v>
      </c>
      <c r="Y45" s="100">
        <f t="shared" si="19"/>
        <v>0</v>
      </c>
      <c r="Z45" s="100">
        <f t="shared" si="20"/>
        <v>0</v>
      </c>
      <c r="AA45" s="100">
        <f t="shared" si="21"/>
        <v>0</v>
      </c>
      <c r="AB45" s="123">
        <f t="shared" si="22"/>
        <v>0</v>
      </c>
    </row>
    <row r="46" spans="1:28" x14ac:dyDescent="0.25">
      <c r="A46" s="6"/>
      <c r="B46" s="107">
        <v>7</v>
      </c>
      <c r="C46" s="91" t="s">
        <v>14</v>
      </c>
      <c r="D46" s="6"/>
      <c r="E46" s="6"/>
      <c r="F46" s="6"/>
      <c r="G46" s="6"/>
      <c r="H46" s="99"/>
      <c r="I46" s="100"/>
      <c r="J46" s="100"/>
      <c r="K46" s="100"/>
      <c r="L46" s="100"/>
      <c r="M46" s="94"/>
      <c r="N46" s="20">
        <f t="shared" si="15"/>
        <v>0</v>
      </c>
      <c r="O46" s="6">
        <f t="shared" si="16"/>
        <v>0</v>
      </c>
      <c r="P46" s="4">
        <f>IF(C5 = "DAILY", O46/365, IF(C5 = "WEEKLY", O46/52, IF(C5 = "BI-WEEKLY", O46/26, IF(C5 = "SEMI-MO", N46/2, IF(C5 = "MONTHLY", N46, IF(C5 = "ANNUAL", O46, 0))))))</f>
        <v>0</v>
      </c>
      <c r="Q46" s="208" t="s">
        <v>14</v>
      </c>
      <c r="R46" s="211" t="s">
        <v>14</v>
      </c>
      <c r="S46" s="211" t="s">
        <v>14</v>
      </c>
      <c r="T46" s="211" t="s">
        <v>14</v>
      </c>
      <c r="U46" s="211" t="s">
        <v>14</v>
      </c>
      <c r="V46" s="211" t="s">
        <v>14</v>
      </c>
      <c r="W46" s="100">
        <f t="shared" si="17"/>
        <v>0</v>
      </c>
      <c r="X46" s="100">
        <f t="shared" si="18"/>
        <v>0</v>
      </c>
      <c r="Y46" s="100">
        <f t="shared" si="19"/>
        <v>0</v>
      </c>
      <c r="Z46" s="100">
        <f t="shared" si="20"/>
        <v>0</v>
      </c>
      <c r="AA46" s="100">
        <f t="shared" si="21"/>
        <v>0</v>
      </c>
      <c r="AB46" s="123">
        <f t="shared" si="22"/>
        <v>0</v>
      </c>
    </row>
    <row r="47" spans="1:28" x14ac:dyDescent="0.25">
      <c r="A47" s="6"/>
      <c r="B47" s="107">
        <v>8</v>
      </c>
      <c r="C47" s="91" t="s">
        <v>14</v>
      </c>
      <c r="D47" s="6"/>
      <c r="E47" s="6"/>
      <c r="F47" s="6"/>
      <c r="G47" s="6"/>
      <c r="H47" s="99"/>
      <c r="I47" s="100"/>
      <c r="J47" s="100"/>
      <c r="K47" s="100"/>
      <c r="L47" s="100"/>
      <c r="M47" s="94"/>
      <c r="N47" s="20">
        <f t="shared" si="15"/>
        <v>0</v>
      </c>
      <c r="O47" s="6">
        <f t="shared" si="16"/>
        <v>0</v>
      </c>
      <c r="P47" s="4">
        <f>IF(C5 = "DAILY", O47/365, IF(C5 = "WEEKLY", O47/52, IF(C5 = "BI-WEEKLY", O47/26, IF(C5 = "SEMI-MO", N47/2, IF(C5 = "MONTHLY", N47, IF(C5 = "ANNUAL", O47, 0))))))</f>
        <v>0</v>
      </c>
      <c r="Q47" s="208" t="s">
        <v>14</v>
      </c>
      <c r="R47" s="211" t="s">
        <v>14</v>
      </c>
      <c r="S47" s="211" t="s">
        <v>14</v>
      </c>
      <c r="T47" s="211" t="s">
        <v>14</v>
      </c>
      <c r="U47" s="211" t="s">
        <v>14</v>
      </c>
      <c r="V47" s="211" t="s">
        <v>14</v>
      </c>
      <c r="W47" s="100">
        <f t="shared" si="17"/>
        <v>0</v>
      </c>
      <c r="X47" s="100">
        <f t="shared" si="18"/>
        <v>0</v>
      </c>
      <c r="Y47" s="100">
        <f t="shared" si="19"/>
        <v>0</v>
      </c>
      <c r="Z47" s="100">
        <f t="shared" si="20"/>
        <v>0</v>
      </c>
      <c r="AA47" s="100">
        <f t="shared" si="21"/>
        <v>0</v>
      </c>
      <c r="AB47" s="123">
        <f t="shared" si="22"/>
        <v>0</v>
      </c>
    </row>
    <row r="48" spans="1:28" x14ac:dyDescent="0.25">
      <c r="A48" s="6"/>
      <c r="B48" s="20">
        <v>9</v>
      </c>
      <c r="C48" s="6" t="s">
        <v>14</v>
      </c>
      <c r="D48" s="6"/>
      <c r="E48" s="6"/>
      <c r="F48" s="6"/>
      <c r="G48" s="6"/>
      <c r="H48" s="99"/>
      <c r="I48" s="100"/>
      <c r="J48" s="100"/>
      <c r="K48" s="100"/>
      <c r="L48" s="100"/>
      <c r="M48" s="94"/>
      <c r="N48" s="20">
        <f t="shared" si="15"/>
        <v>0</v>
      </c>
      <c r="O48" s="6">
        <f t="shared" si="16"/>
        <v>0</v>
      </c>
      <c r="P48" s="4">
        <f>IF(C5 = "DAILY", O48/365, IF(C5 = "WEEKLY", O48/52, IF(C5 = "BI-WEEKLY", O48/26, IF(C5 = "SEMI-MO", N48/2, IF(C5 = "MONTHLY", N48, IF(C5 = "ANNUAL", O48, 0))))))</f>
        <v>0</v>
      </c>
      <c r="Q48" s="208" t="s">
        <v>14</v>
      </c>
      <c r="R48" s="211" t="s">
        <v>14</v>
      </c>
      <c r="S48" s="211" t="s">
        <v>14</v>
      </c>
      <c r="T48" s="211" t="s">
        <v>14</v>
      </c>
      <c r="U48" s="211" t="s">
        <v>14</v>
      </c>
      <c r="V48" s="211" t="s">
        <v>14</v>
      </c>
      <c r="W48" s="100">
        <f t="shared" si="17"/>
        <v>0</v>
      </c>
      <c r="X48" s="100">
        <f t="shared" si="18"/>
        <v>0</v>
      </c>
      <c r="Y48" s="100">
        <f t="shared" si="19"/>
        <v>0</v>
      </c>
      <c r="Z48" s="100">
        <f t="shared" si="20"/>
        <v>0</v>
      </c>
      <c r="AA48" s="100">
        <f t="shared" si="21"/>
        <v>0</v>
      </c>
      <c r="AB48" s="123">
        <f t="shared" si="22"/>
        <v>0</v>
      </c>
    </row>
    <row r="49" spans="1:28" x14ac:dyDescent="0.25">
      <c r="A49" s="6"/>
      <c r="B49" s="21">
        <v>10</v>
      </c>
      <c r="C49" s="3" t="s">
        <v>14</v>
      </c>
      <c r="D49" s="3"/>
      <c r="E49" s="3"/>
      <c r="F49" s="3"/>
      <c r="G49" s="3"/>
      <c r="H49" s="99"/>
      <c r="I49" s="100"/>
      <c r="J49" s="100"/>
      <c r="K49" s="100"/>
      <c r="L49" s="100"/>
      <c r="M49" s="94"/>
      <c r="N49" s="21">
        <f t="shared" si="15"/>
        <v>0</v>
      </c>
      <c r="O49" s="3">
        <f t="shared" si="16"/>
        <v>0</v>
      </c>
      <c r="P49" s="5">
        <f>IF(C5 = "DAILY", O49/365, IF(C5 = "WEEKLY", O49/52, IF(C5 = "BI-WEEKLY", O49/26, IF(C5 = "SEMI-MO", N49/2, IF(C5 = "MONTHLY", N49, IF(C5 = "ANNUAL", O49, 0))))))</f>
        <v>0</v>
      </c>
      <c r="Q49" s="209" t="s">
        <v>14</v>
      </c>
      <c r="R49" s="212" t="s">
        <v>14</v>
      </c>
      <c r="S49" s="212" t="s">
        <v>14</v>
      </c>
      <c r="T49" s="212" t="s">
        <v>14</v>
      </c>
      <c r="U49" s="212" t="s">
        <v>14</v>
      </c>
      <c r="V49" s="212" t="s">
        <v>14</v>
      </c>
      <c r="W49" s="139">
        <f t="shared" si="17"/>
        <v>0</v>
      </c>
      <c r="X49" s="139">
        <f t="shared" si="18"/>
        <v>0</v>
      </c>
      <c r="Y49" s="139">
        <f t="shared" si="19"/>
        <v>0</v>
      </c>
      <c r="Z49" s="139">
        <f t="shared" si="20"/>
        <v>0</v>
      </c>
      <c r="AA49" s="139">
        <f t="shared" si="21"/>
        <v>0</v>
      </c>
      <c r="AB49" s="158">
        <f t="shared" si="22"/>
        <v>0</v>
      </c>
    </row>
    <row r="50" spans="1:28" x14ac:dyDescent="0.25">
      <c r="A50" s="6"/>
      <c r="B50" s="6"/>
      <c r="C50" s="6"/>
      <c r="D50" s="6"/>
      <c r="E50" s="6"/>
      <c r="F50" s="6"/>
      <c r="G50" s="41" t="s">
        <v>30</v>
      </c>
      <c r="H50" s="20"/>
      <c r="I50" s="6"/>
      <c r="J50" s="6"/>
      <c r="K50" s="6"/>
      <c r="L50" s="6"/>
      <c r="M50" s="6"/>
      <c r="N50" s="103">
        <f>SUM(N40:N49)</f>
        <v>0</v>
      </c>
      <c r="O50" s="121">
        <f>SUM(O40:O49)</f>
        <v>0</v>
      </c>
      <c r="P50" s="102">
        <f>SUM(P40:P49)</f>
        <v>0</v>
      </c>
      <c r="Q50" s="103">
        <v>0</v>
      </c>
      <c r="R50" s="103">
        <v>0</v>
      </c>
      <c r="S50" s="103">
        <v>0</v>
      </c>
      <c r="T50" s="103">
        <v>0</v>
      </c>
      <c r="U50" s="103">
        <v>0</v>
      </c>
      <c r="V50" s="103">
        <v>0</v>
      </c>
      <c r="W50" s="103">
        <f t="shared" ref="W50:AB50" si="23">SUM(W40:W49)</f>
        <v>0</v>
      </c>
      <c r="X50" s="103">
        <f t="shared" si="23"/>
        <v>0</v>
      </c>
      <c r="Y50" s="103">
        <f t="shared" si="23"/>
        <v>0</v>
      </c>
      <c r="Z50" s="103">
        <f t="shared" si="23"/>
        <v>0</v>
      </c>
      <c r="AA50" s="103">
        <f t="shared" si="23"/>
        <v>0</v>
      </c>
      <c r="AB50" s="103">
        <f t="shared" si="23"/>
        <v>0</v>
      </c>
    </row>
    <row r="51" spans="1:28" x14ac:dyDescent="0.25">
      <c r="A51" s="6"/>
      <c r="B51" s="6"/>
      <c r="C51" s="6"/>
      <c r="D51" s="6"/>
      <c r="E51" s="6"/>
      <c r="F51" s="6"/>
      <c r="G51" s="6"/>
      <c r="H51" s="20"/>
      <c r="I51" s="6"/>
      <c r="J51" s="6"/>
      <c r="K51" s="6"/>
      <c r="L51" s="6"/>
      <c r="M51" s="6"/>
      <c r="N51" s="20"/>
      <c r="O51" s="6"/>
      <c r="P51" s="4"/>
      <c r="Q51" s="20"/>
      <c r="R51" s="6"/>
      <c r="S51" s="6"/>
      <c r="T51" s="6"/>
      <c r="U51" s="6"/>
      <c r="V51" s="6"/>
      <c r="W51" s="6"/>
      <c r="X51" s="6"/>
      <c r="Y51" s="6"/>
      <c r="Z51" s="6"/>
      <c r="AA51" s="6"/>
      <c r="AB51" s="4"/>
    </row>
    <row r="52" spans="1:28" x14ac:dyDescent="0.25">
      <c r="A52" s="6"/>
      <c r="B52" s="61" t="s">
        <v>67</v>
      </c>
      <c r="C52" s="41"/>
      <c r="D52" s="41"/>
      <c r="E52" s="41"/>
      <c r="F52" s="41"/>
      <c r="G52" s="41"/>
      <c r="H52" s="20"/>
      <c r="I52" s="6"/>
      <c r="J52" s="6"/>
      <c r="K52" s="6"/>
      <c r="L52" s="6"/>
      <c r="M52" s="6"/>
      <c r="N52" s="20"/>
      <c r="O52" s="6"/>
      <c r="P52" s="4"/>
      <c r="Q52" s="20"/>
      <c r="R52" s="6"/>
      <c r="S52" s="6"/>
      <c r="T52" s="6"/>
      <c r="U52" s="6"/>
      <c r="V52" s="6"/>
      <c r="W52" s="6"/>
      <c r="X52" s="6"/>
      <c r="Y52" s="6"/>
      <c r="Z52" s="6"/>
      <c r="AA52" s="6"/>
      <c r="AB52" s="4"/>
    </row>
    <row r="53" spans="1:28" x14ac:dyDescent="0.25">
      <c r="A53" s="6"/>
      <c r="B53" s="20">
        <v>1</v>
      </c>
      <c r="C53" s="6" t="s">
        <v>65</v>
      </c>
      <c r="D53" s="6"/>
      <c r="E53" s="6"/>
      <c r="F53" s="6"/>
      <c r="G53" s="6"/>
      <c r="H53" s="99"/>
      <c r="I53" s="100"/>
      <c r="J53" s="100"/>
      <c r="K53" s="100"/>
      <c r="L53" s="100"/>
      <c r="M53" s="94"/>
      <c r="N53" s="20">
        <f t="shared" ref="N53:N57" si="24">+(H53*30)+(I53*52/12)+(J53*26/12)+(K53*2)+L53+M53/12</f>
        <v>0</v>
      </c>
      <c r="O53" s="6">
        <f t="shared" ref="O53:O57" si="25">N53*12</f>
        <v>0</v>
      </c>
      <c r="P53" s="4">
        <f>IF(C5 = "DAILY", O53/365, IF(C5 = "WEEKLY", O53/52, IF(C5 = "BI-WEEKLY", O53/26, IF(C5 = "SEMI-MO", N53/2, IF(C5 = "MONTHLY", N53, IF(C5 = "ANNUAL", O53, 0))))))</f>
        <v>0</v>
      </c>
      <c r="Q53" s="208" t="s">
        <v>14</v>
      </c>
      <c r="R53" s="211" t="s">
        <v>14</v>
      </c>
      <c r="S53" s="211" t="s">
        <v>14</v>
      </c>
      <c r="T53" s="211" t="s">
        <v>14</v>
      </c>
      <c r="U53" s="211" t="s">
        <v>14</v>
      </c>
      <c r="V53" s="211" t="s">
        <v>14</v>
      </c>
      <c r="W53" s="100">
        <f t="shared" ref="W53:W57" si="26">N53</f>
        <v>0</v>
      </c>
      <c r="X53" s="100">
        <f t="shared" ref="X53:X57" si="27">N53</f>
        <v>0</v>
      </c>
      <c r="Y53" s="100">
        <f t="shared" ref="Y53:Y57" si="28">N53</f>
        <v>0</v>
      </c>
      <c r="Z53" s="100">
        <f t="shared" ref="Z53:Z57" si="29">N53</f>
        <v>0</v>
      </c>
      <c r="AA53" s="100">
        <f t="shared" ref="AA53:AA57" si="30">N53</f>
        <v>0</v>
      </c>
      <c r="AB53" s="123">
        <f t="shared" ref="AB53:AB57" si="31">N53</f>
        <v>0</v>
      </c>
    </row>
    <row r="54" spans="1:28" x14ac:dyDescent="0.25">
      <c r="A54" s="6"/>
      <c r="B54" s="20">
        <v>2</v>
      </c>
      <c r="C54" s="6" t="s">
        <v>14</v>
      </c>
      <c r="D54" s="6"/>
      <c r="E54" s="6"/>
      <c r="F54" s="6"/>
      <c r="G54" s="6"/>
      <c r="H54" s="99"/>
      <c r="I54" s="100"/>
      <c r="J54" s="100"/>
      <c r="K54" s="100"/>
      <c r="L54" s="100"/>
      <c r="M54" s="94"/>
      <c r="N54" s="20">
        <f t="shared" si="24"/>
        <v>0</v>
      </c>
      <c r="O54" s="6">
        <f t="shared" si="25"/>
        <v>0</v>
      </c>
      <c r="P54" s="4">
        <f>IF(C5 = "DAILY", O54/365, IF(C5 = "WEEKLY", O54/52, IF(C5 = "BI-WEEKLY", O54/26, IF(C5 = "SEMI-MO", N54/2, IF(C5 = "MONTHLY", N54, IF(C5 = "ANNUAL", O54, 0))))))</f>
        <v>0</v>
      </c>
      <c r="Q54" s="208" t="s">
        <v>14</v>
      </c>
      <c r="R54" s="211" t="s">
        <v>14</v>
      </c>
      <c r="S54" s="211" t="s">
        <v>14</v>
      </c>
      <c r="T54" s="211" t="s">
        <v>14</v>
      </c>
      <c r="U54" s="211" t="s">
        <v>14</v>
      </c>
      <c r="V54" s="211" t="s">
        <v>14</v>
      </c>
      <c r="W54" s="100">
        <f t="shared" si="26"/>
        <v>0</v>
      </c>
      <c r="X54" s="100">
        <f t="shared" si="27"/>
        <v>0</v>
      </c>
      <c r="Y54" s="100">
        <f t="shared" si="28"/>
        <v>0</v>
      </c>
      <c r="Z54" s="100">
        <f t="shared" si="29"/>
        <v>0</v>
      </c>
      <c r="AA54" s="100">
        <f t="shared" si="30"/>
        <v>0</v>
      </c>
      <c r="AB54" s="123">
        <f t="shared" si="31"/>
        <v>0</v>
      </c>
    </row>
    <row r="55" spans="1:28" x14ac:dyDescent="0.25">
      <c r="A55" s="6"/>
      <c r="B55" s="20">
        <v>3</v>
      </c>
      <c r="C55" s="6" t="s">
        <v>14</v>
      </c>
      <c r="D55" s="6"/>
      <c r="E55" s="6"/>
      <c r="F55" s="6"/>
      <c r="G55" s="6"/>
      <c r="H55" s="99"/>
      <c r="I55" s="100"/>
      <c r="J55" s="100"/>
      <c r="K55" s="100"/>
      <c r="L55" s="100"/>
      <c r="M55" s="94"/>
      <c r="N55" s="20">
        <f t="shared" si="24"/>
        <v>0</v>
      </c>
      <c r="O55" s="6">
        <f t="shared" si="25"/>
        <v>0</v>
      </c>
      <c r="P55" s="4">
        <f>IF(C5 = "DAILY", O55/365, IF(C5 = "WEEKLY", O55/52, IF(C5 = "BI-WEEKLY", O55/26, IF(C5 = "SEMI-MO", N55/2, IF(C5 = "MONTHLY", N55, IF(C5 = "ANNUAL", O55, 0))))))</f>
        <v>0</v>
      </c>
      <c r="Q55" s="208" t="s">
        <v>14</v>
      </c>
      <c r="R55" s="211" t="s">
        <v>14</v>
      </c>
      <c r="S55" s="211" t="s">
        <v>14</v>
      </c>
      <c r="T55" s="211" t="s">
        <v>14</v>
      </c>
      <c r="U55" s="211" t="s">
        <v>14</v>
      </c>
      <c r="V55" s="211" t="s">
        <v>14</v>
      </c>
      <c r="W55" s="100">
        <f t="shared" si="26"/>
        <v>0</v>
      </c>
      <c r="X55" s="100">
        <f t="shared" si="27"/>
        <v>0</v>
      </c>
      <c r="Y55" s="100">
        <f t="shared" si="28"/>
        <v>0</v>
      </c>
      <c r="Z55" s="100">
        <f t="shared" si="29"/>
        <v>0</v>
      </c>
      <c r="AA55" s="100">
        <f t="shared" si="30"/>
        <v>0</v>
      </c>
      <c r="AB55" s="123">
        <f t="shared" si="31"/>
        <v>0</v>
      </c>
    </row>
    <row r="56" spans="1:28" x14ac:dyDescent="0.25">
      <c r="A56" s="6"/>
      <c r="B56" s="20">
        <v>4</v>
      </c>
      <c r="C56" s="6" t="s">
        <v>14</v>
      </c>
      <c r="D56" s="6"/>
      <c r="E56" s="6"/>
      <c r="F56" s="6"/>
      <c r="G56" s="6"/>
      <c r="H56" s="99"/>
      <c r="I56" s="100"/>
      <c r="J56" s="100"/>
      <c r="K56" s="100"/>
      <c r="L56" s="100"/>
      <c r="M56" s="94"/>
      <c r="N56" s="20">
        <f t="shared" si="24"/>
        <v>0</v>
      </c>
      <c r="O56" s="6">
        <f t="shared" si="25"/>
        <v>0</v>
      </c>
      <c r="P56" s="4">
        <f>IF(C5 = "DAILY", O56/365, IF(C5 = "WEEKLY", O56/52, IF(C5 = "BI-WEEKLY", O56/26, IF(C5 = "SEMI-MO", N56/2, IF(C5 = "MONTHLY", N56, IF(C5 = "ANNUAL", O56, 0))))))</f>
        <v>0</v>
      </c>
      <c r="Q56" s="208" t="s">
        <v>14</v>
      </c>
      <c r="R56" s="211" t="s">
        <v>14</v>
      </c>
      <c r="S56" s="211" t="s">
        <v>14</v>
      </c>
      <c r="T56" s="211" t="s">
        <v>14</v>
      </c>
      <c r="U56" s="211" t="s">
        <v>14</v>
      </c>
      <c r="V56" s="211" t="s">
        <v>14</v>
      </c>
      <c r="W56" s="100">
        <f t="shared" si="26"/>
        <v>0</v>
      </c>
      <c r="X56" s="100">
        <f t="shared" si="27"/>
        <v>0</v>
      </c>
      <c r="Y56" s="100">
        <f t="shared" si="28"/>
        <v>0</v>
      </c>
      <c r="Z56" s="100">
        <f t="shared" si="29"/>
        <v>0</v>
      </c>
      <c r="AA56" s="100">
        <f t="shared" si="30"/>
        <v>0</v>
      </c>
      <c r="AB56" s="123">
        <f t="shared" si="31"/>
        <v>0</v>
      </c>
    </row>
    <row r="57" spans="1:28" x14ac:dyDescent="0.25">
      <c r="A57" s="6"/>
      <c r="B57" s="21">
        <v>5</v>
      </c>
      <c r="C57" s="3" t="s">
        <v>14</v>
      </c>
      <c r="D57" s="3"/>
      <c r="E57" s="3"/>
      <c r="F57" s="3"/>
      <c r="G57" s="3"/>
      <c r="H57" s="99"/>
      <c r="I57" s="100"/>
      <c r="J57" s="100"/>
      <c r="K57" s="100"/>
      <c r="L57" s="100"/>
      <c r="M57" s="94"/>
      <c r="N57" s="21">
        <f t="shared" si="24"/>
        <v>0</v>
      </c>
      <c r="O57" s="3">
        <f t="shared" si="25"/>
        <v>0</v>
      </c>
      <c r="P57" s="5">
        <f>IF(C5 = "DAILY", H57, IF(C5 = "WEEKLY", I57, IF(C5 = "BI-WEEKLY", J57, IF(C5 = "SEMI-MO", K57, IF(C5 = "MONTHLY", L57, IF(C5 = "ANNUAL", M57, 0))))))</f>
        <v>0</v>
      </c>
      <c r="Q57" s="209" t="s">
        <v>14</v>
      </c>
      <c r="R57" s="212" t="s">
        <v>14</v>
      </c>
      <c r="S57" s="212" t="s">
        <v>14</v>
      </c>
      <c r="T57" s="212" t="s">
        <v>14</v>
      </c>
      <c r="U57" s="212" t="s">
        <v>14</v>
      </c>
      <c r="V57" s="212" t="s">
        <v>14</v>
      </c>
      <c r="W57" s="139">
        <f t="shared" si="26"/>
        <v>0</v>
      </c>
      <c r="X57" s="139">
        <f t="shared" si="27"/>
        <v>0</v>
      </c>
      <c r="Y57" s="139">
        <f t="shared" si="28"/>
        <v>0</v>
      </c>
      <c r="Z57" s="139">
        <f t="shared" si="29"/>
        <v>0</v>
      </c>
      <c r="AA57" s="139">
        <f t="shared" si="30"/>
        <v>0</v>
      </c>
      <c r="AB57" s="158">
        <f t="shared" si="31"/>
        <v>0</v>
      </c>
    </row>
    <row r="58" spans="1:28" x14ac:dyDescent="0.25">
      <c r="A58" s="6"/>
      <c r="B58" s="91"/>
      <c r="C58" s="6"/>
      <c r="D58" s="6"/>
      <c r="E58" s="6"/>
      <c r="F58" s="6"/>
      <c r="G58" s="41" t="s">
        <v>30</v>
      </c>
      <c r="H58" s="20"/>
      <c r="I58" s="6"/>
      <c r="J58" s="6"/>
      <c r="K58" s="6"/>
      <c r="L58" s="6"/>
      <c r="M58" s="6"/>
      <c r="N58" s="103">
        <f>SUM(N48:N57)</f>
        <v>0</v>
      </c>
      <c r="O58" s="121">
        <f>SUM(O48:O57)</f>
        <v>0</v>
      </c>
      <c r="P58" s="102">
        <f>SUM(P48:P57)</f>
        <v>0</v>
      </c>
      <c r="Q58" s="103">
        <v>0</v>
      </c>
      <c r="R58" s="103">
        <v>0</v>
      </c>
      <c r="S58" s="103">
        <v>0</v>
      </c>
      <c r="T58" s="103">
        <v>0</v>
      </c>
      <c r="U58" s="103">
        <v>0</v>
      </c>
      <c r="V58" s="103">
        <v>0</v>
      </c>
      <c r="W58" s="103">
        <f t="shared" ref="W58:AB58" si="32">SUM(W53:W57)</f>
        <v>0</v>
      </c>
      <c r="X58" s="103">
        <f t="shared" si="32"/>
        <v>0</v>
      </c>
      <c r="Y58" s="103">
        <f t="shared" si="32"/>
        <v>0</v>
      </c>
      <c r="Z58" s="103">
        <f t="shared" si="32"/>
        <v>0</v>
      </c>
      <c r="AA58" s="103">
        <f t="shared" si="32"/>
        <v>0</v>
      </c>
      <c r="AB58" s="103">
        <f t="shared" si="32"/>
        <v>0</v>
      </c>
    </row>
    <row r="59" spans="1:28" x14ac:dyDescent="0.25">
      <c r="A59" s="6"/>
      <c r="B59" s="6"/>
      <c r="C59" s="6"/>
      <c r="D59" s="6"/>
      <c r="E59" s="6"/>
      <c r="F59" s="6"/>
      <c r="G59" s="6"/>
      <c r="H59" s="20"/>
      <c r="I59" s="6"/>
      <c r="J59" s="6"/>
      <c r="K59" s="6"/>
      <c r="L59" s="6"/>
      <c r="M59" s="6"/>
      <c r="N59" s="20"/>
      <c r="O59" s="6"/>
      <c r="P59" s="4"/>
      <c r="Q59" s="20"/>
      <c r="R59" s="6"/>
      <c r="S59" s="6"/>
      <c r="T59" s="6"/>
      <c r="U59" s="6"/>
      <c r="V59" s="6"/>
      <c r="W59" s="6"/>
      <c r="X59" s="6"/>
      <c r="Y59" s="6"/>
      <c r="Z59" s="6"/>
      <c r="AA59" s="6"/>
      <c r="AB59" s="4"/>
    </row>
    <row r="60" spans="1:28" x14ac:dyDescent="0.25">
      <c r="A60" s="6"/>
      <c r="B60" s="61" t="s">
        <v>69</v>
      </c>
      <c r="C60" s="41"/>
      <c r="D60" s="41"/>
      <c r="E60" s="41"/>
      <c r="F60" s="41"/>
      <c r="G60" s="41"/>
      <c r="H60" s="20"/>
      <c r="I60" s="6"/>
      <c r="J60" s="6"/>
      <c r="K60" s="6"/>
      <c r="L60" s="6"/>
      <c r="M60" s="6"/>
      <c r="N60" s="20"/>
      <c r="O60" s="6"/>
      <c r="P60" s="4"/>
      <c r="Q60" s="20"/>
      <c r="R60" s="6"/>
      <c r="S60" s="6"/>
      <c r="T60" s="6"/>
      <c r="U60" s="6"/>
      <c r="V60" s="6"/>
      <c r="W60" s="6"/>
      <c r="X60" s="6"/>
      <c r="Y60" s="6"/>
      <c r="Z60" s="6"/>
      <c r="AA60" s="6"/>
      <c r="AB60" s="4"/>
    </row>
    <row r="61" spans="1:28" x14ac:dyDescent="0.25">
      <c r="A61" s="6"/>
      <c r="B61" s="107"/>
      <c r="C61" s="91" t="s">
        <v>70</v>
      </c>
      <c r="D61" s="91"/>
      <c r="E61" s="91"/>
      <c r="F61" s="91"/>
      <c r="G61" s="91"/>
      <c r="H61" s="99"/>
      <c r="I61" s="100"/>
      <c r="J61" s="100"/>
      <c r="K61" s="100"/>
      <c r="L61" s="100"/>
      <c r="M61" s="94"/>
      <c r="N61" s="20">
        <f>+(H61*30)+(I61*52/12)+(J61*26/12)+(K61*2)+L61+M61/12</f>
        <v>0</v>
      </c>
      <c r="O61" s="6">
        <f>N61*12</f>
        <v>0</v>
      </c>
      <c r="P61" s="4">
        <f>IF(C5 = "DAILY", O61/365, IF(C5 = "WEEKLY", O61/52, IF(C5 = "BI-WEEKLY", O61/26, IF(C5 = "SEMI-MO", N61/2, IF(C5 = "MONTHLY", N61, IF(C5 = "ANNUAL", O61, 0))))))</f>
        <v>0</v>
      </c>
      <c r="Q61" s="208" t="s">
        <v>14</v>
      </c>
      <c r="R61" s="211" t="s">
        <v>14</v>
      </c>
      <c r="S61" s="211" t="s">
        <v>14</v>
      </c>
      <c r="T61" s="211" t="s">
        <v>14</v>
      </c>
      <c r="U61" s="211" t="s">
        <v>14</v>
      </c>
      <c r="V61" s="211" t="s">
        <v>14</v>
      </c>
      <c r="W61" s="100">
        <f t="shared" ref="W61:W70" si="33">N61</f>
        <v>0</v>
      </c>
      <c r="X61" s="100">
        <f t="shared" ref="X61:X70" si="34">N61</f>
        <v>0</v>
      </c>
      <c r="Y61" s="100">
        <f t="shared" ref="Y61:Y70" si="35">N61</f>
        <v>0</v>
      </c>
      <c r="Z61" s="100">
        <f t="shared" ref="Z61:Z70" si="36">N61</f>
        <v>0</v>
      </c>
      <c r="AA61" s="100">
        <f t="shared" ref="AA61:AA70" si="37">N61</f>
        <v>0</v>
      </c>
      <c r="AB61" s="123">
        <f t="shared" ref="AB61:AB70" si="38">N61</f>
        <v>0</v>
      </c>
    </row>
    <row r="62" spans="1:28" x14ac:dyDescent="0.25">
      <c r="A62" s="6"/>
      <c r="B62" s="20"/>
      <c r="C62" s="6" t="s">
        <v>71</v>
      </c>
      <c r="D62" s="6"/>
      <c r="E62" s="6"/>
      <c r="F62" s="6"/>
      <c r="G62" s="6"/>
      <c r="H62" s="99"/>
      <c r="I62" s="100"/>
      <c r="J62" s="100"/>
      <c r="K62" s="100"/>
      <c r="L62" s="100"/>
      <c r="M62" s="94"/>
      <c r="N62" s="20">
        <f t="shared" ref="N62:N70" si="39">+(H62*30)+(I62*52/12)+(J62*26/12)+(K62*2)+L62+M62/12</f>
        <v>0</v>
      </c>
      <c r="O62" s="6">
        <f t="shared" ref="O62:O70" si="40">N62*12</f>
        <v>0</v>
      </c>
      <c r="P62" s="4">
        <f>IF(C5 = "DAILY", O62/365, IF(C5 = "WEEKLY", O62/52, IF(C5 = "BI-WEEKLY", O62/26, IF(C5 = "SEMI-MO", N62/2, IF(C5 = "MONTHLY", N62, IF(C5 = "ANNUAL", O62, 0))))))</f>
        <v>0</v>
      </c>
      <c r="Q62" s="208" t="s">
        <v>14</v>
      </c>
      <c r="R62" s="211" t="s">
        <v>14</v>
      </c>
      <c r="S62" s="211" t="s">
        <v>14</v>
      </c>
      <c r="T62" s="211" t="s">
        <v>14</v>
      </c>
      <c r="U62" s="211" t="s">
        <v>14</v>
      </c>
      <c r="V62" s="211" t="s">
        <v>14</v>
      </c>
      <c r="W62" s="100">
        <f t="shared" si="33"/>
        <v>0</v>
      </c>
      <c r="X62" s="100">
        <f t="shared" si="34"/>
        <v>0</v>
      </c>
      <c r="Y62" s="100">
        <f t="shared" si="35"/>
        <v>0</v>
      </c>
      <c r="Z62" s="100">
        <f t="shared" si="36"/>
        <v>0</v>
      </c>
      <c r="AA62" s="100">
        <f t="shared" si="37"/>
        <v>0</v>
      </c>
      <c r="AB62" s="123">
        <f t="shared" si="38"/>
        <v>0</v>
      </c>
    </row>
    <row r="63" spans="1:28" x14ac:dyDescent="0.25">
      <c r="A63" s="6"/>
      <c r="B63" s="20"/>
      <c r="C63" s="6" t="s">
        <v>72</v>
      </c>
      <c r="D63" s="6"/>
      <c r="E63" s="6"/>
      <c r="F63" s="6"/>
      <c r="G63" s="6"/>
      <c r="H63" s="99"/>
      <c r="I63" s="100"/>
      <c r="J63" s="100"/>
      <c r="K63" s="100"/>
      <c r="L63" s="100"/>
      <c r="M63" s="94"/>
      <c r="N63" s="20">
        <f t="shared" si="39"/>
        <v>0</v>
      </c>
      <c r="O63" s="6">
        <f t="shared" si="40"/>
        <v>0</v>
      </c>
      <c r="P63" s="4">
        <f>IF(C5 = "DAILY", O63/365, IF(C5 = "WEEKLY", O63/52, IF(C5 = "BI-WEEKLY", O63/26, IF(C5 = "SEMI-MO", N63/2, IF(C5 = "MONTHLY", N63, IF(C5 = "ANNUAL", O63, 0))))))</f>
        <v>0</v>
      </c>
      <c r="Q63" s="208" t="s">
        <v>14</v>
      </c>
      <c r="R63" s="211" t="s">
        <v>14</v>
      </c>
      <c r="S63" s="211" t="s">
        <v>14</v>
      </c>
      <c r="T63" s="211" t="s">
        <v>14</v>
      </c>
      <c r="U63" s="211" t="s">
        <v>14</v>
      </c>
      <c r="V63" s="211" t="s">
        <v>14</v>
      </c>
      <c r="W63" s="100">
        <f t="shared" si="33"/>
        <v>0</v>
      </c>
      <c r="X63" s="100">
        <f t="shared" si="34"/>
        <v>0</v>
      </c>
      <c r="Y63" s="100">
        <f t="shared" si="35"/>
        <v>0</v>
      </c>
      <c r="Z63" s="100">
        <f t="shared" si="36"/>
        <v>0</v>
      </c>
      <c r="AA63" s="100">
        <f t="shared" si="37"/>
        <v>0</v>
      </c>
      <c r="AB63" s="123">
        <f t="shared" si="38"/>
        <v>0</v>
      </c>
    </row>
    <row r="64" spans="1:28" x14ac:dyDescent="0.25">
      <c r="A64" s="6"/>
      <c r="B64" s="20"/>
      <c r="C64" s="6" t="s">
        <v>73</v>
      </c>
      <c r="D64" s="6"/>
      <c r="E64" s="6"/>
      <c r="F64" s="6"/>
      <c r="G64" s="6"/>
      <c r="H64" s="99"/>
      <c r="I64" s="100"/>
      <c r="J64" s="100"/>
      <c r="K64" s="100"/>
      <c r="L64" s="100"/>
      <c r="M64" s="94"/>
      <c r="N64" s="20">
        <f t="shared" si="39"/>
        <v>0</v>
      </c>
      <c r="O64" s="6">
        <f t="shared" si="40"/>
        <v>0</v>
      </c>
      <c r="P64" s="4">
        <f>IF(C5 = "DAILY", O64/365, IF(C5 = "WEEKLY", O64/52, IF(C5 = "BI-WEEKLY", O64/26, IF(C5 = "SEMI-MO", N64/2, IF(C5 = "MONTHLY", N64, IF(C5 = "ANNUAL", O64, 0))))))</f>
        <v>0</v>
      </c>
      <c r="Q64" s="208" t="s">
        <v>14</v>
      </c>
      <c r="R64" s="211" t="s">
        <v>14</v>
      </c>
      <c r="S64" s="211" t="s">
        <v>14</v>
      </c>
      <c r="T64" s="211" t="s">
        <v>14</v>
      </c>
      <c r="U64" s="211" t="s">
        <v>14</v>
      </c>
      <c r="V64" s="211" t="s">
        <v>14</v>
      </c>
      <c r="W64" s="100">
        <f t="shared" si="33"/>
        <v>0</v>
      </c>
      <c r="X64" s="100">
        <f t="shared" si="34"/>
        <v>0</v>
      </c>
      <c r="Y64" s="100">
        <f t="shared" si="35"/>
        <v>0</v>
      </c>
      <c r="Z64" s="100">
        <f t="shared" si="36"/>
        <v>0</v>
      </c>
      <c r="AA64" s="100">
        <f t="shared" si="37"/>
        <v>0</v>
      </c>
      <c r="AB64" s="123">
        <f t="shared" si="38"/>
        <v>0</v>
      </c>
    </row>
    <row r="65" spans="1:29" x14ac:dyDescent="0.25">
      <c r="A65" s="6"/>
      <c r="B65" s="20"/>
      <c r="C65" s="6" t="s">
        <v>74</v>
      </c>
      <c r="D65" s="6"/>
      <c r="E65" s="6"/>
      <c r="F65" s="6"/>
      <c r="G65" s="6"/>
      <c r="H65" s="99"/>
      <c r="I65" s="100"/>
      <c r="J65" s="100"/>
      <c r="K65" s="100"/>
      <c r="L65" s="100"/>
      <c r="M65" s="94"/>
      <c r="N65" s="20">
        <f t="shared" si="39"/>
        <v>0</v>
      </c>
      <c r="O65" s="6">
        <f t="shared" si="40"/>
        <v>0</v>
      </c>
      <c r="P65" s="4">
        <f>IF(C5 = "DAILY", O65/365, IF(C5 = "WEEKLY", O65/52, IF(C5 = "BI-WEEKLY", O65/26, IF(C5 = "SEMI-MO", N65/2, IF(C5 = "MONTHLY", N65, IF(C5 = "ANNUAL", O65, 0))))))</f>
        <v>0</v>
      </c>
      <c r="Q65" s="208" t="s">
        <v>14</v>
      </c>
      <c r="R65" s="211" t="s">
        <v>14</v>
      </c>
      <c r="S65" s="211" t="s">
        <v>14</v>
      </c>
      <c r="T65" s="211" t="s">
        <v>14</v>
      </c>
      <c r="U65" s="211" t="s">
        <v>14</v>
      </c>
      <c r="V65" s="211" t="s">
        <v>14</v>
      </c>
      <c r="W65" s="100">
        <f t="shared" si="33"/>
        <v>0</v>
      </c>
      <c r="X65" s="100">
        <f t="shared" si="34"/>
        <v>0</v>
      </c>
      <c r="Y65" s="100">
        <f t="shared" si="35"/>
        <v>0</v>
      </c>
      <c r="Z65" s="100">
        <f t="shared" si="36"/>
        <v>0</v>
      </c>
      <c r="AA65" s="100">
        <f t="shared" si="37"/>
        <v>0</v>
      </c>
      <c r="AB65" s="123">
        <f t="shared" si="38"/>
        <v>0</v>
      </c>
    </row>
    <row r="66" spans="1:29" x14ac:dyDescent="0.25">
      <c r="A66" s="6"/>
      <c r="B66" s="20"/>
      <c r="C66" s="6" t="s">
        <v>75</v>
      </c>
      <c r="D66" s="6"/>
      <c r="E66" s="6"/>
      <c r="F66" s="6"/>
      <c r="G66" s="6"/>
      <c r="H66" s="99"/>
      <c r="I66" s="100"/>
      <c r="J66" s="100"/>
      <c r="K66" s="100"/>
      <c r="L66" s="100"/>
      <c r="M66" s="94"/>
      <c r="N66" s="20">
        <f t="shared" si="39"/>
        <v>0</v>
      </c>
      <c r="O66" s="6">
        <f t="shared" si="40"/>
        <v>0</v>
      </c>
      <c r="P66" s="4">
        <f>IF(C5 = "DAILY", O66/365, IF(C5 = "WEEKLY", O66/52, IF(C5 = "BI-WEEKLY", O66/26, IF(C5 = "SEMI-MO", N66/2, IF(C5 = "MONTHLY", N66, IF(C5 = "ANNUAL", O66, 0))))))</f>
        <v>0</v>
      </c>
      <c r="Q66" s="208" t="s">
        <v>14</v>
      </c>
      <c r="R66" s="211" t="s">
        <v>14</v>
      </c>
      <c r="S66" s="211" t="s">
        <v>14</v>
      </c>
      <c r="T66" s="211" t="s">
        <v>14</v>
      </c>
      <c r="U66" s="211" t="s">
        <v>14</v>
      </c>
      <c r="V66" s="211" t="s">
        <v>14</v>
      </c>
      <c r="W66" s="100">
        <f t="shared" si="33"/>
        <v>0</v>
      </c>
      <c r="X66" s="100">
        <f t="shared" si="34"/>
        <v>0</v>
      </c>
      <c r="Y66" s="100">
        <f t="shared" si="35"/>
        <v>0</v>
      </c>
      <c r="Z66" s="100">
        <f t="shared" si="36"/>
        <v>0</v>
      </c>
      <c r="AA66" s="100">
        <f t="shared" si="37"/>
        <v>0</v>
      </c>
      <c r="AB66" s="123">
        <f t="shared" si="38"/>
        <v>0</v>
      </c>
    </row>
    <row r="67" spans="1:29" x14ac:dyDescent="0.25">
      <c r="A67" s="6"/>
      <c r="B67" s="20"/>
      <c r="C67" s="6" t="s">
        <v>14</v>
      </c>
      <c r="D67" s="6"/>
      <c r="E67" s="6"/>
      <c r="F67" s="6"/>
      <c r="G67" s="6"/>
      <c r="H67" s="99"/>
      <c r="I67" s="100"/>
      <c r="J67" s="100"/>
      <c r="K67" s="100"/>
      <c r="L67" s="100"/>
      <c r="M67" s="94"/>
      <c r="N67" s="20">
        <f t="shared" si="39"/>
        <v>0</v>
      </c>
      <c r="O67" s="6">
        <f t="shared" si="40"/>
        <v>0</v>
      </c>
      <c r="P67" s="4">
        <f>IF(C5 = "DAILY", O67/365, IF(C5 = "WEEKLY", O67/52, IF(C5 = "BI-WEEKLY", O67/26, IF(C5 = "SEMI-MO", N67/2, IF(C5 = "MONTHLY", N67, IF(C5 = "ANNUAL", O67, 0))))))</f>
        <v>0</v>
      </c>
      <c r="Q67" s="208" t="s">
        <v>14</v>
      </c>
      <c r="R67" s="211" t="s">
        <v>14</v>
      </c>
      <c r="S67" s="211" t="s">
        <v>14</v>
      </c>
      <c r="T67" s="211" t="s">
        <v>14</v>
      </c>
      <c r="U67" s="211" t="s">
        <v>14</v>
      </c>
      <c r="V67" s="211" t="s">
        <v>14</v>
      </c>
      <c r="W67" s="100">
        <f t="shared" si="33"/>
        <v>0</v>
      </c>
      <c r="X67" s="100">
        <f t="shared" si="34"/>
        <v>0</v>
      </c>
      <c r="Y67" s="100">
        <f t="shared" si="35"/>
        <v>0</v>
      </c>
      <c r="Z67" s="100">
        <f t="shared" si="36"/>
        <v>0</v>
      </c>
      <c r="AA67" s="100">
        <f t="shared" si="37"/>
        <v>0</v>
      </c>
      <c r="AB67" s="123">
        <f t="shared" si="38"/>
        <v>0</v>
      </c>
    </row>
    <row r="68" spans="1:29" x14ac:dyDescent="0.25">
      <c r="A68" s="6"/>
      <c r="B68" s="20"/>
      <c r="C68" s="6" t="s">
        <v>14</v>
      </c>
      <c r="D68" s="6"/>
      <c r="E68" s="6"/>
      <c r="F68" s="6"/>
      <c r="G68" s="6"/>
      <c r="H68" s="99"/>
      <c r="I68" s="100"/>
      <c r="J68" s="100"/>
      <c r="K68" s="100"/>
      <c r="L68" s="100"/>
      <c r="M68" s="94"/>
      <c r="N68" s="20">
        <f t="shared" si="39"/>
        <v>0</v>
      </c>
      <c r="O68" s="6">
        <f t="shared" si="40"/>
        <v>0</v>
      </c>
      <c r="P68" s="4">
        <f>IF(C5 = "DAILY", O68/365, IF(C5 = "WEEKLY", O68/52, IF(C5 = "BI-WEEKLY", O68/26, IF(C5 = "SEMI-MO", N68/2, IF(C5 = "MONTHLY", N68, IF(C5 = "ANNUAL", O68, 0))))))</f>
        <v>0</v>
      </c>
      <c r="Q68" s="208" t="s">
        <v>14</v>
      </c>
      <c r="R68" s="211" t="s">
        <v>14</v>
      </c>
      <c r="S68" s="211" t="s">
        <v>14</v>
      </c>
      <c r="T68" s="211" t="s">
        <v>14</v>
      </c>
      <c r="U68" s="211" t="s">
        <v>14</v>
      </c>
      <c r="V68" s="211" t="s">
        <v>14</v>
      </c>
      <c r="W68" s="100">
        <f t="shared" si="33"/>
        <v>0</v>
      </c>
      <c r="X68" s="100">
        <f t="shared" si="34"/>
        <v>0</v>
      </c>
      <c r="Y68" s="100">
        <f t="shared" si="35"/>
        <v>0</v>
      </c>
      <c r="Z68" s="100">
        <f t="shared" si="36"/>
        <v>0</v>
      </c>
      <c r="AA68" s="100">
        <f t="shared" si="37"/>
        <v>0</v>
      </c>
      <c r="AB68" s="123">
        <f t="shared" si="38"/>
        <v>0</v>
      </c>
    </row>
    <row r="69" spans="1:29" x14ac:dyDescent="0.25">
      <c r="A69" s="6"/>
      <c r="B69" s="20"/>
      <c r="C69" s="6" t="s">
        <v>14</v>
      </c>
      <c r="D69" s="6"/>
      <c r="E69" s="6"/>
      <c r="F69" s="6"/>
      <c r="G69" s="6"/>
      <c r="H69" s="99"/>
      <c r="I69" s="100"/>
      <c r="J69" s="100"/>
      <c r="K69" s="100"/>
      <c r="L69" s="100"/>
      <c r="M69" s="94"/>
      <c r="N69" s="20">
        <f t="shared" si="39"/>
        <v>0</v>
      </c>
      <c r="O69" s="6">
        <f t="shared" si="40"/>
        <v>0</v>
      </c>
      <c r="P69" s="4">
        <f>IF(C5 = "DAILY", O69/365, IF(C5 = "WEEKLY", O69/52, IF(C5 = "BI-WEEKLY", O69/26, IF(C5 = "SEMI-MO", N69/2, IF(C5 = "MONTHLY", N69, IF(C5 = "ANNUAL", O69, 0))))))</f>
        <v>0</v>
      </c>
      <c r="Q69" s="208" t="s">
        <v>14</v>
      </c>
      <c r="R69" s="211" t="s">
        <v>14</v>
      </c>
      <c r="S69" s="211" t="s">
        <v>14</v>
      </c>
      <c r="T69" s="211" t="s">
        <v>14</v>
      </c>
      <c r="U69" s="211" t="s">
        <v>14</v>
      </c>
      <c r="V69" s="211" t="s">
        <v>14</v>
      </c>
      <c r="W69" s="100">
        <f t="shared" si="33"/>
        <v>0</v>
      </c>
      <c r="X69" s="100">
        <f t="shared" si="34"/>
        <v>0</v>
      </c>
      <c r="Y69" s="100">
        <f t="shared" si="35"/>
        <v>0</v>
      </c>
      <c r="Z69" s="100">
        <f t="shared" si="36"/>
        <v>0</v>
      </c>
      <c r="AA69" s="100">
        <f t="shared" si="37"/>
        <v>0</v>
      </c>
      <c r="AB69" s="123">
        <f t="shared" si="38"/>
        <v>0</v>
      </c>
    </row>
    <row r="70" spans="1:29" x14ac:dyDescent="0.25">
      <c r="A70" s="6"/>
      <c r="B70" s="21"/>
      <c r="C70" s="3" t="s">
        <v>14</v>
      </c>
      <c r="D70" s="3"/>
      <c r="E70" s="3"/>
      <c r="F70" s="3"/>
      <c r="G70" s="3"/>
      <c r="H70" s="99"/>
      <c r="I70" s="100"/>
      <c r="J70" s="100"/>
      <c r="K70" s="100"/>
      <c r="L70" s="100"/>
      <c r="M70" s="94"/>
      <c r="N70" s="21">
        <f t="shared" si="39"/>
        <v>0</v>
      </c>
      <c r="O70" s="3">
        <f t="shared" si="40"/>
        <v>0</v>
      </c>
      <c r="P70" s="5">
        <f>IF(C5 = "DAILY", O70/365, IF(C5 = "WEEKLY", O70/52, IF(C5 = "BI-WEEKLY", O70/26, IF(C5 = "SEMI-MO", N70/2, IF(C5 = "MONTHLY", N70, IF(C5 = "ANNUAL", O70, 0))))))</f>
        <v>0</v>
      </c>
      <c r="Q70" s="209" t="s">
        <v>14</v>
      </c>
      <c r="R70" s="212" t="s">
        <v>14</v>
      </c>
      <c r="S70" s="212" t="s">
        <v>14</v>
      </c>
      <c r="T70" s="212" t="s">
        <v>14</v>
      </c>
      <c r="U70" s="212" t="s">
        <v>14</v>
      </c>
      <c r="V70" s="212" t="s">
        <v>14</v>
      </c>
      <c r="W70" s="139">
        <f t="shared" si="33"/>
        <v>0</v>
      </c>
      <c r="X70" s="139">
        <f t="shared" si="34"/>
        <v>0</v>
      </c>
      <c r="Y70" s="139">
        <f t="shared" si="35"/>
        <v>0</v>
      </c>
      <c r="Z70" s="139">
        <f t="shared" si="36"/>
        <v>0</v>
      </c>
      <c r="AA70" s="139">
        <f t="shared" si="37"/>
        <v>0</v>
      </c>
      <c r="AB70" s="158">
        <f t="shared" si="38"/>
        <v>0</v>
      </c>
    </row>
    <row r="71" spans="1:29" x14ac:dyDescent="0.25">
      <c r="A71" s="6"/>
      <c r="B71" s="6"/>
      <c r="C71" s="6"/>
      <c r="D71" s="6"/>
      <c r="E71" s="6"/>
      <c r="F71" s="6"/>
      <c r="G71" s="145" t="s">
        <v>30</v>
      </c>
      <c r="H71" s="20"/>
      <c r="I71" s="6"/>
      <c r="J71" s="6"/>
      <c r="K71" s="6"/>
      <c r="L71" s="6"/>
      <c r="M71" s="6"/>
      <c r="N71" s="103">
        <f>SUM(N61:N70)</f>
        <v>0</v>
      </c>
      <c r="O71" s="121">
        <f>SUM(O61:O70)</f>
        <v>0</v>
      </c>
      <c r="P71" s="102">
        <f>SUM(P61:P70)</f>
        <v>0</v>
      </c>
      <c r="Q71" s="103">
        <v>0</v>
      </c>
      <c r="R71" s="103">
        <v>0</v>
      </c>
      <c r="S71" s="103">
        <v>0</v>
      </c>
      <c r="T71" s="103">
        <v>0</v>
      </c>
      <c r="U71" s="103">
        <v>0</v>
      </c>
      <c r="V71" s="103">
        <v>0</v>
      </c>
      <c r="W71" s="103">
        <f t="shared" ref="W71:AB71" si="41">SUM(W61:W70)</f>
        <v>0</v>
      </c>
      <c r="X71" s="103">
        <f t="shared" si="41"/>
        <v>0</v>
      </c>
      <c r="Y71" s="103">
        <f t="shared" si="41"/>
        <v>0</v>
      </c>
      <c r="Z71" s="103">
        <f t="shared" si="41"/>
        <v>0</v>
      </c>
      <c r="AA71" s="103">
        <f t="shared" si="41"/>
        <v>0</v>
      </c>
      <c r="AB71" s="103">
        <f t="shared" si="41"/>
        <v>0</v>
      </c>
    </row>
    <row r="72" spans="1:29" ht="15.75" thickBot="1" x14ac:dyDescent="0.3">
      <c r="A72" s="3"/>
      <c r="B72" s="3"/>
      <c r="C72" s="3"/>
      <c r="D72" s="3"/>
      <c r="E72" s="3"/>
      <c r="F72" s="3"/>
      <c r="G72" s="3"/>
      <c r="H72" s="21"/>
      <c r="I72" s="3"/>
      <c r="J72" s="3"/>
      <c r="K72" s="3"/>
      <c r="L72" s="3"/>
      <c r="M72" s="3"/>
      <c r="N72" s="131"/>
      <c r="O72" s="132"/>
      <c r="P72" s="133"/>
      <c r="Q72" s="131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3"/>
    </row>
    <row r="73" spans="1:29" x14ac:dyDescent="0.25">
      <c r="F73" s="155" t="s">
        <v>76</v>
      </c>
      <c r="G73" s="156"/>
      <c r="N73" s="140">
        <f t="shared" ref="N73:AB73" si="42">N37+N50+N58+N71</f>
        <v>0</v>
      </c>
      <c r="O73" s="144">
        <f t="shared" si="42"/>
        <v>0</v>
      </c>
      <c r="P73" s="142">
        <f t="shared" si="42"/>
        <v>0</v>
      </c>
      <c r="Q73" s="144">
        <f t="shared" si="42"/>
        <v>0</v>
      </c>
      <c r="R73" s="144">
        <f t="shared" si="42"/>
        <v>0</v>
      </c>
      <c r="S73" s="144">
        <f t="shared" si="42"/>
        <v>0</v>
      </c>
      <c r="T73" s="144">
        <f t="shared" si="42"/>
        <v>0</v>
      </c>
      <c r="U73" s="144">
        <f t="shared" si="42"/>
        <v>0</v>
      </c>
      <c r="V73" s="144">
        <f t="shared" si="42"/>
        <v>0</v>
      </c>
      <c r="W73" s="144">
        <f t="shared" si="42"/>
        <v>0</v>
      </c>
      <c r="X73" s="144">
        <f t="shared" si="42"/>
        <v>0</v>
      </c>
      <c r="Y73" s="144">
        <f t="shared" si="42"/>
        <v>0</v>
      </c>
      <c r="Z73" s="144">
        <f t="shared" si="42"/>
        <v>0</v>
      </c>
      <c r="AA73" s="144">
        <f t="shared" si="42"/>
        <v>0</v>
      </c>
      <c r="AB73" s="144">
        <f t="shared" si="42"/>
        <v>0</v>
      </c>
      <c r="AC73" s="20"/>
    </row>
    <row r="74" spans="1:29" ht="15.75" thickBot="1" x14ac:dyDescent="0.3">
      <c r="A74" s="132"/>
      <c r="B74" s="132"/>
      <c r="C74" s="132"/>
      <c r="D74" s="132"/>
      <c r="E74" s="132"/>
      <c r="F74" s="132"/>
      <c r="G74" s="130"/>
      <c r="H74" s="132"/>
      <c r="I74" s="132"/>
      <c r="J74" s="132"/>
      <c r="K74" s="132"/>
      <c r="L74" s="132"/>
      <c r="M74" s="133"/>
      <c r="N74" s="131"/>
      <c r="O74" s="132"/>
      <c r="P74" s="133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3"/>
    </row>
    <row r="75" spans="1:29" x14ac:dyDescent="0.25">
      <c r="E75" s="116" t="s">
        <v>79</v>
      </c>
      <c r="F75" s="116"/>
      <c r="G75" s="116"/>
      <c r="H75" s="181"/>
      <c r="I75" s="91"/>
      <c r="J75" s="91"/>
      <c r="K75" s="91"/>
      <c r="L75" s="91"/>
      <c r="M75" s="182"/>
      <c r="N75" s="174">
        <f t="shared" ref="N75:AB75" si="43">N23-N73</f>
        <v>0</v>
      </c>
      <c r="O75" s="174">
        <f t="shared" si="43"/>
        <v>0</v>
      </c>
      <c r="P75" s="193">
        <f t="shared" si="43"/>
        <v>0</v>
      </c>
      <c r="Q75" s="174">
        <f t="shared" si="43"/>
        <v>0</v>
      </c>
      <c r="R75" s="174">
        <f t="shared" si="43"/>
        <v>0</v>
      </c>
      <c r="S75" s="174">
        <f t="shared" si="43"/>
        <v>0</v>
      </c>
      <c r="T75" s="174">
        <f t="shared" si="43"/>
        <v>0</v>
      </c>
      <c r="U75" s="174">
        <f t="shared" si="43"/>
        <v>0</v>
      </c>
      <c r="V75" s="174">
        <f t="shared" si="43"/>
        <v>0</v>
      </c>
      <c r="W75" s="174">
        <f t="shared" si="43"/>
        <v>0</v>
      </c>
      <c r="X75" s="174">
        <f t="shared" si="43"/>
        <v>0</v>
      </c>
      <c r="Y75" s="174">
        <f t="shared" si="43"/>
        <v>0</v>
      </c>
      <c r="Z75" s="174">
        <f t="shared" si="43"/>
        <v>0</v>
      </c>
      <c r="AA75" s="174">
        <f t="shared" si="43"/>
        <v>0</v>
      </c>
      <c r="AB75" s="174">
        <f t="shared" si="43"/>
        <v>0</v>
      </c>
      <c r="AC75" s="20"/>
    </row>
    <row r="76" spans="1:29" x14ac:dyDescent="0.25">
      <c r="H76" s="180"/>
      <c r="I76" s="180"/>
      <c r="J76" s="180"/>
      <c r="K76" s="180"/>
      <c r="L76" s="180"/>
      <c r="M76" s="180"/>
      <c r="N76" s="180"/>
      <c r="O76" s="180"/>
      <c r="P76" s="180"/>
      <c r="Q76" s="180"/>
      <c r="R76" s="180"/>
    </row>
    <row r="78" spans="1:29" x14ac:dyDescent="0.25">
      <c r="A78" s="87"/>
    </row>
    <row r="79" spans="1:29" x14ac:dyDescent="0.25">
      <c r="B79" s="91"/>
      <c r="C79" s="91"/>
      <c r="D79" s="91"/>
      <c r="E79" s="91"/>
      <c r="F79" s="91"/>
      <c r="G79" s="91"/>
    </row>
    <row r="80" spans="1:29" x14ac:dyDescent="0.25">
      <c r="B80" s="6"/>
      <c r="C80" s="6"/>
      <c r="D80" s="6"/>
      <c r="E80" s="6"/>
      <c r="F80" s="6"/>
      <c r="G80" s="6"/>
    </row>
    <row r="81" spans="2:7" x14ac:dyDescent="0.25">
      <c r="B81" s="6"/>
      <c r="C81" s="6"/>
      <c r="D81" s="6"/>
      <c r="E81" s="6"/>
      <c r="F81" s="6"/>
      <c r="G81" s="6"/>
    </row>
    <row r="82" spans="2:7" x14ac:dyDescent="0.25">
      <c r="B82" s="6"/>
      <c r="C82" s="6"/>
      <c r="D82" s="6"/>
      <c r="E82" s="6"/>
      <c r="F82" s="6"/>
      <c r="G82" s="6"/>
    </row>
    <row r="83" spans="2:7" x14ac:dyDescent="0.25">
      <c r="B83" s="6"/>
      <c r="C83" s="6"/>
      <c r="D83" s="6"/>
      <c r="E83" s="6"/>
      <c r="F83" s="6"/>
      <c r="G83" s="6"/>
    </row>
    <row r="84" spans="2:7" x14ac:dyDescent="0.25">
      <c r="B84" s="6"/>
      <c r="C84" s="6"/>
      <c r="D84" s="6"/>
      <c r="E84" s="6"/>
      <c r="F84" s="6"/>
      <c r="G84" s="6"/>
    </row>
    <row r="85" spans="2:7" x14ac:dyDescent="0.25">
      <c r="B85" s="6"/>
      <c r="C85" s="6"/>
      <c r="D85" s="6"/>
      <c r="E85" s="6"/>
      <c r="F85" s="6"/>
      <c r="G85" s="6"/>
    </row>
    <row r="86" spans="2:7" x14ac:dyDescent="0.25">
      <c r="B86" s="91"/>
      <c r="C86" s="91"/>
      <c r="D86" s="6"/>
      <c r="E86" s="6"/>
      <c r="F86" s="6"/>
      <c r="G86" s="6"/>
    </row>
    <row r="87" spans="2:7" x14ac:dyDescent="0.25">
      <c r="B87" s="91"/>
      <c r="C87" s="91"/>
      <c r="D87" s="6"/>
      <c r="E87" s="6"/>
      <c r="F87" s="6"/>
      <c r="G87" s="6"/>
    </row>
    <row r="88" spans="2:7" x14ac:dyDescent="0.25">
      <c r="B88" s="6"/>
      <c r="C88" s="6"/>
      <c r="D88" s="6"/>
      <c r="E88" s="6"/>
      <c r="F88" s="6"/>
      <c r="G88" s="6"/>
    </row>
    <row r="89" spans="2:7" x14ac:dyDescent="0.25">
      <c r="B89" s="6"/>
      <c r="C89" s="6"/>
      <c r="D89" s="6"/>
      <c r="E89" s="6"/>
      <c r="F89" s="6"/>
      <c r="G89" s="6"/>
    </row>
    <row r="90" spans="2:7" x14ac:dyDescent="0.25">
      <c r="B90" s="6"/>
      <c r="C90" s="6"/>
      <c r="D90" s="6"/>
      <c r="E90" s="6"/>
      <c r="F90" s="6"/>
      <c r="G90" s="91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97"/>
  <sheetViews>
    <sheetView workbookViewId="0">
      <pane ySplit="9" topLeftCell="A64" activePane="bottomLeft" state="frozen"/>
      <selection pane="bottomLeft" activeCell="C9" sqref="C9"/>
    </sheetView>
  </sheetViews>
  <sheetFormatPr defaultRowHeight="15" x14ac:dyDescent="0.25"/>
  <cols>
    <col min="7" max="7" width="12.85546875" customWidth="1"/>
  </cols>
  <sheetData>
    <row r="1" spans="1:25" ht="23.25" x14ac:dyDescent="0.35">
      <c r="A1" s="1" t="s">
        <v>82</v>
      </c>
      <c r="B1" s="2"/>
      <c r="K1" s="179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25">
      <c r="A2" t="s">
        <v>78</v>
      </c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</row>
    <row r="3" spans="1:25" x14ac:dyDescent="0.25">
      <c r="A3" t="s">
        <v>80</v>
      </c>
      <c r="K3" s="91"/>
      <c r="L3" s="188"/>
      <c r="M3" s="187"/>
      <c r="N3" s="91"/>
      <c r="O3" s="91"/>
      <c r="P3" s="188"/>
      <c r="Q3" s="188"/>
      <c r="R3" s="91"/>
      <c r="S3" s="91"/>
      <c r="T3" s="188"/>
      <c r="U3" s="187"/>
      <c r="V3" s="91"/>
      <c r="W3" s="91"/>
      <c r="X3" s="188"/>
      <c r="Y3" s="188"/>
    </row>
    <row r="4" spans="1:25" x14ac:dyDescent="0.25">
      <c r="A4" s="87" t="s">
        <v>86</v>
      </c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</row>
    <row r="5" spans="1:25" x14ac:dyDescent="0.25"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</row>
    <row r="6" spans="1:25" x14ac:dyDescent="0.25">
      <c r="A6" s="86" t="s">
        <v>43</v>
      </c>
      <c r="B6" s="95"/>
      <c r="C6" s="88">
        <f>'Paycheck Analysis'!D1</f>
        <v>2020</v>
      </c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</row>
    <row r="7" spans="1:25" x14ac:dyDescent="0.25">
      <c r="A7" s="89" t="s">
        <v>44</v>
      </c>
      <c r="B7" s="90"/>
      <c r="C7" s="92" t="str">
        <f>'Paycheck Analysis'!O3</f>
        <v>SEMI-MO</v>
      </c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</row>
    <row r="8" spans="1:25" x14ac:dyDescent="0.25">
      <c r="A8" s="86" t="s">
        <v>97</v>
      </c>
      <c r="B8" s="206"/>
      <c r="C8" s="207" t="s">
        <v>98</v>
      </c>
      <c r="H8" s="190" t="s">
        <v>52</v>
      </c>
      <c r="I8" s="121"/>
      <c r="J8" s="121"/>
      <c r="K8" s="121"/>
      <c r="L8" s="121"/>
      <c r="M8" s="121"/>
      <c r="N8" s="121"/>
      <c r="O8" s="121"/>
      <c r="P8" s="121"/>
      <c r="Q8" s="121"/>
      <c r="R8" s="121"/>
      <c r="S8" s="102"/>
      <c r="U8" s="91"/>
      <c r="V8" s="91"/>
      <c r="W8" s="91"/>
      <c r="X8" s="91"/>
      <c r="Y8" s="91"/>
    </row>
    <row r="9" spans="1:25" x14ac:dyDescent="0.25">
      <c r="H9" s="184" t="str">
        <f>IF(C6, CONCATENATE("JAN ", C6), "JAN {?}")</f>
        <v>JAN 2020</v>
      </c>
      <c r="I9" s="185" t="str">
        <f>IF(C6, CONCATENATE("FEB ",C6), "FEB {?}")</f>
        <v>FEB 2020</v>
      </c>
      <c r="J9" s="185" t="str">
        <f>IF(C6, CONCATENATE("MAR ",C6), "MAR {?}")</f>
        <v>MAR 2020</v>
      </c>
      <c r="K9" s="185" t="str">
        <f>IF(C6, CONCATENATE("APR ", C6), "APR {?}")</f>
        <v>APR 2020</v>
      </c>
      <c r="L9" s="185" t="str">
        <f>IF(C6, CONCATENATE("MAY ",C6), "MAY {?}")</f>
        <v>MAY 2020</v>
      </c>
      <c r="M9" s="185" t="str">
        <f>IF(C6, CONCATENATE("JUN ",C6), "JUN {?}")</f>
        <v>JUN 2020</v>
      </c>
      <c r="N9" s="185" t="str">
        <f>IF(C6, CONCATENATE("JUL ",C6), "JUL {?}")</f>
        <v>JUL 2020</v>
      </c>
      <c r="O9" s="185" t="str">
        <f>IF(C6, CONCATENATE("AUG ",C6), "AUG {?}")</f>
        <v>AUG 2020</v>
      </c>
      <c r="P9" s="185" t="str">
        <f>IF(C6, CONCATENATE("SEP ",C6), "SEP {?}")</f>
        <v>SEP 2020</v>
      </c>
      <c r="Q9" s="185" t="str">
        <f>IF(C6, CONCATENATE("OCT ",C6), "OCT {?}")</f>
        <v>OCT 2020</v>
      </c>
      <c r="R9" s="185" t="str">
        <f>IF(C6, CONCATENATE("NOV ",C6), "NOV {?}")</f>
        <v>NOV 2020</v>
      </c>
      <c r="S9" s="186" t="str">
        <f>IF(C6, CONCATENATE("DEC ",C6), "DEC {?}")</f>
        <v>DEC 2020</v>
      </c>
      <c r="U9" s="91"/>
      <c r="V9" s="91"/>
      <c r="W9" s="91"/>
      <c r="X9" s="91"/>
      <c r="Y9" s="91"/>
    </row>
    <row r="10" spans="1:25" x14ac:dyDescent="0.25">
      <c r="A10" s="196" t="s">
        <v>84</v>
      </c>
      <c r="B10" s="147"/>
      <c r="C10" s="147"/>
      <c r="D10" s="147"/>
      <c r="E10" s="147"/>
      <c r="F10" s="147"/>
      <c r="G10" s="147"/>
      <c r="H10" s="15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8"/>
      <c r="U10" s="91"/>
      <c r="V10" s="91"/>
      <c r="W10" s="91"/>
      <c r="X10" s="91"/>
      <c r="Y10" s="91"/>
    </row>
    <row r="11" spans="1:25" x14ac:dyDescent="0.25">
      <c r="A11" s="83"/>
      <c r="B11" s="61" t="s">
        <v>38</v>
      </c>
      <c r="C11" s="41"/>
      <c r="D11" s="41"/>
      <c r="E11" s="41"/>
      <c r="F11" s="41"/>
      <c r="G11" s="105"/>
      <c r="H11" s="20"/>
      <c r="I11" s="6"/>
      <c r="S11" s="4"/>
      <c r="U11" s="91"/>
      <c r="V11" s="91"/>
      <c r="W11" s="91"/>
      <c r="X11" s="91"/>
      <c r="Y11" s="91"/>
    </row>
    <row r="12" spans="1:25" x14ac:dyDescent="0.25">
      <c r="A12" s="20"/>
      <c r="B12" s="20"/>
      <c r="C12" s="195" t="s">
        <v>39</v>
      </c>
      <c r="D12" s="6"/>
      <c r="E12" s="6"/>
      <c r="F12" s="6"/>
      <c r="G12" s="4"/>
      <c r="H12" s="20"/>
      <c r="S12" s="4"/>
      <c r="U12" s="91"/>
      <c r="V12" s="91"/>
      <c r="W12" s="91"/>
      <c r="X12" s="91"/>
      <c r="Y12" s="91"/>
    </row>
    <row r="13" spans="1:25" x14ac:dyDescent="0.25">
      <c r="A13" s="20"/>
      <c r="B13" s="20">
        <v>1</v>
      </c>
      <c r="C13" s="6" t="str">
        <f>'Budget Analysis'!C40</f>
        <v>Emergency Fund</v>
      </c>
      <c r="D13" s="6"/>
      <c r="E13" s="6"/>
      <c r="F13" s="6"/>
      <c r="G13" s="4"/>
      <c r="H13" s="20" t="str">
        <f>'Budget Analysis'!Q40</f>
        <v>-</v>
      </c>
      <c r="I13" t="str">
        <f>'Budget Analysis'!R40</f>
        <v>-</v>
      </c>
      <c r="J13" t="str">
        <f>'Budget Analysis'!S40</f>
        <v>-</v>
      </c>
      <c r="K13" t="str">
        <f>'Budget Analysis'!T40</f>
        <v>-</v>
      </c>
      <c r="L13" t="str">
        <f>'Budget Analysis'!U40</f>
        <v>-</v>
      </c>
      <c r="M13" t="str">
        <f>'Budget Analysis'!V40</f>
        <v>-</v>
      </c>
      <c r="N13">
        <f>'Budget Analysis'!W40</f>
        <v>0</v>
      </c>
      <c r="O13">
        <f>'Budget Analysis'!X40</f>
        <v>0</v>
      </c>
      <c r="P13">
        <f>'Budget Analysis'!Y40</f>
        <v>0</v>
      </c>
      <c r="Q13">
        <f>'Budget Analysis'!Z40</f>
        <v>0</v>
      </c>
      <c r="R13">
        <f>'Budget Analysis'!AA40</f>
        <v>0</v>
      </c>
      <c r="S13" s="4">
        <f>'Budget Analysis'!AB40</f>
        <v>0</v>
      </c>
      <c r="U13" s="91"/>
      <c r="V13" s="179"/>
      <c r="W13" s="179"/>
      <c r="X13" s="91"/>
      <c r="Y13" s="91"/>
    </row>
    <row r="14" spans="1:25" x14ac:dyDescent="0.25">
      <c r="A14" s="20"/>
      <c r="B14" s="20">
        <v>2</v>
      </c>
      <c r="C14" s="6" t="str">
        <f>'Budget Analysis'!C41</f>
        <v>Fantasy</v>
      </c>
      <c r="D14" s="6"/>
      <c r="E14" s="6"/>
      <c r="F14" s="6"/>
      <c r="G14" s="4"/>
      <c r="H14" s="20" t="str">
        <f>'Budget Analysis'!Q41</f>
        <v>-</v>
      </c>
      <c r="I14" t="str">
        <f>'Budget Analysis'!R41</f>
        <v>-</v>
      </c>
      <c r="J14" t="str">
        <f>'Budget Analysis'!S41</f>
        <v>-</v>
      </c>
      <c r="K14" t="str">
        <f>'Budget Analysis'!T41</f>
        <v>-</v>
      </c>
      <c r="L14" t="str">
        <f>'Budget Analysis'!U41</f>
        <v>-</v>
      </c>
      <c r="M14" t="str">
        <f>'Budget Analysis'!V41</f>
        <v>-</v>
      </c>
      <c r="N14">
        <f>'Budget Analysis'!W41</f>
        <v>0</v>
      </c>
      <c r="O14">
        <f>'Budget Analysis'!X41</f>
        <v>0</v>
      </c>
      <c r="P14">
        <f>'Budget Analysis'!Y41</f>
        <v>0</v>
      </c>
      <c r="Q14">
        <f>'Budget Analysis'!Z41</f>
        <v>0</v>
      </c>
      <c r="R14">
        <f>'Budget Analysis'!AA41</f>
        <v>0</v>
      </c>
      <c r="S14" s="4">
        <f>'Budget Analysis'!AB41</f>
        <v>0</v>
      </c>
      <c r="U14" s="6"/>
    </row>
    <row r="15" spans="1:25" x14ac:dyDescent="0.25">
      <c r="A15" s="20"/>
      <c r="B15" s="20">
        <v>3</v>
      </c>
      <c r="C15" s="6" t="str">
        <f>'Budget Analysis'!C42</f>
        <v>Gifts</v>
      </c>
      <c r="D15" s="6"/>
      <c r="E15" s="6"/>
      <c r="F15" s="6"/>
      <c r="G15" s="4"/>
      <c r="H15" s="20" t="str">
        <f>'Budget Analysis'!Q42</f>
        <v>-</v>
      </c>
      <c r="I15" t="str">
        <f>'Budget Analysis'!R42</f>
        <v>-</v>
      </c>
      <c r="J15" t="str">
        <f>'Budget Analysis'!S42</f>
        <v>-</v>
      </c>
      <c r="K15" t="str">
        <f>'Budget Analysis'!T42</f>
        <v>-</v>
      </c>
      <c r="L15" t="str">
        <f>'Budget Analysis'!U42</f>
        <v>-</v>
      </c>
      <c r="M15" t="str">
        <f>'Budget Analysis'!V42</f>
        <v>-</v>
      </c>
      <c r="N15">
        <f>'Budget Analysis'!W42</f>
        <v>0</v>
      </c>
      <c r="O15">
        <f>'Budget Analysis'!X42</f>
        <v>0</v>
      </c>
      <c r="P15">
        <f>'Budget Analysis'!Y42</f>
        <v>0</v>
      </c>
      <c r="Q15">
        <f>'Budget Analysis'!Z42</f>
        <v>0</v>
      </c>
      <c r="R15">
        <f>'Budget Analysis'!AA42</f>
        <v>0</v>
      </c>
      <c r="S15" s="4">
        <f>'Budget Analysis'!AB42</f>
        <v>0</v>
      </c>
    </row>
    <row r="16" spans="1:25" x14ac:dyDescent="0.25">
      <c r="A16" s="20"/>
      <c r="B16" s="20">
        <v>4</v>
      </c>
      <c r="C16" s="6" t="str">
        <f>'Budget Analysis'!C43</f>
        <v>Clothes</v>
      </c>
      <c r="D16" s="6"/>
      <c r="E16" s="6"/>
      <c r="F16" s="6"/>
      <c r="G16" s="4"/>
      <c r="H16" s="20" t="str">
        <f>'Budget Analysis'!Q43</f>
        <v>-</v>
      </c>
      <c r="I16" t="str">
        <f>'Budget Analysis'!R43</f>
        <v>-</v>
      </c>
      <c r="J16" t="str">
        <f>'Budget Analysis'!S43</f>
        <v>-</v>
      </c>
      <c r="K16" t="str">
        <f>'Budget Analysis'!T43</f>
        <v>-</v>
      </c>
      <c r="L16" t="str">
        <f>'Budget Analysis'!U43</f>
        <v>-</v>
      </c>
      <c r="M16" t="str">
        <f>'Budget Analysis'!V43</f>
        <v>-</v>
      </c>
      <c r="N16">
        <f>'Budget Analysis'!W43</f>
        <v>0</v>
      </c>
      <c r="O16">
        <f>'Budget Analysis'!X43</f>
        <v>0</v>
      </c>
      <c r="P16">
        <f>'Budget Analysis'!Y43</f>
        <v>0</v>
      </c>
      <c r="Q16">
        <f>'Budget Analysis'!Z43</f>
        <v>0</v>
      </c>
      <c r="R16">
        <f>'Budget Analysis'!AA43</f>
        <v>0</v>
      </c>
      <c r="S16" s="4">
        <f>'Budget Analysis'!AB43</f>
        <v>0</v>
      </c>
    </row>
    <row r="17" spans="1:19" x14ac:dyDescent="0.25">
      <c r="A17" s="20"/>
      <c r="B17" s="20">
        <v>5</v>
      </c>
      <c r="C17" s="6" t="str">
        <f>'Budget Analysis'!C44</f>
        <v>Car Repairs And Maintanence</v>
      </c>
      <c r="D17" s="6"/>
      <c r="E17" s="6"/>
      <c r="F17" s="6"/>
      <c r="G17" s="4"/>
      <c r="H17" s="20" t="str">
        <f>'Budget Analysis'!Q44</f>
        <v>-</v>
      </c>
      <c r="I17" t="str">
        <f>'Budget Analysis'!R44</f>
        <v>-</v>
      </c>
      <c r="J17" t="str">
        <f>'Budget Analysis'!S44</f>
        <v>-</v>
      </c>
      <c r="K17" t="str">
        <f>'Budget Analysis'!T44</f>
        <v>-</v>
      </c>
      <c r="L17" t="str">
        <f>'Budget Analysis'!U44</f>
        <v>-</v>
      </c>
      <c r="M17" t="str">
        <f>'Budget Analysis'!V44</f>
        <v>-</v>
      </c>
      <c r="N17">
        <f>'Budget Analysis'!W44</f>
        <v>0</v>
      </c>
      <c r="O17">
        <f>'Budget Analysis'!X44</f>
        <v>0</v>
      </c>
      <c r="P17">
        <f>'Budget Analysis'!Y44</f>
        <v>0</v>
      </c>
      <c r="Q17">
        <f>'Budget Analysis'!Z44</f>
        <v>0</v>
      </c>
      <c r="R17">
        <f>'Budget Analysis'!AA44</f>
        <v>0</v>
      </c>
      <c r="S17" s="4">
        <f>'Budget Analysis'!AB44</f>
        <v>0</v>
      </c>
    </row>
    <row r="18" spans="1:19" x14ac:dyDescent="0.25">
      <c r="A18" s="20"/>
      <c r="B18" s="20">
        <v>6</v>
      </c>
      <c r="C18" s="6" t="str">
        <f>'Budget Analysis'!C45</f>
        <v>Annual Gym Membership Fee</v>
      </c>
      <c r="D18" s="6"/>
      <c r="E18" s="6"/>
      <c r="F18" s="6"/>
      <c r="G18" s="4"/>
      <c r="H18" s="20" t="str">
        <f>'Budget Analysis'!Q45</f>
        <v>-</v>
      </c>
      <c r="I18" t="str">
        <f>'Budget Analysis'!R45</f>
        <v>-</v>
      </c>
      <c r="J18" t="str">
        <f>'Budget Analysis'!S45</f>
        <v>-</v>
      </c>
      <c r="K18" t="str">
        <f>'Budget Analysis'!T45</f>
        <v>-</v>
      </c>
      <c r="L18" t="str">
        <f>'Budget Analysis'!U45</f>
        <v>-</v>
      </c>
      <c r="M18" t="str">
        <f>'Budget Analysis'!V45</f>
        <v>-</v>
      </c>
      <c r="N18">
        <f>'Budget Analysis'!W45</f>
        <v>0</v>
      </c>
      <c r="O18">
        <f>'Budget Analysis'!X45</f>
        <v>0</v>
      </c>
      <c r="P18">
        <f>'Budget Analysis'!Y45</f>
        <v>0</v>
      </c>
      <c r="Q18">
        <f>'Budget Analysis'!Z45</f>
        <v>0</v>
      </c>
      <c r="R18">
        <f>'Budget Analysis'!AA45</f>
        <v>0</v>
      </c>
      <c r="S18" s="4">
        <f>'Budget Analysis'!AB45</f>
        <v>0</v>
      </c>
    </row>
    <row r="19" spans="1:19" x14ac:dyDescent="0.25">
      <c r="A19" s="20"/>
      <c r="B19" s="20">
        <v>7</v>
      </c>
      <c r="C19" s="91" t="str">
        <f>'Budget Analysis'!C46</f>
        <v>-</v>
      </c>
      <c r="D19" s="6"/>
      <c r="E19" s="6"/>
      <c r="F19" s="6"/>
      <c r="G19" s="4"/>
      <c r="H19" s="20" t="str">
        <f>'Budget Analysis'!Q46</f>
        <v>-</v>
      </c>
      <c r="I19" t="str">
        <f>'Budget Analysis'!R46</f>
        <v>-</v>
      </c>
      <c r="J19" t="str">
        <f>'Budget Analysis'!S46</f>
        <v>-</v>
      </c>
      <c r="K19" t="str">
        <f>'Budget Analysis'!T46</f>
        <v>-</v>
      </c>
      <c r="L19" t="str">
        <f>'Budget Analysis'!U46</f>
        <v>-</v>
      </c>
      <c r="M19" t="str">
        <f>'Budget Analysis'!V46</f>
        <v>-</v>
      </c>
      <c r="N19">
        <f>'Budget Analysis'!W46</f>
        <v>0</v>
      </c>
      <c r="O19">
        <f>'Budget Analysis'!X46</f>
        <v>0</v>
      </c>
      <c r="P19">
        <f>'Budget Analysis'!Y46</f>
        <v>0</v>
      </c>
      <c r="Q19">
        <f>'Budget Analysis'!Z46</f>
        <v>0</v>
      </c>
      <c r="R19">
        <f>'Budget Analysis'!AA46</f>
        <v>0</v>
      </c>
      <c r="S19" s="4">
        <f>'Budget Analysis'!AB46</f>
        <v>0</v>
      </c>
    </row>
    <row r="20" spans="1:19" x14ac:dyDescent="0.25">
      <c r="A20" s="20"/>
      <c r="B20" s="20">
        <v>8</v>
      </c>
      <c r="C20" s="91" t="str">
        <f>'Budget Analysis'!C47</f>
        <v>-</v>
      </c>
      <c r="D20" s="6"/>
      <c r="E20" s="6"/>
      <c r="F20" s="6"/>
      <c r="G20" s="4"/>
      <c r="H20" s="20" t="str">
        <f>'Budget Analysis'!Q47</f>
        <v>-</v>
      </c>
      <c r="I20" t="str">
        <f>'Budget Analysis'!R47</f>
        <v>-</v>
      </c>
      <c r="J20" t="str">
        <f>'Budget Analysis'!S47</f>
        <v>-</v>
      </c>
      <c r="K20" t="str">
        <f>'Budget Analysis'!T47</f>
        <v>-</v>
      </c>
      <c r="L20" t="str">
        <f>'Budget Analysis'!U47</f>
        <v>-</v>
      </c>
      <c r="M20" t="str">
        <f>'Budget Analysis'!V47</f>
        <v>-</v>
      </c>
      <c r="N20">
        <f>'Budget Analysis'!W47</f>
        <v>0</v>
      </c>
      <c r="O20">
        <f>'Budget Analysis'!X47</f>
        <v>0</v>
      </c>
      <c r="P20">
        <f>'Budget Analysis'!Y47</f>
        <v>0</v>
      </c>
      <c r="Q20">
        <f>'Budget Analysis'!Z47</f>
        <v>0</v>
      </c>
      <c r="R20">
        <f>'Budget Analysis'!AA47</f>
        <v>0</v>
      </c>
      <c r="S20" s="4">
        <f>'Budget Analysis'!AB47</f>
        <v>0</v>
      </c>
    </row>
    <row r="21" spans="1:19" x14ac:dyDescent="0.25">
      <c r="A21" s="20"/>
      <c r="B21" s="20">
        <v>9</v>
      </c>
      <c r="C21" s="91" t="str">
        <f>'Budget Analysis'!C48</f>
        <v>-</v>
      </c>
      <c r="D21" s="6"/>
      <c r="E21" s="6"/>
      <c r="F21" s="6"/>
      <c r="G21" s="4"/>
      <c r="H21" s="20" t="str">
        <f>'Budget Analysis'!Q48</f>
        <v>-</v>
      </c>
      <c r="I21" t="str">
        <f>'Budget Analysis'!R48</f>
        <v>-</v>
      </c>
      <c r="J21" t="str">
        <f>'Budget Analysis'!S48</f>
        <v>-</v>
      </c>
      <c r="K21" t="str">
        <f>'Budget Analysis'!T48</f>
        <v>-</v>
      </c>
      <c r="L21" t="str">
        <f>'Budget Analysis'!U48</f>
        <v>-</v>
      </c>
      <c r="M21" t="str">
        <f>'Budget Analysis'!V48</f>
        <v>-</v>
      </c>
      <c r="N21">
        <f>'Budget Analysis'!W48</f>
        <v>0</v>
      </c>
      <c r="O21">
        <f>'Budget Analysis'!X48</f>
        <v>0</v>
      </c>
      <c r="P21">
        <f>'Budget Analysis'!Y48</f>
        <v>0</v>
      </c>
      <c r="Q21">
        <f>'Budget Analysis'!Z48</f>
        <v>0</v>
      </c>
      <c r="R21">
        <f>'Budget Analysis'!AA48</f>
        <v>0</v>
      </c>
      <c r="S21" s="4">
        <f>'Budget Analysis'!AB48</f>
        <v>0</v>
      </c>
    </row>
    <row r="22" spans="1:19" x14ac:dyDescent="0.25">
      <c r="A22" s="20"/>
      <c r="B22" s="21">
        <v>10</v>
      </c>
      <c r="C22" s="129" t="str">
        <f>'Budget Analysis'!C49</f>
        <v>-</v>
      </c>
      <c r="D22" s="3"/>
      <c r="E22" s="3"/>
      <c r="F22" s="3"/>
      <c r="G22" s="5"/>
      <c r="H22" s="21" t="str">
        <f>'Budget Analysis'!Q49</f>
        <v>-</v>
      </c>
      <c r="I22" s="3" t="str">
        <f>'Budget Analysis'!R49</f>
        <v>-</v>
      </c>
      <c r="J22" s="3" t="str">
        <f>'Budget Analysis'!S49</f>
        <v>-</v>
      </c>
      <c r="K22" s="3" t="str">
        <f>'Budget Analysis'!T49</f>
        <v>-</v>
      </c>
      <c r="L22" s="3" t="str">
        <f>'Budget Analysis'!U49</f>
        <v>-</v>
      </c>
      <c r="M22" s="3" t="str">
        <f>'Budget Analysis'!V49</f>
        <v>-</v>
      </c>
      <c r="N22" s="3">
        <f>'Budget Analysis'!W49</f>
        <v>0</v>
      </c>
      <c r="O22" s="3">
        <f>'Budget Analysis'!X49</f>
        <v>0</v>
      </c>
      <c r="P22" s="3">
        <f>'Budget Analysis'!Y49</f>
        <v>0</v>
      </c>
      <c r="Q22" s="3">
        <f>'Budget Analysis'!Z49</f>
        <v>0</v>
      </c>
      <c r="R22" s="3">
        <f>'Budget Analysis'!AA49</f>
        <v>0</v>
      </c>
      <c r="S22" s="5">
        <f>'Budget Analysis'!AB49</f>
        <v>0</v>
      </c>
    </row>
    <row r="23" spans="1:19" x14ac:dyDescent="0.25">
      <c r="A23" s="20"/>
      <c r="B23" s="6"/>
      <c r="C23" s="6"/>
      <c r="D23" s="6"/>
      <c r="E23" s="6"/>
      <c r="F23" s="41" t="s">
        <v>90</v>
      </c>
      <c r="G23" s="105"/>
      <c r="H23" s="117">
        <f t="shared" ref="H23:S23" si="0">SUM(H13:H22)</f>
        <v>0</v>
      </c>
      <c r="I23" s="101">
        <f t="shared" si="0"/>
        <v>0</v>
      </c>
      <c r="J23" s="101">
        <f t="shared" si="0"/>
        <v>0</v>
      </c>
      <c r="K23" s="101">
        <f t="shared" si="0"/>
        <v>0</v>
      </c>
      <c r="L23" s="101">
        <f t="shared" si="0"/>
        <v>0</v>
      </c>
      <c r="M23" s="101">
        <f t="shared" si="0"/>
        <v>0</v>
      </c>
      <c r="N23" s="101">
        <f t="shared" si="0"/>
        <v>0</v>
      </c>
      <c r="O23" s="101">
        <f t="shared" si="0"/>
        <v>0</v>
      </c>
      <c r="P23" s="101">
        <f t="shared" si="0"/>
        <v>0</v>
      </c>
      <c r="Q23" s="101">
        <f t="shared" si="0"/>
        <v>0</v>
      </c>
      <c r="R23" s="101">
        <f t="shared" si="0"/>
        <v>0</v>
      </c>
      <c r="S23" s="119">
        <f t="shared" si="0"/>
        <v>0</v>
      </c>
    </row>
    <row r="24" spans="1:19" x14ac:dyDescent="0.25">
      <c r="A24" s="20"/>
      <c r="B24" s="6"/>
      <c r="C24" s="6"/>
      <c r="D24" s="6"/>
      <c r="E24" s="6"/>
      <c r="F24" s="6"/>
      <c r="G24" s="4"/>
      <c r="H24" s="20"/>
      <c r="S24" s="4"/>
    </row>
    <row r="25" spans="1:19" x14ac:dyDescent="0.25">
      <c r="A25" s="20"/>
      <c r="B25" s="61" t="s">
        <v>83</v>
      </c>
      <c r="C25" s="41"/>
      <c r="D25" s="41"/>
      <c r="E25" s="41"/>
      <c r="F25" s="41"/>
      <c r="G25" s="105"/>
      <c r="H25" s="20"/>
      <c r="S25" s="4"/>
    </row>
    <row r="26" spans="1:19" x14ac:dyDescent="0.25">
      <c r="A26" s="20"/>
      <c r="B26" s="20"/>
      <c r="C26" s="195" t="s">
        <v>39</v>
      </c>
      <c r="D26" s="6"/>
      <c r="E26" s="6"/>
      <c r="F26" s="6"/>
      <c r="G26" s="4"/>
      <c r="H26" s="20"/>
      <c r="S26" s="4"/>
    </row>
    <row r="27" spans="1:19" x14ac:dyDescent="0.25">
      <c r="A27" s="20"/>
      <c r="B27" s="20">
        <v>1</v>
      </c>
      <c r="C27" s="6" t="str">
        <f>'Budget Analysis'!C53</f>
        <v>Vacation Fund</v>
      </c>
      <c r="D27" s="6"/>
      <c r="E27" s="6"/>
      <c r="F27" s="6"/>
      <c r="G27" s="4"/>
      <c r="H27" s="20" t="str">
        <f>'Budget Analysis'!Q53</f>
        <v>-</v>
      </c>
      <c r="I27" s="6" t="str">
        <f>'Budget Analysis'!R53</f>
        <v>-</v>
      </c>
      <c r="J27" s="6" t="str">
        <f>'Budget Analysis'!S53</f>
        <v>-</v>
      </c>
      <c r="K27" s="6" t="str">
        <f>'Budget Analysis'!T53</f>
        <v>-</v>
      </c>
      <c r="L27" s="6" t="str">
        <f>'Budget Analysis'!U53</f>
        <v>-</v>
      </c>
      <c r="M27" s="6" t="str">
        <f>'Budget Analysis'!V53</f>
        <v>-</v>
      </c>
      <c r="N27" s="6">
        <f>'Budget Analysis'!W53</f>
        <v>0</v>
      </c>
      <c r="O27" s="6">
        <f>'Budget Analysis'!X53</f>
        <v>0</v>
      </c>
      <c r="P27" s="6">
        <f>'Budget Analysis'!Y53</f>
        <v>0</v>
      </c>
      <c r="Q27" s="6">
        <f>'Budget Analysis'!Z53</f>
        <v>0</v>
      </c>
      <c r="R27" s="6">
        <f>'Budget Analysis'!AA53</f>
        <v>0</v>
      </c>
      <c r="S27" s="4">
        <f>'Budget Analysis'!AB53</f>
        <v>0</v>
      </c>
    </row>
    <row r="28" spans="1:19" x14ac:dyDescent="0.25">
      <c r="A28" s="20"/>
      <c r="B28" s="20">
        <v>2</v>
      </c>
      <c r="C28" s="6" t="str">
        <f>'Budget Analysis'!C54</f>
        <v>-</v>
      </c>
      <c r="D28" s="6"/>
      <c r="E28" s="6"/>
      <c r="F28" s="6"/>
      <c r="G28" s="4"/>
      <c r="H28" s="20" t="str">
        <f>'Budget Analysis'!Q54</f>
        <v>-</v>
      </c>
      <c r="I28" s="6" t="str">
        <f>'Budget Analysis'!R54</f>
        <v>-</v>
      </c>
      <c r="J28" s="6" t="str">
        <f>'Budget Analysis'!S54</f>
        <v>-</v>
      </c>
      <c r="K28" s="6" t="str">
        <f>'Budget Analysis'!T54</f>
        <v>-</v>
      </c>
      <c r="L28" s="6" t="str">
        <f>'Budget Analysis'!U54</f>
        <v>-</v>
      </c>
      <c r="M28" s="6" t="str">
        <f>'Budget Analysis'!V54</f>
        <v>-</v>
      </c>
      <c r="N28" s="6">
        <f>'Budget Analysis'!W54</f>
        <v>0</v>
      </c>
      <c r="O28" s="6">
        <f>'Budget Analysis'!X54</f>
        <v>0</v>
      </c>
      <c r="P28" s="6">
        <f>'Budget Analysis'!Y54</f>
        <v>0</v>
      </c>
      <c r="Q28" s="6">
        <f>'Budget Analysis'!Z54</f>
        <v>0</v>
      </c>
      <c r="R28" s="6">
        <f>'Budget Analysis'!AA54</f>
        <v>0</v>
      </c>
      <c r="S28" s="4">
        <f>'Budget Analysis'!AB54</f>
        <v>0</v>
      </c>
    </row>
    <row r="29" spans="1:19" x14ac:dyDescent="0.25">
      <c r="A29" s="20"/>
      <c r="B29" s="20">
        <v>3</v>
      </c>
      <c r="C29" s="6" t="str">
        <f>'Budget Analysis'!C55</f>
        <v>-</v>
      </c>
      <c r="D29" s="6"/>
      <c r="E29" s="6"/>
      <c r="F29" s="6"/>
      <c r="G29" s="4"/>
      <c r="H29" s="20" t="str">
        <f>'Budget Analysis'!Q55</f>
        <v>-</v>
      </c>
      <c r="I29" s="6" t="str">
        <f>'Budget Analysis'!R55</f>
        <v>-</v>
      </c>
      <c r="J29" s="6" t="str">
        <f>'Budget Analysis'!S55</f>
        <v>-</v>
      </c>
      <c r="K29" s="6" t="str">
        <f>'Budget Analysis'!T55</f>
        <v>-</v>
      </c>
      <c r="L29" s="6" t="str">
        <f>'Budget Analysis'!U55</f>
        <v>-</v>
      </c>
      <c r="M29" s="6" t="str">
        <f>'Budget Analysis'!V55</f>
        <v>-</v>
      </c>
      <c r="N29" s="6">
        <f>'Budget Analysis'!W55</f>
        <v>0</v>
      </c>
      <c r="O29" s="6">
        <f>'Budget Analysis'!X55</f>
        <v>0</v>
      </c>
      <c r="P29" s="6">
        <f>'Budget Analysis'!Y55</f>
        <v>0</v>
      </c>
      <c r="Q29" s="6">
        <f>'Budget Analysis'!Z55</f>
        <v>0</v>
      </c>
      <c r="R29" s="6">
        <f>'Budget Analysis'!AA55</f>
        <v>0</v>
      </c>
      <c r="S29" s="4">
        <f>'Budget Analysis'!AB55</f>
        <v>0</v>
      </c>
    </row>
    <row r="30" spans="1:19" x14ac:dyDescent="0.25">
      <c r="A30" s="20"/>
      <c r="B30" s="20">
        <v>4</v>
      </c>
      <c r="C30" s="6" t="str">
        <f>'Budget Analysis'!C56</f>
        <v>-</v>
      </c>
      <c r="D30" s="6"/>
      <c r="E30" s="6"/>
      <c r="F30" s="6"/>
      <c r="G30" s="4"/>
      <c r="H30" s="20" t="str">
        <f>'Budget Analysis'!Q56</f>
        <v>-</v>
      </c>
      <c r="I30" s="6" t="str">
        <f>'Budget Analysis'!R56</f>
        <v>-</v>
      </c>
      <c r="J30" s="6" t="str">
        <f>'Budget Analysis'!S56</f>
        <v>-</v>
      </c>
      <c r="K30" s="6" t="str">
        <f>'Budget Analysis'!T56</f>
        <v>-</v>
      </c>
      <c r="L30" s="6" t="str">
        <f>'Budget Analysis'!U56</f>
        <v>-</v>
      </c>
      <c r="M30" s="6" t="str">
        <f>'Budget Analysis'!V56</f>
        <v>-</v>
      </c>
      <c r="N30" s="6">
        <f>'Budget Analysis'!W56</f>
        <v>0</v>
      </c>
      <c r="O30" s="6">
        <f>'Budget Analysis'!X56</f>
        <v>0</v>
      </c>
      <c r="P30" s="6">
        <f>'Budget Analysis'!Y56</f>
        <v>0</v>
      </c>
      <c r="Q30" s="6">
        <f>'Budget Analysis'!Z56</f>
        <v>0</v>
      </c>
      <c r="R30" s="6">
        <f>'Budget Analysis'!AA56</f>
        <v>0</v>
      </c>
      <c r="S30" s="4">
        <f>'Budget Analysis'!AB56</f>
        <v>0</v>
      </c>
    </row>
    <row r="31" spans="1:19" x14ac:dyDescent="0.25">
      <c r="A31" s="20"/>
      <c r="B31" s="21">
        <v>5</v>
      </c>
      <c r="C31" s="3" t="str">
        <f>'Budget Analysis'!C57</f>
        <v>-</v>
      </c>
      <c r="D31" s="3"/>
      <c r="E31" s="3"/>
      <c r="F31" s="3"/>
      <c r="G31" s="5"/>
      <c r="H31" s="20" t="str">
        <f>'Budget Analysis'!Q57</f>
        <v>-</v>
      </c>
      <c r="I31" s="6" t="str">
        <f>'Budget Analysis'!R57</f>
        <v>-</v>
      </c>
      <c r="J31" s="6" t="str">
        <f>'Budget Analysis'!S57</f>
        <v>-</v>
      </c>
      <c r="K31" s="6" t="str">
        <f>'Budget Analysis'!T57</f>
        <v>-</v>
      </c>
      <c r="L31" s="6" t="str">
        <f>'Budget Analysis'!U57</f>
        <v>-</v>
      </c>
      <c r="M31" s="6" t="str">
        <f>'Budget Analysis'!V57</f>
        <v>-</v>
      </c>
      <c r="N31" s="6">
        <f>'Budget Analysis'!W57</f>
        <v>0</v>
      </c>
      <c r="O31" s="6">
        <f>'Budget Analysis'!X57</f>
        <v>0</v>
      </c>
      <c r="P31" s="6">
        <f>'Budget Analysis'!Y57</f>
        <v>0</v>
      </c>
      <c r="Q31" s="6">
        <f>'Budget Analysis'!Z57</f>
        <v>0</v>
      </c>
      <c r="R31" s="6">
        <f>'Budget Analysis'!AA57</f>
        <v>0</v>
      </c>
      <c r="S31" s="4">
        <f>'Budget Analysis'!AB57</f>
        <v>0</v>
      </c>
    </row>
    <row r="32" spans="1:19" x14ac:dyDescent="0.25">
      <c r="A32" s="20"/>
      <c r="B32" s="6"/>
      <c r="C32" s="6"/>
      <c r="D32" s="6"/>
      <c r="E32" s="6"/>
      <c r="F32" s="41" t="s">
        <v>90</v>
      </c>
      <c r="G32" s="41"/>
      <c r="H32" s="117">
        <f t="shared" ref="H32:S32" si="1">SUM(H27:H31)</f>
        <v>0</v>
      </c>
      <c r="I32" s="118">
        <f t="shared" si="1"/>
        <v>0</v>
      </c>
      <c r="J32" s="118">
        <f t="shared" si="1"/>
        <v>0</v>
      </c>
      <c r="K32" s="118">
        <f t="shared" si="1"/>
        <v>0</v>
      </c>
      <c r="L32" s="118">
        <f t="shared" si="1"/>
        <v>0</v>
      </c>
      <c r="M32" s="118">
        <f t="shared" si="1"/>
        <v>0</v>
      </c>
      <c r="N32" s="118">
        <f t="shared" si="1"/>
        <v>0</v>
      </c>
      <c r="O32" s="118">
        <f t="shared" si="1"/>
        <v>0</v>
      </c>
      <c r="P32" s="118">
        <f t="shared" si="1"/>
        <v>0</v>
      </c>
      <c r="Q32" s="118">
        <f t="shared" si="1"/>
        <v>0</v>
      </c>
      <c r="R32" s="118">
        <f t="shared" si="1"/>
        <v>0</v>
      </c>
      <c r="S32" s="119">
        <f t="shared" si="1"/>
        <v>0</v>
      </c>
    </row>
    <row r="33" spans="1:19" ht="15.75" thickBot="1" x14ac:dyDescent="0.3">
      <c r="A33" s="21"/>
      <c r="B33" s="3"/>
      <c r="C33" s="3"/>
      <c r="D33" s="3"/>
      <c r="E33" s="3"/>
      <c r="F33" s="3"/>
      <c r="G33" s="3"/>
      <c r="H33" s="131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x14ac:dyDescent="0.25">
      <c r="F34" s="160" t="s">
        <v>87</v>
      </c>
      <c r="G34" s="160"/>
      <c r="H34" s="137">
        <f>H23+H32</f>
        <v>0</v>
      </c>
      <c r="I34" s="97">
        <f>I23+I32</f>
        <v>0</v>
      </c>
      <c r="J34" s="97">
        <f t="shared" ref="J34:S34" si="2">J23+J32</f>
        <v>0</v>
      </c>
      <c r="K34" s="97">
        <f t="shared" si="2"/>
        <v>0</v>
      </c>
      <c r="L34" s="97">
        <f t="shared" si="2"/>
        <v>0</v>
      </c>
      <c r="M34" s="97">
        <f t="shared" si="2"/>
        <v>0</v>
      </c>
      <c r="N34" s="97">
        <f t="shared" si="2"/>
        <v>0</v>
      </c>
      <c r="O34" s="97">
        <f t="shared" si="2"/>
        <v>0</v>
      </c>
      <c r="P34" s="97">
        <f t="shared" si="2"/>
        <v>0</v>
      </c>
      <c r="Q34" s="97">
        <f t="shared" si="2"/>
        <v>0</v>
      </c>
      <c r="R34" s="97">
        <f t="shared" si="2"/>
        <v>0</v>
      </c>
      <c r="S34" s="197">
        <f t="shared" si="2"/>
        <v>0</v>
      </c>
    </row>
    <row r="35" spans="1:19" x14ac:dyDescent="0.25">
      <c r="H35" s="20"/>
      <c r="S35" s="4"/>
    </row>
    <row r="36" spans="1:19" x14ac:dyDescent="0.25">
      <c r="A36" s="151" t="s">
        <v>85</v>
      </c>
      <c r="B36" s="152"/>
      <c r="C36" s="152"/>
      <c r="D36" s="152"/>
      <c r="E36" s="152"/>
      <c r="F36" s="152"/>
      <c r="G36" s="152"/>
      <c r="H36" s="153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4"/>
    </row>
    <row r="37" spans="1:19" x14ac:dyDescent="0.25">
      <c r="A37" s="83"/>
      <c r="B37" s="61" t="s">
        <v>38</v>
      </c>
      <c r="C37" s="41"/>
      <c r="D37" s="41"/>
      <c r="E37" s="41"/>
      <c r="F37" s="41"/>
      <c r="G37" s="41"/>
      <c r="H37" s="20"/>
      <c r="S37" s="4"/>
    </row>
    <row r="38" spans="1:19" x14ac:dyDescent="0.25">
      <c r="A38" s="20"/>
      <c r="B38" s="20"/>
      <c r="C38" s="195" t="s">
        <v>39</v>
      </c>
      <c r="D38" s="6"/>
      <c r="E38" s="6"/>
      <c r="F38" s="6"/>
      <c r="G38" s="6"/>
      <c r="H38" s="20"/>
      <c r="S38" s="4"/>
    </row>
    <row r="39" spans="1:19" x14ac:dyDescent="0.25">
      <c r="A39" s="20"/>
      <c r="B39" s="20">
        <v>1</v>
      </c>
      <c r="C39" s="6" t="str">
        <f>'Budget Analysis'!C40</f>
        <v>Emergency Fund</v>
      </c>
      <c r="D39" s="6"/>
      <c r="E39" s="6"/>
      <c r="F39" s="6"/>
      <c r="G39" s="6"/>
      <c r="H39" s="210" t="s">
        <v>14</v>
      </c>
      <c r="I39" s="213" t="s">
        <v>14</v>
      </c>
      <c r="J39" s="213" t="s">
        <v>14</v>
      </c>
      <c r="K39" s="213" t="s">
        <v>14</v>
      </c>
      <c r="L39" s="213" t="s">
        <v>14</v>
      </c>
      <c r="M39" s="213" t="s">
        <v>14</v>
      </c>
      <c r="N39" s="198">
        <v>0</v>
      </c>
      <c r="O39" s="198">
        <v>0</v>
      </c>
      <c r="P39" s="198">
        <v>0</v>
      </c>
      <c r="Q39" s="198">
        <v>0</v>
      </c>
      <c r="R39" s="198">
        <v>0</v>
      </c>
      <c r="S39" s="199">
        <v>0</v>
      </c>
    </row>
    <row r="40" spans="1:19" x14ac:dyDescent="0.25">
      <c r="A40" s="20"/>
      <c r="B40" s="20">
        <v>2</v>
      </c>
      <c r="C40" s="6" t="str">
        <f>'Budget Analysis'!C41</f>
        <v>Fantasy</v>
      </c>
      <c r="D40" s="6"/>
      <c r="E40" s="6"/>
      <c r="F40" s="6"/>
      <c r="G40" s="6"/>
      <c r="H40" s="210" t="s">
        <v>14</v>
      </c>
      <c r="I40" s="213" t="s">
        <v>14</v>
      </c>
      <c r="J40" s="213" t="s">
        <v>14</v>
      </c>
      <c r="K40" s="213" t="s">
        <v>14</v>
      </c>
      <c r="L40" s="213" t="s">
        <v>14</v>
      </c>
      <c r="M40" s="213" t="s">
        <v>14</v>
      </c>
      <c r="N40" s="198">
        <v>0</v>
      </c>
      <c r="O40" s="198">
        <v>0</v>
      </c>
      <c r="P40" s="198">
        <v>0</v>
      </c>
      <c r="Q40" s="198">
        <v>0</v>
      </c>
      <c r="R40" s="198">
        <v>0</v>
      </c>
      <c r="S40" s="199">
        <v>0</v>
      </c>
    </row>
    <row r="41" spans="1:19" x14ac:dyDescent="0.25">
      <c r="A41" s="20"/>
      <c r="B41" s="20">
        <v>3</v>
      </c>
      <c r="C41" s="6" t="str">
        <f>'Budget Analysis'!C42</f>
        <v>Gifts</v>
      </c>
      <c r="D41" s="6"/>
      <c r="E41" s="6"/>
      <c r="F41" s="6"/>
      <c r="G41" s="6"/>
      <c r="H41" s="210" t="s">
        <v>14</v>
      </c>
      <c r="I41" s="213" t="s">
        <v>14</v>
      </c>
      <c r="J41" s="213" t="s">
        <v>14</v>
      </c>
      <c r="K41" s="213" t="s">
        <v>14</v>
      </c>
      <c r="L41" s="213" t="s">
        <v>14</v>
      </c>
      <c r="M41" s="213" t="s">
        <v>14</v>
      </c>
      <c r="N41" s="198">
        <v>0</v>
      </c>
      <c r="O41" s="198">
        <v>0</v>
      </c>
      <c r="P41" s="198">
        <v>0</v>
      </c>
      <c r="Q41" s="198">
        <v>0</v>
      </c>
      <c r="R41" s="198">
        <v>0</v>
      </c>
      <c r="S41" s="199">
        <v>0</v>
      </c>
    </row>
    <row r="42" spans="1:19" x14ac:dyDescent="0.25">
      <c r="A42" s="20"/>
      <c r="B42" s="20">
        <v>4</v>
      </c>
      <c r="C42" s="6" t="str">
        <f>'Budget Analysis'!C43</f>
        <v>Clothes</v>
      </c>
      <c r="D42" s="6"/>
      <c r="E42" s="6"/>
      <c r="F42" s="6"/>
      <c r="G42" s="6"/>
      <c r="H42" s="210" t="s">
        <v>14</v>
      </c>
      <c r="I42" s="213" t="s">
        <v>14</v>
      </c>
      <c r="J42" s="213" t="s">
        <v>14</v>
      </c>
      <c r="K42" s="213" t="s">
        <v>14</v>
      </c>
      <c r="L42" s="213" t="s">
        <v>14</v>
      </c>
      <c r="M42" s="213" t="s">
        <v>14</v>
      </c>
      <c r="N42" s="198">
        <v>0</v>
      </c>
      <c r="O42" s="198">
        <v>0</v>
      </c>
      <c r="P42" s="198">
        <v>0</v>
      </c>
      <c r="Q42" s="198">
        <v>0</v>
      </c>
      <c r="R42" s="198">
        <v>0</v>
      </c>
      <c r="S42" s="199">
        <v>0</v>
      </c>
    </row>
    <row r="43" spans="1:19" x14ac:dyDescent="0.25">
      <c r="A43" s="20"/>
      <c r="B43" s="20">
        <v>5</v>
      </c>
      <c r="C43" s="6" t="str">
        <f>'Budget Analysis'!C44</f>
        <v>Car Repairs And Maintanence</v>
      </c>
      <c r="D43" s="6"/>
      <c r="E43" s="6"/>
      <c r="F43" s="6"/>
      <c r="G43" s="6"/>
      <c r="H43" s="210" t="s">
        <v>14</v>
      </c>
      <c r="I43" s="213" t="s">
        <v>14</v>
      </c>
      <c r="J43" s="213" t="s">
        <v>14</v>
      </c>
      <c r="K43" s="213" t="s">
        <v>14</v>
      </c>
      <c r="L43" s="213" t="s">
        <v>14</v>
      </c>
      <c r="M43" s="213" t="s">
        <v>14</v>
      </c>
      <c r="N43" s="198">
        <v>0</v>
      </c>
      <c r="O43" s="198">
        <v>0</v>
      </c>
      <c r="P43" s="198">
        <v>0</v>
      </c>
      <c r="Q43" s="198">
        <v>0</v>
      </c>
      <c r="R43" s="198">
        <v>0</v>
      </c>
      <c r="S43" s="199">
        <v>0</v>
      </c>
    </row>
    <row r="44" spans="1:19" x14ac:dyDescent="0.25">
      <c r="A44" s="20"/>
      <c r="B44" s="20">
        <v>6</v>
      </c>
      <c r="C44" s="6" t="str">
        <f>'Budget Analysis'!C45</f>
        <v>Annual Gym Membership Fee</v>
      </c>
      <c r="D44" s="6"/>
      <c r="E44" s="6"/>
      <c r="F44" s="6"/>
      <c r="G44" s="6"/>
      <c r="H44" s="210" t="s">
        <v>14</v>
      </c>
      <c r="I44" s="213" t="s">
        <v>14</v>
      </c>
      <c r="J44" s="213" t="s">
        <v>14</v>
      </c>
      <c r="K44" s="213" t="s">
        <v>14</v>
      </c>
      <c r="L44" s="213" t="s">
        <v>14</v>
      </c>
      <c r="M44" s="213" t="s">
        <v>14</v>
      </c>
      <c r="N44" s="198">
        <v>0</v>
      </c>
      <c r="O44" s="198">
        <v>0</v>
      </c>
      <c r="P44" s="198">
        <v>0</v>
      </c>
      <c r="Q44" s="198">
        <v>0</v>
      </c>
      <c r="R44" s="198">
        <v>0</v>
      </c>
      <c r="S44" s="199">
        <v>0</v>
      </c>
    </row>
    <row r="45" spans="1:19" x14ac:dyDescent="0.25">
      <c r="A45" s="20"/>
      <c r="B45" s="20">
        <v>7</v>
      </c>
      <c r="C45" s="6" t="str">
        <f>'Budget Analysis'!C46</f>
        <v>-</v>
      </c>
      <c r="D45" s="6"/>
      <c r="E45" s="6"/>
      <c r="F45" s="6"/>
      <c r="G45" s="6"/>
      <c r="H45" s="210" t="s">
        <v>14</v>
      </c>
      <c r="I45" s="213" t="s">
        <v>14</v>
      </c>
      <c r="J45" s="213" t="s">
        <v>14</v>
      </c>
      <c r="K45" s="213" t="s">
        <v>14</v>
      </c>
      <c r="L45" s="213" t="s">
        <v>14</v>
      </c>
      <c r="M45" s="213" t="s">
        <v>14</v>
      </c>
      <c r="N45" s="198">
        <v>0</v>
      </c>
      <c r="O45" s="198">
        <v>0</v>
      </c>
      <c r="P45" s="198">
        <v>0</v>
      </c>
      <c r="Q45" s="198">
        <v>0</v>
      </c>
      <c r="R45" s="198">
        <v>0</v>
      </c>
      <c r="S45" s="199">
        <v>0</v>
      </c>
    </row>
    <row r="46" spans="1:19" x14ac:dyDescent="0.25">
      <c r="A46" s="20"/>
      <c r="B46" s="20">
        <v>8</v>
      </c>
      <c r="C46" s="6" t="str">
        <f>'Budget Analysis'!C47</f>
        <v>-</v>
      </c>
      <c r="D46" s="6"/>
      <c r="E46" s="6"/>
      <c r="F46" s="6"/>
      <c r="G46" s="6"/>
      <c r="H46" s="210" t="s">
        <v>14</v>
      </c>
      <c r="I46" s="213" t="s">
        <v>14</v>
      </c>
      <c r="J46" s="213" t="s">
        <v>14</v>
      </c>
      <c r="K46" s="213" t="s">
        <v>14</v>
      </c>
      <c r="L46" s="213" t="s">
        <v>14</v>
      </c>
      <c r="M46" s="213" t="s">
        <v>14</v>
      </c>
      <c r="N46" s="198">
        <v>0</v>
      </c>
      <c r="O46" s="198">
        <v>0</v>
      </c>
      <c r="P46" s="198">
        <v>0</v>
      </c>
      <c r="Q46" s="198">
        <v>0</v>
      </c>
      <c r="R46" s="198">
        <v>0</v>
      </c>
      <c r="S46" s="199">
        <v>0</v>
      </c>
    </row>
    <row r="47" spans="1:19" x14ac:dyDescent="0.25">
      <c r="A47" s="20"/>
      <c r="B47" s="20">
        <v>9</v>
      </c>
      <c r="C47" s="6" t="str">
        <f>'Budget Analysis'!C48</f>
        <v>-</v>
      </c>
      <c r="D47" s="6"/>
      <c r="E47" s="6"/>
      <c r="F47" s="6"/>
      <c r="G47" s="6"/>
      <c r="H47" s="210" t="s">
        <v>14</v>
      </c>
      <c r="I47" s="213" t="s">
        <v>14</v>
      </c>
      <c r="J47" s="213" t="s">
        <v>14</v>
      </c>
      <c r="K47" s="213" t="s">
        <v>14</v>
      </c>
      <c r="L47" s="213" t="s">
        <v>14</v>
      </c>
      <c r="M47" s="213" t="s">
        <v>14</v>
      </c>
      <c r="N47" s="198">
        <v>0</v>
      </c>
      <c r="O47" s="198">
        <v>0</v>
      </c>
      <c r="P47" s="198">
        <v>0</v>
      </c>
      <c r="Q47" s="198">
        <v>0</v>
      </c>
      <c r="R47" s="198">
        <v>0</v>
      </c>
      <c r="S47" s="199">
        <v>0</v>
      </c>
    </row>
    <row r="48" spans="1:19" x14ac:dyDescent="0.25">
      <c r="A48" s="20"/>
      <c r="B48" s="21">
        <v>10</v>
      </c>
      <c r="C48" s="3" t="str">
        <f>'Budget Analysis'!C49</f>
        <v>-</v>
      </c>
      <c r="D48" s="3"/>
      <c r="E48" s="3"/>
      <c r="F48" s="3"/>
      <c r="G48" s="3"/>
      <c r="H48" s="210" t="s">
        <v>14</v>
      </c>
      <c r="I48" s="213" t="s">
        <v>14</v>
      </c>
      <c r="J48" s="213" t="s">
        <v>14</v>
      </c>
      <c r="K48" s="213" t="s">
        <v>14</v>
      </c>
      <c r="L48" s="213" t="s">
        <v>14</v>
      </c>
      <c r="M48" s="213" t="s">
        <v>14</v>
      </c>
      <c r="N48" s="198">
        <v>0</v>
      </c>
      <c r="O48" s="198">
        <v>0</v>
      </c>
      <c r="P48" s="198">
        <v>0</v>
      </c>
      <c r="Q48" s="198">
        <v>0</v>
      </c>
      <c r="R48" s="198">
        <v>0</v>
      </c>
      <c r="S48" s="199">
        <v>0</v>
      </c>
    </row>
    <row r="49" spans="1:19" x14ac:dyDescent="0.25">
      <c r="A49" s="20"/>
      <c r="B49" s="6"/>
      <c r="C49" s="6"/>
      <c r="D49" s="6"/>
      <c r="E49" s="6"/>
      <c r="F49" s="41" t="s">
        <v>89</v>
      </c>
      <c r="G49" s="41"/>
      <c r="H49" s="117">
        <v>0</v>
      </c>
      <c r="I49" s="118">
        <v>0</v>
      </c>
      <c r="J49" s="118">
        <v>0</v>
      </c>
      <c r="K49" s="118">
        <f t="shared" ref="K49:S49" si="3">SUM(K39:K48)</f>
        <v>0</v>
      </c>
      <c r="L49" s="118">
        <f t="shared" si="3"/>
        <v>0</v>
      </c>
      <c r="M49" s="118">
        <f t="shared" si="3"/>
        <v>0</v>
      </c>
      <c r="N49" s="118">
        <f t="shared" si="3"/>
        <v>0</v>
      </c>
      <c r="O49" s="118">
        <f t="shared" si="3"/>
        <v>0</v>
      </c>
      <c r="P49" s="118">
        <f t="shared" si="3"/>
        <v>0</v>
      </c>
      <c r="Q49" s="118">
        <f t="shared" si="3"/>
        <v>0</v>
      </c>
      <c r="R49" s="118">
        <f t="shared" si="3"/>
        <v>0</v>
      </c>
      <c r="S49" s="119">
        <f t="shared" si="3"/>
        <v>0</v>
      </c>
    </row>
    <row r="50" spans="1:19" x14ac:dyDescent="0.25">
      <c r="A50" s="20"/>
      <c r="B50" s="6"/>
      <c r="C50" s="6"/>
      <c r="D50" s="6"/>
      <c r="E50" s="6"/>
      <c r="F50" s="6"/>
      <c r="G50" s="6"/>
      <c r="H50" s="20"/>
      <c r="S50" s="4"/>
    </row>
    <row r="51" spans="1:19" x14ac:dyDescent="0.25">
      <c r="A51" s="20"/>
      <c r="B51" s="61" t="s">
        <v>83</v>
      </c>
      <c r="C51" s="41"/>
      <c r="D51" s="41"/>
      <c r="E51" s="41"/>
      <c r="F51" s="41"/>
      <c r="G51" s="41"/>
      <c r="H51" s="20"/>
      <c r="S51" s="4"/>
    </row>
    <row r="52" spans="1:19" x14ac:dyDescent="0.25">
      <c r="A52" s="20"/>
      <c r="B52" s="20"/>
      <c r="C52" s="195" t="s">
        <v>39</v>
      </c>
      <c r="D52" s="6"/>
      <c r="E52" s="6"/>
      <c r="F52" s="6"/>
      <c r="G52" s="6"/>
      <c r="H52" s="20"/>
      <c r="S52" s="4"/>
    </row>
    <row r="53" spans="1:19" x14ac:dyDescent="0.25">
      <c r="A53" s="20"/>
      <c r="B53" s="20">
        <v>1</v>
      </c>
      <c r="C53" s="6" t="str">
        <f>'Budget Analysis'!C53</f>
        <v>Vacation Fund</v>
      </c>
      <c r="D53" s="6"/>
      <c r="E53" s="6"/>
      <c r="F53" s="6"/>
      <c r="G53" s="6"/>
      <c r="H53" s="210" t="s">
        <v>14</v>
      </c>
      <c r="I53" s="213" t="s">
        <v>14</v>
      </c>
      <c r="J53" s="213" t="s">
        <v>14</v>
      </c>
      <c r="K53" s="213" t="s">
        <v>14</v>
      </c>
      <c r="L53" s="213" t="s">
        <v>14</v>
      </c>
      <c r="M53" s="213" t="s">
        <v>14</v>
      </c>
      <c r="N53" s="198">
        <v>0</v>
      </c>
      <c r="O53" s="198">
        <v>0</v>
      </c>
      <c r="P53" s="198">
        <v>0</v>
      </c>
      <c r="Q53" s="198">
        <v>0</v>
      </c>
      <c r="R53" s="198">
        <v>0</v>
      </c>
      <c r="S53" s="199">
        <v>0</v>
      </c>
    </row>
    <row r="54" spans="1:19" x14ac:dyDescent="0.25">
      <c r="A54" s="20"/>
      <c r="B54" s="20">
        <v>2</v>
      </c>
      <c r="C54" s="6" t="str">
        <f>'Budget Analysis'!C54</f>
        <v>-</v>
      </c>
      <c r="D54" s="6"/>
      <c r="E54" s="6"/>
      <c r="F54" s="6"/>
      <c r="G54" s="6"/>
      <c r="H54" s="210" t="s">
        <v>14</v>
      </c>
      <c r="I54" s="213" t="s">
        <v>14</v>
      </c>
      <c r="J54" s="213" t="s">
        <v>14</v>
      </c>
      <c r="K54" s="213" t="s">
        <v>14</v>
      </c>
      <c r="L54" s="213" t="s">
        <v>14</v>
      </c>
      <c r="M54" s="213" t="s">
        <v>14</v>
      </c>
      <c r="N54" s="198">
        <v>0</v>
      </c>
      <c r="O54" s="198">
        <v>0</v>
      </c>
      <c r="P54" s="198">
        <v>0</v>
      </c>
      <c r="Q54" s="198">
        <v>0</v>
      </c>
      <c r="R54" s="198">
        <v>0</v>
      </c>
      <c r="S54" s="199">
        <v>0</v>
      </c>
    </row>
    <row r="55" spans="1:19" x14ac:dyDescent="0.25">
      <c r="A55" s="20"/>
      <c r="B55" s="20">
        <v>3</v>
      </c>
      <c r="C55" s="6" t="str">
        <f>'Budget Analysis'!C55</f>
        <v>-</v>
      </c>
      <c r="D55" s="6"/>
      <c r="E55" s="6"/>
      <c r="F55" s="6"/>
      <c r="G55" s="6"/>
      <c r="H55" s="210" t="s">
        <v>14</v>
      </c>
      <c r="I55" s="213" t="s">
        <v>14</v>
      </c>
      <c r="J55" s="213" t="s">
        <v>14</v>
      </c>
      <c r="K55" s="213" t="s">
        <v>14</v>
      </c>
      <c r="L55" s="213" t="s">
        <v>14</v>
      </c>
      <c r="M55" s="213" t="s">
        <v>14</v>
      </c>
      <c r="N55" s="198">
        <v>0</v>
      </c>
      <c r="O55" s="198">
        <v>0</v>
      </c>
      <c r="P55" s="198">
        <v>0</v>
      </c>
      <c r="Q55" s="198">
        <v>0</v>
      </c>
      <c r="R55" s="198">
        <v>0</v>
      </c>
      <c r="S55" s="199">
        <v>0</v>
      </c>
    </row>
    <row r="56" spans="1:19" x14ac:dyDescent="0.25">
      <c r="A56" s="20"/>
      <c r="B56" s="20">
        <v>4</v>
      </c>
      <c r="C56" s="6" t="str">
        <f>'Budget Analysis'!C56</f>
        <v>-</v>
      </c>
      <c r="D56" s="6"/>
      <c r="E56" s="6"/>
      <c r="F56" s="6"/>
      <c r="G56" s="6"/>
      <c r="H56" s="210" t="s">
        <v>14</v>
      </c>
      <c r="I56" s="213" t="s">
        <v>14</v>
      </c>
      <c r="J56" s="213" t="s">
        <v>14</v>
      </c>
      <c r="K56" s="213" t="s">
        <v>14</v>
      </c>
      <c r="L56" s="213" t="s">
        <v>14</v>
      </c>
      <c r="M56" s="213" t="s">
        <v>14</v>
      </c>
      <c r="N56" s="198">
        <v>0</v>
      </c>
      <c r="O56" s="198">
        <v>0</v>
      </c>
      <c r="P56" s="198">
        <v>0</v>
      </c>
      <c r="Q56" s="198">
        <v>0</v>
      </c>
      <c r="R56" s="198">
        <v>0</v>
      </c>
      <c r="S56" s="199">
        <v>0</v>
      </c>
    </row>
    <row r="57" spans="1:19" x14ac:dyDescent="0.25">
      <c r="A57" s="20"/>
      <c r="B57" s="21">
        <v>5</v>
      </c>
      <c r="C57" s="3" t="str">
        <f>'Budget Analysis'!C57</f>
        <v>-</v>
      </c>
      <c r="D57" s="3"/>
      <c r="E57" s="3"/>
      <c r="F57" s="3"/>
      <c r="G57" s="3"/>
      <c r="H57" s="210" t="s">
        <v>14</v>
      </c>
      <c r="I57" s="213" t="s">
        <v>14</v>
      </c>
      <c r="J57" s="213" t="s">
        <v>14</v>
      </c>
      <c r="K57" s="213" t="s">
        <v>14</v>
      </c>
      <c r="L57" s="213" t="s">
        <v>14</v>
      </c>
      <c r="M57" s="213" t="s">
        <v>14</v>
      </c>
      <c r="N57" s="198">
        <v>0</v>
      </c>
      <c r="O57" s="198">
        <v>0</v>
      </c>
      <c r="P57" s="198">
        <v>0</v>
      </c>
      <c r="Q57" s="198">
        <v>0</v>
      </c>
      <c r="R57" s="198">
        <v>0</v>
      </c>
      <c r="S57" s="199">
        <v>0</v>
      </c>
    </row>
    <row r="58" spans="1:19" x14ac:dyDescent="0.25">
      <c r="A58" s="20"/>
      <c r="B58" s="6"/>
      <c r="C58" s="6"/>
      <c r="D58" s="6"/>
      <c r="E58" s="6"/>
      <c r="F58" s="41" t="s">
        <v>89</v>
      </c>
      <c r="G58" s="41"/>
      <c r="H58" s="117">
        <v>0</v>
      </c>
      <c r="I58" s="118">
        <v>0</v>
      </c>
      <c r="J58" s="118">
        <v>0</v>
      </c>
      <c r="K58" s="118">
        <f t="shared" ref="K58:S58" si="4">SUM(K53:K57)</f>
        <v>0</v>
      </c>
      <c r="L58" s="118">
        <f t="shared" si="4"/>
        <v>0</v>
      </c>
      <c r="M58" s="118">
        <f t="shared" si="4"/>
        <v>0</v>
      </c>
      <c r="N58" s="118">
        <f t="shared" si="4"/>
        <v>0</v>
      </c>
      <c r="O58" s="118">
        <f t="shared" si="4"/>
        <v>0</v>
      </c>
      <c r="P58" s="118">
        <f t="shared" si="4"/>
        <v>0</v>
      </c>
      <c r="Q58" s="118">
        <f t="shared" si="4"/>
        <v>0</v>
      </c>
      <c r="R58" s="118">
        <f t="shared" si="4"/>
        <v>0</v>
      </c>
      <c r="S58" s="119">
        <f t="shared" si="4"/>
        <v>0</v>
      </c>
    </row>
    <row r="59" spans="1:19" ht="15.75" thickBot="1" x14ac:dyDescent="0.3">
      <c r="A59" s="21"/>
      <c r="B59" s="3"/>
      <c r="C59" s="3"/>
      <c r="D59" s="3"/>
      <c r="E59" s="3"/>
      <c r="F59" s="3"/>
      <c r="G59" s="3"/>
      <c r="H59" s="131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3"/>
    </row>
    <row r="60" spans="1:19" x14ac:dyDescent="0.25">
      <c r="F60" s="175" t="s">
        <v>88</v>
      </c>
      <c r="G60" s="175"/>
      <c r="H60" s="140">
        <f>H49+H58</f>
        <v>0</v>
      </c>
      <c r="I60" s="141">
        <f t="shared" ref="I60:S60" si="5">I49+I58</f>
        <v>0</v>
      </c>
      <c r="J60" s="141">
        <f t="shared" si="5"/>
        <v>0</v>
      </c>
      <c r="K60" s="141">
        <f t="shared" si="5"/>
        <v>0</v>
      </c>
      <c r="L60" s="141">
        <f t="shared" si="5"/>
        <v>0</v>
      </c>
      <c r="M60" s="141">
        <f t="shared" si="5"/>
        <v>0</v>
      </c>
      <c r="N60" s="141">
        <f t="shared" si="5"/>
        <v>0</v>
      </c>
      <c r="O60" s="141">
        <f t="shared" si="5"/>
        <v>0</v>
      </c>
      <c r="P60" s="141">
        <f t="shared" si="5"/>
        <v>0</v>
      </c>
      <c r="Q60" s="141">
        <f t="shared" si="5"/>
        <v>0</v>
      </c>
      <c r="R60" s="141">
        <f t="shared" si="5"/>
        <v>0</v>
      </c>
      <c r="S60" s="142">
        <f t="shared" si="5"/>
        <v>0</v>
      </c>
    </row>
    <row r="61" spans="1:19" x14ac:dyDescent="0.25">
      <c r="H61" s="20"/>
      <c r="S61" s="4"/>
    </row>
    <row r="62" spans="1:19" x14ac:dyDescent="0.25">
      <c r="A62" s="191" t="s">
        <v>91</v>
      </c>
      <c r="B62" s="192"/>
      <c r="C62" s="192"/>
      <c r="D62" s="192"/>
      <c r="E62" s="192"/>
      <c r="F62" s="192"/>
      <c r="G62" s="194"/>
      <c r="H62" s="203">
        <f>H34-H60</f>
        <v>0</v>
      </c>
      <c r="I62" s="192">
        <f t="shared" ref="I62:S62" si="6">I34-I60</f>
        <v>0</v>
      </c>
      <c r="J62" s="192">
        <f t="shared" si="6"/>
        <v>0</v>
      </c>
      <c r="K62" s="192">
        <f t="shared" si="6"/>
        <v>0</v>
      </c>
      <c r="L62" s="192">
        <f t="shared" si="6"/>
        <v>0</v>
      </c>
      <c r="M62" s="192">
        <f t="shared" si="6"/>
        <v>0</v>
      </c>
      <c r="N62" s="192">
        <f t="shared" si="6"/>
        <v>0</v>
      </c>
      <c r="O62" s="192">
        <f t="shared" si="6"/>
        <v>0</v>
      </c>
      <c r="P62" s="192">
        <f t="shared" si="6"/>
        <v>0</v>
      </c>
      <c r="Q62" s="192">
        <f t="shared" si="6"/>
        <v>0</v>
      </c>
      <c r="R62" s="192">
        <f t="shared" si="6"/>
        <v>0</v>
      </c>
      <c r="S62" s="194">
        <f t="shared" si="6"/>
        <v>0</v>
      </c>
    </row>
    <row r="63" spans="1:19" x14ac:dyDescent="0.25">
      <c r="H63" s="20"/>
      <c r="S63" s="4"/>
    </row>
    <row r="64" spans="1:19" x14ac:dyDescent="0.25">
      <c r="A64" s="200" t="s">
        <v>94</v>
      </c>
      <c r="B64" s="125"/>
      <c r="C64" s="125"/>
      <c r="D64" s="125"/>
      <c r="E64" s="125"/>
      <c r="F64" s="125"/>
      <c r="G64" s="125"/>
      <c r="H64" s="201"/>
      <c r="I64" s="125"/>
      <c r="J64" s="125"/>
      <c r="K64" s="125"/>
      <c r="L64" s="125"/>
      <c r="M64" s="125"/>
      <c r="N64" s="125"/>
      <c r="O64" s="125"/>
      <c r="P64" s="125"/>
      <c r="Q64" s="125"/>
      <c r="R64" s="125"/>
      <c r="S64" s="202"/>
    </row>
    <row r="65" spans="2:19" x14ac:dyDescent="0.25">
      <c r="B65" s="61" t="s">
        <v>38</v>
      </c>
      <c r="C65" s="41"/>
      <c r="D65" s="41"/>
      <c r="E65" s="41"/>
      <c r="F65" s="41"/>
      <c r="G65" s="41"/>
      <c r="H65" s="20"/>
      <c r="S65" s="4"/>
    </row>
    <row r="66" spans="2:19" x14ac:dyDescent="0.25">
      <c r="B66" s="20"/>
      <c r="C66" s="195" t="s">
        <v>39</v>
      </c>
      <c r="D66" s="6"/>
      <c r="E66" s="6"/>
      <c r="F66" s="6"/>
      <c r="G66" s="195" t="s">
        <v>92</v>
      </c>
      <c r="H66" s="20"/>
      <c r="S66" s="4"/>
    </row>
    <row r="67" spans="2:19" x14ac:dyDescent="0.25">
      <c r="B67" s="20">
        <v>1</v>
      </c>
      <c r="C67" s="6" t="str">
        <f>'Budget Analysis'!C40</f>
        <v>Emergency Fund</v>
      </c>
      <c r="D67" s="6"/>
      <c r="E67" s="6"/>
      <c r="F67" s="6"/>
      <c r="G67" s="158">
        <v>0</v>
      </c>
      <c r="H67" s="20">
        <f t="shared" ref="H67:M69" si="7">G67</f>
        <v>0</v>
      </c>
      <c r="I67">
        <f t="shared" si="7"/>
        <v>0</v>
      </c>
      <c r="J67">
        <f t="shared" si="7"/>
        <v>0</v>
      </c>
      <c r="K67">
        <f t="shared" si="7"/>
        <v>0</v>
      </c>
      <c r="L67">
        <f t="shared" si="7"/>
        <v>0</v>
      </c>
      <c r="M67">
        <f t="shared" si="7"/>
        <v>0</v>
      </c>
      <c r="N67">
        <f t="shared" ref="N67:S67" si="8">M67+N13-N39</f>
        <v>0</v>
      </c>
      <c r="O67">
        <f t="shared" si="8"/>
        <v>0</v>
      </c>
      <c r="P67">
        <f t="shared" si="8"/>
        <v>0</v>
      </c>
      <c r="Q67">
        <f t="shared" si="8"/>
        <v>0</v>
      </c>
      <c r="R67">
        <f t="shared" si="8"/>
        <v>0</v>
      </c>
      <c r="S67" s="4">
        <f t="shared" si="8"/>
        <v>0</v>
      </c>
    </row>
    <row r="68" spans="2:19" x14ac:dyDescent="0.25">
      <c r="B68" s="20">
        <v>2</v>
      </c>
      <c r="C68" s="6" t="str">
        <f>'Budget Analysis'!C41</f>
        <v>Fantasy</v>
      </c>
      <c r="D68" s="6"/>
      <c r="E68" s="6"/>
      <c r="F68" s="6"/>
      <c r="G68" s="85">
        <v>0</v>
      </c>
      <c r="H68" s="20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ref="N68:S76" si="9">M68+N14-N40</f>
        <v>0</v>
      </c>
      <c r="O68">
        <f t="shared" si="9"/>
        <v>0</v>
      </c>
      <c r="P68">
        <f t="shared" si="9"/>
        <v>0</v>
      </c>
      <c r="Q68">
        <f t="shared" si="9"/>
        <v>0</v>
      </c>
      <c r="R68">
        <f t="shared" si="9"/>
        <v>0</v>
      </c>
      <c r="S68" s="4">
        <f t="shared" si="9"/>
        <v>0</v>
      </c>
    </row>
    <row r="69" spans="2:19" x14ac:dyDescent="0.25">
      <c r="B69" s="20">
        <v>3</v>
      </c>
      <c r="C69" s="6" t="str">
        <f>'Budget Analysis'!C42</f>
        <v>Gifts</v>
      </c>
      <c r="D69" s="6"/>
      <c r="E69" s="6"/>
      <c r="F69" s="6"/>
      <c r="G69" s="85">
        <v>0</v>
      </c>
      <c r="H69" s="20">
        <f t="shared" si="7"/>
        <v>0</v>
      </c>
      <c r="I69">
        <f t="shared" si="7"/>
        <v>0</v>
      </c>
      <c r="J69">
        <f t="shared" si="7"/>
        <v>0</v>
      </c>
      <c r="K69">
        <f t="shared" si="7"/>
        <v>0</v>
      </c>
      <c r="L69">
        <f t="shared" si="7"/>
        <v>0</v>
      </c>
      <c r="M69">
        <f t="shared" si="7"/>
        <v>0</v>
      </c>
      <c r="N69">
        <f t="shared" si="9"/>
        <v>0</v>
      </c>
      <c r="O69">
        <f t="shared" si="9"/>
        <v>0</v>
      </c>
      <c r="P69">
        <f t="shared" si="9"/>
        <v>0</v>
      </c>
      <c r="Q69">
        <f t="shared" si="9"/>
        <v>0</v>
      </c>
      <c r="R69">
        <f t="shared" si="9"/>
        <v>0</v>
      </c>
      <c r="S69" s="4">
        <f t="shared" si="9"/>
        <v>0</v>
      </c>
    </row>
    <row r="70" spans="2:19" x14ac:dyDescent="0.25">
      <c r="B70" s="20">
        <v>4</v>
      </c>
      <c r="C70" s="6" t="str">
        <f>'Budget Analysis'!C43</f>
        <v>Clothes</v>
      </c>
      <c r="D70" s="6"/>
      <c r="E70" s="6"/>
      <c r="F70" s="6"/>
      <c r="G70" s="85">
        <v>0</v>
      </c>
      <c r="H70" s="20">
        <f t="shared" ref="H70:J71" si="10">G70</f>
        <v>0</v>
      </c>
      <c r="I70">
        <f t="shared" si="10"/>
        <v>0</v>
      </c>
      <c r="J70">
        <f t="shared" si="10"/>
        <v>0</v>
      </c>
      <c r="K70">
        <f t="shared" ref="K70:K76" si="11">J70</f>
        <v>0</v>
      </c>
      <c r="L70">
        <f t="shared" ref="L70:L76" si="12">K70</f>
        <v>0</v>
      </c>
      <c r="M70">
        <f t="shared" ref="M70:M76" si="13">L70</f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 s="4">
        <f t="shared" si="9"/>
        <v>0</v>
      </c>
    </row>
    <row r="71" spans="2:19" x14ac:dyDescent="0.25">
      <c r="B71" s="20">
        <v>5</v>
      </c>
      <c r="C71" s="6" t="str">
        <f>'Budget Analysis'!C44</f>
        <v>Car Repairs And Maintanence</v>
      </c>
      <c r="D71" s="6"/>
      <c r="E71" s="6"/>
      <c r="F71" s="6"/>
      <c r="G71" s="85">
        <v>0</v>
      </c>
      <c r="H71" s="20">
        <f t="shared" si="10"/>
        <v>0</v>
      </c>
      <c r="I71">
        <f t="shared" si="10"/>
        <v>0</v>
      </c>
      <c r="J71">
        <f t="shared" si="10"/>
        <v>0</v>
      </c>
      <c r="K71">
        <f t="shared" si="11"/>
        <v>0</v>
      </c>
      <c r="L71">
        <f t="shared" si="12"/>
        <v>0</v>
      </c>
      <c r="M71">
        <f t="shared" si="13"/>
        <v>0</v>
      </c>
      <c r="N71">
        <f t="shared" si="9"/>
        <v>0</v>
      </c>
      <c r="O71">
        <f t="shared" si="9"/>
        <v>0</v>
      </c>
      <c r="P71">
        <f t="shared" si="9"/>
        <v>0</v>
      </c>
      <c r="Q71">
        <f t="shared" si="9"/>
        <v>0</v>
      </c>
      <c r="R71">
        <f t="shared" si="9"/>
        <v>0</v>
      </c>
      <c r="S71" s="4">
        <f t="shared" si="9"/>
        <v>0</v>
      </c>
    </row>
    <row r="72" spans="2:19" x14ac:dyDescent="0.25">
      <c r="B72" s="20">
        <v>6</v>
      </c>
      <c r="C72" s="6" t="str">
        <f>'Budget Analysis'!C45</f>
        <v>Annual Gym Membership Fee</v>
      </c>
      <c r="D72" s="6"/>
      <c r="E72" s="6"/>
      <c r="F72" s="6"/>
      <c r="G72" s="85">
        <v>0</v>
      </c>
      <c r="H72" s="20">
        <f t="shared" ref="H72:I76" si="14">G72</f>
        <v>0</v>
      </c>
      <c r="I72">
        <f t="shared" si="14"/>
        <v>0</v>
      </c>
      <c r="J72">
        <f t="shared" ref="J72:J76" si="15">I72</f>
        <v>0</v>
      </c>
      <c r="K72">
        <f t="shared" si="11"/>
        <v>0</v>
      </c>
      <c r="L72">
        <f t="shared" si="12"/>
        <v>0</v>
      </c>
      <c r="M72">
        <f t="shared" si="13"/>
        <v>0</v>
      </c>
      <c r="N72">
        <f t="shared" si="9"/>
        <v>0</v>
      </c>
      <c r="O72">
        <f t="shared" si="9"/>
        <v>0</v>
      </c>
      <c r="P72">
        <f t="shared" si="9"/>
        <v>0</v>
      </c>
      <c r="Q72">
        <f t="shared" si="9"/>
        <v>0</v>
      </c>
      <c r="R72">
        <f t="shared" si="9"/>
        <v>0</v>
      </c>
      <c r="S72" s="4">
        <f t="shared" si="9"/>
        <v>0</v>
      </c>
    </row>
    <row r="73" spans="2:19" x14ac:dyDescent="0.25">
      <c r="B73" s="20">
        <v>7</v>
      </c>
      <c r="C73" s="6" t="str">
        <f>'Budget Analysis'!C46</f>
        <v>-</v>
      </c>
      <c r="D73" s="6"/>
      <c r="E73" s="6"/>
      <c r="F73" s="6"/>
      <c r="G73" s="85">
        <v>0</v>
      </c>
      <c r="H73" s="20">
        <f t="shared" si="14"/>
        <v>0</v>
      </c>
      <c r="I73">
        <f t="shared" si="14"/>
        <v>0</v>
      </c>
      <c r="J73">
        <f t="shared" si="15"/>
        <v>0</v>
      </c>
      <c r="K73">
        <f t="shared" si="11"/>
        <v>0</v>
      </c>
      <c r="L73">
        <f t="shared" si="12"/>
        <v>0</v>
      </c>
      <c r="M73">
        <f t="shared" si="13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 s="4">
        <f t="shared" si="9"/>
        <v>0</v>
      </c>
    </row>
    <row r="74" spans="2:19" x14ac:dyDescent="0.25">
      <c r="B74" s="20">
        <v>8</v>
      </c>
      <c r="C74" s="6" t="str">
        <f>'Budget Analysis'!C47</f>
        <v>-</v>
      </c>
      <c r="D74" s="6"/>
      <c r="E74" s="6"/>
      <c r="F74" s="6"/>
      <c r="G74" s="85">
        <v>0</v>
      </c>
      <c r="H74" s="20">
        <f t="shared" si="14"/>
        <v>0</v>
      </c>
      <c r="I74">
        <f t="shared" si="14"/>
        <v>0</v>
      </c>
      <c r="J74">
        <f t="shared" si="15"/>
        <v>0</v>
      </c>
      <c r="K74">
        <f t="shared" si="11"/>
        <v>0</v>
      </c>
      <c r="L74">
        <f t="shared" si="12"/>
        <v>0</v>
      </c>
      <c r="M74">
        <f t="shared" si="13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 s="4">
        <f t="shared" si="9"/>
        <v>0</v>
      </c>
    </row>
    <row r="75" spans="2:19" x14ac:dyDescent="0.25">
      <c r="B75" s="20">
        <v>9</v>
      </c>
      <c r="C75" s="6" t="str">
        <f>'Budget Analysis'!C48</f>
        <v>-</v>
      </c>
      <c r="D75" s="6"/>
      <c r="E75" s="6"/>
      <c r="F75" s="6"/>
      <c r="G75" s="85">
        <v>0</v>
      </c>
      <c r="H75" s="20">
        <f t="shared" si="14"/>
        <v>0</v>
      </c>
      <c r="I75">
        <f t="shared" si="14"/>
        <v>0</v>
      </c>
      <c r="J75">
        <f t="shared" si="15"/>
        <v>0</v>
      </c>
      <c r="K75">
        <f t="shared" si="11"/>
        <v>0</v>
      </c>
      <c r="L75">
        <f t="shared" si="12"/>
        <v>0</v>
      </c>
      <c r="M75">
        <f t="shared" si="13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 s="4">
        <f t="shared" si="9"/>
        <v>0</v>
      </c>
    </row>
    <row r="76" spans="2:19" ht="15.75" thickBot="1" x14ac:dyDescent="0.3">
      <c r="B76" s="21">
        <v>10</v>
      </c>
      <c r="C76" s="3" t="str">
        <f>'Budget Analysis'!C49</f>
        <v>-</v>
      </c>
      <c r="D76" s="3"/>
      <c r="E76" s="3"/>
      <c r="F76" s="3"/>
      <c r="G76" s="85">
        <v>0</v>
      </c>
      <c r="H76" s="131">
        <f t="shared" si="14"/>
        <v>0</v>
      </c>
      <c r="I76" s="132">
        <f t="shared" si="14"/>
        <v>0</v>
      </c>
      <c r="J76" s="132">
        <f t="shared" si="15"/>
        <v>0</v>
      </c>
      <c r="K76" s="132">
        <f t="shared" si="11"/>
        <v>0</v>
      </c>
      <c r="L76" s="132">
        <f t="shared" si="12"/>
        <v>0</v>
      </c>
      <c r="M76" s="132">
        <f t="shared" si="13"/>
        <v>0</v>
      </c>
      <c r="N76" s="132">
        <f t="shared" si="9"/>
        <v>0</v>
      </c>
      <c r="O76" s="132">
        <f t="shared" si="9"/>
        <v>0</v>
      </c>
      <c r="P76" s="132">
        <f t="shared" si="9"/>
        <v>0</v>
      </c>
      <c r="Q76" s="132">
        <f t="shared" si="9"/>
        <v>0</v>
      </c>
      <c r="R76" s="132">
        <f t="shared" si="9"/>
        <v>0</v>
      </c>
      <c r="S76" s="133">
        <f t="shared" si="9"/>
        <v>0</v>
      </c>
    </row>
    <row r="77" spans="2:19" x14ac:dyDescent="0.25">
      <c r="B77" s="6"/>
      <c r="D77" s="204" t="s">
        <v>93</v>
      </c>
      <c r="E77" s="204"/>
      <c r="F77" s="205"/>
      <c r="G77" s="189">
        <f>SUM(G67:G76)</f>
        <v>0</v>
      </c>
      <c r="H77" s="201">
        <f>SUM(H67:H76)</f>
        <v>0</v>
      </c>
      <c r="I77" s="183">
        <f t="shared" ref="I77:S77" si="16">SUM(I67:I76)</f>
        <v>0</v>
      </c>
      <c r="J77" s="183">
        <f t="shared" si="16"/>
        <v>0</v>
      </c>
      <c r="K77" s="183">
        <f t="shared" si="16"/>
        <v>0</v>
      </c>
      <c r="L77" s="183">
        <f t="shared" si="16"/>
        <v>0</v>
      </c>
      <c r="M77" s="183">
        <f t="shared" si="16"/>
        <v>0</v>
      </c>
      <c r="N77" s="183">
        <f t="shared" si="16"/>
        <v>0</v>
      </c>
      <c r="O77" s="183">
        <f t="shared" si="16"/>
        <v>0</v>
      </c>
      <c r="P77" s="183">
        <f t="shared" si="16"/>
        <v>0</v>
      </c>
      <c r="Q77" s="183">
        <f t="shared" si="16"/>
        <v>0</v>
      </c>
      <c r="R77" s="183">
        <f t="shared" si="16"/>
        <v>0</v>
      </c>
      <c r="S77" s="202">
        <f t="shared" si="16"/>
        <v>0</v>
      </c>
    </row>
    <row r="78" spans="2:19" x14ac:dyDescent="0.25">
      <c r="B78" s="6"/>
      <c r="C78" s="6"/>
      <c r="D78" s="6"/>
      <c r="E78" s="6"/>
      <c r="F78" s="6"/>
      <c r="G78" s="6"/>
      <c r="H78" s="20"/>
      <c r="S78" s="4"/>
    </row>
    <row r="79" spans="2:19" x14ac:dyDescent="0.25">
      <c r="B79" s="61" t="s">
        <v>83</v>
      </c>
      <c r="C79" s="41"/>
      <c r="D79" s="41"/>
      <c r="E79" s="41"/>
      <c r="F79" s="41"/>
      <c r="G79" s="41"/>
      <c r="H79" s="20"/>
      <c r="S79" s="4"/>
    </row>
    <row r="80" spans="2:19" x14ac:dyDescent="0.25">
      <c r="B80" s="20"/>
      <c r="C80" s="195" t="s">
        <v>39</v>
      </c>
      <c r="D80" s="6"/>
      <c r="E80" s="6"/>
      <c r="F80" s="6"/>
      <c r="G80" s="195" t="s">
        <v>92</v>
      </c>
      <c r="H80" s="20"/>
      <c r="S80" s="4"/>
    </row>
    <row r="81" spans="1:19" x14ac:dyDescent="0.25">
      <c r="B81" s="20">
        <v>1</v>
      </c>
      <c r="C81" s="6" t="str">
        <f>'Budget Analysis'!C53</f>
        <v>Vacation Fund</v>
      </c>
      <c r="D81" s="6"/>
      <c r="E81" s="6"/>
      <c r="F81" s="6"/>
      <c r="G81" s="143">
        <v>0</v>
      </c>
      <c r="H81" s="20">
        <f t="shared" ref="H81:M82" si="17">G81</f>
        <v>0</v>
      </c>
      <c r="I81" s="6">
        <f t="shared" si="17"/>
        <v>0</v>
      </c>
      <c r="J81" s="6">
        <f t="shared" si="17"/>
        <v>0</v>
      </c>
      <c r="K81" s="6">
        <f t="shared" si="17"/>
        <v>0</v>
      </c>
      <c r="L81" s="6">
        <f t="shared" si="17"/>
        <v>0</v>
      </c>
      <c r="M81" s="6">
        <f t="shared" si="17"/>
        <v>0</v>
      </c>
      <c r="N81" s="6">
        <f t="shared" ref="N81:S81" si="18">M81+N27-N53</f>
        <v>0</v>
      </c>
      <c r="O81" s="6">
        <f t="shared" si="18"/>
        <v>0</v>
      </c>
      <c r="P81" s="6">
        <f t="shared" si="18"/>
        <v>0</v>
      </c>
      <c r="Q81" s="6">
        <f t="shared" si="18"/>
        <v>0</v>
      </c>
      <c r="R81" s="6">
        <f t="shared" si="18"/>
        <v>0</v>
      </c>
      <c r="S81" s="4">
        <f t="shared" si="18"/>
        <v>0</v>
      </c>
    </row>
    <row r="82" spans="1:19" x14ac:dyDescent="0.25">
      <c r="B82" s="20">
        <v>2</v>
      </c>
      <c r="C82" s="6" t="str">
        <f>'Budget Analysis'!C54</f>
        <v>-</v>
      </c>
      <c r="D82" s="6"/>
      <c r="E82" s="6"/>
      <c r="F82" s="6"/>
      <c r="G82" s="189">
        <v>0</v>
      </c>
      <c r="H82" s="20">
        <f t="shared" si="17"/>
        <v>0</v>
      </c>
      <c r="I82" s="6">
        <f t="shared" si="17"/>
        <v>0</v>
      </c>
      <c r="J82" s="6">
        <f t="shared" si="17"/>
        <v>0</v>
      </c>
      <c r="K82" s="6">
        <f t="shared" si="17"/>
        <v>0</v>
      </c>
      <c r="L82" s="6">
        <f t="shared" si="17"/>
        <v>0</v>
      </c>
      <c r="M82" s="6">
        <f t="shared" si="17"/>
        <v>0</v>
      </c>
      <c r="N82" s="6">
        <f t="shared" ref="N82:S85" si="19">M82+N28-N54</f>
        <v>0</v>
      </c>
      <c r="O82" s="6">
        <f t="shared" si="19"/>
        <v>0</v>
      </c>
      <c r="P82" s="6">
        <f t="shared" si="19"/>
        <v>0</v>
      </c>
      <c r="Q82" s="6">
        <f t="shared" si="19"/>
        <v>0</v>
      </c>
      <c r="R82" s="6">
        <f t="shared" si="19"/>
        <v>0</v>
      </c>
      <c r="S82" s="4">
        <f t="shared" si="19"/>
        <v>0</v>
      </c>
    </row>
    <row r="83" spans="1:19" x14ac:dyDescent="0.25">
      <c r="B83" s="20">
        <v>3</v>
      </c>
      <c r="C83" s="6" t="str">
        <f>'Budget Analysis'!C55</f>
        <v>-</v>
      </c>
      <c r="D83" s="6"/>
      <c r="E83" s="6"/>
      <c r="F83" s="6"/>
      <c r="G83" s="189">
        <v>0</v>
      </c>
      <c r="H83" s="20">
        <f t="shared" ref="H83:L85" si="20">G83</f>
        <v>0</v>
      </c>
      <c r="I83" s="6">
        <f t="shared" si="20"/>
        <v>0</v>
      </c>
      <c r="J83" s="6">
        <f t="shared" si="20"/>
        <v>0</v>
      </c>
      <c r="K83" s="6">
        <f t="shared" si="20"/>
        <v>0</v>
      </c>
      <c r="L83" s="6">
        <f t="shared" si="20"/>
        <v>0</v>
      </c>
      <c r="M83" s="6">
        <f t="shared" ref="M83:M85" si="21">L83</f>
        <v>0</v>
      </c>
      <c r="N83" s="6">
        <f t="shared" si="19"/>
        <v>0</v>
      </c>
      <c r="O83" s="6">
        <f t="shared" si="19"/>
        <v>0</v>
      </c>
      <c r="P83" s="6">
        <f t="shared" si="19"/>
        <v>0</v>
      </c>
      <c r="Q83" s="6">
        <f t="shared" si="19"/>
        <v>0</v>
      </c>
      <c r="R83" s="6">
        <f t="shared" si="19"/>
        <v>0</v>
      </c>
      <c r="S83" s="4">
        <f t="shared" si="19"/>
        <v>0</v>
      </c>
    </row>
    <row r="84" spans="1:19" x14ac:dyDescent="0.25">
      <c r="B84" s="20">
        <v>4</v>
      </c>
      <c r="C84" s="6" t="str">
        <f>'Budget Analysis'!C56</f>
        <v>-</v>
      </c>
      <c r="D84" s="6"/>
      <c r="E84" s="6"/>
      <c r="F84" s="6"/>
      <c r="G84" s="189">
        <v>0</v>
      </c>
      <c r="H84" s="20">
        <f t="shared" si="20"/>
        <v>0</v>
      </c>
      <c r="I84" s="6">
        <f t="shared" si="20"/>
        <v>0</v>
      </c>
      <c r="J84" s="6">
        <f t="shared" si="20"/>
        <v>0</v>
      </c>
      <c r="K84" s="6">
        <f t="shared" si="20"/>
        <v>0</v>
      </c>
      <c r="L84" s="6">
        <f t="shared" si="20"/>
        <v>0</v>
      </c>
      <c r="M84" s="6">
        <f t="shared" si="21"/>
        <v>0</v>
      </c>
      <c r="N84" s="6">
        <f t="shared" si="19"/>
        <v>0</v>
      </c>
      <c r="O84" s="6">
        <f t="shared" si="19"/>
        <v>0</v>
      </c>
      <c r="P84" s="6">
        <f t="shared" si="19"/>
        <v>0</v>
      </c>
      <c r="Q84" s="6">
        <f t="shared" si="19"/>
        <v>0</v>
      </c>
      <c r="R84" s="6">
        <f t="shared" si="19"/>
        <v>0</v>
      </c>
      <c r="S84" s="4">
        <f t="shared" si="19"/>
        <v>0</v>
      </c>
    </row>
    <row r="85" spans="1:19" ht="15.75" thickBot="1" x14ac:dyDescent="0.3">
      <c r="B85" s="21">
        <v>5</v>
      </c>
      <c r="C85" s="3" t="str">
        <f>'Budget Analysis'!C57</f>
        <v>-</v>
      </c>
      <c r="D85" s="3"/>
      <c r="E85" s="3"/>
      <c r="F85" s="3"/>
      <c r="G85" s="143">
        <v>0</v>
      </c>
      <c r="H85" s="131">
        <f t="shared" si="20"/>
        <v>0</v>
      </c>
      <c r="I85" s="132">
        <f t="shared" si="20"/>
        <v>0</v>
      </c>
      <c r="J85" s="132">
        <f t="shared" si="20"/>
        <v>0</v>
      </c>
      <c r="K85" s="132">
        <f t="shared" si="20"/>
        <v>0</v>
      </c>
      <c r="L85" s="132">
        <f t="shared" si="20"/>
        <v>0</v>
      </c>
      <c r="M85" s="132">
        <f t="shared" si="21"/>
        <v>0</v>
      </c>
      <c r="N85" s="132">
        <f t="shared" si="19"/>
        <v>0</v>
      </c>
      <c r="O85" s="132">
        <f t="shared" si="19"/>
        <v>0</v>
      </c>
      <c r="P85" s="132">
        <f t="shared" si="19"/>
        <v>0</v>
      </c>
      <c r="Q85" s="132">
        <f t="shared" si="19"/>
        <v>0</v>
      </c>
      <c r="R85" s="132">
        <f t="shared" si="19"/>
        <v>0</v>
      </c>
      <c r="S85" s="133">
        <f t="shared" si="19"/>
        <v>0</v>
      </c>
    </row>
    <row r="86" spans="1:19" x14ac:dyDescent="0.25">
      <c r="B86" s="6"/>
      <c r="C86" s="6"/>
      <c r="D86" s="204" t="s">
        <v>93</v>
      </c>
      <c r="E86" s="204"/>
      <c r="F86" s="205"/>
      <c r="G86" s="189">
        <f>SUM(G81:G85)</f>
        <v>0</v>
      </c>
      <c r="H86" s="201">
        <f>SUM(H81:H85)</f>
        <v>0</v>
      </c>
      <c r="I86" s="183">
        <f t="shared" ref="I86:S86" si="22">SUM(I81:I85)</f>
        <v>0</v>
      </c>
      <c r="J86" s="183">
        <f t="shared" si="22"/>
        <v>0</v>
      </c>
      <c r="K86" s="183">
        <f t="shared" si="22"/>
        <v>0</v>
      </c>
      <c r="L86" s="183">
        <f t="shared" si="22"/>
        <v>0</v>
      </c>
      <c r="M86" s="183">
        <f t="shared" si="22"/>
        <v>0</v>
      </c>
      <c r="N86" s="183">
        <f t="shared" si="22"/>
        <v>0</v>
      </c>
      <c r="O86" s="183">
        <f t="shared" si="22"/>
        <v>0</v>
      </c>
      <c r="P86" s="183">
        <f t="shared" si="22"/>
        <v>0</v>
      </c>
      <c r="Q86" s="183">
        <f t="shared" si="22"/>
        <v>0</v>
      </c>
      <c r="R86" s="183">
        <f t="shared" si="22"/>
        <v>0</v>
      </c>
      <c r="S86" s="202">
        <f t="shared" si="22"/>
        <v>0</v>
      </c>
    </row>
    <row r="87" spans="1:19" x14ac:dyDescent="0.25">
      <c r="A87" s="3"/>
      <c r="B87" s="3"/>
      <c r="C87" s="3"/>
      <c r="D87" s="3"/>
      <c r="E87" s="3"/>
      <c r="F87" s="3"/>
      <c r="G87" s="3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5"/>
    </row>
    <row r="97" spans="1:19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Paycheck Analysis</vt:lpstr>
      <vt:lpstr>Budget Analysis</vt:lpstr>
      <vt:lpstr>Savings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2020-06-17T03:16:44Z</dcterms:created>
  <dcterms:modified xsi:type="dcterms:W3CDTF">2020-07-09T01:52:56Z</dcterms:modified>
</cp:coreProperties>
</file>