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<sst xmlns="http://schemas.openxmlformats.org/spreadsheetml/2006/main" count="215" uniqueCount="106">
  <si>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</si>
  <si>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</si>
  <si>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</si>
  <si>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</si>
  <si>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</si>
  <si>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</si>
  <si>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</si>
  <si>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</si>
  <si>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</si>
  <si>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</si>
  <si>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</si>
  <si>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</si>
  <si>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</si>
  <si>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</si>
  <si>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</si>
  <si>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</si>
  <si>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</si>
  <si>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</si>
  <si>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</si>
  <si>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</si>
  <si>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</si>
  <si>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ROWAN</t>
  </si>
  <si>
    <t xml:space="preserve">ATOM</t>
  </si>
  <si>
    <t xml:space="preserve">AKT</t>
  </si>
  <si>
    <t xml:space="preserve">JUNO</t>
  </si>
  <si>
    <t xml:space="preserve">UST</t>
  </si>
  <si>
    <t xml:space="preserve">OSMO</t>
  </si>
  <si>
    <t xml:space="preserve">XPRT</t>
  </si>
  <si>
    <t xml:space="preserve">REGEN</t>
  </si>
  <si>
    <t xml:space="preserve">NGM</t>
  </si>
  <si>
    <t xml:space="preserve">EEUR</t>
  </si>
  <si>
    <t xml:space="preserve">LUNA</t>
  </si>
  <si>
    <t xml:space="preserve">SCRT</t>
  </si>
  <si>
    <t xml:space="preserve">CMDX</t>
  </si>
  <si>
    <t xml:space="preserve">STARS</t>
  </si>
  <si>
    <t xml:space="preserve">HUAHUA</t>
  </si>
  <si>
    <t xml:space="preserve">NETA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</si>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</sst>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8" activeCellId="0" sqref="R8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  <c r="CO1" s="2" t="e">
        <f aca="false">INDEX(DY253:DY292,MATCH(1,DX253:DX292,0),1)</f>
        <v>#N/A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0</v>
      </c>
      <c r="BM2" s="2" t="n">
        <f aca="false">40-COUNTIF(DZ253:DZ292,"")</f>
        <v>0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/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/>
      </c>
      <c r="CO2" s="2" t="e">
        <f aca="false">SEARCH(" ",CO1) + 1</f>
        <v>#N/A</v>
      </c>
      <c r="CQ2" s="2" t="e">
        <f aca="false">SEARCH(" ",INDEX(DY253:DY292,MATCH(1,DX253:DX292,0),1)) + 1</f>
        <v>#N/A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/>
      <c r="E3" s="2" t="n">
        <v>469.4716603411</v>
      </c>
      <c r="F3" s="2"/>
      <c r="G3" s="2"/>
      <c r="H3" s="2"/>
      <c r="I3" s="2"/>
      <c r="J3" s="2"/>
      <c r="K3" s="2"/>
      <c r="L3" s="2"/>
      <c r="M3" s="4" t="n">
        <v>100</v>
      </c>
      <c r="N3" s="2"/>
      <c r="O3" s="2"/>
      <c r="P3" s="2" t="n">
        <v>586.8395754263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</v>
      </c>
      <c r="BM3" s="2" t="str">
        <f aca="false">"1) "&amp;IFERROR(INDEX(DZ253:DZ292,MATCH(1,DX253:DX292,0),1),"")</f>
        <v>1)</v>
      </c>
      <c r="CA3" s="2" t="str">
        <f aca="false">IF(CA2="","","ATOM")</f>
        <v/>
      </c>
      <c r="CB3" s="2" t="str">
        <f aca="false">IF(CA2="","",CA4)</f>
        <v/>
      </c>
      <c r="CK3" s="2" t="s">
        <v>22</v>
      </c>
      <c r="CO3" s="2" t="e">
        <f aca="false">SEARCH("-",CO1)</f>
        <v>#N/A</v>
      </c>
      <c r="CQ3" s="2" t="e">
        <f aca="false">SEARCH("-",INDEX(DY253:DY292,MATCH(1,DX253:DX292,0),1))</f>
        <v>#N/A</v>
      </c>
      <c r="CS3" s="2" t="e">
        <f aca="false">RIGHT(CO1,LEN(CO1) - SEARCH("-",CO1))</f>
        <v>#N/A</v>
      </c>
      <c r="DA3" s="2" t="n">
        <v>5.80709</v>
      </c>
      <c r="DB3" s="2" t="n">
        <v>0.2342</v>
      </c>
      <c r="DC3" s="2" t="n">
        <v>9.03877</v>
      </c>
      <c r="DD3" s="2" t="n">
        <v>0.36506</v>
      </c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</row>
    <row r="4" customFormat="false" ht="15" hidden="false" customHeight="true" outlineLevel="0" collapsed="false">
      <c r="A4" s="2" t="s">
        <v>23</v>
      </c>
      <c r="B4" s="3"/>
      <c r="C4" s="2"/>
      <c r="D4" s="2"/>
      <c r="E4" s="2" t="n">
        <v>76.165739</v>
      </c>
      <c r="F4" s="2"/>
      <c r="G4" s="2"/>
      <c r="H4" s="2"/>
      <c r="I4" s="2"/>
      <c r="J4" s="2"/>
      <c r="K4" s="2"/>
      <c r="L4" s="2"/>
      <c r="M4" s="4"/>
      <c r="N4" s="2"/>
      <c r="O4" s="2"/>
      <c r="P4" s="2" t="n">
        <v>95.207174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5" t="str">
        <f aca="false">"1) "&amp;IFERROR(INDEX(B294:B333,MATCH(1,Y253:Y292,0),1),"")&amp;".
2) "&amp;IFERROR(INDEX(B294:B333,MATCH(2,Y253:Y292,0),1),"")</f>
        <v>1) .
2)</v>
      </c>
      <c r="BM4" s="2" t="str">
        <f aca="false">"1) "&amp;IFERROR(INDEX(DZ253:DZ292,MATCH(1,DX253:DX292,0),1),"")&amp;".
2) "&amp;IFERROR(INDEX(DZ253:DZ292,MATCH(2,DX253:DX292,0),1),"")</f>
        <v>1) .
2)</v>
      </c>
      <c r="CA4" s="2" t="str">
        <f aca="false">IF(CA2="","",LEFT(INDEX(DY253:DY292,MATCH(1,DX253:DX292,0),1),SEARCH(".",INDEX(DY253:DY292,MATCH(1,DX253:DX292,0),1))-1))</f>
        <v/>
      </c>
      <c r="CB4" s="2" t="str">
        <f aca="false">IF(CA2="","",CA3)</f>
        <v/>
      </c>
      <c r="CK4" s="2" t="s">
        <v>24</v>
      </c>
      <c r="CL4" s="2" t="n">
        <v>0.31</v>
      </c>
      <c r="DA4" s="2" t="n">
        <v>0.94664</v>
      </c>
      <c r="DB4" s="2" t="n">
        <v>0.25431</v>
      </c>
      <c r="DC4" s="2" t="n">
        <v>1.47347</v>
      </c>
      <c r="DD4" s="2" t="n">
        <v>0.39648</v>
      </c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customFormat="false" ht="15" hidden="false" customHeight="true" outlineLevel="0" collapsed="false">
      <c r="A5" s="2" t="s">
        <v>24</v>
      </c>
      <c r="B5" s="3"/>
      <c r="C5" s="2"/>
      <c r="D5" s="2"/>
      <c r="E5" s="2"/>
      <c r="F5" s="2"/>
      <c r="G5" s="2"/>
      <c r="H5" s="2"/>
      <c r="I5" s="2"/>
      <c r="J5" s="2"/>
      <c r="K5" s="2" t="n">
        <v>79.511068</v>
      </c>
      <c r="L5" s="2"/>
      <c r="M5" s="4"/>
      <c r="N5" s="2"/>
      <c r="O5" s="2"/>
      <c r="P5" s="2"/>
      <c r="Q5" s="2" t="n">
        <v>7.887573</v>
      </c>
      <c r="R5" s="2"/>
      <c r="S5" s="2"/>
      <c r="T5" s="2"/>
      <c r="U5" s="2"/>
      <c r="V5" s="2" t="n">
        <v>99.385825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5" t="str">
        <f aca="false">"1) "&amp;IFERROR(INDEX(B294:B333,MATCH(1,Y253:Y292,0),1),"")&amp;".
2) "&amp;IFERROR(INDEX(B294:B333,MATCH(2,Y253:Y292,0),1),"")&amp;".
3) "&amp;IFERROR(INDEX(B294:B333,MATCH(3,Y253:Y292,0),1),"")</f>
        <v>1) .
2) .
3)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</v>
      </c>
      <c r="CA5" s="2" t="str">
        <f aca="false">IF(CA2="","",INDEX(DV253:DV292,MATCH(1,DX253:DX292,0),1))</f>
        <v/>
      </c>
      <c r="CB5" s="2" t="str">
        <f aca="false">IF(CA2="","",INDEX(C127:G166,MATCH(CA4,A127:A166,0),MATCH(CB2,C125:G125,0)))</f>
        <v/>
      </c>
      <c r="CK5" s="2" t="s">
        <v>25</v>
      </c>
      <c r="CL5" s="2" t="n">
        <v>0.5</v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</row>
    <row r="6" customFormat="false" ht="15" hidden="false" customHeight="true" outlineLevel="0" collapsed="false">
      <c r="A6" s="2" t="s">
        <v>22</v>
      </c>
      <c r="B6" s="3"/>
      <c r="C6" s="2"/>
      <c r="D6" s="2"/>
      <c r="E6" s="2" t="n">
        <v>3.974317</v>
      </c>
      <c r="F6" s="2" t="n">
        <v>3.989783</v>
      </c>
      <c r="G6" s="2"/>
      <c r="H6" s="2"/>
      <c r="I6" s="2"/>
      <c r="J6" s="2"/>
      <c r="K6" s="2" t="n">
        <v>79.032038</v>
      </c>
      <c r="L6" s="2"/>
      <c r="M6" s="4"/>
      <c r="N6" s="2"/>
      <c r="O6" s="2"/>
      <c r="P6" s="2" t="n">
        <v>4.977424</v>
      </c>
      <c r="Q6" s="2" t="n">
        <v>4.987132</v>
      </c>
      <c r="R6" s="2"/>
      <c r="S6" s="2"/>
      <c r="T6" s="2"/>
      <c r="U6" s="2"/>
      <c r="V6" s="2" t="n">
        <v>98.786234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</v>
      </c>
      <c r="CK6" s="2" t="s">
        <v>21</v>
      </c>
      <c r="CL6" s="2" t="n">
        <v>0.64</v>
      </c>
      <c r="DA6" s="2" t="n">
        <v>0.04916</v>
      </c>
      <c r="DB6" s="2" t="n">
        <v>0.23463</v>
      </c>
      <c r="DC6" s="2" t="n">
        <v>0.07667</v>
      </c>
      <c r="DD6" s="2" t="n">
        <v>0.36574</v>
      </c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</row>
    <row r="7" customFormat="false" ht="15" hidden="false" customHeight="true" outlineLevel="0" collapsed="false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</v>
      </c>
      <c r="CK7" s="2" t="s">
        <v>26</v>
      </c>
      <c r="CL7" s="2" t="n">
        <v>0.3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customFormat="false" ht="15" hidden="false" customHeight="true" outlineLevel="0" collapsed="false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</v>
      </c>
      <c r="CK8" s="2" t="s">
        <v>23</v>
      </c>
      <c r="CL8" s="2" t="n">
        <v>0.37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customFormat="false" ht="15" hidden="false" customHeight="true" outlineLevel="0" collapsed="false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</v>
      </c>
      <c r="CK9" s="2" t="s">
        <v>27</v>
      </c>
      <c r="CL9" s="2" t="n">
        <v>0.39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customFormat="false" ht="15" hidden="false" customHeight="true" outlineLevel="0" collapsed="false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</v>
      </c>
      <c r="CK10" s="2" t="s">
        <v>28</v>
      </c>
      <c r="CL10" s="2" t="n">
        <v>0.31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customFormat="false" ht="15" hidden="false" customHeight="true" outlineLevel="0" collapsed="false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</v>
      </c>
      <c r="CK11" s="2" t="s">
        <v>29</v>
      </c>
      <c r="CL11" s="2" t="n">
        <v>0.73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customFormat="false" ht="15" hidden="false" customHeight="true" outlineLevel="0" collapsed="false">
      <c r="A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5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</v>
      </c>
      <c r="CK12" s="2" t="s">
        <v>30</v>
      </c>
      <c r="CL12" s="2" t="n">
        <v>0.25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customFormat="false" ht="15" hidden="false" customHeight="true" outlineLevel="0" collapsed="false">
      <c r="A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CK13" s="2" t="s">
        <v>31</v>
      </c>
      <c r="CL13" s="2" t="n">
        <v>0.33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customFormat="false" ht="15" hidden="false" customHeight="true" outlineLevel="0" collapsed="false">
      <c r="A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CK14" s="2" t="s">
        <v>32</v>
      </c>
      <c r="CL14" s="2" t="n">
        <v>0.34</v>
      </c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CK15" s="2" t="s">
        <v>33</v>
      </c>
      <c r="CL15" s="2" t="n">
        <v>0.36</v>
      </c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CK16" s="2" t="s">
        <v>34</v>
      </c>
      <c r="CL16" s="2" t="n">
        <v>0.35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CK17" s="2" t="s">
        <v>35</v>
      </c>
      <c r="CL17" s="2" t="n">
        <v>0.5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CK18" s="2" t="s">
        <v>36</v>
      </c>
      <c r="CL18" s="2" t="n">
        <v>0.75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customFormat="false" ht="1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customFormat="false" ht="1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customFormat="false" ht="1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customFormat="false" ht="1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customFormat="false" ht="1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customFormat="false" ht="1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customFormat="false" ht="1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customFormat="false" ht="1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customFormat="false" ht="1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customFormat="false" ht="1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customFormat="false" ht="1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customFormat="false" ht="1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customFormat="false" ht="1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customFormat="false" ht="1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customFormat="false" ht="1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customFormat="false" ht="1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customFormat="false" ht="1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customFormat="false" ht="1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customFormat="false" ht="1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customFormat="false" ht="15" hidden="false" customHeight="true" outlineLevel="0" collapsed="false">
      <c r="A43" s="2" t="s">
        <v>37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38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39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40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41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ROWAN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ROWAN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ROWAN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ROWAN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ROWAN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AKT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AKT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AKT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AKT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AKT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JUNO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JUNO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JUNO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JUNO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JUNO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ATOM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ATOM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ATOM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ATOM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ATOM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/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/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/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/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/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/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/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/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/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/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/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/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/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/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/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/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/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/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/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/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42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43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44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45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46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ROWAN</v>
      </c>
      <c r="C85" s="2" t="str">
        <f aca="false">IF(C3="","",C3)</f>
        <v/>
      </c>
      <c r="D85" s="2" t="str">
        <f aca="false">IF(D3="","",D3)</f>
        <v/>
      </c>
      <c r="E85" s="2" t="n">
        <f aca="false">IF(E3="","",E3)</f>
        <v>469.4716603411</v>
      </c>
      <c r="F85" s="2" t="str">
        <f aca="false">IF(F3="","",F3)</f>
        <v/>
      </c>
      <c r="G85" s="2" t="str">
        <f aca="false">IF(G3="","",G3)</f>
        <v/>
      </c>
      <c r="H85" s="2" t="str">
        <f aca="false">IF(C3="","",C3)</f>
        <v/>
      </c>
      <c r="I85" s="2" t="str">
        <f aca="false">IF(OR(I3=" ",I3=""),"",B3/I3*D3)</f>
        <v/>
      </c>
      <c r="J85" s="2" t="n">
        <f aca="false">IF(E3="","",E3)</f>
        <v>469.4716603411</v>
      </c>
      <c r="K85" s="2" t="str">
        <f aca="false">IF(OR(K3=" ",K3=""),"",B3/K3*F3)</f>
        <v/>
      </c>
      <c r="L85" s="2" t="str">
        <f aca="false">IF(OR(L3=" ",L3=""),"",B3/L3*G3)</f>
        <v/>
      </c>
      <c r="X85" s="2" t="str">
        <f aca="false">IF(N3="","",N3)</f>
        <v/>
      </c>
      <c r="Y85" s="2" t="str">
        <f aca="false">IF(O3="","",O3)</f>
        <v/>
      </c>
      <c r="Z85" s="2" t="n">
        <f aca="false">IF(P3="","",P3)</f>
        <v>586.8395754263</v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AKT</v>
      </c>
      <c r="C86" s="2" t="str">
        <f aca="false">IF(C4="","",C4)</f>
        <v/>
      </c>
      <c r="D86" s="2" t="str">
        <f aca="false">IF(D4="","",D4)</f>
        <v/>
      </c>
      <c r="E86" s="2" t="n">
        <f aca="false">IF(E4="","",E4)</f>
        <v>76.165739</v>
      </c>
      <c r="F86" s="2" t="str">
        <f aca="false">IF(F4="","",F4)</f>
        <v/>
      </c>
      <c r="G86" s="2" t="str">
        <f aca="false">IF(G4="","",G4)</f>
        <v/>
      </c>
      <c r="H86" s="2" t="str">
        <f aca="false">IF(C4="","",C4)</f>
        <v/>
      </c>
      <c r="I86" s="2" t="str">
        <f aca="false">IF(OR(I4=" ",I4=""),"",B3/I4*D4)</f>
        <v/>
      </c>
      <c r="J86" s="2" t="n">
        <f aca="false">IF(E4="","",E4)</f>
        <v>76.165739</v>
      </c>
      <c r="K86" s="2" t="str">
        <f aca="false">IF(OR(K4=" ",K4=""),"",B3/K4*F4)</f>
        <v/>
      </c>
      <c r="L86" s="2" t="str">
        <f aca="false">IF(OR(L4=" ",L4=""),"",B3/L4*G4)</f>
        <v/>
      </c>
      <c r="X86" s="2" t="str">
        <f aca="false">IF(N4="","",N4)</f>
        <v/>
      </c>
      <c r="Y86" s="2" t="str">
        <f aca="false">IF(O4="","",O4)</f>
        <v/>
      </c>
      <c r="Z86" s="2" t="n">
        <f aca="false">IF(P4="","",P4)</f>
        <v>95.207174</v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JUNO</v>
      </c>
      <c r="C87" s="2" t="str">
        <f aca="false">IF(C5="","",C5)</f>
        <v/>
      </c>
      <c r="D87" s="2" t="str">
        <f aca="false">IF(D5="","",D5)</f>
        <v/>
      </c>
      <c r="E87" s="2" t="str">
        <f aca="false">IF(E5="","",E5)</f>
        <v/>
      </c>
      <c r="F87" s="2" t="str">
        <f aca="false">IF(F5="","",F5)</f>
        <v/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str">
        <f aca="false">IF(E5="","",E5)</f>
        <v/>
      </c>
      <c r="K87" s="2" t="n">
        <f aca="false">IF(OR(K5=" ",K5=""),"",B3/K5*F5)</f>
        <v>0</v>
      </c>
      <c r="L87" s="2" t="str">
        <f aca="false">IF(OR(L5=" ",L5=""),"",B3/L5*G5)</f>
        <v/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n">
        <f aca="false">IF(Q5="","",Q5)</f>
        <v>7.887573</v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n">
        <f aca="false">IF(OR(V5=" ",V5=""),"",M3/V5*Q5)</f>
        <v>7.93631586798218</v>
      </c>
      <c r="AG87" s="2" t="str">
        <f aca="false">IF(OR(W5=" ",W5=""),"",M3/W5*R5)</f>
        <v/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ATOM</v>
      </c>
      <c r="C88" s="2" t="str">
        <f aca="false">IF(C6="","",C6)</f>
        <v/>
      </c>
      <c r="D88" s="2" t="str">
        <f aca="false">IF(D6="","",D6)</f>
        <v/>
      </c>
      <c r="E88" s="2" t="n">
        <f aca="false">IF(E6="","",E6)</f>
        <v>3.974317</v>
      </c>
      <c r="F88" s="2" t="n">
        <f aca="false">IF(F6="","",F6)</f>
        <v>3.989783</v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n">
        <f aca="false">IF(E6="","",E6)</f>
        <v>3.974317</v>
      </c>
      <c r="K88" s="2" t="n">
        <f aca="false">IF(OR(K6=" ",K6=""),"",B3/K6*F6)</f>
        <v>4.03864873129047</v>
      </c>
      <c r="L88" s="2" t="str">
        <f aca="false">IF(OR(L6=" ",L6=""),"",B3/L6*G6)</f>
        <v/>
      </c>
      <c r="X88" s="2" t="str">
        <f aca="false">IF(N6="","",N6)</f>
        <v/>
      </c>
      <c r="Y88" s="2" t="str">
        <f aca="false">IF(O6="","",O6)</f>
        <v/>
      </c>
      <c r="Z88" s="2" t="n">
        <f aca="false">IF(P6="","",P6)</f>
        <v>4.977424</v>
      </c>
      <c r="AA88" s="2" t="n">
        <f aca="false">IF(Q6="","",Q6)</f>
        <v>4.987132</v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n">
        <f aca="false">IF(OR(V6=" ",V6=""),"",M3/V6*Q6)</f>
        <v>5.04840785812323</v>
      </c>
      <c r="AG88" s="2" t="str">
        <f aca="false">IF(OR(W6=" ",W6=""),"",M3/W6*R6)</f>
        <v/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/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str">
        <f aca="false">IF(F7="","",F7)</f>
        <v/>
      </c>
      <c r="G89" s="2" t="str">
        <f aca="false">IF(G7="","",G7)</f>
        <v/>
      </c>
      <c r="H89" s="2" t="str">
        <f aca="false">IF(C7="","",C7)</f>
        <v/>
      </c>
      <c r="I89" s="2" t="str">
        <f aca="false">IF(OR(I7=" ",I7=""),"",B3/I7*D7)</f>
        <v/>
      </c>
      <c r="J89" s="2" t="str">
        <f aca="false">IF(E7="","",E7)</f>
        <v/>
      </c>
      <c r="K89" s="2" t="str">
        <f aca="false">IF(OR(K7=" ",K7=""),"",B3/K7*F7)</f>
        <v/>
      </c>
      <c r="L89" s="2" t="str">
        <f aca="false">IF(OR(L7=" ",L7=""),"",B3/L7*G7)</f>
        <v/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/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str">
        <f aca="false">IF(F8="","",F8)</f>
        <v/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IF(E8="","",E8)</f>
        <v/>
      </c>
      <c r="K90" s="2" t="str">
        <f aca="false">IF(OR(K8=" ",K8=""),"",B3/K8*F8)</f>
        <v/>
      </c>
      <c r="L90" s="2" t="str">
        <f aca="false">IF(OR(L8=" ",L8=""),"",B3/L8*G8)</f>
        <v/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/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str">
        <f aca="false">IF(F9="","",F9)</f>
        <v/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IF(E9="","",E9)</f>
        <v/>
      </c>
      <c r="K91" s="2" t="str">
        <f aca="false">IF(OR(K9=" ",K9=""),"",B3/K9*F9)</f>
        <v/>
      </c>
      <c r="L91" s="2" t="str">
        <f aca="false">IF(OR(L9=" ",L9=""),"",B3/L9*G9)</f>
        <v/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/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str">
        <f aca="false">IF(F10="","",F10)</f>
        <v/>
      </c>
      <c r="G92" s="2" t="str">
        <f aca="false">IF(G10="","",G10)</f>
        <v/>
      </c>
      <c r="H92" s="2" t="str">
        <f aca="false">IF(C10="","",C10)</f>
        <v/>
      </c>
      <c r="I92" s="2" t="str">
        <f aca="false">IF(OR(I10=" ",I10=""),"",B3/I10*D10)</f>
        <v/>
      </c>
      <c r="J92" s="2" t="str">
        <f aca="false">IF(E10="","",E10)</f>
        <v/>
      </c>
      <c r="K92" s="2" t="str">
        <f aca="false">IF(OR(K10=" ",K10=""),"",B3/K10*F10)</f>
        <v/>
      </c>
      <c r="L92" s="2" t="str">
        <f aca="false">IF(OR(L10=" ",L10=""),"",B3/L10*G10)</f>
        <v/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IF(E11="","",E11)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IF(E12="","",E12)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IF(E13="","",E13)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IF(E14="","",E14)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IF(E15="","",E15)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IF(E16="","",E16)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IF(E17="","",E17)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IF(E18="","",E18)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IF(E19="","",E19)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IF(E20="","",E20)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IF(E21="","",E21)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IF(E22="","",E22)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IF(E23="","",E23)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IF(E24="","",E24)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IF(E25="","",E25)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IF(E26="","",E26)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IF(E27="","",E27)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IF(E28="","",E28)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IF(E29="","",E29)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IF(E30="","",E30)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IF(E31="","",E31)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IF(E32="","",E32)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IF(E33="","",E33)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IF(E34="","",E34)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IF(E35="","",E35)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IF(E36="","",E36)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IF(E37="","",E37)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IF(E38="","",E38)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IF(E39="","",E39)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IF(E40="","",E40)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IF(E41="","",E41)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IF(E42="","",E42)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47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48</v>
      </c>
      <c r="N125" s="2" t="s">
        <v>49</v>
      </c>
      <c r="O125" s="2" t="s">
        <v>50</v>
      </c>
      <c r="Z125" s="2" t="s">
        <v>51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48</v>
      </c>
      <c r="AM125" s="2" t="s">
        <v>49</v>
      </c>
      <c r="AN125" s="2" t="s">
        <v>50</v>
      </c>
      <c r="AY125" s="2" t="s">
        <v>52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48</v>
      </c>
      <c r="BL125" s="2" t="s">
        <v>49</v>
      </c>
      <c r="BM125" s="2" t="s">
        <v>50</v>
      </c>
      <c r="BX125" s="2" t="s">
        <v>53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48</v>
      </c>
      <c r="CK125" s="2" t="s">
        <v>49</v>
      </c>
      <c r="CL125" s="2" t="s">
        <v>50</v>
      </c>
      <c r="CW125" s="2" t="s">
        <v>54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48</v>
      </c>
      <c r="DJ125" s="2" t="s">
        <v>49</v>
      </c>
      <c r="DK125" s="2" t="s">
        <v>50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ROWAN</v>
      </c>
      <c r="C127" s="2" t="str">
        <f aca="false">IF(OR(C44="-",C85="",C85=" "),"",C85-C85*(O127/100))</f>
        <v/>
      </c>
      <c r="D127" s="2" t="str">
        <f aca="false">IF(OR(D44="-",D85="",D85=" "),"",D85-D85*(P127/100))</f>
        <v/>
      </c>
      <c r="E127" s="2" t="n">
        <f aca="false">IF(OR(E44="-",E85="",E85=" "),"",E85-IF(DA3="",0,DA3))</f>
        <v>463.6645703411</v>
      </c>
      <c r="F127" s="2" t="str">
        <f aca="false">IF(OR(F44="-",F85="",F85=" "),"",F85-F85*(R127/100))</f>
        <v/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str">
        <f aca="false">IF(OR(I44="-",I85="",I85=" "),"",I85+I85*(U127/100))</f>
        <v/>
      </c>
      <c r="J127" s="2" t="n">
        <f aca="false">IF(OR(J44="-",J85="",J85=" "),"",J85+IF(DB3="",0,J85/B3*DB3))</f>
        <v>470.846038626749</v>
      </c>
      <c r="K127" s="2" t="str">
        <f aca="false">IF(OR(K44="-",K85="",K85=" "),"",K85+K85*(W127/100))</f>
        <v/>
      </c>
      <c r="L127" s="2" t="str">
        <f aca="false">IF(OR(L44="-",L85="",L85=" "),"",L85+L85*(X127/100))</f>
        <v/>
      </c>
      <c r="M127" s="2" t="n">
        <f aca="false">IFERROR(INDEX(CL3:CL42,MATCH(A127,CK3:CK42,0),1),"")</f>
        <v>0.64</v>
      </c>
      <c r="N127" s="2" t="n">
        <f aca="false">IF(M127="","",M127+M127/100)</f>
        <v>0.6464</v>
      </c>
      <c r="O127" s="2" t="n">
        <f aca="false">IF(M127="",O126,M127)</f>
        <v>0.64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0.6464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ROWAN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n">
        <f aca="false">IF(OR(AD44="-",Z85="",Z85=" "),"",Z85-Z85*(AP127/100))</f>
        <v>586.8395754263</v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ROWAN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ROWAN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ROWAN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AKT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n">
        <f aca="false">IF(OR(E45="-",E86="",E86=" "),"",E86-IF(DA4="",0,DA4))</f>
        <v>75.219099</v>
      </c>
      <c r="F128" s="2" t="str">
        <f aca="false">IF(OR(F45="-",F86="",F86=" "),"",F86-F86*(R128/100))</f>
        <v/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n">
        <f aca="false">IF(OR(J45="-",J86="",J86=" "),"",J86+IF(DB4="",0,J86/B3*DB4))</f>
        <v>76.4078603635636</v>
      </c>
      <c r="K128" s="2" t="str">
        <f aca="false">IF(OR(K45="-",K86="",K86=" "),"",K86+K86*(W128/100))</f>
        <v/>
      </c>
      <c r="L128" s="2" t="str">
        <f aca="false">IF(OR(L45="-",L86="",L86=" "),"",L86+L86*(X128/100))</f>
        <v/>
      </c>
      <c r="M128" s="2" t="n">
        <f aca="false">IFERROR(INDEX(CL3:CL42,MATCH(A128,CK3:CK42,0),1),"")</f>
        <v>0.37</v>
      </c>
      <c r="N128" s="2" t="n">
        <f aca="false">IF(M128="","",M128+M128/100)</f>
        <v>0.3737</v>
      </c>
      <c r="O128" s="2" t="n">
        <f aca="false">IF(M128="",O126,M128)</f>
        <v>0.37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0.3737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AKT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n">
        <f aca="false">IF(OR(AD45="-",Z86="",Z86=" "),"",Z86-Z86*(AP128/100))</f>
        <v>95.207174</v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AKT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AKT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AKT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JUNO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str">
        <f aca="false">IF(OR(E46="-",E87="",E87=" "),"",E87-IF(DA5="",0,DA5))</f>
        <v/>
      </c>
      <c r="F129" s="2" t="str">
        <f aca="false">IF(OR(F46="-",F87="",F87=" "),"",F87-F87*(R129/100))</f>
        <v/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str">
        <f aca="false">IF(OR(J46="-",J87="",J87=" "),"",J87+IF(DB5="",0,J87/B3*DB5))</f>
        <v/>
      </c>
      <c r="K129" s="2" t="n">
        <f aca="false">IF(OR(K46="-",K87="",K87=" "),"",K87+K87*(W129/100))</f>
        <v>0</v>
      </c>
      <c r="L129" s="2" t="str">
        <f aca="false">IF(OR(L46="-",L87="",L87=" "),"",L87+L87*(X129/100))</f>
        <v/>
      </c>
      <c r="M129" s="2" t="n">
        <f aca="false">IFERROR(INDEX(CL3:CL42,MATCH(A129,CK3:CK42,0),1),"")</f>
        <v>0.31</v>
      </c>
      <c r="N129" s="2" t="n">
        <f aca="false">IF(M129="","",M129+M129/100)</f>
        <v>0.3131</v>
      </c>
      <c r="O129" s="2" t="n">
        <f aca="false">IF(M129="",O126,M129)</f>
        <v>0.31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0.3131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JUNO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n">
        <f aca="false">IF(OR(AE46="-",AA87="",AA87=" "),"",AA87-AA87*(AQ129/100))</f>
        <v>7.887573</v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n">
        <f aca="false">IF(OR(AJ46="-",AF87="",AF87=" "),"",AF87+AF87*(AV129/100))</f>
        <v>7.93631586798218</v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JUNO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JUNO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JUNO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ATOM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n">
        <f aca="false">IF(OR(E47="-",E88="",E88=" "),"",E88-IF(DA6="",0,DA6))</f>
        <v>3.925157</v>
      </c>
      <c r="F130" s="2" t="n">
        <f aca="false">IF(OR(F47="-",F88="",F88=" "),"",F88-F88*(R130/100))</f>
        <v>3.989783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n">
        <f aca="false">IF(OR(J47="-",J88="",J88=" "),"",J88+IF(DB6="",0,J88/B3*DB6))</f>
        <v>3.98597317497138</v>
      </c>
      <c r="K130" s="2" t="n">
        <f aca="false">IF(OR(K47="-",K88="",K88=" "),"",K88+K88*(W130/100))</f>
        <v>4.03864873129047</v>
      </c>
      <c r="L130" s="2" t="str">
        <f aca="false">IF(OR(L47="-",L88="",L88=" "),"",L88+L88*(X130/100))</f>
        <v/>
      </c>
      <c r="M130" s="2" t="n">
        <f aca="false">IFERROR(INDEX(CL3:CL42,MATCH(A130,CK3:CK42,0),1),"")</f>
        <v>0</v>
      </c>
      <c r="N130" s="2" t="n">
        <f aca="false">IF(M130="","",M130+M130/100)</f>
        <v>0</v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ATOM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n">
        <f aca="false">IF(OR(AD47="-",Z88="",Z88=" "),"",Z88-Z88*(AP130/100))</f>
        <v>4.977424</v>
      </c>
      <c r="AE130" s="2" t="n">
        <f aca="false">IF(OR(AE47="-",AA88="",AA88=" "),"",AA88-AA88*(AQ130/100))</f>
        <v>4.987132</v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n">
        <f aca="false">IF(OR(AJ47="-",AF88="",AF88=" "),"",AF88+AF88*(AV130/100))</f>
        <v>5.04840785812323</v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ATOM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ATOM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ATOM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/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"),"",E89-IF(DA7="",0,DA7))</f>
        <v/>
      </c>
      <c r="F131" s="2" t="str">
        <f aca="false">IF(OR(F48="-",F89="",F89=" "),"",F89-F89*(R131/100))</f>
        <v/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"),"",J89+IF(DB7="",0,J89/B3*DB7))</f>
        <v/>
      </c>
      <c r="K131" s="2" t="str">
        <f aca="false">IF(OR(K48="-",K89="",K89=" "),"",K89+K89*(W131/100))</f>
        <v/>
      </c>
      <c r="L131" s="2" t="str">
        <f aca="false">IF(OR(L48="-",L89="",L89=" "),"",L89+L89*(X131/100))</f>
        <v/>
      </c>
      <c r="M131" s="2" t="str">
        <f aca="false">IFERROR(INDEX(CL3:CL42,MATCH(A131,CK3:CK42,0),1),"")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/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/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/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/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/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"),"",E90-IF(DA8="",0,DA8))</f>
        <v/>
      </c>
      <c r="F132" s="2" t="str">
        <f aca="false">IF(OR(F49="-",F90="",F90=" "),"",F90-F90*(R132/100))</f>
        <v/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"),"",J90+IF(DB8="",0,J90/B3*DB8))</f>
        <v/>
      </c>
      <c r="K132" s="2" t="str">
        <f aca="false">IF(OR(K49="-",K90="",K90=" "),"",K90+K90*(W132/100))</f>
        <v/>
      </c>
      <c r="L132" s="2" t="str">
        <f aca="false">IF(OR(L49="-",L90="",L90=" "),"",L90+L90*(X132/100))</f>
        <v/>
      </c>
      <c r="M132" s="2" t="str">
        <f aca="false">IFERROR(INDEX(CL3:CL42,MATCH(A132,CK3:CK42,0),1),"")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/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/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/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/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/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"),"",E91-IF(DA9="",0,DA9))</f>
        <v/>
      </c>
      <c r="F133" s="2" t="str">
        <f aca="false">IF(OR(F50="-",F91="",F91=" "),"",F91-F91*(R133/100))</f>
        <v/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"),"",J91+IF(DB9="",0,J91/B3*DB9))</f>
        <v/>
      </c>
      <c r="K133" s="2" t="str">
        <f aca="false">IF(OR(K50="-",K91="",K91=" "),"",K91+K91*(W133/100))</f>
        <v/>
      </c>
      <c r="L133" s="2" t="str">
        <f aca="false">IF(OR(L50="-",L91="",L91=" "),"",L91+L91*(X133/100))</f>
        <v/>
      </c>
      <c r="M133" s="2" t="str">
        <f aca="false">IFERROR(INDEX(CL3:CL42,MATCH(A133,CK3:CK42,0),1),"")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/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/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/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/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/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"),"",E92-IF(DA10="",0,DA10))</f>
        <v/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"),"",J92+IF(DB10="",0,J92/B3*DB10))</f>
        <v/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M134" s="2" t="str">
        <f aca="false">IFERROR(INDEX(CL3:CL42,MATCH(A134,CK3:CK42,0),1),"")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/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/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/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/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"),"",E93-IF(DA11="",0,DA11))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"),"",J93+IF(DB11="",0,J93/B3*DB11))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M135" s="2" t="str">
        <f aca="false">IFERROR(INDEX(CL3:CL42,MATCH(A135,CK3:CK42,0),1),"")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"),"",E94-IF(DA12="",0,DA12))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"),"",J94+IF(DB12="",0,J94/B3*DB12))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M136" s="2" t="str">
        <f aca="false">IFERROR(INDEX(CL3:CL42,MATCH(A136,CK3:CK42,0),1),"")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"),"",E95-IF(DA13="",0,DA13))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"),"",J95+IF(DB13="",0,J95/B3*DB13))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M137" s="2" t="str">
        <f aca="false">IFERROR(INDEX(CL3:CL42,MATCH(A137,CK3:CK42,0),1),"")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"),"",E96-IF(DA14="",0,DA14))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"),"",J96+IF(DB14="",0,J96/B3*DB14))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M138" s="2" t="str">
        <f aca="false">IFERROR(INDEX(CL3:CL42,MATCH(A138,CK3:CK42,0),1),"")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"),"",E97-IF(DA15="",0,DA15))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"),"",J97+IF(DB15="",0,J97/B3*DB15))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M139" s="2" t="str">
        <f aca="false">IFERROR(INDEX(CL3:CL42,MATCH(A139,CK3:CK42,0),1),"")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"),"",E98-IF(DA16="",0,DA16))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"),"",J98+IF(DB16="",0,J98/B3*DB16))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M140" s="2" t="str">
        <f aca="false">IFERROR(INDEX(CL3:CL42,MATCH(A140,CK3:CK42,0),1),"")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"),"",E99-IF(DA17="",0,DA17))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"),"",J99+IF(DB17="",0,J99/B3*DB17))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M141" s="2" t="str">
        <f aca="false">IFERROR(INDEX(CL3:CL42,MATCH(A141,CK3:CK42,0),1),"")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"),"",E100-IF(DA18="",0,DA18))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"),"",J100+IF(DB18="",0,J100/B3*DB18))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M142" s="2" t="str">
        <f aca="false">IFERROR(INDEX(CL3:CL42,MATCH(A142,CK3:CK42,0),1),"")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"),"",E101-IF(DA19="",0,DA19))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"),"",J101+IF(DB19="",0,J101/B3*DB19))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M143" s="2" t="str">
        <f aca="false">IFERROR(INDEX(CL3:CL42,MATCH(A143,CK3:CK42,0),1),"")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"),"",E102-IF(DA20="",0,DA20))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"),"",J102+IF(DB20="",0,J102/B3*DB20))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M144" s="2" t="str">
        <f aca="false">IFERROR(INDEX(CL3:CL42,MATCH(A144,CK3:CK42,0),1),"")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"),"",E103-IF(DA21="",0,DA21))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"),"",J103+IF(DB21="",0,J103/B3*DB21))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M145" s="2" t="str">
        <f aca="false">IFERROR(INDEX(CL3:CL42,MATCH(A145,CK3:CK42,0),1),"")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"),"",E104-IF(DA22="",0,DA22))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"),"",J104+IF(DB22="",0,J104/B3*DB22))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M146" s="2" t="str">
        <f aca="false">IFERROR(INDEX(CL3:CL42,MATCH(A146,CK3:CK42,0),1),"")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"),"",E105-IF(DA23="",0,DA23))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"),"",J105+IF(DB23="",0,J105/B3*DB23))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M147" s="2" t="str">
        <f aca="false">IFERROR(INDEX(CL3:CL42,MATCH(A147,CK3:CK42,0),1),"")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"),"",E106-IF(DA24="",0,DA24))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"),"",J106+IF(DB24="",0,J106/B3*DB24))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M148" s="2" t="str">
        <f aca="false">IFERROR(INDEX(CL3:CL42,MATCH(A148,CK3:CK42,0),1),"")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"),"",E107-IF(DA25="",0,DA25))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"),"",J107+IF(DB25="",0,J107/B3*DB25))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M149" s="2" t="str">
        <f aca="false">IFERROR(INDEX(CL3:CL42,MATCH(A149,CK3:CK42,0),1),"")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"),"",E108-IF(DA26="",0,DA26))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"),"",J108+IF(DB26="",0,J108/B3*DB26))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M150" s="2" t="str">
        <f aca="false">IFERROR(INDEX(CL3:CL42,MATCH(A150,CK3:CK42,0),1),"")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"),"",E109-IF(DA27="",0,DA27))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"),"",J109+IF(DB27="",0,J109/B3*DB27))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M151" s="2" t="str">
        <f aca="false">IFERROR(INDEX(CL3:CL42,MATCH(A151,CK3:CK42,0),1),"")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"),"",E110-IF(DA28="",0,DA28))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"),"",J110+IF(DB28="",0,J110/B3*DB28))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M152" s="2" t="str">
        <f aca="false">IFERROR(INDEX(CL3:CL42,MATCH(A152,CK3:CK42,0),1),"")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"),"",E111-IF(DA29="",0,DA29))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"),"",J111+IF(DB29="",0,J111/B3*DB29))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M153" s="2" t="str">
        <f aca="false">IFERROR(INDEX(CL3:CL42,MATCH(A153,CK3:CK42,0),1),"")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"),"",E112-IF(DA30="",0,DA30))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"),"",J112+IF(DB30="",0,J112/B3*DB30))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M154" s="2" t="str">
        <f aca="false">IFERROR(INDEX(CL3:CL42,MATCH(A154,CK3:CK42,0),1),"")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"),"",E113-IF(DA31="",0,DA31))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"),"",J113+IF(DB31="",0,J113/B3*DB31))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M155" s="2" t="str">
        <f aca="false">IFERROR(INDEX(CL3:CL42,MATCH(A155,CK3:CK42,0),1),"")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"),"",E114-IF(DA32="",0,DA32))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"),"",J114+IF(DB32="",0,J114/B3*DB32))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M156" s="2" t="str">
        <f aca="false">IFERROR(INDEX(CL3:CL42,MATCH(A156,CK3:CK42,0),1),"")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"),"",E115-IF(DA33="",0,DA33))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"),"",J115+IF(DB33="",0,J115/B3*DB33))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M157" s="2" t="str">
        <f aca="false">IFERROR(INDEX(CL3:CL42,MATCH(A157,CK3:CK42,0),1),"")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"),"",E116-IF(DA34="",0,DA34))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"),"",J116+IF(DB34="",0,J116/B3*DB34))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M158" s="2" t="str">
        <f aca="false">IFERROR(INDEX(CL3:CL42,MATCH(A158,CK3:CK42,0),1),"")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"),"",E117-IF(DA35="",0,DA35))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"),"",J117+IF(DB35="",0,J117/B3*DB35))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M159" s="2" t="str">
        <f aca="false">IFERROR(INDEX(CL3:CL42,MATCH(A159,CK3:CK42,0),1),"")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"),"",E118-IF(DA36="",0,DA36))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"),"",J118+IF(DB36="",0,J118/B3*DB36))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M160" s="2" t="str">
        <f aca="false">IFERROR(INDEX(CL3:CL42,MATCH(A160,CK3:CK42,0),1),"")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"),"",E119-IF(DA37="",0,DA37))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"),"",J119+IF(DB37="",0,J119/B3*DB37))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M161" s="2" t="str">
        <f aca="false">IFERROR(INDEX(CL3:CL42,MATCH(A161,CK3:CK42,0),1),"")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"),"",E120-IF(DA38="",0,DA38))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"),"",J120+IF(DB38="",0,J120/B3*DB38))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M162" s="2" t="str">
        <f aca="false">IFERROR(INDEX(CL3:CL42,MATCH(A162,CK3:CK42,0),1),"")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"),"",E121-IF(DA39="",0,DA39))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"),"",J121+IF(DB39="",0,J121/B3*DB39))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M163" s="2" t="str">
        <f aca="false">IFERROR(INDEX(CL3:CL42,MATCH(A163,CK3:CK42,0),1),"")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"),"",E122-IF(DA40="",0,DA40))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"),"",J122+IF(DB40="",0,J122/B3*DB40))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M164" s="2" t="str">
        <f aca="false">IFERROR(INDEX(CL3:CL42,MATCH(A164,CK3:CK42,0),1),"")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"),"",E123-IF(DA41="",0,DA41))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"),"",J123+IF(DB41="",0,J123/B3*DB41))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M165" s="2" t="str">
        <f aca="false">IFERROR(INDEX(CL3:CL42,MATCH(A165,CK3:CK42,0),1),"")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"),"",E124-IF(DA42="",0,DA42))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"),"",J124+IF(DB42="",0,J124/B3*DB42))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M166" s="2" t="str">
        <f aca="false">IFERROR(INDEX(CL3:CL42,MATCH(A166,CK3:CK42,0),1),"")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55</v>
      </c>
      <c r="M167" s="2" t="s">
        <v>56</v>
      </c>
      <c r="Z167" s="2" t="s">
        <v>57</v>
      </c>
      <c r="AL167" s="2" t="s">
        <v>56</v>
      </c>
      <c r="AY167" s="2" t="s">
        <v>58</v>
      </c>
      <c r="BK167" s="2" t="s">
        <v>56</v>
      </c>
      <c r="BX167" s="2" t="s">
        <v>59</v>
      </c>
      <c r="CJ167" s="2" t="s">
        <v>56</v>
      </c>
      <c r="CW167" s="2" t="s">
        <v>60</v>
      </c>
      <c r="DI167" s="2" t="s">
        <v>56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61</v>
      </c>
      <c r="O168" s="2" t="s">
        <v>62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61</v>
      </c>
      <c r="AN168" s="2" t="s">
        <v>62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61</v>
      </c>
      <c r="BM168" s="2" t="s">
        <v>62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61</v>
      </c>
      <c r="CL168" s="2" t="s">
        <v>62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61</v>
      </c>
      <c r="DK168" s="2" t="s">
        <v>62</v>
      </c>
    </row>
    <row r="169" customFormat="false" ht="15" hidden="false" customHeight="true" outlineLevel="0" collapsed="false">
      <c r="A169" s="2" t="str">
        <f aca="false">A44</f>
        <v>ROWAN</v>
      </c>
      <c r="C169" s="2" t="str">
        <f aca="false">IF(OR(H44="-",H85="",H85=" "),"",H127/M169*N169)</f>
        <v/>
      </c>
      <c r="D169" s="2" t="str">
        <f aca="false">IF(OR(I44="-",I85="",I85=" "),"",I127/M169*N169)</f>
        <v/>
      </c>
      <c r="E169" s="2" t="n">
        <f aca="false">IF(OR(J44="-",J85="",J85=" "),"",J127/M169*N169)</f>
        <v>1.47139387070859</v>
      </c>
      <c r="F169" s="2" t="str">
        <f aca="false">IF(OR(K44="-",K85="",K85=" "),"",K127/M169*N169)</f>
        <v/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ROWAN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100</v>
      </c>
      <c r="AM169" s="2" t="n">
        <f aca="false">P1</f>
        <v>0.25</v>
      </c>
      <c r="AN169" s="2" t="n">
        <f aca="false">S1</f>
        <v>100</v>
      </c>
      <c r="AY169" s="2" t="str">
        <f aca="false">AY44</f>
        <v>ROWAN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ROWAN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ROWAN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AKT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n">
        <f aca="false">IF(OR(J45="-",J86="",J86=" "),"",J128/M170*N170)</f>
        <v>0.238774563636136</v>
      </c>
      <c r="F170" s="2" t="str">
        <f aca="false">IF(OR(K45="-",K86="",K86=" "),"",K128/M170*N170)</f>
        <v/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AKT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100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AKT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AKT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AKT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JUNO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0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JUNO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n">
        <f aca="false">IF(OR(AJ46="-",AF87="",AF87=" "),"",AJ129/AL171*AM171)</f>
        <v>0.0198407896699554</v>
      </c>
      <c r="AF171" s="2" t="str">
        <f aca="false">IF(OR(AK46="-",AG87="",AG87=" "),"",AK129/AL171*AM171)</f>
        <v/>
      </c>
      <c r="AL171" s="2" t="n">
        <f aca="false">AL170</f>
        <v>100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JUNO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JUNO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JUNO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ATOM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n">
        <f aca="false">IF(OR(J47="-",J88="",J88=" "),"",J130/M172*N172)</f>
        <v>0.0124561661717855</v>
      </c>
      <c r="F172" s="2" t="n">
        <f aca="false">IF(OR(K47="-",K88="",K88=" "),"",K130/M172*N172)</f>
        <v>0.0126207772852827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ATOM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n">
        <f aca="false">IF(OR(AJ47="-",AF88="",AF88=" "),"",AJ130/AL172*AM172)</f>
        <v>0.0126210196453081</v>
      </c>
      <c r="AF172" s="2" t="str">
        <f aca="false">IF(OR(AK47="-",AG88="",AG88=" "),"",AK130/AL172*AM172)</f>
        <v/>
      </c>
      <c r="AL172" s="2" t="n">
        <f aca="false">AL171</f>
        <v>100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ATOM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ATOM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ATOM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/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str">
        <f aca="false">IF(OR(K48="-",K89="",K89=" "),"",K131/M173*N173)</f>
        <v/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/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100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/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/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/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/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str">
        <f aca="false">IF(OR(K49="-",K90="",K90=" "),"",K132/M174*N174)</f>
        <v/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/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100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/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/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/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/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str">
        <f aca="false">IF(OR(K50="-",K91="",K91=" "),"",K133/M175*N175)</f>
        <v/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/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100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/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/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/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/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/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100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/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/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/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100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100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100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100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100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100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100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100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100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100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100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100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100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100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100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100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100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100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100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100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100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100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100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100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100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100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100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100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100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100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100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100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63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64</v>
      </c>
      <c r="AB209" s="2" t="s">
        <v>2</v>
      </c>
      <c r="AF209" s="2" t="s">
        <v>65</v>
      </c>
      <c r="AJ209" s="2" t="s">
        <v>4</v>
      </c>
      <c r="AN209" s="2" t="s">
        <v>5</v>
      </c>
      <c r="AR209" s="2" t="s">
        <v>6</v>
      </c>
      <c r="AY209" s="2" t="s">
        <v>66</v>
      </c>
      <c r="BA209" s="2" t="s">
        <v>2</v>
      </c>
      <c r="BE209" s="2" t="s">
        <v>65</v>
      </c>
      <c r="BI209" s="2" t="s">
        <v>4</v>
      </c>
      <c r="BM209" s="2" t="s">
        <v>5</v>
      </c>
      <c r="BQ209" s="2" t="s">
        <v>6</v>
      </c>
      <c r="BX209" s="2" t="s">
        <v>67</v>
      </c>
      <c r="BZ209" s="2" t="s">
        <v>2</v>
      </c>
      <c r="CD209" s="2" t="s">
        <v>65</v>
      </c>
      <c r="CH209" s="2" t="s">
        <v>4</v>
      </c>
      <c r="CL209" s="2" t="s">
        <v>5</v>
      </c>
      <c r="CP209" s="2" t="s">
        <v>6</v>
      </c>
      <c r="CW209" s="2" t="s">
        <v>68</v>
      </c>
      <c r="CY209" s="2" t="s">
        <v>2</v>
      </c>
      <c r="DC209" s="2" t="s">
        <v>65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69</v>
      </c>
      <c r="D210" s="2" t="s">
        <v>70</v>
      </c>
      <c r="E210" s="2" t="s">
        <v>71</v>
      </c>
      <c r="F210" s="2" t="s">
        <v>72</v>
      </c>
      <c r="G210" s="2" t="s">
        <v>73</v>
      </c>
      <c r="H210" s="2" t="s">
        <v>74</v>
      </c>
      <c r="I210" s="2" t="s">
        <v>75</v>
      </c>
      <c r="J210" s="2" t="s">
        <v>76</v>
      </c>
      <c r="K210" s="2" t="s">
        <v>77</v>
      </c>
      <c r="L210" s="2" t="s">
        <v>78</v>
      </c>
      <c r="M210" s="2" t="s">
        <v>79</v>
      </c>
      <c r="N210" s="2" t="s">
        <v>80</v>
      </c>
      <c r="O210" s="2" t="s">
        <v>81</v>
      </c>
      <c r="P210" s="2" t="s">
        <v>82</v>
      </c>
      <c r="Q210" s="2" t="s">
        <v>83</v>
      </c>
      <c r="R210" s="2" t="s">
        <v>84</v>
      </c>
      <c r="S210" s="2" t="s">
        <v>85</v>
      </c>
      <c r="T210" s="2" t="s">
        <v>86</v>
      </c>
      <c r="U210" s="2" t="s">
        <v>87</v>
      </c>
      <c r="V210" s="2" t="s">
        <v>88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ROWAN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ROWAN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ROWAN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ROWAN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ROWAN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AKT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AKT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AKT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AKT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AKT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JUNO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JUNO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JUNO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JUNO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JUNO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ATOM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ATOM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ATOM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ATOM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ATOM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/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/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/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/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/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/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/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/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/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/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/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/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/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/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/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/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/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/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/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/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89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90</v>
      </c>
      <c r="AB251" s="2" t="s">
        <v>2</v>
      </c>
      <c r="AF251" s="2" t="s">
        <v>65</v>
      </c>
      <c r="AJ251" s="2" t="s">
        <v>4</v>
      </c>
      <c r="AN251" s="2" t="s">
        <v>5</v>
      </c>
      <c r="AR251" s="2" t="s">
        <v>6</v>
      </c>
      <c r="AY251" s="2" t="s">
        <v>91</v>
      </c>
      <c r="BA251" s="2" t="s">
        <v>2</v>
      </c>
      <c r="BE251" s="2" t="s">
        <v>65</v>
      </c>
      <c r="BI251" s="2" t="s">
        <v>4</v>
      </c>
      <c r="BM251" s="2" t="s">
        <v>5</v>
      </c>
      <c r="BQ251" s="2" t="s">
        <v>6</v>
      </c>
      <c r="BX251" s="2" t="s">
        <v>92</v>
      </c>
      <c r="BZ251" s="2" t="s">
        <v>2</v>
      </c>
      <c r="CD251" s="2" t="s">
        <v>65</v>
      </c>
      <c r="CH251" s="2" t="s">
        <v>4</v>
      </c>
      <c r="CL251" s="2" t="s">
        <v>5</v>
      </c>
      <c r="CP251" s="2" t="s">
        <v>6</v>
      </c>
      <c r="CW251" s="2" t="s">
        <v>93</v>
      </c>
      <c r="CY251" s="2" t="s">
        <v>2</v>
      </c>
      <c r="DC251" s="2" t="s">
        <v>65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94</v>
      </c>
      <c r="X252" s="2" t="s">
        <v>62</v>
      </c>
      <c r="Y252" s="2" t="s">
        <v>95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94</v>
      </c>
      <c r="AW252" s="2" t="s">
        <v>62</v>
      </c>
      <c r="AX252" s="2" t="s">
        <v>95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94</v>
      </c>
      <c r="BV252" s="2" t="s">
        <v>62</v>
      </c>
      <c r="BW252" s="2" t="s">
        <v>95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94</v>
      </c>
      <c r="CU252" s="2" t="s">
        <v>62</v>
      </c>
      <c r="CV252" s="2" t="s">
        <v>95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94</v>
      </c>
      <c r="DT252" s="2" t="s">
        <v>62</v>
      </c>
      <c r="DU252" s="2" t="s">
        <v>95</v>
      </c>
      <c r="DV252" s="2" t="s">
        <v>96</v>
      </c>
      <c r="DW252" s="2" t="s">
        <v>97</v>
      </c>
      <c r="DX252" s="2" t="s">
        <v>95</v>
      </c>
      <c r="DY252" s="2" t="s">
        <v>98</v>
      </c>
      <c r="DZ252" s="2" t="s">
        <v>99</v>
      </c>
    </row>
    <row r="253" customFormat="false" ht="15" hidden="false" customHeight="true" outlineLevel="0" collapsed="false">
      <c r="A253" s="2" t="str">
        <f aca="false">A44</f>
        <v>ROWAN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ROWAN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ROWAN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ROWAN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ROWAN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AKT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AKT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AKT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AKT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AKT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JUNO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JUNO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JUNO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JUNO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JUNO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ATOM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ATOM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ATOM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ATOM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ATOM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/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/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/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/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/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/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/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/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/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/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/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/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/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/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/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/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/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/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/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/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100</v>
      </c>
      <c r="Z293" s="2" t="s">
        <v>101</v>
      </c>
      <c r="AY293" s="2" t="s">
        <v>102</v>
      </c>
      <c r="BX293" s="2" t="s">
        <v>103</v>
      </c>
      <c r="CW293" s="2" t="s">
        <v>104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105</v>
      </c>
      <c r="AB334" s="2" t="s">
        <v>105</v>
      </c>
      <c r="BA334" s="2" t="s">
        <v>105</v>
      </c>
      <c r="BZ334" s="2" t="s">
        <v>105</v>
      </c>
      <c r="CY334" s="2" t="s">
        <v>105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6">
    <mergeCell ref="A1:A2"/>
    <mergeCell ref="B1:B2"/>
    <mergeCell ref="C2:G2"/>
    <mergeCell ref="H2:L2"/>
    <mergeCell ref="B3:B6"/>
    <mergeCell ref="M3:M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>openpyxl</dc:creator>
  <dc:description/>
  <dc:language>ru-RU</dc:language>
  <cp:lastModifiedBy>Пользователь Windows</cp:lastModifiedBy>
  <dcterms:modified xsi:type="dcterms:W3CDTF">2022-04-24T08:10:57Z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