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o\Develop\Excel\"/>
    </mc:Choice>
  </mc:AlternateContent>
  <xr:revisionPtr revIDLastSave="0" documentId="13_ncr:1_{E95C5B06-EFF7-4FC7-92A1-B33B17E93FCF}" xr6:coauthVersionLast="47" xr6:coauthVersionMax="47" xr10:uidLastSave="{00000000-0000-0000-0000-000000000000}"/>
  <bookViews>
    <workbookView xWindow="-108" yWindow="-108" windowWidth="23256" windowHeight="12576" tabRatio="805" activeTab="1" xr2:uid="{00000000-000D-0000-FFFF-FFFF00000000}"/>
  </bookViews>
  <sheets>
    <sheet name="Zbirna rekapitulacija" sheetId="5" r:id="rId1"/>
    <sheet name="1.Građevinski radovi " sheetId="1" r:id="rId2"/>
    <sheet name="2.VIK " sheetId="7" r:id="rId3"/>
    <sheet name="3.Elektro radovi" sheetId="6" r:id="rId4"/>
    <sheet name="4.Bezbedno-sigur. radovi" sheetId="8" r:id="rId5"/>
  </sheets>
  <definedNames>
    <definedName name="_xlnm.Print_Area" localSheetId="1">'1.Građevinski radovi '!$A$1:$F$118</definedName>
    <definedName name="_xlnm.Print_Area" localSheetId="3">'3.Elektro radovi'!$A$1:$F$56</definedName>
    <definedName name="_xlnm.Print_Area" localSheetId="4">'4.Bezbedno-sigur. radovi'!$A$1:$F$13</definedName>
    <definedName name="_xlnm.Print_Area" localSheetId="0">'Zbirna rekapitulacija'!$A$1:$K$36</definedName>
    <definedName name="_xlnm.Print_Titles" localSheetId="1">'1.Građevinski radovi '!$4:$5</definedName>
    <definedName name="_xlnm.Print_Titles" localSheetId="3">'3.Elektro radovi'!#REF!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6" l="1"/>
  <c r="F59" i="1"/>
  <c r="D54" i="1"/>
  <c r="F54" i="1"/>
  <c r="F37" i="1"/>
  <c r="F25" i="1"/>
  <c r="F23" i="1"/>
  <c r="D53" i="1"/>
  <c r="D52" i="1"/>
  <c r="D46" i="1"/>
  <c r="F46" i="1"/>
  <c r="D42" i="1"/>
  <c r="F42" i="1"/>
  <c r="D44" i="1"/>
  <c r="F44" i="1" s="1"/>
  <c r="F47" i="1" s="1"/>
  <c r="F112" i="1" s="1"/>
  <c r="F30" i="1"/>
  <c r="F93" i="1"/>
  <c r="F44" i="6"/>
  <c r="F15" i="7"/>
  <c r="F13" i="7"/>
  <c r="F11" i="7"/>
  <c r="F16" i="7" s="1"/>
  <c r="K19" i="5" s="1"/>
  <c r="F9" i="7"/>
  <c r="F46" i="6"/>
  <c r="F103" i="1"/>
  <c r="F101" i="1"/>
  <c r="F99" i="1"/>
  <c r="F96" i="1"/>
  <c r="F91" i="1"/>
  <c r="F88" i="1"/>
  <c r="F85" i="1"/>
  <c r="F83" i="1"/>
  <c r="F81" i="1"/>
  <c r="F79" i="1"/>
  <c r="F77" i="1"/>
  <c r="F75" i="1"/>
  <c r="F104" i="1" s="1"/>
  <c r="F115" i="1" s="1"/>
  <c r="F71" i="1"/>
  <c r="F67" i="1"/>
  <c r="F65" i="1"/>
  <c r="F43" i="1"/>
  <c r="F35" i="1"/>
  <c r="F33" i="1"/>
  <c r="F38" i="1" s="1"/>
  <c r="F111" i="1" s="1"/>
  <c r="F21" i="1"/>
  <c r="F19" i="1"/>
  <c r="F16" i="1"/>
  <c r="F12" i="1"/>
  <c r="F40" i="6"/>
  <c r="F12" i="8"/>
  <c r="F10" i="8"/>
  <c r="F8" i="8"/>
  <c r="F12" i="6"/>
  <c r="F56" i="6" s="1"/>
  <c r="K20" i="5" s="1"/>
  <c r="F55" i="6"/>
  <c r="F52" i="6"/>
  <c r="F48" i="6"/>
  <c r="F42" i="6"/>
  <c r="F36" i="6"/>
  <c r="F34" i="6"/>
  <c r="F32" i="6"/>
  <c r="F21" i="6"/>
  <c r="F19" i="6"/>
  <c r="F17" i="6"/>
  <c r="F15" i="6"/>
  <c r="F9" i="6"/>
  <c r="B115" i="1"/>
  <c r="B114" i="1"/>
  <c r="B113" i="1"/>
  <c r="B112" i="1"/>
  <c r="B111" i="1"/>
  <c r="B110" i="1"/>
  <c r="F28" i="6"/>
  <c r="F29" i="6"/>
  <c r="F23" i="6"/>
  <c r="F25" i="6"/>
  <c r="F53" i="1"/>
  <c r="F57" i="1"/>
  <c r="F9" i="1"/>
  <c r="F26" i="1" s="1"/>
  <c r="F110" i="1" s="1"/>
  <c r="F14" i="1"/>
  <c r="F13" i="8"/>
  <c r="K21" i="5"/>
  <c r="D55" i="1"/>
  <c r="F55" i="1" s="1"/>
  <c r="F52" i="1"/>
  <c r="F60" i="1" s="1"/>
  <c r="F113" i="1" s="1"/>
  <c r="F72" i="1"/>
  <c r="F114" i="1" s="1"/>
  <c r="F116" i="1" l="1"/>
  <c r="K18" i="5" s="1"/>
  <c r="K23" i="5" s="1"/>
</calcChain>
</file>

<file path=xl/sharedStrings.xml><?xml version="1.0" encoding="utf-8"?>
<sst xmlns="http://schemas.openxmlformats.org/spreadsheetml/2006/main" count="358" uniqueCount="214">
  <si>
    <t>1</t>
  </si>
  <si>
    <t>R. Br.</t>
  </si>
  <si>
    <t>OPIS RADOVA</t>
  </si>
  <si>
    <t>JED. MERE</t>
  </si>
  <si>
    <t>KOLIČINA</t>
  </si>
  <si>
    <t>€ / jm</t>
  </si>
  <si>
    <t>€</t>
  </si>
  <si>
    <t>DEMONTAŽE</t>
  </si>
  <si>
    <t>1.</t>
  </si>
  <si>
    <t>m2</t>
  </si>
  <si>
    <t>2.</t>
  </si>
  <si>
    <t>3.</t>
  </si>
  <si>
    <t>kom</t>
  </si>
  <si>
    <t>SUVOMONTAŽNI RADOVI</t>
  </si>
  <si>
    <t>MOLERSKO FARBARSKI RADOVI</t>
  </si>
  <si>
    <t>Obračun po komadu</t>
  </si>
  <si>
    <t>2</t>
  </si>
  <si>
    <t>4.</t>
  </si>
  <si>
    <t xml:space="preserve">UKUPNO </t>
  </si>
  <si>
    <t>Svi stavovi tendera podrazumevaju izvođenje svake pozicije rada bezuslovno stručno, precizno i kvalitetno a u svemu prema: odobrenim crtežima, tehničkom opisu i opisima u ovom predračunu,  važećim tehničkim propisima,  opšte tehničkim uslovima za izvođenje građevinskih i građevinsko zanatskih radova, standardima i uputstvima nadzornog organa i projektanta, ukoliko u dotičnoj poziciji nije drugačije uslovljeno.</t>
  </si>
  <si>
    <t xml:space="preserve">Oštećenja koja nastanu u objektu prilikom izvođenja radova na delovima koji nisu predmet sanacije i rekonstrukcije moraju biti sanirana od strane Izvođača radova koji je napravio oštećenje ili o njegovom trošku 
Pojedini demontirani materijal prvo se predaje Investitoru zapisnički, a potom Investitor za deo ili sav materijal daje nalog za odvoz na gradsku deponiju.   </t>
  </si>
  <si>
    <t>KERAMIČARSKI RADOVI</t>
  </si>
  <si>
    <t>Obračun po m2 kompletno izvedene pozicije, sa potrebnim vezivnim materijalom, keramikom i fug masom. Pozicija podrazumeva i krpljenje podloge ukoliko je potrebno.</t>
  </si>
  <si>
    <t>RAZNI RADOVI</t>
  </si>
  <si>
    <t>STOLARIJA, ALUMINARIJA</t>
  </si>
  <si>
    <t xml:space="preserve">Oštećenja koja nastanu u objektu prilikom izvođenja radova na delovima koji nisu predmet sanacije i rekonstrukcije moraju biti sanirana od strane Izvođača radova koji je napravio oštećenje ili o njegovom trošku. 
Pojedini demontirani materijal prvo se predaje Investitoru zapisnički, a potom Investitor za deo ili sav materijal daje nalog za odvoz na gradsku deponiju.   </t>
  </si>
  <si>
    <t>Obračun po kom</t>
  </si>
  <si>
    <t>Svi stavovi tendera podrazumevaju izvođenje svake pozicije rada bezuslovno stručno, precizno i kvalitetno a u svemu prema: odobrenim crtežima, tehničkom opisu i opisima u ovom predračunu,  važećim tehničkim propisima,  opšte tehničkim uslovima za izvođenje građevinskih i građevinsko zanatskih radova, standardima i uputstvima nadzornog organa i projektanta, ukoliko u dotičnoj poziciji nije drugačije uslovljeno. Izvođač je dužan da na osnovu šema iz projekta i mera uzetih na licu mesta razradi radioničke detalje,plan montaže i dostavi ih projekatantu na saglasnost.</t>
  </si>
  <si>
    <t>*SVE MERE UZETI NA LICU MESTA       *ZA STABILNOST SVIH ELEMENATA JE ODGOVORAN IZVOĐAČ</t>
  </si>
  <si>
    <t>m</t>
  </si>
  <si>
    <t>Obračun paušalno</t>
  </si>
  <si>
    <t>Provera i eventualna popravka postojeće telefonske linije uz ugradnju nove RJ45 utičnice umesto postojeće.</t>
  </si>
  <si>
    <t>Inabavka i ugradnja PVC kanalice.</t>
  </si>
  <si>
    <t>40x40</t>
  </si>
  <si>
    <t>20x20</t>
  </si>
  <si>
    <t>14x14</t>
  </si>
  <si>
    <t>ELEKTRO RADOVI  UKUPNO</t>
  </si>
  <si>
    <t>pauš</t>
  </si>
  <si>
    <t>GRAĐEVINSKI RADOVI  UKUPNO</t>
  </si>
  <si>
    <t>Izrada monofaznog izvoda kablom PP-Y 3x2.5mm2 prosečne dužine 12m sa povezivanjem u razvodnom ormanu (RO) i ugradnjom monofazne utičnice 230 V, 16 A min IP 43. Pozicija obuhvata štemovanje, polaganje i nabavku kabla, nabavka i ugradnja utičnice kao i sva potrebna povezivanja.</t>
  </si>
  <si>
    <t>Izrada trofaznog izvoda kablom PP-Y 5x2.5mm2 prosečne dužine 12m sa povezivanjem u razvodnoj ormanu (RO) i ugradnjom monofazne utičnice 230 V, 16 A min IP 43. Pozicija obuhvata štemovanje, polaganje i nabavku kabla, nabavka i ugradnja utičnice kao i sva potrebna povezivanja.</t>
  </si>
  <si>
    <t>Izrada instalacija za napajanje novih svetiljki kablom PP-Y(3x1.5mm2) prosečne dužine 8m . Pozicija obuhvata štemovanje, polaganje i nabavku kabla, kao i sva potrebna povezivanja.</t>
  </si>
  <si>
    <t>Izrada instalacija za dopunsko izjednačavanje potencijala metalne opreme u lokalu. Ovu instalaciju izvesti kablom P/F 1x4 mm ukupne dužine 50m sa zaštitne sabirnice u razvodnom ormanu. Pozicija obuhvata sva povezivanja i potreban materijal.</t>
  </si>
  <si>
    <t>Izrada instalacije slabe struje. Pozicija obuhvata nabavku i ugradnju kablova i RJ45 utičnice. Pozicija obuhvata kablove u prosečnoj dužini od po 25 m STP kategorije 5e.</t>
  </si>
  <si>
    <t>Građevinski radovi</t>
  </si>
  <si>
    <t>Elektro radovi</t>
  </si>
  <si>
    <t xml:space="preserve">ZBIRNA  REKAPITULACIJA  SVIH RADOVA </t>
  </si>
  <si>
    <t>5.</t>
  </si>
  <si>
    <t>6.</t>
  </si>
  <si>
    <t>Obračun po m1</t>
  </si>
  <si>
    <t>m1</t>
  </si>
  <si>
    <t>Nabavka i ugradnja ugaone fazonske lajsne na spoju podne i zidne keramike za ispunjavanje HACCP standarda, R60.</t>
  </si>
  <si>
    <t>Obračun paušalno.</t>
  </si>
  <si>
    <t xml:space="preserve">Nabavka i ugradnja ugradne LED panik lampe, 36 dioda, autonomija do 4 h . </t>
  </si>
  <si>
    <t>Obračun po kompletu</t>
  </si>
  <si>
    <t>Merenje i ispitivanje unutrašnje električne instalacije i izdavanje stručnog nalaza.</t>
  </si>
  <si>
    <t>Podloga, lepak, fug masa I ostalo.</t>
  </si>
  <si>
    <t>Cenu pločica prema izabranom tipu i na na paritetu objekta garantuje Investitor, a obračun se vrši na bazi nabavljene količine ili se neto površina uvećava na ime rastura 10%.</t>
  </si>
  <si>
    <t>Zidovi do 2m visine (Marazzi - sistem C- ARCHITETTURA arch.cemento-10x30cm)</t>
  </si>
  <si>
    <t>Nabavka i montaža baterije na pedalu kod sudopere.</t>
  </si>
  <si>
    <r>
      <t xml:space="preserve">Oblaganje </t>
    </r>
    <r>
      <rPr>
        <b/>
        <sz val="10"/>
        <rFont val="Arial"/>
        <family val="2"/>
        <charset val="238"/>
      </rPr>
      <t xml:space="preserve">zidova </t>
    </r>
    <r>
      <rPr>
        <sz val="10"/>
        <rFont val="Arial"/>
        <family val="2"/>
        <charset val="238"/>
      </rPr>
      <t xml:space="preserve"> pločicama od protivklizne  keramike I klase, dimenzija, boje, tona i u slogu prema izboru projektanta i odobrenom uzorku. Pločice postaviti lepljenjem odgovarajućim atestiranim hidroizolacionim lepkom, sa fugovanjem spojnica masom za fugovanje otpornom na buđi (BioBlock), vodoodbojnom klase CG2.</t>
    </r>
  </si>
  <si>
    <t xml:space="preserve">Nabavka i ugradnja lampi u toaletu i predprostoru. </t>
  </si>
  <si>
    <t xml:space="preserve">Pažljivo probijanje rupa na zidu, tavanici i slično za prolaz cevi za odvod kondenza, vodovoda i freonskih instalacija. Šut prikupiti, izneti, utovariti na kamion i odvesti na gradsku deponiju. Obračun po komadu rupe. </t>
  </si>
  <si>
    <t>Pažljivo šlicovanje zida I poda za polaganje freonske instalacije koja vodi do vitrina. Kroz zid I pod pažljivo izvesti šliceve za postavljanje cevi. Šut prikupiti, izneti, utovariti na kamion i odvesti na gradsku deponiju. Obračun po m1 šlica.</t>
  </si>
  <si>
    <t>Šlicovanje zida i izrada instalacije za odvođenje kondenzata u vitrinama.</t>
  </si>
  <si>
    <t>Zatvaranje šliceva i kanala nakon polaganja freonske instalacije i instalacije za odvođenje kondenza.</t>
  </si>
  <si>
    <t>UKUPNO DEMONTAŽE</t>
  </si>
  <si>
    <t>UKUPNO SUVOMONTAŽNI RADOVI</t>
  </si>
  <si>
    <t>1.1.</t>
  </si>
  <si>
    <t>UKUPNO MOLERSKO FARBARSKI RADOVI</t>
  </si>
  <si>
    <t>UKUPNO KERAMIČARSKI RADOVI</t>
  </si>
  <si>
    <t>UKUPNO STOLARIJA ALUMINARIJA</t>
  </si>
  <si>
    <t>VODOVOD I KANALIZACIJA</t>
  </si>
  <si>
    <t>VODOVOD I KANALIZACIJA  UKUPNO</t>
  </si>
  <si>
    <t>REKAPITULACIJA</t>
  </si>
  <si>
    <t>I</t>
  </si>
  <si>
    <t>II</t>
  </si>
  <si>
    <t>III</t>
  </si>
  <si>
    <t>IV</t>
  </si>
  <si>
    <t>V</t>
  </si>
  <si>
    <t>1.2.</t>
  </si>
  <si>
    <t>2.1.</t>
  </si>
  <si>
    <t>3.1.</t>
  </si>
  <si>
    <t>3.2.</t>
  </si>
  <si>
    <t>4.1.</t>
  </si>
  <si>
    <t>5.1.</t>
  </si>
  <si>
    <t>6.1.</t>
  </si>
  <si>
    <t>Skidanje-obijanje zidnih/podnih keramičkih pločica sa pripadajućim lepkom, skelom i odvoženjem na deponiju.</t>
  </si>
  <si>
    <t>Obračun po m2</t>
  </si>
  <si>
    <r>
      <t>Nabavka materijala i izrada unutrašnjih zidova od gipskartonskih ploča d=12.5mm (jedna ploča je obična a jedna vlagootporna) na klasicnoj metalnoj podkonstrukciji CW/UW 75 (</t>
    </r>
    <r>
      <rPr>
        <b/>
        <sz val="10"/>
        <rFont val="Arial"/>
        <family val="2"/>
      </rPr>
      <t>debljina zida =12,5cm</t>
    </r>
    <r>
      <rPr>
        <sz val="10"/>
        <rFont val="Arial"/>
        <family val="2"/>
      </rPr>
      <t>, 2x1.25+75+2x1.25) sa ispunom od mineralne vune 5cm.Sve spojeve bandazirati. Izradu zidova izvesti po uputstvu proizvođača, sa izolacionim trakama, zaptivanjem prodora i sl.Zidovi se montiraju do postojeceg plafona.</t>
    </r>
  </si>
  <si>
    <t>Obračun po m2 kompletno izvedene pozicije, sa svim potrebnim materijalom.</t>
  </si>
  <si>
    <t>Podovi (Zorka keramika - CITY GRAY - 45x45) Granitna keramika</t>
  </si>
  <si>
    <t>Nabavka, transport materijala i izrada vodovodne instalacije PPR cevima, fi 20mm za povezivanje sudopere sa termoizolacijom cevi Plamaflex. Obračun po m1.</t>
  </si>
  <si>
    <t xml:space="preserve"> Obračun po m1.</t>
  </si>
  <si>
    <t>fi 50</t>
  </si>
  <si>
    <t xml:space="preserve">Nabavka, transport matrijalal i prerada postojeće fekalne instalacije za priključak odvoda sudopere i odvoda kondezata. </t>
  </si>
  <si>
    <t>Obračun po komadu.</t>
  </si>
  <si>
    <t>Nabavka, transport materijala i izrada priključka vodovodne instalacije sa usecanjem postojeće cevi i izradom spoja novog voda sa ventilom. Obračun po komadu.</t>
  </si>
  <si>
    <t>MONTAŽE</t>
  </si>
  <si>
    <t>BEZBEDNO-SIGURNOSNI RADOVI UKUPNO</t>
  </si>
  <si>
    <t>4</t>
  </si>
  <si>
    <r>
      <t xml:space="preserve">Završno </t>
    </r>
    <r>
      <rPr>
        <b/>
        <sz val="10"/>
        <rFont val="Arial"/>
        <family val="2"/>
        <charset val="238"/>
      </rPr>
      <t>čišćenje prostorija</t>
    </r>
    <r>
      <rPr>
        <sz val="10"/>
        <rFont val="Arial"/>
        <family val="2"/>
        <charset val="238"/>
      </rPr>
      <t xml:space="preserve"> sa pranjem kompletne stolarije i bravarije, stakala i dr. neposredno pred primopredaju. </t>
    </r>
  </si>
  <si>
    <t>Obračun po m2  neto površine.</t>
  </si>
  <si>
    <t>Nabavka i ugradnja HL podnog slivnika. Pozicija ukljucuje i izradu razvoda za prikljucak na postojeću mrežu.</t>
  </si>
  <si>
    <t>Ugradnja komplet galanterije u prodavnici dozeri, držači, sef, prva pomoć, ogledalo.</t>
  </si>
  <si>
    <t>Nabavka i montaža sanitarija u toaletima domaće proizvodnje( wc šolje, pisoare, slavine).</t>
  </si>
  <si>
    <t>Zatvaranje šlicova i kanala nakon polaganja elektro instalacije.</t>
  </si>
  <si>
    <t>Demontaža postojećih svetiljki i elektro galanterije. Odlaganje nepotrebnog materijala na mesto gde odredi investitor.</t>
  </si>
  <si>
    <t>RAZVODNI ORMANI</t>
  </si>
  <si>
    <t>INSTALACIONI RADOVI</t>
  </si>
  <si>
    <t xml:space="preserve">Ispitivanje postojećih instalacija, prilagođavanje postojećih utičnica tehnologiji uz zamenu sve galanterije(prekidači i utičnice). </t>
  </si>
  <si>
    <t>3.3.</t>
  </si>
  <si>
    <t>3.4.</t>
  </si>
  <si>
    <t>3.5.</t>
  </si>
  <si>
    <t>Izrada monofaznog izvoda za napajanje klima uređaja kablom PP-Y 3x2.5mm2 prosečne dužine 12m sa povezivanjem u razvodnoj ormanu (RO). Pozicija obuhvata štemovanje, polaganje i nabavku kabla, nabavka kao i sva potrebna povezivanja.</t>
  </si>
  <si>
    <t>3.6.</t>
  </si>
  <si>
    <r>
      <t xml:space="preserve">Izrada instalacija za radno mesto - kasu koja podrazumeva nabavku i ugradnju kablova i utičnica jake i slabe struje. Za svako radno mesto predvideti </t>
    </r>
    <r>
      <rPr>
        <sz val="10"/>
        <color indexed="10"/>
        <rFont val="Arial"/>
        <family val="2"/>
        <charset val="238"/>
      </rPr>
      <t>6</t>
    </r>
    <r>
      <rPr>
        <sz val="10"/>
        <rFont val="Arial"/>
        <family val="2"/>
      </rPr>
      <t xml:space="preserve">  monofazne energetske utičnice i </t>
    </r>
    <r>
      <rPr>
        <sz val="10"/>
        <color indexed="10"/>
        <rFont val="Arial"/>
        <family val="2"/>
        <charset val="238"/>
      </rPr>
      <t xml:space="preserve">3 </t>
    </r>
    <r>
      <rPr>
        <sz val="10"/>
        <rFont val="Arial"/>
        <family val="2"/>
      </rPr>
      <t>RJ 45 utičnice. Pozicija obuhvata kablove u prosečnoj dužini od 12 m i jedan strujni izvod iz RT i 3 kabla od po 25 m STP kategorije 5e.</t>
    </r>
  </si>
  <si>
    <t>3.7.</t>
  </si>
  <si>
    <t>3.8</t>
  </si>
  <si>
    <t>3.9</t>
  </si>
  <si>
    <t>3.10.</t>
  </si>
  <si>
    <t>RASVETA</t>
  </si>
  <si>
    <t>4.2.</t>
  </si>
  <si>
    <t>4.3.</t>
  </si>
  <si>
    <t>4.5.</t>
  </si>
  <si>
    <t>DOPUNSKO IZJEDNAČENJE POTENCIJALA</t>
  </si>
  <si>
    <t>ZAVRŠNI RADOVI</t>
  </si>
  <si>
    <t xml:space="preserve">Izrada RT-18 razvodne table sa automatskim osiguračim. </t>
  </si>
  <si>
    <t>kompl.</t>
  </si>
  <si>
    <t>Bezbedno-sigurnosni radovi</t>
  </si>
  <si>
    <t>Vodovod i kanalizacija</t>
  </si>
  <si>
    <t>Nabavka, transport materijala i izrada  odvodne instalacije Pvc cevima za odvod fekalne vode sudopere. 
Obračun po m1.</t>
  </si>
  <si>
    <t>Izrada cokle od protvklizne keramike I. Klase h= 10 cm Obračun po m1 kompletno izvedene pozicije, sa potrebnim vezivnim materijalom, keramikom i fug masom. Cokla (Zorka keramika - CITY GRAY - 45x45) Granitna keramika</t>
  </si>
  <si>
    <t>Obračun po m`.</t>
  </si>
  <si>
    <r>
      <t xml:space="preserve">Nabavka materijala, transport </t>
    </r>
    <r>
      <rPr>
        <b/>
        <sz val="10"/>
        <rFont val="Arial"/>
        <family val="2"/>
        <charset val="238"/>
      </rPr>
      <t>2x gletovanje</t>
    </r>
    <r>
      <rPr>
        <sz val="10"/>
        <rFont val="Arial"/>
        <family val="2"/>
        <charset val="238"/>
      </rPr>
      <t xml:space="preserve"> i</t>
    </r>
    <r>
      <rPr>
        <b/>
        <sz val="10"/>
        <rFont val="Arial"/>
        <family val="2"/>
        <charset val="238"/>
      </rPr>
      <t xml:space="preserve"> 2x bojenje disprzivnom</t>
    </r>
    <r>
      <rPr>
        <sz val="10"/>
        <rFont val="Arial"/>
        <family val="2"/>
        <charset val="238"/>
      </rPr>
      <t xml:space="preserve"> bojom domaće proizvodnje, u tonu po izboru projektanta, a prema ton karti izabranog proizvođača. Površine prethodno pripremiti (struganje, zaptivanje pukotina, čišćenje)  Obracun po m2. U slučaju izbora specifičnih boja sa više pigmenta cena materijala se uvećava 20%.</t>
    </r>
  </si>
  <si>
    <t>Nabavka i montaža REK ormana 19U sa pratećom opremom.</t>
  </si>
  <si>
    <t>Demontaža sanitarija u toaletima( wc šolje, pisoare, slavine). U cenu ulazi rušenje sa svim pripadajućim elementima kao i krpljenje pločica.</t>
  </si>
  <si>
    <t>Nabavka i montaža spuštenog plafona sa tipskom potkonstrukcijom i perforiranim mineralnim gips kartonskim pločama dimenzija 600x600 mm, debljine 9,5 mm,  tipa Armstrong Savanna. U cenu ulazi i radna skela. Obračun po m2 postavljene površine.</t>
  </si>
  <si>
    <t>2.3</t>
  </si>
  <si>
    <r>
      <rPr>
        <b/>
        <sz val="10"/>
        <rFont val="Arial"/>
        <family val="2"/>
      </rPr>
      <t>Unutrašnja stolarija / bravarija- reparacija, farbanje i ponovna ugradnja</t>
    </r>
    <r>
      <rPr>
        <sz val="10"/>
        <rFont val="Arial"/>
        <family val="2"/>
      </rPr>
      <t>: Pregled zatvaračko-otvaračkog sistema, okova, zamena oštećenih ili nedostajućih delova sistema i popravka raznih oštećenja sistema i skidanje postojećih slabih delova završne obrade, gitovanje, šmirglanje i ponovno farbanje . Ral u tonu po izboru investitora. Kod zastakljenih elemenata predvideti zamenu oštećenog stakla. Debljina, tip stakla i način zastakljivanja kao postojeće. Obračun po kom komplet saniranih i ponovo ugrađenih elemenata..</t>
    </r>
    <r>
      <rPr>
        <sz val="10"/>
        <color indexed="10"/>
        <rFont val="Arial"/>
        <family val="2"/>
      </rPr>
      <t>.</t>
    </r>
  </si>
  <si>
    <t>Jednokrilna vrata (90x210cm)</t>
  </si>
  <si>
    <t>Demontaža keramičke cokle sa svim pripadajućim elementima. Šut prikupiti i odvesti na deponiju. Obračun po m1</t>
  </si>
  <si>
    <t>INSTALACIONI RADOVI UKUPNO</t>
  </si>
  <si>
    <t>RASVETA UKUPNO</t>
  </si>
  <si>
    <t>Bela boja</t>
  </si>
  <si>
    <t>Crna boja</t>
  </si>
  <si>
    <t>Nabavka i ugradnja običnog bojlera kapaciteta 10l. (toalet)</t>
  </si>
  <si>
    <t>2.1</t>
  </si>
  <si>
    <t>2.4</t>
  </si>
  <si>
    <t>3</t>
  </si>
  <si>
    <t>8.</t>
  </si>
  <si>
    <t>8.1.</t>
  </si>
  <si>
    <t>8.2.</t>
  </si>
  <si>
    <t>8.3.</t>
  </si>
  <si>
    <t>8.4.</t>
  </si>
  <si>
    <t>8.6.</t>
  </si>
  <si>
    <t>8.7.</t>
  </si>
  <si>
    <t xml:space="preserve">Izrada instalacije za napajanje kamera kablom PP-Y 3X1.5mm2 od pozicije REK ormana u kome je smeštena odgovarajuća napojna jedinica 220V/24VAC do video kamera, prosečne dužine 8m. Napojne linije za kamere su formirane kao paralelni odcepi sa jednog strujnog kruga. Sitan materijal i povezivanje  napojnih linija na oba kraja, nije obaveza izvođača radova.   </t>
  </si>
  <si>
    <t>Izrada instalacije video nadzora kablom RG59 od pozicije REK ormana do svake kamere ponaosob posebnim kablom. Kabl položiti u predhodno postavljenu odgovarajuću rebrastu PVC cev. U REK ormanu ostaviti dovoljnu dužinu kablova za povezivanje na DVR. Sitan materijal i povezivanje instalacije video nadzora na oba kraja , nije obaveza izvođača radova.</t>
  </si>
  <si>
    <r>
      <t>Nabavka materijala i izrada unutrašnjih zidova od gipskartonskih ploča d=12.5mm (dve obične ploče) na klasicnoj metalnoj podkonstrukciji CW/UW 75 (</t>
    </r>
    <r>
      <rPr>
        <b/>
        <sz val="10"/>
        <rFont val="Arial"/>
        <family val="2"/>
      </rPr>
      <t>debljina zida =12,5cm</t>
    </r>
    <r>
      <rPr>
        <sz val="10"/>
        <rFont val="Arial"/>
        <family val="2"/>
      </rPr>
      <t>, 2x1.25+75+2x1.25) sa ispunom od mineralne vune 5cm.Sve spojeve bandazirati. Izradu zidova izvesti po uputstvu proizvođača, sa izolacionim trakama, zaptivanjem prodora i sl.Zidovi se montiraju do postojeceg plafona.</t>
    </r>
  </si>
  <si>
    <t>2.2.</t>
  </si>
  <si>
    <r>
      <t>Nabavka materijala, izrada i ugradnja jednokrilnih unutrašnjih klatna vrata. Okvir, horizontalne i vertikalne prečke izraditi od plastificiranih vučenih aluminijumskih profila bez termo prekida, plastificirani u tonu</t>
    </r>
    <r>
      <rPr>
        <b/>
        <sz val="10"/>
        <rFont val="Arial"/>
        <family val="2"/>
        <charset val="238"/>
      </rPr>
      <t xml:space="preserve"> aluminijuma</t>
    </r>
    <r>
      <rPr>
        <sz val="10"/>
        <rFont val="Arial"/>
        <family val="2"/>
        <charset val="238"/>
      </rPr>
      <t xml:space="preserve">. Profili sa ravnim rubovima, sa dihtunzima od trajnoelastičnog materijala.  Ispuna krila vrata od standardnog termoizolovanog panela d=4cm za pvc bravariju. Okov standardni, krilo snabdeti sa najmanje tri šarke, bravom sa cilindrom, ključem, kvakom i rozetom, sve kvaliteta I klase. Cenom obuhvatiti sva opšivanja oko vrata. Raditi po šemi i detaljima iz projekta.                </t>
    </r>
  </si>
  <si>
    <t>Klatna vrata (90x210 cm)</t>
  </si>
  <si>
    <t>Alarmni kabal-Eventualne šlicovanja i krpljenja se obračunavaju posebno, u skladu sa cenama iz Pos. 6.9 i 6.11</t>
  </si>
  <si>
    <t>Nabavka i ugradnja kablova za alarmni sistem po specifikaciji i crtežu dostavljenoj u projektu.</t>
  </si>
  <si>
    <t>sp1, sls2 ,sls3, sp4 , sp5, MK-6, US, šifrator</t>
  </si>
  <si>
    <t>8.10.</t>
  </si>
  <si>
    <t>8.11.</t>
  </si>
  <si>
    <t>8.12.</t>
  </si>
  <si>
    <t xml:space="preserve">Nabavka i ugradnja LED raster lampi za spuštene plafone 45W, 230V, 3300Lm, 4500K,  Ugao svetla 120 stepeni, 100.000h, dimenzije 595x595x18mm. </t>
  </si>
  <si>
    <t>8.8.</t>
  </si>
  <si>
    <t>UKUPNO RAZNI RADOVI</t>
  </si>
  <si>
    <t>Nabavka i ugradnja završne aluminijumske lajsne na spoljnim uglovima zidova obloženim pločicama.</t>
  </si>
  <si>
    <t xml:space="preserve">Nabavka i ugradnja zidnog split-inverter sistema, određenog kapaciteta sa instalacijom. Obračun po kompletu.
</t>
  </si>
  <si>
    <r>
      <t>Nabavka, transport materijala za obradu fasade. Pozicija podrazumeva prajmerisanje i 2x bojenje disperzivnom bojom domaće proizvodnje FASAKRIL u tonu po izboru Investitora  sa saniranjem postojećih potkorušenih i propalih površina (ne većih od do 5m2) i popunjavanjem rupa na fasadi od ranije montiranih uređaja na fasadi. Oštečenja na fasadi se saniraju građ.lepkom i mrežicom.</t>
    </r>
    <r>
      <rPr>
        <sz val="10"/>
        <rFont val="Arial"/>
        <family val="2"/>
        <charset val="238"/>
      </rPr>
      <t xml:space="preserve"> Obracun po m2.</t>
    </r>
  </si>
  <si>
    <t>Izlog (ukupno: 25m2)</t>
  </si>
  <si>
    <t>Maloprodajni objekat - Građevinski radovi</t>
  </si>
  <si>
    <t>Maloprodajni objekat - V i K radovi</t>
  </si>
  <si>
    <t>Maloprodajni objekat - Elektro radovi</t>
  </si>
  <si>
    <t>Maloprodajni objekat - Bezbedno-sigurnosni radovi</t>
  </si>
  <si>
    <t>kapaciteta 18000BTU/h</t>
  </si>
  <si>
    <t>Šlicovanje zida za vođenje elektro instalacija.</t>
  </si>
  <si>
    <t>obračun po m1</t>
  </si>
  <si>
    <t>Crna masna boja</t>
  </si>
  <si>
    <t>VIII</t>
  </si>
  <si>
    <t>jed.cena</t>
  </si>
  <si>
    <t>Iznos</t>
  </si>
  <si>
    <t>1.3</t>
  </si>
  <si>
    <t>1.4</t>
  </si>
  <si>
    <t>1.5</t>
  </si>
  <si>
    <t>1.6</t>
  </si>
  <si>
    <t>Zidovi (kupatilo) (Zorka keramika- City Gray - 45x45) granitna keramika</t>
  </si>
  <si>
    <t>4.3</t>
  </si>
  <si>
    <t>Zamena pojedinačnih pločica postojeće keramike-isecanje postojećih pločica, nabavka i ugradnja nove sa sve podlogom, lepkom i fug masom. Obračun po komadu.</t>
  </si>
  <si>
    <r>
      <t xml:space="preserve">Nabavka  materijala, izrada, isporuka i montaža staklenog izloga koji se sastoji od </t>
    </r>
    <r>
      <rPr>
        <b/>
        <sz val="10"/>
        <rFont val="Arial"/>
        <family val="2"/>
        <charset val="238"/>
      </rPr>
      <t>1.</t>
    </r>
    <r>
      <rPr>
        <sz val="10"/>
        <rFont val="Arial"/>
        <family val="2"/>
      </rPr>
      <t xml:space="preserve"> jednokrilnih spoljašnjih vrata(100x220cm) sa zastakljenim fiksnim nadsvetlom(100x100cm) </t>
    </r>
    <r>
      <rPr>
        <b/>
        <sz val="10"/>
        <rFont val="Arial"/>
        <family val="2"/>
        <charset val="238"/>
      </rPr>
      <t>2.</t>
    </r>
    <r>
      <rPr>
        <sz val="10"/>
        <rFont val="Arial"/>
        <family val="2"/>
      </rPr>
      <t xml:space="preserve"> jedan fiksni zastakljeni element(97x220cm) sa zastakljenim fiksnim nadsvetlom(213x100cm) sve prema šemi bravarije. Otvaranje prema šemi. Okvir, horizontalne i vertikalne prečke izraditi od plastificiranih vučenih aluminijumskih profila sa termoprekidom u tonu po izboru Investitora. Sklop vrata oblikovati sa ravnim rubovima, sa dihtunzima od trajnoelastičnog materijala. Vrata zastakliti termopan staklom d=6+12+4mm. Okov standardni za ovaj tip bravarije koji omogućava otvaranje krila vrata oko vertikalne osovine, sa najmanje tri šarke po krilu. Vrata snabdeti "elzet" bravom sa aluminijumskom kvakom, rolnicom i cilindričnim uloškom. Krilo opremiti mehanizmom za vraćanje u zatvoren položaj, u podu ugraditi odbojnik. Vrata isporučiti sa svim opšivnim lajsnama. Koeficijent provodljivosti toplote prema SRPS standardima za aluminijumsku bravariju. Pribaviti sve ateste važeće u Republici Srbiji.                                             </t>
    </r>
  </si>
  <si>
    <t>iznos</t>
  </si>
  <si>
    <t>Nabavka i montaža egger lajsne m1 (Hrast Hamilton natur H3303 ST10). Lajsna se montira iznad zidne Marrazi keramike u prodajnom prostoru</t>
  </si>
  <si>
    <t>3.2</t>
  </si>
  <si>
    <t>5.2</t>
  </si>
  <si>
    <t>5.3</t>
  </si>
  <si>
    <t>Pažljiva demontaža dela postojećeg izloga (po projektu) i ponovna montaža nakon unošejna opreme. Šut prikupiti i odvesti na deponiju.</t>
  </si>
  <si>
    <t>wc šolje sa vodokotlicem</t>
  </si>
  <si>
    <t>1.7</t>
  </si>
  <si>
    <t>Pažljiva demontaža unutrašnjih drvenih vrata i odlaganje na mesto po želji investitora. Vrata demontirati sa svim pratećim elementima, očistiti i spremiti za ponovnu montažu. Montaža vrata obračunata u poziciji 5.2</t>
  </si>
  <si>
    <t>8.5</t>
  </si>
  <si>
    <t>wc šolje - monoblok</t>
  </si>
  <si>
    <t>8.13.</t>
  </si>
  <si>
    <t>8.14.</t>
  </si>
  <si>
    <r>
      <t xml:space="preserve">Ugradnja </t>
    </r>
    <r>
      <rPr>
        <b/>
        <sz val="10"/>
        <rFont val="Arial"/>
        <family val="2"/>
        <charset val="238"/>
      </rPr>
      <t>3 LED</t>
    </r>
    <r>
      <rPr>
        <sz val="10"/>
        <rFont val="Arial"/>
        <family val="2"/>
        <charset val="238"/>
      </rPr>
      <t xml:space="preserve"> reflektora snage 30W na šini sa visilicom H= 30 cm, d= 250 cm. Preuzeti LED reflektore iz magacina u Jagodini. </t>
    </r>
  </si>
  <si>
    <r>
      <t xml:space="preserve">Ugradnja </t>
    </r>
    <r>
      <rPr>
        <b/>
        <sz val="10"/>
        <rFont val="Arial"/>
        <family val="2"/>
        <charset val="238"/>
      </rPr>
      <t>3 LED</t>
    </r>
    <r>
      <rPr>
        <sz val="10"/>
        <rFont val="Arial"/>
        <family val="2"/>
        <charset val="238"/>
      </rPr>
      <t xml:space="preserve"> reflektora snage 30W na šini sa visilicom H= 30 cm, d= 375 cm. Preuzeti LED reflektore iz magacina u Jagodini. </t>
    </r>
  </si>
  <si>
    <t>4.2</t>
  </si>
  <si>
    <t>4.4</t>
  </si>
  <si>
    <t>1.8</t>
  </si>
  <si>
    <t xml:space="preserve">Demontaža ventilatora  u zidu, kanalica, zidnih nosača za televizor i sl. U okviru radova na raščišćavanju lokala od prethodnog zakupca.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</si>
</sst>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D_i_n_._-;\-* #,##0.00\ _D_i_n_._-;_-* &quot;-&quot;??\ _D_i_n_._-;_-@_-"/>
    <numFmt numFmtId="165" formatCode="_-[$€-2]\ * #,##0.0_-;\-[$€-2]\ * #,##0.0_-;_-[$€-2]\ * &quot;-&quot;??_-;_-@_-"/>
    <numFmt numFmtId="166" formatCode="_-* #,##0.00\ _Д_и_н_._-;\-* #,##0.00\ _Д_и_н_._-;_-* &quot;-&quot;??\ _Д_и_н_._-;_-@_-"/>
    <numFmt numFmtId="167" formatCode="_-* #,##0\ [$€-1]_-;\-* #,##0\ [$€-1]_-;_-* &quot;-&quot;??\ [$€-1]_-;_-@_-"/>
    <numFmt numFmtId="168" formatCode="_([$€-2]\ * #,##0.00_);_([$€-2]\ * \(#,##0.00\);_([$€-2]\ * &quot;-&quot;??_);_(@_)"/>
    <numFmt numFmtId="169" formatCode="_-[$€-2]\ * #,##0_-;\-[$€-2]\ * #,##0_-;_-[$€-2]\ * &quot;-&quot;??_-;_-@_-"/>
    <numFmt numFmtId="170" formatCode="_-[$€-2]\ * #,##0.00_-;\-[$€-2]\ * #,##0.00_-;_-[$€-2]\ * &quot;-&quot;??_-;_-@_-"/>
    <numFmt numFmtId="171" formatCode="_-[$€-2]\ * #,##0.0_-;\-[$€-2]\ * #,##0.0_-;_-[$€-2]\ * &quot;-&quot;?_-;_-@_-"/>
    <numFmt numFmtId="172" formatCode="_-* #,##0.00\ [$€-1]_-;\-* #,##0.00\ [$€-1]_-;_-* &quot;-&quot;??\ [$€-1]_-;_-@_-"/>
  </numFmts>
  <fonts count="33">
    <font>
      <sz val="10"/>
      <name val="Arial"/>
      <charset val="238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  <charset val="238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4"/>
      <name val="Arial"/>
      <family val="2"/>
      <charset val="238"/>
    </font>
    <font>
      <b/>
      <sz val="9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sz val="11"/>
      <name val="Arial"/>
      <family val="2"/>
      <charset val="238"/>
    </font>
    <font>
      <sz val="14"/>
      <name val="Arial"/>
      <family val="2"/>
      <charset val="238"/>
    </font>
    <font>
      <sz val="10"/>
      <name val="Helv"/>
    </font>
    <font>
      <sz val="10"/>
      <name val="Times Roman Cirilica"/>
      <charset val="238"/>
    </font>
    <font>
      <b/>
      <sz val="16"/>
      <name val="Arial"/>
      <family val="2"/>
    </font>
    <font>
      <b/>
      <u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  <charset val="238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5" fillId="0" borderId="0"/>
    <xf numFmtId="0" fontId="22" fillId="0" borderId="0"/>
    <xf numFmtId="0" fontId="21" fillId="0" borderId="0"/>
  </cellStyleXfs>
  <cellXfs count="471">
    <xf numFmtId="0" fontId="0" fillId="0" borderId="0" xfId="0"/>
    <xf numFmtId="0" fontId="2" fillId="0" borderId="0" xfId="7" applyFont="1"/>
    <xf numFmtId="0" fontId="27" fillId="0" borderId="0" xfId="7" applyFont="1"/>
    <xf numFmtId="0" fontId="1" fillId="0" borderId="0" xfId="7"/>
    <xf numFmtId="49" fontId="1" fillId="0" borderId="1" xfId="7" applyNumberFormat="1" applyBorder="1" applyAlignment="1">
      <alignment horizontal="right" vertical="top" wrapText="1"/>
    </xf>
    <xf numFmtId="0" fontId="1" fillId="0" borderId="2" xfId="7" applyFont="1" applyBorder="1" applyAlignment="1">
      <alignment horizontal="left" vertical="justify" wrapText="1"/>
    </xf>
    <xf numFmtId="0" fontId="1" fillId="0" borderId="2" xfId="7" applyBorder="1" applyAlignment="1">
      <alignment horizontal="left" wrapText="1"/>
    </xf>
    <xf numFmtId="165" fontId="1" fillId="0" borderId="2" xfId="7" applyNumberFormat="1" applyBorder="1" applyAlignment="1">
      <alignment horizontal="left" wrapText="1"/>
    </xf>
    <xf numFmtId="0" fontId="1" fillId="0" borderId="0" xfId="7" applyAlignment="1">
      <alignment wrapText="1"/>
    </xf>
    <xf numFmtId="49" fontId="6" fillId="0" borderId="3" xfId="7" applyNumberFormat="1" applyFont="1" applyBorder="1" applyAlignment="1">
      <alignment horizontal="center" vertical="top" wrapText="1"/>
    </xf>
    <xf numFmtId="0" fontId="1" fillId="0" borderId="4" xfId="7" applyFont="1" applyBorder="1" applyAlignment="1">
      <alignment horizontal="center" vertical="justify" wrapText="1"/>
    </xf>
    <xf numFmtId="0" fontId="6" fillId="0" borderId="4" xfId="7" applyFont="1" applyBorder="1" applyAlignment="1">
      <alignment horizontal="center" vertical="top" wrapText="1"/>
    </xf>
    <xf numFmtId="4" fontId="1" fillId="0" borderId="4" xfId="7" applyNumberFormat="1" applyFont="1" applyBorder="1" applyAlignment="1">
      <alignment horizontal="center" vertical="top" wrapText="1"/>
    </xf>
    <xf numFmtId="165" fontId="1" fillId="0" borderId="4" xfId="6" applyNumberFormat="1" applyFont="1" applyFill="1" applyBorder="1" applyAlignment="1">
      <alignment horizontal="center" vertical="center" wrapText="1"/>
    </xf>
    <xf numFmtId="165" fontId="1" fillId="0" borderId="5" xfId="6" applyNumberFormat="1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wrapText="1"/>
    </xf>
    <xf numFmtId="49" fontId="6" fillId="0" borderId="6" xfId="7" applyNumberFormat="1" applyFont="1" applyBorder="1" applyAlignment="1">
      <alignment horizontal="center" vertical="top" wrapText="1"/>
    </xf>
    <xf numFmtId="0" fontId="1" fillId="0" borderId="7" xfId="7" applyFont="1" applyBorder="1" applyAlignment="1">
      <alignment horizontal="center" vertical="justify" wrapText="1"/>
    </xf>
    <xf numFmtId="0" fontId="1" fillId="0" borderId="7" xfId="7" applyFont="1" applyBorder="1" applyAlignment="1">
      <alignment horizontal="center" vertical="top" wrapText="1"/>
    </xf>
    <xf numFmtId="4" fontId="1" fillId="0" borderId="7" xfId="7" applyNumberFormat="1" applyFont="1" applyBorder="1" applyAlignment="1">
      <alignment horizontal="center" vertical="top" wrapText="1"/>
    </xf>
    <xf numFmtId="165" fontId="1" fillId="0" borderId="8" xfId="6" applyNumberFormat="1" applyFont="1" applyFill="1" applyBorder="1" applyAlignment="1">
      <alignment horizontal="center" vertical="justify" wrapText="1"/>
    </xf>
    <xf numFmtId="165" fontId="1" fillId="0" borderId="9" xfId="6" applyNumberFormat="1" applyFont="1" applyFill="1" applyBorder="1" applyAlignment="1">
      <alignment horizontal="center" vertical="justify" wrapText="1"/>
    </xf>
    <xf numFmtId="0" fontId="8" fillId="0" borderId="0" xfId="7" applyFont="1"/>
    <xf numFmtId="49" fontId="4" fillId="0" borderId="10" xfId="7" applyNumberFormat="1" applyFont="1" applyBorder="1" applyAlignment="1">
      <alignment horizontal="justify" vertical="top"/>
    </xf>
    <xf numFmtId="0" fontId="1" fillId="0" borderId="11" xfId="7" applyFont="1" applyBorder="1" applyAlignment="1">
      <alignment vertical="justify"/>
    </xf>
    <xf numFmtId="0" fontId="1" fillId="0" borderId="12" xfId="7" applyFont="1" applyBorder="1" applyAlignment="1">
      <alignment horizontal="right" vertical="top"/>
    </xf>
    <xf numFmtId="4" fontId="4" fillId="0" borderId="0" xfId="7" applyNumberFormat="1" applyFont="1" applyBorder="1" applyAlignment="1">
      <alignment horizontal="right" vertical="top"/>
    </xf>
    <xf numFmtId="49" fontId="1" fillId="0" borderId="10" xfId="7" applyNumberFormat="1" applyFont="1" applyBorder="1" applyAlignment="1">
      <alignment horizontal="justify" vertical="top"/>
    </xf>
    <xf numFmtId="0" fontId="1" fillId="0" borderId="11" xfId="7" applyFont="1" applyBorder="1" applyAlignment="1">
      <alignment horizontal="justify" vertical="justify"/>
    </xf>
    <xf numFmtId="0" fontId="1" fillId="0" borderId="13" xfId="7" applyFont="1" applyBorder="1" applyAlignment="1">
      <alignment horizontal="right"/>
    </xf>
    <xf numFmtId="4" fontId="4" fillId="0" borderId="14" xfId="1" applyNumberFormat="1" applyFont="1" applyFill="1" applyBorder="1" applyAlignment="1">
      <alignment horizontal="right"/>
    </xf>
    <xf numFmtId="0" fontId="1" fillId="0" borderId="13" xfId="7" applyFont="1" applyBorder="1" applyAlignment="1">
      <alignment horizontal="right" vertical="top"/>
    </xf>
    <xf numFmtId="4" fontId="1" fillId="0" borderId="0" xfId="1" applyNumberFormat="1" applyFont="1" applyBorder="1" applyAlignment="1">
      <alignment horizontal="right" vertical="top"/>
    </xf>
    <xf numFmtId="49" fontId="1" fillId="0" borderId="0" xfId="7" applyNumberFormat="1" applyBorder="1" applyAlignment="1">
      <alignment horizontal="right" vertical="top"/>
    </xf>
    <xf numFmtId="0" fontId="1" fillId="0" borderId="0" xfId="7" applyFont="1" applyBorder="1"/>
    <xf numFmtId="0" fontId="1" fillId="0" borderId="0" xfId="7" applyBorder="1" applyAlignment="1">
      <alignment horizontal="right" vertical="top"/>
    </xf>
    <xf numFmtId="0" fontId="12" fillId="0" borderId="0" xfId="7" applyFont="1" applyBorder="1"/>
    <xf numFmtId="0" fontId="12" fillId="0" borderId="0" xfId="7" applyFont="1" applyBorder="1" applyAlignment="1">
      <alignment horizontal="justify"/>
    </xf>
    <xf numFmtId="49" fontId="1" fillId="0" borderId="0" xfId="7" applyNumberFormat="1" applyAlignment="1">
      <alignment horizontal="right" vertical="top"/>
    </xf>
    <xf numFmtId="0" fontId="1" fillId="0" borderId="0" xfId="7" applyAlignment="1">
      <alignment horizontal="justify" vertical="justify"/>
    </xf>
    <xf numFmtId="0" fontId="1" fillId="0" borderId="0" xfId="7" applyAlignment="1">
      <alignment horizontal="right" vertical="top"/>
    </xf>
    <xf numFmtId="4" fontId="1" fillId="0" borderId="0" xfId="1" applyNumberFormat="1" applyFont="1" applyAlignment="1">
      <alignment horizontal="right" vertical="top"/>
    </xf>
    <xf numFmtId="0" fontId="7" fillId="2" borderId="15" xfId="7" applyFont="1" applyFill="1" applyBorder="1" applyAlignment="1">
      <alignment horizontal="left" vertical="justify"/>
    </xf>
    <xf numFmtId="0" fontId="7" fillId="2" borderId="4" xfId="7" applyFont="1" applyFill="1" applyBorder="1" applyAlignment="1">
      <alignment horizontal="left" vertical="justify"/>
    </xf>
    <xf numFmtId="0" fontId="7" fillId="2" borderId="16" xfId="7" applyFont="1" applyFill="1" applyBorder="1" applyAlignment="1">
      <alignment horizontal="left" vertical="justify"/>
    </xf>
    <xf numFmtId="0" fontId="1" fillId="0" borderId="0" xfId="7" applyFont="1"/>
    <xf numFmtId="4" fontId="1" fillId="0" borderId="0" xfId="7" applyNumberFormat="1" applyFont="1"/>
    <xf numFmtId="4" fontId="4" fillId="0" borderId="0" xfId="7" applyNumberFormat="1" applyFont="1" applyBorder="1"/>
    <xf numFmtId="0" fontId="4" fillId="0" borderId="0" xfId="7" applyFont="1" applyBorder="1"/>
    <xf numFmtId="0" fontId="1" fillId="0" borderId="0" xfId="7" applyFont="1" applyAlignment="1">
      <alignment vertical="center"/>
    </xf>
    <xf numFmtId="49" fontId="10" fillId="3" borderId="17" xfId="7" applyNumberFormat="1" applyFont="1" applyFill="1" applyBorder="1" applyAlignment="1">
      <alignment horizontal="right" vertical="center"/>
    </xf>
    <xf numFmtId="0" fontId="1" fillId="0" borderId="18" xfId="7" applyFont="1" applyBorder="1" applyAlignment="1">
      <alignment vertical="center"/>
    </xf>
    <xf numFmtId="0" fontId="2" fillId="0" borderId="0" xfId="8" applyFont="1"/>
    <xf numFmtId="168" fontId="1" fillId="0" borderId="0" xfId="7" applyNumberFormat="1" applyFont="1"/>
    <xf numFmtId="0" fontId="4" fillId="0" borderId="0" xfId="7" applyFont="1"/>
    <xf numFmtId="49" fontId="28" fillId="4" borderId="19" xfId="8" applyNumberFormat="1" applyFont="1" applyFill="1" applyBorder="1" applyAlignment="1">
      <alignment horizontal="right" vertical="center"/>
    </xf>
    <xf numFmtId="49" fontId="10" fillId="4" borderId="19" xfId="8" applyNumberFormat="1" applyFont="1" applyFill="1" applyBorder="1" applyAlignment="1">
      <alignment horizontal="right" vertical="center"/>
    </xf>
    <xf numFmtId="49" fontId="2" fillId="5" borderId="20" xfId="7" applyNumberFormat="1" applyFont="1" applyFill="1" applyBorder="1" applyAlignment="1">
      <alignment horizontal="right" vertical="top"/>
    </xf>
    <xf numFmtId="49" fontId="10" fillId="5" borderId="19" xfId="7" applyNumberFormat="1" applyFont="1" applyFill="1" applyBorder="1" applyAlignment="1">
      <alignment horizontal="right" vertical="center"/>
    </xf>
    <xf numFmtId="49" fontId="1" fillId="0" borderId="21" xfId="7" applyNumberFormat="1" applyBorder="1" applyAlignment="1">
      <alignment horizontal="right" vertical="top" wrapText="1"/>
    </xf>
    <xf numFmtId="0" fontId="1" fillId="0" borderId="13" xfId="7" applyFont="1" applyBorder="1" applyAlignment="1"/>
    <xf numFmtId="4" fontId="4" fillId="0" borderId="14" xfId="1" applyNumberFormat="1" applyFont="1" applyFill="1" applyBorder="1" applyAlignment="1"/>
    <xf numFmtId="0" fontId="1" fillId="0" borderId="0" xfId="7" applyAlignment="1"/>
    <xf numFmtId="0" fontId="3" fillId="5" borderId="17" xfId="7" applyFont="1" applyFill="1" applyBorder="1" applyAlignment="1">
      <alignment vertical="top"/>
    </xf>
    <xf numFmtId="49" fontId="13" fillId="0" borderId="10" xfId="7" applyNumberFormat="1" applyFont="1" applyBorder="1" applyAlignment="1">
      <alignment vertical="top"/>
    </xf>
    <xf numFmtId="0" fontId="5" fillId="0" borderId="22" xfId="7" applyFont="1" applyBorder="1" applyAlignment="1">
      <alignment horizontal="right" vertical="justify"/>
    </xf>
    <xf numFmtId="0" fontId="5" fillId="0" borderId="23" xfId="7" applyFont="1" applyBorder="1" applyAlignment="1">
      <alignment horizontal="right" vertical="top"/>
    </xf>
    <xf numFmtId="0" fontId="5" fillId="0" borderId="24" xfId="7" applyFont="1" applyBorder="1" applyAlignment="1">
      <alignment horizontal="right"/>
    </xf>
    <xf numFmtId="4" fontId="13" fillId="0" borderId="13" xfId="1" applyNumberFormat="1" applyFont="1" applyFill="1" applyBorder="1" applyAlignment="1">
      <alignment horizontal="right"/>
    </xf>
    <xf numFmtId="0" fontId="1" fillId="0" borderId="11" xfId="7" applyFont="1" applyBorder="1" applyAlignment="1">
      <alignment vertical="top" wrapText="1"/>
    </xf>
    <xf numFmtId="0" fontId="5" fillId="0" borderId="25" xfId="7" applyFont="1" applyBorder="1" applyAlignment="1">
      <alignment horizontal="left" vertical="top" wrapText="1"/>
    </xf>
    <xf numFmtId="0" fontId="1" fillId="0" borderId="0" xfId="7" applyFont="1" applyBorder="1" applyAlignment="1">
      <alignment vertical="center"/>
    </xf>
    <xf numFmtId="49" fontId="10" fillId="0" borderId="0" xfId="7" applyNumberFormat="1" applyFont="1" applyFill="1" applyBorder="1" applyAlignment="1">
      <alignment horizontal="right" vertical="center"/>
    </xf>
    <xf numFmtId="167" fontId="10" fillId="0" borderId="0" xfId="7" applyNumberFormat="1" applyFont="1" applyFill="1" applyBorder="1" applyAlignment="1">
      <alignment vertical="center"/>
    </xf>
    <xf numFmtId="0" fontId="1" fillId="0" borderId="4" xfId="7" applyFont="1" applyBorder="1" applyAlignment="1">
      <alignment horizontal="center" vertical="center" wrapText="1"/>
    </xf>
    <xf numFmtId="4" fontId="13" fillId="0" borderId="0" xfId="1" applyNumberFormat="1" applyFont="1" applyBorder="1" applyAlignment="1">
      <alignment horizontal="right" vertical="top"/>
    </xf>
    <xf numFmtId="0" fontId="5" fillId="0" borderId="12" xfId="7" applyFont="1" applyBorder="1" applyAlignment="1">
      <alignment horizontal="right" vertical="top"/>
    </xf>
    <xf numFmtId="0" fontId="5" fillId="0" borderId="11" xfId="7" applyFont="1" applyBorder="1" applyAlignment="1">
      <alignment horizontal="justify" vertical="justify"/>
    </xf>
    <xf numFmtId="49" fontId="13" fillId="0" borderId="10" xfId="7" applyNumberFormat="1" applyFont="1" applyBorder="1" applyAlignment="1">
      <alignment horizontal="left" vertical="top"/>
    </xf>
    <xf numFmtId="49" fontId="15" fillId="6" borderId="20" xfId="7" applyNumberFormat="1" applyFont="1" applyFill="1" applyBorder="1" applyAlignment="1">
      <alignment horizontal="left" vertical="top"/>
    </xf>
    <xf numFmtId="49" fontId="13" fillId="0" borderId="21" xfId="7" applyNumberFormat="1" applyFont="1" applyBorder="1" applyAlignment="1">
      <alignment horizontal="left" vertical="top" wrapText="1"/>
    </xf>
    <xf numFmtId="49" fontId="13" fillId="0" borderId="1" xfId="7" applyNumberFormat="1" applyFont="1" applyBorder="1" applyAlignment="1">
      <alignment horizontal="left" vertical="top" wrapText="1"/>
    </xf>
    <xf numFmtId="49" fontId="16" fillId="0" borderId="3" xfId="7" applyNumberFormat="1" applyFont="1" applyBorder="1" applyAlignment="1">
      <alignment horizontal="left" vertical="top" wrapText="1"/>
    </xf>
    <xf numFmtId="49" fontId="16" fillId="0" borderId="6" xfId="7" applyNumberFormat="1" applyFont="1" applyBorder="1" applyAlignment="1">
      <alignment horizontal="left" vertical="top" wrapText="1"/>
    </xf>
    <xf numFmtId="49" fontId="17" fillId="2" borderId="26" xfId="7" applyNumberFormat="1" applyFont="1" applyFill="1" applyBorder="1" applyAlignment="1">
      <alignment horizontal="left" vertical="center"/>
    </xf>
    <xf numFmtId="49" fontId="13" fillId="0" borderId="27" xfId="7" applyNumberFormat="1" applyFont="1" applyBorder="1" applyAlignment="1">
      <alignment horizontal="left" vertical="top"/>
    </xf>
    <xf numFmtId="49" fontId="17" fillId="2" borderId="28" xfId="7" applyNumberFormat="1" applyFont="1" applyFill="1" applyBorder="1" applyAlignment="1">
      <alignment horizontal="left" vertical="center"/>
    </xf>
    <xf numFmtId="49" fontId="13" fillId="0" borderId="29" xfId="7" applyNumberFormat="1" applyFont="1" applyBorder="1" applyAlignment="1">
      <alignment horizontal="left" vertical="top"/>
    </xf>
    <xf numFmtId="49" fontId="13" fillId="0" borderId="0" xfId="7" applyNumberFormat="1" applyFont="1" applyAlignment="1">
      <alignment horizontal="left" vertical="top"/>
    </xf>
    <xf numFmtId="49" fontId="18" fillId="6" borderId="19" xfId="7" applyNumberFormat="1" applyFont="1" applyFill="1" applyBorder="1" applyAlignment="1">
      <alignment horizontal="left" vertical="center"/>
    </xf>
    <xf numFmtId="49" fontId="13" fillId="0" borderId="0" xfId="7" applyNumberFormat="1" applyFont="1" applyBorder="1" applyAlignment="1">
      <alignment horizontal="left" vertical="top"/>
    </xf>
    <xf numFmtId="4" fontId="5" fillId="0" borderId="0" xfId="1" applyNumberFormat="1" applyFont="1" applyBorder="1" applyAlignment="1">
      <alignment horizontal="right" vertical="top"/>
    </xf>
    <xf numFmtId="0" fontId="5" fillId="0" borderId="13" xfId="7" applyFont="1" applyBorder="1" applyAlignment="1">
      <alignment horizontal="right" vertical="top"/>
    </xf>
    <xf numFmtId="4" fontId="5" fillId="0" borderId="14" xfId="1" applyNumberFormat="1" applyFont="1" applyBorder="1" applyAlignment="1">
      <alignment horizontal="right" vertical="top"/>
    </xf>
    <xf numFmtId="0" fontId="5" fillId="0" borderId="22" xfId="7" applyFont="1" applyBorder="1" applyAlignment="1">
      <alignment horizontal="left" vertical="top" wrapText="1"/>
    </xf>
    <xf numFmtId="0" fontId="5" fillId="0" borderId="13" xfId="7" applyFont="1" applyBorder="1" applyAlignment="1">
      <alignment horizontal="right" vertical="center"/>
    </xf>
    <xf numFmtId="0" fontId="5" fillId="0" borderId="11" xfId="7" applyFont="1" applyFill="1" applyBorder="1" applyAlignment="1">
      <alignment horizontal="left" vertical="justify"/>
    </xf>
    <xf numFmtId="0" fontId="5" fillId="0" borderId="0" xfId="7" applyFont="1"/>
    <xf numFmtId="0" fontId="5" fillId="0" borderId="11" xfId="7" applyFont="1" applyBorder="1" applyAlignment="1">
      <alignment vertical="top" wrapText="1"/>
    </xf>
    <xf numFmtId="4" fontId="13" fillId="0" borderId="12" xfId="7" applyNumberFormat="1" applyFont="1" applyBorder="1" applyAlignment="1">
      <alignment horizontal="right" vertical="top"/>
    </xf>
    <xf numFmtId="0" fontId="5" fillId="0" borderId="11" xfId="7" applyFont="1" applyBorder="1" applyAlignment="1">
      <alignment horizontal="justify" vertical="top" wrapText="1"/>
    </xf>
    <xf numFmtId="4" fontId="13" fillId="0" borderId="13" xfId="1" applyNumberFormat="1" applyFont="1" applyFill="1" applyBorder="1" applyAlignment="1"/>
    <xf numFmtId="0" fontId="17" fillId="2" borderId="30" xfId="7" applyFont="1" applyFill="1" applyBorder="1" applyAlignment="1">
      <alignment horizontal="left" vertical="justify"/>
    </xf>
    <xf numFmtId="0" fontId="17" fillId="2" borderId="31" xfId="7" applyFont="1" applyFill="1" applyBorder="1" applyAlignment="1">
      <alignment horizontal="left" vertical="justify"/>
    </xf>
    <xf numFmtId="0" fontId="17" fillId="2" borderId="32" xfId="7" applyFont="1" applyFill="1" applyBorder="1" applyAlignment="1">
      <alignment horizontal="left" vertical="justify"/>
    </xf>
    <xf numFmtId="0" fontId="19" fillId="0" borderId="0" xfId="7" applyFont="1"/>
    <xf numFmtId="0" fontId="5" fillId="0" borderId="11" xfId="7" applyFont="1" applyBorder="1" applyAlignment="1">
      <alignment horizontal="left" vertical="top" wrapText="1"/>
    </xf>
    <xf numFmtId="0" fontId="5" fillId="0" borderId="11" xfId="7" applyFont="1" applyFill="1" applyBorder="1" applyAlignment="1">
      <alignment horizontal="left" vertical="top" wrapText="1"/>
    </xf>
    <xf numFmtId="4" fontId="13" fillId="0" borderId="0" xfId="1" applyNumberFormat="1" applyFont="1" applyFill="1" applyBorder="1" applyAlignment="1">
      <alignment horizontal="right"/>
    </xf>
    <xf numFmtId="0" fontId="5" fillId="0" borderId="11" xfId="7" applyFont="1" applyBorder="1" applyAlignment="1">
      <alignment horizontal="left" vertical="justify"/>
    </xf>
    <xf numFmtId="0" fontId="20" fillId="0" borderId="0" xfId="7" applyFont="1"/>
    <xf numFmtId="0" fontId="29" fillId="0" borderId="0" xfId="7" applyFont="1"/>
    <xf numFmtId="0" fontId="1" fillId="0" borderId="22" xfId="7" applyFont="1" applyBorder="1" applyAlignment="1">
      <alignment horizontal="right" vertical="justify"/>
    </xf>
    <xf numFmtId="49" fontId="5" fillId="0" borderId="10" xfId="7" applyNumberFormat="1" applyFont="1" applyBorder="1" applyAlignment="1">
      <alignment horizontal="right" vertical="top"/>
    </xf>
    <xf numFmtId="0" fontId="1" fillId="0" borderId="11" xfId="7" applyFont="1" applyBorder="1" applyAlignment="1">
      <alignment horizontal="left" vertical="top" wrapText="1"/>
    </xf>
    <xf numFmtId="0" fontId="1" fillId="0" borderId="11" xfId="7" applyFont="1" applyBorder="1" applyAlignment="1">
      <alignment wrapText="1"/>
    </xf>
    <xf numFmtId="0" fontId="1" fillId="0" borderId="22" xfId="7" applyFont="1" applyBorder="1" applyAlignment="1">
      <alignment horizontal="justify" vertical="justify"/>
    </xf>
    <xf numFmtId="0" fontId="1" fillId="0" borderId="0" xfId="7" applyFill="1" applyBorder="1" applyAlignment="1">
      <alignment vertical="center"/>
    </xf>
    <xf numFmtId="0" fontId="5" fillId="0" borderId="0" xfId="7" applyFont="1" applyFill="1"/>
    <xf numFmtId="0" fontId="23" fillId="0" borderId="0" xfId="10" applyFont="1" applyAlignment="1">
      <alignment horizontal="right"/>
    </xf>
    <xf numFmtId="49" fontId="24" fillId="0" borderId="0" xfId="10" applyNumberFormat="1" applyFont="1" applyAlignment="1">
      <alignment horizontal="center"/>
    </xf>
    <xf numFmtId="0" fontId="11" fillId="0" borderId="0" xfId="7" applyFont="1" applyFill="1" applyBorder="1" applyAlignment="1">
      <alignment vertical="center"/>
    </xf>
    <xf numFmtId="0" fontId="1" fillId="0" borderId="0" xfId="7" applyFont="1" applyAlignment="1"/>
    <xf numFmtId="0" fontId="1" fillId="0" borderId="0" xfId="7" applyBorder="1"/>
    <xf numFmtId="49" fontId="13" fillId="7" borderId="33" xfId="7" applyNumberFormat="1" applyFont="1" applyFill="1" applyBorder="1" applyAlignment="1">
      <alignment horizontal="left" vertical="top"/>
    </xf>
    <xf numFmtId="0" fontId="5" fillId="7" borderId="9" xfId="7" applyFont="1" applyFill="1" applyBorder="1" applyAlignment="1">
      <alignment horizontal="right"/>
    </xf>
    <xf numFmtId="4" fontId="13" fillId="7" borderId="34" xfId="1" applyNumberFormat="1" applyFont="1" applyFill="1" applyBorder="1" applyAlignment="1">
      <alignment horizontal="right"/>
    </xf>
    <xf numFmtId="170" fontId="1" fillId="7" borderId="35" xfId="1" applyNumberFormat="1" applyFont="1" applyFill="1" applyBorder="1" applyAlignment="1"/>
    <xf numFmtId="0" fontId="13" fillId="7" borderId="36" xfId="7" applyFont="1" applyFill="1" applyBorder="1" applyAlignment="1">
      <alignment horizontal="left" vertical="justify"/>
    </xf>
    <xf numFmtId="49" fontId="5" fillId="0" borderId="0" xfId="7" applyNumberFormat="1" applyFont="1" applyBorder="1" applyAlignment="1">
      <alignment horizontal="right" vertical="top"/>
    </xf>
    <xf numFmtId="0" fontId="5" fillId="0" borderId="0" xfId="7" applyFont="1" applyBorder="1" applyAlignment="1">
      <alignment horizontal="justify" vertical="justify"/>
    </xf>
    <xf numFmtId="49" fontId="13" fillId="7" borderId="34" xfId="7" applyNumberFormat="1" applyFont="1" applyFill="1" applyBorder="1" applyAlignment="1">
      <alignment horizontal="left" vertical="top"/>
    </xf>
    <xf numFmtId="0" fontId="5" fillId="7" borderId="8" xfId="7" applyFont="1" applyFill="1" applyBorder="1" applyAlignment="1">
      <alignment horizontal="right" vertical="top"/>
    </xf>
    <xf numFmtId="4" fontId="13" fillId="7" borderId="34" xfId="1" applyNumberFormat="1" applyFont="1" applyFill="1" applyBorder="1" applyAlignment="1">
      <alignment horizontal="right" vertical="top"/>
    </xf>
    <xf numFmtId="0" fontId="13" fillId="7" borderId="34" xfId="7" applyFont="1" applyFill="1" applyBorder="1" applyAlignment="1">
      <alignment horizontal="justify" vertical="top" wrapText="1"/>
    </xf>
    <xf numFmtId="0" fontId="5" fillId="7" borderId="8" xfId="7" applyFont="1" applyFill="1" applyBorder="1" applyAlignment="1">
      <alignment horizontal="right"/>
    </xf>
    <xf numFmtId="0" fontId="13" fillId="7" borderId="36" xfId="7" applyFont="1" applyFill="1" applyBorder="1" applyAlignment="1">
      <alignment horizontal="justify" vertical="justify"/>
    </xf>
    <xf numFmtId="0" fontId="5" fillId="0" borderId="12" xfId="7" applyFont="1" applyBorder="1" applyAlignment="1">
      <alignment horizontal="right" vertical="center"/>
    </xf>
    <xf numFmtId="49" fontId="17" fillId="2" borderId="10" xfId="7" applyNumberFormat="1" applyFont="1" applyFill="1" applyBorder="1" applyAlignment="1">
      <alignment horizontal="left" vertical="center"/>
    </xf>
    <xf numFmtId="0" fontId="17" fillId="2" borderId="11" xfId="7" applyFont="1" applyFill="1" applyBorder="1" applyAlignment="1">
      <alignment horizontal="left" vertical="justify"/>
    </xf>
    <xf numFmtId="0" fontId="17" fillId="2" borderId="12" xfId="7" applyFont="1" applyFill="1" applyBorder="1" applyAlignment="1">
      <alignment horizontal="left" vertical="justify"/>
    </xf>
    <xf numFmtId="0" fontId="17" fillId="2" borderId="0" xfId="7" applyFont="1" applyFill="1" applyBorder="1" applyAlignment="1">
      <alignment horizontal="left" vertical="justify"/>
    </xf>
    <xf numFmtId="49" fontId="4" fillId="7" borderId="33" xfId="7" applyNumberFormat="1" applyFont="1" applyFill="1" applyBorder="1" applyAlignment="1">
      <alignment horizontal="right" vertical="top"/>
    </xf>
    <xf numFmtId="0" fontId="1" fillId="7" borderId="8" xfId="7" applyFont="1" applyFill="1" applyBorder="1" applyAlignment="1">
      <alignment horizontal="right" vertical="center"/>
    </xf>
    <xf numFmtId="4" fontId="4" fillId="7" borderId="34" xfId="1" applyNumberFormat="1" applyFont="1" applyFill="1" applyBorder="1" applyAlignment="1">
      <alignment horizontal="right" vertical="center"/>
    </xf>
    <xf numFmtId="49" fontId="16" fillId="8" borderId="20" xfId="7" applyNumberFormat="1" applyFont="1" applyFill="1" applyBorder="1" applyAlignment="1">
      <alignment horizontal="left" vertical="top" wrapText="1"/>
    </xf>
    <xf numFmtId="0" fontId="7" fillId="8" borderId="17" xfId="7" applyFont="1" applyFill="1" applyBorder="1" applyAlignment="1">
      <alignment horizontal="left" vertical="justify"/>
    </xf>
    <xf numFmtId="0" fontId="1" fillId="8" borderId="17" xfId="7" applyFont="1" applyFill="1" applyBorder="1" applyAlignment="1">
      <alignment horizontal="center" vertical="top" wrapText="1"/>
    </xf>
    <xf numFmtId="4" fontId="1" fillId="8" borderId="17" xfId="7" applyNumberFormat="1" applyFont="1" applyFill="1" applyBorder="1" applyAlignment="1">
      <alignment horizontal="center" vertical="top" wrapText="1"/>
    </xf>
    <xf numFmtId="165" fontId="1" fillId="8" borderId="17" xfId="6" applyNumberFormat="1" applyFont="1" applyFill="1" applyBorder="1" applyAlignment="1">
      <alignment horizontal="center" vertical="justify" wrapText="1"/>
    </xf>
    <xf numFmtId="0" fontId="13" fillId="0" borderId="0" xfId="7" applyFont="1" applyAlignment="1">
      <alignment horizontal="justify" vertical="justify"/>
    </xf>
    <xf numFmtId="49" fontId="13" fillId="0" borderId="0" xfId="7" applyNumberFormat="1" applyFont="1" applyAlignment="1">
      <alignment horizontal="center" vertical="top"/>
    </xf>
    <xf numFmtId="49" fontId="13" fillId="0" borderId="37" xfId="7" applyNumberFormat="1" applyFont="1" applyBorder="1" applyAlignment="1">
      <alignment horizontal="center" vertical="top"/>
    </xf>
    <xf numFmtId="0" fontId="1" fillId="0" borderId="37" xfId="7" applyBorder="1" applyAlignment="1">
      <alignment horizontal="justify" vertical="justify"/>
    </xf>
    <xf numFmtId="0" fontId="1" fillId="0" borderId="37" xfId="7" applyBorder="1" applyAlignment="1">
      <alignment horizontal="right" vertical="top"/>
    </xf>
    <xf numFmtId="4" fontId="1" fillId="0" borderId="37" xfId="1" applyNumberFormat="1" applyFont="1" applyBorder="1" applyAlignment="1">
      <alignment horizontal="right" vertical="top"/>
    </xf>
    <xf numFmtId="0" fontId="13" fillId="0" borderId="0" xfId="7" applyFont="1" applyAlignment="1">
      <alignment horizontal="right" vertical="top"/>
    </xf>
    <xf numFmtId="4" fontId="13" fillId="0" borderId="0" xfId="1" applyNumberFormat="1" applyFont="1" applyAlignment="1">
      <alignment horizontal="right" vertical="top"/>
    </xf>
    <xf numFmtId="0" fontId="1" fillId="0" borderId="0" xfId="7" applyBorder="1" applyAlignment="1">
      <alignment horizontal="center"/>
    </xf>
    <xf numFmtId="0" fontId="5" fillId="0" borderId="0" xfId="7" applyFont="1" applyBorder="1" applyAlignment="1">
      <alignment horizontal="center"/>
    </xf>
    <xf numFmtId="0" fontId="5" fillId="4" borderId="11" xfId="7" applyFont="1" applyFill="1" applyBorder="1" applyAlignment="1">
      <alignment horizontal="left" vertical="top" wrapText="1"/>
    </xf>
    <xf numFmtId="49" fontId="13" fillId="4" borderId="10" xfId="7" applyNumberFormat="1" applyFont="1" applyFill="1" applyBorder="1" applyAlignment="1">
      <alignment horizontal="left" vertical="top"/>
    </xf>
    <xf numFmtId="0" fontId="5" fillId="4" borderId="11" xfId="7" applyFont="1" applyFill="1" applyBorder="1" applyAlignment="1">
      <alignment vertical="top" wrapText="1"/>
    </xf>
    <xf numFmtId="0" fontId="5" fillId="4" borderId="12" xfId="7" applyFont="1" applyFill="1" applyBorder="1" applyAlignment="1">
      <alignment horizontal="right" vertical="top"/>
    </xf>
    <xf numFmtId="4" fontId="13" fillId="4" borderId="0" xfId="7" applyNumberFormat="1" applyFont="1" applyFill="1" applyBorder="1" applyAlignment="1">
      <alignment horizontal="right" vertical="top"/>
    </xf>
    <xf numFmtId="4" fontId="13" fillId="4" borderId="0" xfId="1" applyNumberFormat="1" applyFont="1" applyFill="1" applyBorder="1" applyAlignment="1">
      <alignment horizontal="right" vertical="top"/>
    </xf>
    <xf numFmtId="0" fontId="5" fillId="0" borderId="38" xfId="7" applyFont="1" applyBorder="1" applyAlignment="1">
      <alignment horizontal="center" vertical="top"/>
    </xf>
    <xf numFmtId="2" fontId="5" fillId="0" borderId="39" xfId="7" applyNumberFormat="1" applyFont="1" applyBorder="1"/>
    <xf numFmtId="170" fontId="1" fillId="0" borderId="40" xfId="1" applyNumberFormat="1" applyFont="1" applyBorder="1" applyAlignment="1">
      <alignment horizontal="right" vertical="top"/>
    </xf>
    <xf numFmtId="169" fontId="1" fillId="0" borderId="41" xfId="1" applyNumberFormat="1" applyFont="1" applyBorder="1" applyAlignment="1">
      <alignment horizontal="right" vertical="top"/>
    </xf>
    <xf numFmtId="49" fontId="13" fillId="0" borderId="27" xfId="7" applyNumberFormat="1" applyFont="1" applyBorder="1" applyAlignment="1">
      <alignment horizontal="justify" vertical="top"/>
    </xf>
    <xf numFmtId="49" fontId="13" fillId="0" borderId="10" xfId="7" applyNumberFormat="1" applyFont="1" applyBorder="1" applyAlignment="1">
      <alignment horizontal="justify" vertical="top"/>
    </xf>
    <xf numFmtId="0" fontId="1" fillId="0" borderId="38" xfId="7" applyFont="1" applyBorder="1" applyAlignment="1">
      <alignment horizontal="right" vertical="top"/>
    </xf>
    <xf numFmtId="0" fontId="1" fillId="0" borderId="24" xfId="7" applyFont="1" applyBorder="1" applyAlignment="1">
      <alignment horizontal="right"/>
    </xf>
    <xf numFmtId="4" fontId="13" fillId="0" borderId="13" xfId="1" applyNumberFormat="1" applyFont="1" applyBorder="1" applyAlignment="1">
      <alignment horizontal="right"/>
    </xf>
    <xf numFmtId="4" fontId="13" fillId="0" borderId="13" xfId="1" applyNumberFormat="1" applyFont="1" applyBorder="1" applyAlignment="1">
      <alignment horizontal="right" vertical="top"/>
    </xf>
    <xf numFmtId="0" fontId="1" fillId="0" borderId="2" xfId="7" applyBorder="1" applyAlignment="1">
      <alignment horizontal="center" wrapText="1"/>
    </xf>
    <xf numFmtId="2" fontId="1" fillId="0" borderId="2" xfId="7" applyNumberFormat="1" applyBorder="1" applyAlignment="1">
      <alignment horizontal="left" wrapText="1"/>
    </xf>
    <xf numFmtId="49" fontId="16" fillId="0" borderId="3" xfId="7" applyNumberFormat="1" applyFont="1" applyBorder="1" applyAlignment="1">
      <alignment horizontal="center" vertical="center" wrapText="1"/>
    </xf>
    <xf numFmtId="0" fontId="6" fillId="0" borderId="4" xfId="7" applyFont="1" applyBorder="1" applyAlignment="1">
      <alignment horizontal="center" vertical="center" wrapText="1"/>
    </xf>
    <xf numFmtId="4" fontId="1" fillId="0" borderId="4" xfId="7" applyNumberFormat="1" applyFont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5" fillId="4" borderId="0" xfId="0" applyFont="1" applyFill="1" applyAlignment="1">
      <alignment wrapText="1"/>
    </xf>
    <xf numFmtId="0" fontId="1" fillId="4" borderId="12" xfId="7" applyFont="1" applyFill="1" applyBorder="1" applyAlignment="1">
      <alignment horizontal="center" vertical="top"/>
    </xf>
    <xf numFmtId="165" fontId="5" fillId="4" borderId="42" xfId="7" applyNumberFormat="1" applyFont="1" applyFill="1" applyBorder="1"/>
    <xf numFmtId="0" fontId="1" fillId="4" borderId="0" xfId="7" applyFill="1"/>
    <xf numFmtId="0" fontId="0" fillId="4" borderId="0" xfId="0" applyFill="1" applyAlignment="1">
      <alignment wrapText="1"/>
    </xf>
    <xf numFmtId="49" fontId="1" fillId="4" borderId="29" xfId="7" applyNumberFormat="1" applyFont="1" applyFill="1" applyBorder="1" applyAlignment="1">
      <alignment horizontal="justify" vertical="top"/>
    </xf>
    <xf numFmtId="0" fontId="1" fillId="4" borderId="22" xfId="7" applyFont="1" applyFill="1" applyBorder="1" applyAlignment="1">
      <alignment horizontal="left" vertical="justify"/>
    </xf>
    <xf numFmtId="0" fontId="1" fillId="4" borderId="13" xfId="7" applyFont="1" applyFill="1" applyBorder="1" applyAlignment="1">
      <alignment horizontal="center" vertical="center"/>
    </xf>
    <xf numFmtId="49" fontId="13" fillId="4" borderId="29" xfId="7" applyNumberFormat="1" applyFont="1" applyFill="1" applyBorder="1" applyAlignment="1">
      <alignment horizontal="justify" vertical="top"/>
    </xf>
    <xf numFmtId="49" fontId="2" fillId="9" borderId="20" xfId="7" applyNumberFormat="1" applyFont="1" applyFill="1" applyBorder="1" applyAlignment="1">
      <alignment horizontal="right" vertical="top"/>
    </xf>
    <xf numFmtId="0" fontId="3" fillId="9" borderId="17" xfId="7" applyFont="1" applyFill="1" applyBorder="1" applyAlignment="1">
      <alignment vertical="top"/>
    </xf>
    <xf numFmtId="170" fontId="2" fillId="9" borderId="17" xfId="7" applyNumberFormat="1" applyFont="1" applyFill="1" applyBorder="1"/>
    <xf numFmtId="169" fontId="2" fillId="9" borderId="17" xfId="7" applyNumberFormat="1" applyFont="1" applyFill="1" applyBorder="1"/>
    <xf numFmtId="170" fontId="1" fillId="0" borderId="4" xfId="6" applyNumberFormat="1" applyFont="1" applyFill="1" applyBorder="1" applyAlignment="1">
      <alignment horizontal="center" vertical="center" wrapText="1"/>
    </xf>
    <xf numFmtId="169" fontId="1" fillId="0" borderId="5" xfId="6" applyNumberFormat="1" applyFont="1" applyFill="1" applyBorder="1" applyAlignment="1">
      <alignment horizontal="center" vertical="center" wrapText="1"/>
    </xf>
    <xf numFmtId="170" fontId="1" fillId="0" borderId="8" xfId="6" applyNumberFormat="1" applyFont="1" applyFill="1" applyBorder="1" applyAlignment="1">
      <alignment horizontal="center" vertical="justify" wrapText="1"/>
    </xf>
    <xf numFmtId="169" fontId="1" fillId="0" borderId="9" xfId="6" applyNumberFormat="1" applyFont="1" applyFill="1" applyBorder="1" applyAlignment="1">
      <alignment horizontal="center" vertical="justify" wrapText="1"/>
    </xf>
    <xf numFmtId="49" fontId="7" fillId="9" borderId="26" xfId="7" applyNumberFormat="1" applyFont="1" applyFill="1" applyBorder="1" applyAlignment="1">
      <alignment horizontal="center" vertical="center"/>
    </xf>
    <xf numFmtId="0" fontId="7" fillId="9" borderId="15" xfId="7" applyFont="1" applyFill="1" applyBorder="1" applyAlignment="1">
      <alignment horizontal="left" vertical="justify"/>
    </xf>
    <xf numFmtId="0" fontId="7" fillId="9" borderId="4" xfId="7" applyFont="1" applyFill="1" applyBorder="1" applyAlignment="1">
      <alignment horizontal="left" vertical="justify"/>
    </xf>
    <xf numFmtId="0" fontId="7" fillId="9" borderId="16" xfId="7" applyFont="1" applyFill="1" applyBorder="1" applyAlignment="1">
      <alignment horizontal="left" vertical="justify"/>
    </xf>
    <xf numFmtId="170" fontId="8" fillId="9" borderId="43" xfId="7" applyNumberFormat="1" applyFont="1" applyFill="1" applyBorder="1" applyAlignment="1">
      <alignment horizontal="justify" vertical="top"/>
    </xf>
    <xf numFmtId="169" fontId="8" fillId="9" borderId="44" xfId="7" applyNumberFormat="1" applyFont="1" applyFill="1" applyBorder="1" applyAlignment="1">
      <alignment horizontal="center" vertical="top"/>
    </xf>
    <xf numFmtId="0" fontId="1" fillId="0" borderId="11" xfId="7" applyFont="1" applyBorder="1" applyAlignment="1">
      <alignment horizontal="justify" vertical="top" wrapText="1"/>
    </xf>
    <xf numFmtId="49" fontId="10" fillId="9" borderId="19" xfId="7" applyNumberFormat="1" applyFont="1" applyFill="1" applyBorder="1" applyAlignment="1">
      <alignment horizontal="right" vertical="center"/>
    </xf>
    <xf numFmtId="0" fontId="5" fillId="0" borderId="12" xfId="7" applyFont="1" applyBorder="1" applyAlignment="1">
      <alignment horizontal="center" vertical="top"/>
    </xf>
    <xf numFmtId="0" fontId="5" fillId="0" borderId="22" xfId="7" applyFont="1" applyFill="1" applyBorder="1" applyAlignment="1">
      <alignment vertical="top" wrapText="1"/>
    </xf>
    <xf numFmtId="0" fontId="5" fillId="0" borderId="13" xfId="7" applyFont="1" applyBorder="1" applyAlignment="1">
      <alignment horizontal="center" vertical="center"/>
    </xf>
    <xf numFmtId="0" fontId="5" fillId="0" borderId="25" xfId="7" applyFont="1" applyFill="1" applyBorder="1" applyAlignment="1">
      <alignment horizontal="left" vertical="justify"/>
    </xf>
    <xf numFmtId="0" fontId="5" fillId="0" borderId="45" xfId="7" applyFont="1" applyBorder="1" applyAlignment="1">
      <alignment horizontal="center" vertical="top"/>
    </xf>
    <xf numFmtId="4" fontId="13" fillId="0" borderId="46" xfId="1" applyNumberFormat="1" applyFont="1" applyBorder="1" applyAlignment="1">
      <alignment horizontal="right" vertical="top"/>
    </xf>
    <xf numFmtId="0" fontId="5" fillId="0" borderId="22" xfId="7" applyFont="1" applyFill="1" applyBorder="1" applyAlignment="1">
      <alignment horizontal="left" vertical="justify"/>
    </xf>
    <xf numFmtId="0" fontId="5" fillId="0" borderId="13" xfId="7" applyFont="1" applyBorder="1" applyAlignment="1">
      <alignment horizontal="center" vertical="top"/>
    </xf>
    <xf numFmtId="0" fontId="5" fillId="0" borderId="25" xfId="7" applyFont="1" applyFill="1" applyBorder="1" applyAlignment="1">
      <alignment horizontal="left" vertical="top" wrapText="1"/>
    </xf>
    <xf numFmtId="0" fontId="1" fillId="0" borderId="25" xfId="7" applyFont="1" applyFill="1" applyBorder="1" applyAlignment="1">
      <alignment horizontal="left" vertical="top" wrapText="1"/>
    </xf>
    <xf numFmtId="0" fontId="1" fillId="0" borderId="45" xfId="7" applyFont="1" applyBorder="1" applyAlignment="1">
      <alignment horizontal="center" vertical="top"/>
    </xf>
    <xf numFmtId="49" fontId="1" fillId="0" borderId="29" xfId="7" applyNumberFormat="1" applyFont="1" applyBorder="1" applyAlignment="1">
      <alignment horizontal="right" vertical="top"/>
    </xf>
    <xf numFmtId="0" fontId="1" fillId="0" borderId="22" xfId="7" applyFont="1" applyFill="1" applyBorder="1" applyAlignment="1">
      <alignment horizontal="left" vertical="justify"/>
    </xf>
    <xf numFmtId="0" fontId="1" fillId="0" borderId="13" xfId="7" applyFont="1" applyBorder="1" applyAlignment="1">
      <alignment horizontal="center" vertical="top"/>
    </xf>
    <xf numFmtId="0" fontId="1" fillId="0" borderId="22" xfId="7" applyFont="1" applyBorder="1" applyAlignment="1">
      <alignment horizontal="left" vertical="justify"/>
    </xf>
    <xf numFmtId="0" fontId="5" fillId="0" borderId="13" xfId="7" applyFont="1" applyBorder="1" applyAlignment="1">
      <alignment horizontal="right"/>
    </xf>
    <xf numFmtId="4" fontId="13" fillId="0" borderId="14" xfId="1" applyNumberFormat="1" applyFont="1" applyFill="1" applyBorder="1" applyAlignment="1">
      <alignment horizontal="right"/>
    </xf>
    <xf numFmtId="49" fontId="7" fillId="10" borderId="47" xfId="7" applyNumberFormat="1" applyFont="1" applyFill="1" applyBorder="1" applyAlignment="1">
      <alignment horizontal="center" vertical="center"/>
    </xf>
    <xf numFmtId="0" fontId="7" fillId="10" borderId="48" xfId="7" applyFont="1" applyFill="1" applyBorder="1" applyAlignment="1">
      <alignment horizontal="left" vertical="justify"/>
    </xf>
    <xf numFmtId="0" fontId="7" fillId="10" borderId="49" xfId="7" applyFont="1" applyFill="1" applyBorder="1" applyAlignment="1">
      <alignment horizontal="left" vertical="justify"/>
    </xf>
    <xf numFmtId="0" fontId="7" fillId="10" borderId="50" xfId="7" applyFont="1" applyFill="1" applyBorder="1" applyAlignment="1">
      <alignment horizontal="left" vertical="justify"/>
    </xf>
    <xf numFmtId="49" fontId="7" fillId="10" borderId="51" xfId="7" applyNumberFormat="1" applyFont="1" applyFill="1" applyBorder="1" applyAlignment="1">
      <alignment horizontal="center" vertical="center"/>
    </xf>
    <xf numFmtId="0" fontId="7" fillId="10" borderId="52" xfId="7" applyFont="1" applyFill="1" applyBorder="1" applyAlignment="1">
      <alignment horizontal="left" vertical="justify"/>
    </xf>
    <xf numFmtId="0" fontId="7" fillId="10" borderId="53" xfId="7" applyFont="1" applyFill="1" applyBorder="1" applyAlignment="1">
      <alignment horizontal="left" vertical="justify"/>
    </xf>
    <xf numFmtId="0" fontId="7" fillId="10" borderId="54" xfId="7" applyFont="1" applyFill="1" applyBorder="1" applyAlignment="1">
      <alignment horizontal="left" vertical="justify"/>
    </xf>
    <xf numFmtId="49" fontId="1" fillId="0" borderId="29" xfId="7" applyNumberFormat="1" applyFont="1" applyBorder="1" applyAlignment="1">
      <alignment horizontal="justify" vertical="top"/>
    </xf>
    <xf numFmtId="49" fontId="13" fillId="0" borderId="29" xfId="7" applyNumberFormat="1" applyFont="1" applyBorder="1" applyAlignment="1">
      <alignment vertical="top"/>
    </xf>
    <xf numFmtId="0" fontId="1" fillId="0" borderId="22" xfId="7" applyFont="1" applyBorder="1" applyAlignment="1">
      <alignment vertical="justify"/>
    </xf>
    <xf numFmtId="49" fontId="13" fillId="0" borderId="55" xfId="7" applyNumberFormat="1" applyFont="1" applyBorder="1" applyAlignment="1">
      <alignment vertical="top"/>
    </xf>
    <xf numFmtId="0" fontId="1" fillId="0" borderId="56" xfId="7" applyFont="1" applyBorder="1" applyAlignment="1">
      <alignment vertical="justify"/>
    </xf>
    <xf numFmtId="0" fontId="1" fillId="0" borderId="57" xfId="7" applyFont="1" applyBorder="1" applyAlignment="1"/>
    <xf numFmtId="0" fontId="1" fillId="0" borderId="41" xfId="7" applyFont="1" applyBorder="1" applyAlignment="1">
      <alignment vertical="justify"/>
    </xf>
    <xf numFmtId="0" fontId="1" fillId="0" borderId="12" xfId="7" applyFont="1" applyBorder="1" applyAlignment="1"/>
    <xf numFmtId="4" fontId="4" fillId="0" borderId="38" xfId="1" applyNumberFormat="1" applyFont="1" applyFill="1" applyBorder="1" applyAlignment="1"/>
    <xf numFmtId="0" fontId="1" fillId="4" borderId="0" xfId="7" applyFill="1" applyAlignment="1"/>
    <xf numFmtId="49" fontId="7" fillId="10" borderId="58" xfId="7" applyNumberFormat="1" applyFont="1" applyFill="1" applyBorder="1" applyAlignment="1">
      <alignment horizontal="center" vertical="center"/>
    </xf>
    <xf numFmtId="49" fontId="13" fillId="4" borderId="10" xfId="7" applyNumberFormat="1" applyFont="1" applyFill="1" applyBorder="1" applyAlignment="1">
      <alignment vertical="top"/>
    </xf>
    <xf numFmtId="49" fontId="13" fillId="4" borderId="29" xfId="7" applyNumberFormat="1" applyFont="1" applyFill="1" applyBorder="1" applyAlignment="1">
      <alignment vertical="top"/>
    </xf>
    <xf numFmtId="0" fontId="5" fillId="4" borderId="22" xfId="7" applyFont="1" applyFill="1" applyBorder="1" applyAlignment="1">
      <alignment vertical="justify"/>
    </xf>
    <xf numFmtId="0" fontId="5" fillId="4" borderId="13" xfId="7" applyFont="1" applyFill="1" applyBorder="1" applyAlignment="1">
      <alignment horizontal="right" vertical="top"/>
    </xf>
    <xf numFmtId="49" fontId="15" fillId="11" borderId="20" xfId="7" applyNumberFormat="1" applyFont="1" applyFill="1" applyBorder="1" applyAlignment="1">
      <alignment horizontal="left" vertical="top"/>
    </xf>
    <xf numFmtId="0" fontId="3" fillId="11" borderId="17" xfId="7" applyFont="1" applyFill="1" applyBorder="1" applyAlignment="1">
      <alignment vertical="top"/>
    </xf>
    <xf numFmtId="0" fontId="3" fillId="11" borderId="17" xfId="7" applyFont="1" applyFill="1" applyBorder="1" applyAlignment="1">
      <alignment horizontal="center" vertical="top"/>
    </xf>
    <xf numFmtId="165" fontId="2" fillId="11" borderId="17" xfId="7" applyNumberFormat="1" applyFont="1" applyFill="1" applyBorder="1"/>
    <xf numFmtId="49" fontId="18" fillId="11" borderId="19" xfId="7" applyNumberFormat="1" applyFont="1" applyFill="1" applyBorder="1" applyAlignment="1">
      <alignment horizontal="left" vertical="center"/>
    </xf>
    <xf numFmtId="0" fontId="1" fillId="0" borderId="11" xfId="7" applyFont="1" applyFill="1" applyBorder="1" applyAlignment="1">
      <alignment horizontal="left" vertical="top" wrapText="1"/>
    </xf>
    <xf numFmtId="0" fontId="30" fillId="0" borderId="0" xfId="7" applyFont="1" applyAlignment="1">
      <alignment horizontal="center"/>
    </xf>
    <xf numFmtId="171" fontId="1" fillId="0" borderId="0" xfId="7" applyNumberFormat="1" applyFont="1" applyBorder="1" applyAlignment="1"/>
    <xf numFmtId="2" fontId="1" fillId="0" borderId="40" xfId="1" applyNumberFormat="1" applyFont="1" applyBorder="1" applyAlignment="1">
      <alignment horizontal="right" vertical="top"/>
    </xf>
    <xf numFmtId="2" fontId="1" fillId="0" borderId="41" xfId="1" applyNumberFormat="1" applyFont="1" applyBorder="1" applyAlignment="1">
      <alignment horizontal="right" vertical="top"/>
    </xf>
    <xf numFmtId="0" fontId="1" fillId="0" borderId="13" xfId="7" applyFont="1" applyBorder="1" applyAlignment="1">
      <alignment horizontal="center"/>
    </xf>
    <xf numFmtId="2" fontId="2" fillId="5" borderId="17" xfId="7" applyNumberFormat="1" applyFont="1" applyFill="1" applyBorder="1"/>
    <xf numFmtId="2" fontId="1" fillId="0" borderId="4" xfId="6" applyNumberFormat="1" applyFont="1" applyFill="1" applyBorder="1" applyAlignment="1">
      <alignment horizontal="center" vertical="center" wrapText="1"/>
    </xf>
    <xf numFmtId="2" fontId="1" fillId="0" borderId="5" xfId="6" applyNumberFormat="1" applyFont="1" applyFill="1" applyBorder="1" applyAlignment="1">
      <alignment horizontal="center" vertical="center" wrapText="1"/>
    </xf>
    <xf numFmtId="2" fontId="1" fillId="0" borderId="8" xfId="6" applyNumberFormat="1" applyFont="1" applyFill="1" applyBorder="1" applyAlignment="1">
      <alignment horizontal="center" vertical="justify" wrapText="1"/>
    </xf>
    <xf numFmtId="2" fontId="1" fillId="0" borderId="9" xfId="6" applyNumberFormat="1" applyFont="1" applyFill="1" applyBorder="1" applyAlignment="1">
      <alignment horizontal="center" vertical="justify" wrapText="1"/>
    </xf>
    <xf numFmtId="2" fontId="8" fillId="10" borderId="59" xfId="7" applyNumberFormat="1" applyFont="1" applyFill="1" applyBorder="1" applyAlignment="1">
      <alignment horizontal="justify" vertical="top"/>
    </xf>
    <xf numFmtId="2" fontId="8" fillId="10" borderId="60" xfId="7" applyNumberFormat="1" applyFont="1" applyFill="1" applyBorder="1" applyAlignment="1">
      <alignment horizontal="center" vertical="top"/>
    </xf>
    <xf numFmtId="2" fontId="5" fillId="0" borderId="40" xfId="1" applyNumberFormat="1" applyFont="1" applyBorder="1" applyAlignment="1">
      <alignment horizontal="right" vertical="top"/>
    </xf>
    <xf numFmtId="2" fontId="8" fillId="10" borderId="61" xfId="7" applyNumberFormat="1" applyFont="1" applyFill="1" applyBorder="1" applyAlignment="1">
      <alignment horizontal="justify" vertical="top"/>
    </xf>
    <xf numFmtId="2" fontId="8" fillId="10" borderId="62" xfId="7" applyNumberFormat="1" applyFont="1" applyFill="1" applyBorder="1" applyAlignment="1">
      <alignment horizontal="center" vertical="top"/>
    </xf>
    <xf numFmtId="2" fontId="5" fillId="0" borderId="41" xfId="1" applyNumberFormat="1" applyFont="1" applyBorder="1" applyAlignment="1">
      <alignment horizontal="right" vertical="top"/>
    </xf>
    <xf numFmtId="2" fontId="5" fillId="0" borderId="38" xfId="1" applyNumberFormat="1" applyFont="1" applyBorder="1" applyAlignment="1">
      <alignment horizontal="right" vertical="top"/>
    </xf>
    <xf numFmtId="2" fontId="1" fillId="0" borderId="38" xfId="1" applyNumberFormat="1" applyFont="1" applyBorder="1" applyAlignment="1"/>
    <xf numFmtId="2" fontId="5" fillId="4" borderId="40" xfId="1" applyNumberFormat="1" applyFont="1" applyFill="1" applyBorder="1" applyAlignment="1">
      <alignment horizontal="right" vertical="top"/>
    </xf>
    <xf numFmtId="2" fontId="5" fillId="4" borderId="41" xfId="1" applyNumberFormat="1" applyFont="1" applyFill="1" applyBorder="1" applyAlignment="1">
      <alignment horizontal="right" vertical="top"/>
    </xf>
    <xf numFmtId="2" fontId="5" fillId="4" borderId="42" xfId="7" applyNumberFormat="1" applyFont="1" applyFill="1" applyBorder="1"/>
    <xf numFmtId="2" fontId="8" fillId="10" borderId="54" xfId="7" applyNumberFormat="1" applyFont="1" applyFill="1" applyBorder="1" applyAlignment="1">
      <alignment horizontal="center" vertical="top"/>
    </xf>
    <xf numFmtId="2" fontId="1" fillId="0" borderId="0" xfId="7" applyNumberFormat="1"/>
    <xf numFmtId="0" fontId="27" fillId="0" borderId="0" xfId="7" applyFont="1"/>
    <xf numFmtId="0" fontId="5" fillId="4" borderId="0" xfId="7" applyFont="1" applyFill="1"/>
    <xf numFmtId="0" fontId="1" fillId="0" borderId="45" xfId="7" applyFont="1" applyBorder="1" applyAlignment="1">
      <alignment horizontal="right" vertical="top"/>
    </xf>
    <xf numFmtId="4" fontId="4" fillId="0" borderId="46" xfId="7" applyNumberFormat="1" applyFont="1" applyFill="1" applyBorder="1" applyAlignment="1">
      <alignment horizontal="right" vertical="top"/>
    </xf>
    <xf numFmtId="49" fontId="13" fillId="0" borderId="10" xfId="7" applyNumberFormat="1" applyFont="1" applyBorder="1" applyAlignment="1">
      <alignment horizontal="justify" vertical="center"/>
    </xf>
    <xf numFmtId="0" fontId="1" fillId="0" borderId="11" xfId="7" applyFont="1" applyFill="1" applyBorder="1" applyAlignment="1">
      <alignment horizontal="justify" vertical="center"/>
    </xf>
    <xf numFmtId="0" fontId="1" fillId="0" borderId="12" xfId="7" applyFont="1" applyBorder="1" applyAlignment="1">
      <alignment horizontal="right" vertical="center"/>
    </xf>
    <xf numFmtId="4" fontId="13" fillId="4" borderId="12" xfId="1" applyNumberFormat="1" applyFont="1" applyFill="1" applyBorder="1" applyAlignment="1">
      <alignment horizontal="right" vertical="top"/>
    </xf>
    <xf numFmtId="49" fontId="13" fillId="0" borderId="10" xfId="7" applyNumberFormat="1" applyFont="1" applyFill="1" applyBorder="1" applyAlignment="1">
      <alignment horizontal="left" vertical="top"/>
    </xf>
    <xf numFmtId="0" fontId="1" fillId="0" borderId="12" xfId="7" applyFont="1" applyBorder="1" applyAlignment="1">
      <alignment horizontal="center" vertical="top"/>
    </xf>
    <xf numFmtId="4" fontId="1" fillId="0" borderId="0" xfId="1" applyNumberFormat="1" applyFont="1" applyFill="1" applyBorder="1" applyAlignment="1">
      <alignment horizontal="right" vertical="top"/>
    </xf>
    <xf numFmtId="49" fontId="4" fillId="0" borderId="29" xfId="7" applyNumberFormat="1" applyFont="1" applyFill="1" applyBorder="1" applyAlignment="1">
      <alignment horizontal="right" vertical="top"/>
    </xf>
    <xf numFmtId="4" fontId="13" fillId="0" borderId="12" xfId="7" applyNumberFormat="1" applyFont="1" applyFill="1" applyBorder="1" applyAlignment="1">
      <alignment horizontal="right" vertical="top"/>
    </xf>
    <xf numFmtId="4" fontId="4" fillId="0" borderId="0" xfId="7" applyNumberFormat="1" applyFont="1" applyFill="1" applyBorder="1" applyAlignment="1">
      <alignment horizontal="right" vertical="top"/>
    </xf>
    <xf numFmtId="4" fontId="13" fillId="0" borderId="45" xfId="7" applyNumberFormat="1" applyFont="1" applyFill="1" applyBorder="1" applyAlignment="1">
      <alignment horizontal="right" vertical="top"/>
    </xf>
    <xf numFmtId="170" fontId="1" fillId="0" borderId="63" xfId="1" applyNumberFormat="1" applyFont="1" applyFill="1" applyBorder="1" applyAlignment="1"/>
    <xf numFmtId="0" fontId="5" fillId="0" borderId="0" xfId="7" applyFont="1" applyFill="1" applyAlignment="1"/>
    <xf numFmtId="0" fontId="5" fillId="0" borderId="0" xfId="8"/>
    <xf numFmtId="0" fontId="5" fillId="12" borderId="0" xfId="8" applyFill="1"/>
    <xf numFmtId="0" fontId="5" fillId="0" borderId="0" xfId="8" applyFill="1"/>
    <xf numFmtId="0" fontId="1" fillId="0" borderId="13" xfId="7" applyFont="1" applyFill="1" applyBorder="1" applyAlignment="1">
      <alignment horizontal="center"/>
    </xf>
    <xf numFmtId="169" fontId="1" fillId="0" borderId="64" xfId="1" applyNumberFormat="1" applyFont="1" applyFill="1" applyBorder="1" applyAlignment="1"/>
    <xf numFmtId="0" fontId="1" fillId="0" borderId="65" xfId="7" applyFont="1" applyFill="1" applyBorder="1" applyAlignment="1">
      <alignment vertical="justify"/>
    </xf>
    <xf numFmtId="49" fontId="4" fillId="0" borderId="26" xfId="7" applyNumberFormat="1" applyFont="1" applyBorder="1" applyAlignment="1">
      <alignment horizontal="justify" vertical="top"/>
    </xf>
    <xf numFmtId="0" fontId="1" fillId="0" borderId="15" xfId="7" applyFont="1" applyBorder="1" applyAlignment="1">
      <alignment vertical="top" wrapText="1"/>
    </xf>
    <xf numFmtId="0" fontId="1" fillId="0" borderId="4" xfId="7" applyFont="1" applyBorder="1" applyAlignment="1">
      <alignment horizontal="right" vertical="top"/>
    </xf>
    <xf numFmtId="4" fontId="4" fillId="0" borderId="16" xfId="7" applyNumberFormat="1" applyFont="1" applyBorder="1" applyAlignment="1">
      <alignment horizontal="right" vertical="top"/>
    </xf>
    <xf numFmtId="170" fontId="1" fillId="0" borderId="43" xfId="1" applyNumberFormat="1" applyFont="1" applyBorder="1" applyAlignment="1">
      <alignment horizontal="right" vertical="top"/>
    </xf>
    <xf numFmtId="169" fontId="1" fillId="0" borderId="44" xfId="1" applyNumberFormat="1" applyFont="1" applyBorder="1" applyAlignment="1">
      <alignment horizontal="right" vertical="top"/>
    </xf>
    <xf numFmtId="0" fontId="5" fillId="0" borderId="66" xfId="8" applyFill="1" applyBorder="1"/>
    <xf numFmtId="49" fontId="1" fillId="0" borderId="29" xfId="7" applyNumberFormat="1" applyFont="1" applyFill="1" applyBorder="1" applyAlignment="1">
      <alignment horizontal="right" vertical="top"/>
    </xf>
    <xf numFmtId="0" fontId="1" fillId="0" borderId="22" xfId="7" applyFont="1" applyFill="1" applyBorder="1" applyAlignment="1">
      <alignment horizontal="justify" vertical="justify"/>
    </xf>
    <xf numFmtId="0" fontId="1" fillId="0" borderId="13" xfId="7" applyFont="1" applyFill="1" applyBorder="1" applyAlignment="1">
      <alignment horizontal="center" vertical="top"/>
    </xf>
    <xf numFmtId="4" fontId="13" fillId="0" borderId="0" xfId="1" applyNumberFormat="1" applyFont="1" applyFill="1" applyBorder="1" applyAlignment="1">
      <alignment horizontal="right" vertical="top"/>
    </xf>
    <xf numFmtId="2" fontId="5" fillId="0" borderId="40" xfId="1" applyNumberFormat="1" applyFont="1" applyFill="1" applyBorder="1" applyAlignment="1">
      <alignment horizontal="right" vertical="top"/>
    </xf>
    <xf numFmtId="2" fontId="5" fillId="0" borderId="41" xfId="1" applyNumberFormat="1" applyFont="1" applyFill="1" applyBorder="1" applyAlignment="1">
      <alignment horizontal="right" vertical="top"/>
    </xf>
    <xf numFmtId="0" fontId="1" fillId="0" borderId="0" xfId="7" applyFill="1"/>
    <xf numFmtId="0" fontId="1" fillId="4" borderId="11" xfId="7" applyFont="1" applyFill="1" applyBorder="1" applyAlignment="1">
      <alignment vertical="justify"/>
    </xf>
    <xf numFmtId="0" fontId="1" fillId="4" borderId="12" xfId="7" applyFont="1" applyFill="1" applyBorder="1" applyAlignment="1"/>
    <xf numFmtId="49" fontId="7" fillId="10" borderId="67" xfId="7" applyNumberFormat="1" applyFont="1" applyFill="1" applyBorder="1" applyAlignment="1">
      <alignment horizontal="center" vertical="center"/>
    </xf>
    <xf numFmtId="2" fontId="8" fillId="10" borderId="14" xfId="7" applyNumberFormat="1" applyFont="1" applyFill="1" applyBorder="1" applyAlignment="1">
      <alignment horizontal="center" vertical="top"/>
    </xf>
    <xf numFmtId="49" fontId="7" fillId="10" borderId="68" xfId="7" applyNumberFormat="1" applyFont="1" applyFill="1" applyBorder="1" applyAlignment="1">
      <alignment horizontal="center" vertical="center"/>
    </xf>
    <xf numFmtId="49" fontId="1" fillId="4" borderId="69" xfId="7" applyNumberFormat="1" applyFont="1" applyFill="1" applyBorder="1" applyAlignment="1">
      <alignment vertical="top"/>
    </xf>
    <xf numFmtId="0" fontId="4" fillId="10" borderId="70" xfId="7" applyFont="1" applyFill="1" applyBorder="1" applyAlignment="1">
      <alignment horizontal="left" vertical="justify"/>
    </xf>
    <xf numFmtId="0" fontId="7" fillId="10" borderId="9" xfId="7" applyFont="1" applyFill="1" applyBorder="1" applyAlignment="1">
      <alignment vertical="justify"/>
    </xf>
    <xf numFmtId="0" fontId="7" fillId="10" borderId="34" xfId="7" applyFont="1" applyFill="1" applyBorder="1" applyAlignment="1">
      <alignment vertical="justify"/>
    </xf>
    <xf numFmtId="0" fontId="7" fillId="10" borderId="8" xfId="7" applyFont="1" applyFill="1" applyBorder="1" applyAlignment="1">
      <alignment vertical="justify"/>
    </xf>
    <xf numFmtId="170" fontId="5" fillId="0" borderId="71" xfId="1" applyNumberFormat="1" applyFont="1" applyFill="1" applyBorder="1" applyAlignment="1">
      <alignment horizontal="right" vertical="top"/>
    </xf>
    <xf numFmtId="170" fontId="5" fillId="0" borderId="40" xfId="1" applyNumberFormat="1" applyFont="1" applyFill="1" applyBorder="1" applyAlignment="1">
      <alignment horizontal="right" vertical="top"/>
    </xf>
    <xf numFmtId="170" fontId="19" fillId="2" borderId="40" xfId="7" applyNumberFormat="1" applyFont="1" applyFill="1" applyBorder="1" applyAlignment="1">
      <alignment horizontal="justify" vertical="top"/>
    </xf>
    <xf numFmtId="170" fontId="1" fillId="0" borderId="0" xfId="7" applyNumberFormat="1"/>
    <xf numFmtId="170" fontId="1" fillId="0" borderId="37" xfId="7" applyNumberFormat="1" applyBorder="1"/>
    <xf numFmtId="170" fontId="13" fillId="0" borderId="0" xfId="7" applyNumberFormat="1" applyFont="1"/>
    <xf numFmtId="170" fontId="1" fillId="0" borderId="5" xfId="6" applyNumberFormat="1" applyFont="1" applyFill="1" applyBorder="1" applyAlignment="1">
      <alignment horizontal="center" vertical="center" wrapText="1"/>
    </xf>
    <xf numFmtId="170" fontId="1" fillId="0" borderId="9" xfId="6" applyNumberFormat="1" applyFont="1" applyFill="1" applyBorder="1" applyAlignment="1">
      <alignment horizontal="center" vertical="justify" wrapText="1"/>
    </xf>
    <xf numFmtId="170" fontId="8" fillId="2" borderId="44" xfId="7" applyNumberFormat="1" applyFont="1" applyFill="1" applyBorder="1" applyAlignment="1">
      <alignment horizontal="center" vertical="top"/>
    </xf>
    <xf numFmtId="170" fontId="1" fillId="7" borderId="70" xfId="1" applyNumberFormat="1" applyFont="1" applyFill="1" applyBorder="1" applyAlignment="1"/>
    <xf numFmtId="170" fontId="1" fillId="0" borderId="41" xfId="1" applyNumberFormat="1" applyFont="1" applyBorder="1" applyAlignment="1"/>
    <xf numFmtId="170" fontId="19" fillId="2" borderId="72" xfId="7" applyNumberFormat="1" applyFont="1" applyFill="1" applyBorder="1" applyAlignment="1">
      <alignment horizontal="center" vertical="top"/>
    </xf>
    <xf numFmtId="170" fontId="5" fillId="7" borderId="70" xfId="1" applyNumberFormat="1" applyFont="1" applyFill="1" applyBorder="1" applyAlignment="1">
      <alignment horizontal="right" vertical="top"/>
    </xf>
    <xf numFmtId="49" fontId="13" fillId="0" borderId="10" xfId="7" applyNumberFormat="1" applyFont="1" applyFill="1" applyBorder="1" applyAlignment="1">
      <alignment horizontal="justify" vertical="top"/>
    </xf>
    <xf numFmtId="0" fontId="1" fillId="0" borderId="11" xfId="7" applyFont="1" applyFill="1" applyBorder="1" applyAlignment="1">
      <alignment vertical="top" wrapText="1"/>
    </xf>
    <xf numFmtId="0" fontId="1" fillId="0" borderId="38" xfId="7" applyFont="1" applyFill="1" applyBorder="1" applyAlignment="1">
      <alignment horizontal="right" vertical="top"/>
    </xf>
    <xf numFmtId="0" fontId="5" fillId="0" borderId="11" xfId="7" applyFont="1" applyFill="1" applyBorder="1" applyAlignment="1">
      <alignment horizontal="justify" vertical="justify"/>
    </xf>
    <xf numFmtId="0" fontId="5" fillId="0" borderId="12" xfId="7" applyFont="1" applyFill="1" applyBorder="1" applyAlignment="1">
      <alignment horizontal="right"/>
    </xf>
    <xf numFmtId="4" fontId="13" fillId="0" borderId="12" xfId="1" applyNumberFormat="1" applyFont="1" applyFill="1" applyBorder="1" applyAlignment="1">
      <alignment horizontal="right"/>
    </xf>
    <xf numFmtId="4" fontId="13" fillId="0" borderId="13" xfId="1" applyNumberFormat="1" applyFont="1" applyFill="1" applyBorder="1" applyAlignment="1">
      <alignment horizontal="right" vertical="top"/>
    </xf>
    <xf numFmtId="0" fontId="4" fillId="0" borderId="11" xfId="7" applyFont="1" applyBorder="1" applyAlignment="1">
      <alignment horizontal="justify" vertical="top"/>
    </xf>
    <xf numFmtId="0" fontId="5" fillId="0" borderId="12" xfId="7" applyFont="1" applyBorder="1" applyAlignment="1">
      <alignment horizontal="right"/>
    </xf>
    <xf numFmtId="0" fontId="5" fillId="0" borderId="11" xfId="7" applyFont="1" applyFill="1" applyBorder="1" applyAlignment="1">
      <alignment vertical="justify"/>
    </xf>
    <xf numFmtId="0" fontId="5" fillId="0" borderId="24" xfId="7" applyFont="1" applyFill="1" applyBorder="1" applyAlignment="1">
      <alignment horizontal="center"/>
    </xf>
    <xf numFmtId="49" fontId="29" fillId="0" borderId="10" xfId="7" applyNumberFormat="1" applyFont="1" applyFill="1" applyBorder="1" applyAlignment="1">
      <alignment horizontal="right" vertical="top"/>
    </xf>
    <xf numFmtId="0" fontId="29" fillId="0" borderId="11" xfId="7" applyFont="1" applyFill="1" applyBorder="1" applyAlignment="1">
      <alignment horizontal="left" vertical="justify"/>
    </xf>
    <xf numFmtId="0" fontId="29" fillId="0" borderId="0" xfId="7" applyFont="1" applyFill="1"/>
    <xf numFmtId="0" fontId="23" fillId="0" borderId="0" xfId="10" applyFont="1" applyAlignment="1">
      <alignment horizontal="left"/>
    </xf>
    <xf numFmtId="4" fontId="4" fillId="0" borderId="14" xfId="1" applyNumberFormat="1" applyFont="1" applyFill="1" applyBorder="1" applyAlignment="1">
      <alignment horizontal="right" vertical="top"/>
    </xf>
    <xf numFmtId="0" fontId="7" fillId="0" borderId="2" xfId="7" applyFont="1" applyBorder="1" applyAlignment="1">
      <alignment horizontal="left" vertical="justify" wrapText="1"/>
    </xf>
    <xf numFmtId="0" fontId="1" fillId="0" borderId="11" xfId="7" applyFont="1" applyBorder="1" applyAlignment="1">
      <alignment horizontal="justify"/>
    </xf>
    <xf numFmtId="4" fontId="4" fillId="0" borderId="0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4" fontId="13" fillId="0" borderId="0" xfId="1" applyNumberFormat="1" applyFont="1" applyBorder="1" applyAlignment="1">
      <alignment horizontal="right"/>
    </xf>
    <xf numFmtId="0" fontId="1" fillId="0" borderId="12" xfId="7" applyFont="1" applyBorder="1" applyAlignment="1">
      <alignment horizontal="right"/>
    </xf>
    <xf numFmtId="2" fontId="5" fillId="0" borderId="40" xfId="1" applyNumberFormat="1" applyFont="1" applyBorder="1" applyAlignment="1">
      <alignment horizontal="right"/>
    </xf>
    <xf numFmtId="2" fontId="5" fillId="0" borderId="41" xfId="1" applyNumberFormat="1" applyFont="1" applyBorder="1" applyAlignment="1">
      <alignment horizontal="right"/>
    </xf>
    <xf numFmtId="49" fontId="4" fillId="0" borderId="66" xfId="7" applyNumberFormat="1" applyFont="1" applyBorder="1" applyAlignment="1">
      <alignment horizontal="justify" vertical="top"/>
    </xf>
    <xf numFmtId="0" fontId="5" fillId="0" borderId="11" xfId="7" applyFont="1" applyFill="1" applyBorder="1" applyAlignment="1">
      <alignment vertical="top" wrapText="1"/>
    </xf>
    <xf numFmtId="4" fontId="4" fillId="0" borderId="14" xfId="1" applyNumberFormat="1" applyFont="1" applyBorder="1" applyAlignment="1">
      <alignment horizontal="right" vertical="top"/>
    </xf>
    <xf numFmtId="0" fontId="5" fillId="0" borderId="13" xfId="7" applyFont="1" applyBorder="1" applyAlignment="1"/>
    <xf numFmtId="4" fontId="1" fillId="0" borderId="40" xfId="1" applyNumberFormat="1" applyFont="1" applyBorder="1" applyAlignment="1">
      <alignment horizontal="right" vertical="top"/>
    </xf>
    <xf numFmtId="4" fontId="1" fillId="0" borderId="41" xfId="1" applyNumberFormat="1" applyFont="1" applyBorder="1" applyAlignment="1">
      <alignment horizontal="right" vertical="top"/>
    </xf>
    <xf numFmtId="165" fontId="5" fillId="0" borderId="40" xfId="1" applyNumberFormat="1" applyFont="1" applyBorder="1" applyAlignment="1">
      <alignment horizontal="right"/>
    </xf>
    <xf numFmtId="171" fontId="5" fillId="0" borderId="41" xfId="1" applyNumberFormat="1" applyFont="1" applyBorder="1" applyAlignment="1">
      <alignment horizontal="right"/>
    </xf>
    <xf numFmtId="0" fontId="1" fillId="0" borderId="12" xfId="7" applyBorder="1" applyAlignment="1">
      <alignment horizontal="right" vertical="top"/>
    </xf>
    <xf numFmtId="0" fontId="1" fillId="0" borderId="22" xfId="7" applyFont="1" applyFill="1" applyBorder="1" applyAlignment="1">
      <alignment horizontal="left" vertical="center" wrapText="1"/>
    </xf>
    <xf numFmtId="0" fontId="1" fillId="0" borderId="13" xfId="7" applyFont="1" applyFill="1" applyBorder="1" applyAlignment="1">
      <alignment horizontal="left" vertical="center"/>
    </xf>
    <xf numFmtId="4" fontId="4" fillId="0" borderId="14" xfId="1" applyNumberFormat="1" applyFont="1" applyFill="1" applyBorder="1" applyAlignment="1">
      <alignment horizontal="right" vertical="center"/>
    </xf>
    <xf numFmtId="0" fontId="5" fillId="0" borderId="12" xfId="7" applyFont="1" applyFill="1" applyBorder="1" applyAlignment="1">
      <alignment horizontal="right" vertical="top"/>
    </xf>
    <xf numFmtId="49" fontId="1" fillId="4" borderId="10" xfId="7" applyNumberFormat="1" applyFont="1" applyFill="1" applyBorder="1" applyAlignment="1">
      <alignment horizontal="justify" vertical="top"/>
    </xf>
    <xf numFmtId="0" fontId="1" fillId="4" borderId="11" xfId="7" applyFont="1" applyFill="1" applyBorder="1" applyAlignment="1">
      <alignment horizontal="justify" vertical="justify"/>
    </xf>
    <xf numFmtId="0" fontId="1" fillId="4" borderId="12" xfId="7" applyFill="1" applyBorder="1" applyAlignment="1">
      <alignment horizontal="right"/>
    </xf>
    <xf numFmtId="4" fontId="4" fillId="4" borderId="0" xfId="1" applyNumberFormat="1" applyFont="1" applyFill="1" applyBorder="1" applyAlignment="1">
      <alignment horizontal="right"/>
    </xf>
    <xf numFmtId="0" fontId="5" fillId="4" borderId="22" xfId="7" applyFont="1" applyFill="1" applyBorder="1" applyAlignment="1">
      <alignment horizontal="left" vertical="justify"/>
    </xf>
    <xf numFmtId="168" fontId="5" fillId="0" borderId="39" xfId="7" applyNumberFormat="1" applyFont="1" applyBorder="1"/>
    <xf numFmtId="168" fontId="5" fillId="0" borderId="71" xfId="1" applyNumberFormat="1" applyFont="1" applyFill="1" applyBorder="1" applyAlignment="1">
      <alignment horizontal="right" vertical="top"/>
    </xf>
    <xf numFmtId="168" fontId="5" fillId="0" borderId="73" xfId="1" applyNumberFormat="1" applyFont="1" applyFill="1" applyBorder="1" applyAlignment="1">
      <alignment horizontal="right" vertical="top"/>
    </xf>
    <xf numFmtId="168" fontId="5" fillId="0" borderId="42" xfId="7" applyNumberFormat="1" applyFont="1" applyBorder="1" applyAlignment="1"/>
    <xf numFmtId="168" fontId="5" fillId="0" borderId="0" xfId="7" applyNumberFormat="1" applyFont="1" applyBorder="1"/>
    <xf numFmtId="49" fontId="13" fillId="0" borderId="0" xfId="7" applyNumberFormat="1" applyFont="1" applyBorder="1" applyAlignment="1">
      <alignment horizontal="justify" vertical="center"/>
    </xf>
    <xf numFmtId="0" fontId="1" fillId="0" borderId="0" xfId="7" applyFont="1" applyFill="1" applyBorder="1" applyAlignment="1">
      <alignment horizontal="justify" vertical="center"/>
    </xf>
    <xf numFmtId="0" fontId="5" fillId="0" borderId="0" xfId="7" applyFont="1" applyFill="1" applyBorder="1" applyAlignment="1">
      <alignment vertical="top" wrapText="1"/>
    </xf>
    <xf numFmtId="0" fontId="5" fillId="0" borderId="0" xfId="7" applyFont="1" applyFill="1" applyBorder="1" applyAlignment="1">
      <alignment horizontal="left" vertical="top" wrapText="1"/>
    </xf>
    <xf numFmtId="0" fontId="5" fillId="0" borderId="0" xfId="7" applyFont="1" applyFill="1" applyBorder="1" applyAlignment="1">
      <alignment horizontal="right"/>
    </xf>
    <xf numFmtId="168" fontId="5" fillId="0" borderId="40" xfId="1" applyNumberFormat="1" applyFont="1" applyFill="1" applyBorder="1" applyAlignment="1">
      <alignment horizontal="right" vertical="top"/>
    </xf>
    <xf numFmtId="168" fontId="1" fillId="0" borderId="40" xfId="1" applyNumberFormat="1" applyFont="1" applyFill="1" applyBorder="1" applyAlignment="1">
      <alignment horizontal="right" vertical="top"/>
    </xf>
    <xf numFmtId="170" fontId="5" fillId="0" borderId="73" xfId="1" applyNumberFormat="1" applyFont="1" applyFill="1" applyBorder="1" applyAlignment="1">
      <alignment horizontal="right" vertical="top"/>
    </xf>
    <xf numFmtId="170" fontId="5" fillId="0" borderId="74" xfId="1" applyNumberFormat="1" applyFont="1" applyFill="1" applyBorder="1" applyAlignment="1"/>
    <xf numFmtId="165" fontId="5" fillId="0" borderId="71" xfId="1" applyNumberFormat="1" applyFont="1" applyFill="1" applyBorder="1" applyAlignment="1">
      <alignment horizontal="right" vertical="top"/>
    </xf>
    <xf numFmtId="170" fontId="1" fillId="0" borderId="40" xfId="1" applyNumberFormat="1" applyFont="1" applyFill="1" applyBorder="1" applyAlignment="1">
      <alignment horizontal="right" vertical="top"/>
    </xf>
    <xf numFmtId="165" fontId="1" fillId="0" borderId="40" xfId="1" applyNumberFormat="1" applyFont="1" applyFill="1" applyBorder="1" applyAlignment="1">
      <alignment horizontal="right" vertical="top"/>
    </xf>
    <xf numFmtId="170" fontId="5" fillId="0" borderId="75" xfId="1" applyNumberFormat="1" applyFont="1" applyFill="1" applyBorder="1" applyAlignment="1">
      <alignment horizontal="right" vertical="top"/>
    </xf>
    <xf numFmtId="170" fontId="1" fillId="0" borderId="75" xfId="1" applyNumberFormat="1" applyFont="1" applyFill="1" applyBorder="1" applyAlignment="1">
      <alignment horizontal="right" vertical="top"/>
    </xf>
    <xf numFmtId="2" fontId="1" fillId="0" borderId="40" xfId="1" applyNumberFormat="1" applyFont="1" applyFill="1" applyBorder="1" applyAlignment="1">
      <alignment horizontal="right" vertical="top"/>
    </xf>
    <xf numFmtId="170" fontId="5" fillId="0" borderId="63" xfId="1" applyNumberFormat="1" applyFont="1" applyFill="1" applyBorder="1" applyAlignment="1">
      <alignment horizontal="right" vertical="top"/>
    </xf>
    <xf numFmtId="168" fontId="5" fillId="0" borderId="40" xfId="1" applyNumberFormat="1" applyFont="1" applyFill="1" applyBorder="1" applyAlignment="1">
      <alignment horizontal="right"/>
    </xf>
    <xf numFmtId="2" fontId="5" fillId="0" borderId="75" xfId="1" applyNumberFormat="1" applyFont="1" applyFill="1" applyBorder="1" applyAlignment="1">
      <alignment horizontal="right" vertical="top"/>
    </xf>
    <xf numFmtId="170" fontId="1" fillId="0" borderId="0" xfId="7" applyNumberFormat="1" applyFill="1"/>
    <xf numFmtId="170" fontId="1" fillId="0" borderId="37" xfId="7" applyNumberFormat="1" applyFill="1" applyBorder="1"/>
    <xf numFmtId="170" fontId="13" fillId="0" borderId="0" xfId="7" applyNumberFormat="1" applyFont="1" applyFill="1"/>
    <xf numFmtId="0" fontId="27" fillId="0" borderId="0" xfId="0" applyFont="1"/>
    <xf numFmtId="172" fontId="28" fillId="4" borderId="76" xfId="8" applyNumberFormat="1" applyFont="1" applyFill="1" applyBorder="1" applyAlignment="1">
      <alignment vertical="center"/>
    </xf>
    <xf numFmtId="172" fontId="10" fillId="0" borderId="0" xfId="7" applyNumberFormat="1" applyFont="1"/>
    <xf numFmtId="172" fontId="10" fillId="3" borderId="76" xfId="7" applyNumberFormat="1" applyFont="1" applyFill="1" applyBorder="1" applyAlignment="1">
      <alignment vertical="center"/>
    </xf>
    <xf numFmtId="1" fontId="5" fillId="0" borderId="42" xfId="7" applyNumberFormat="1" applyFont="1" applyBorder="1" applyAlignment="1"/>
    <xf numFmtId="1" fontId="5" fillId="4" borderId="42" xfId="7" applyNumberFormat="1" applyFont="1" applyFill="1" applyBorder="1"/>
    <xf numFmtId="165" fontId="18" fillId="11" borderId="17" xfId="7" applyNumberFormat="1" applyFont="1" applyFill="1" applyBorder="1" applyAlignment="1">
      <alignment vertical="center"/>
    </xf>
    <xf numFmtId="2" fontId="11" fillId="5" borderId="17" xfId="7" applyNumberFormat="1" applyFont="1" applyFill="1" applyBorder="1" applyAlignment="1">
      <alignment vertical="center"/>
    </xf>
    <xf numFmtId="169" fontId="11" fillId="9" borderId="17" xfId="7" applyNumberFormat="1" applyFont="1" applyFill="1" applyBorder="1" applyAlignment="1">
      <alignment vertical="center"/>
    </xf>
    <xf numFmtId="49" fontId="13" fillId="0" borderId="27" xfId="7" applyNumberFormat="1" applyFont="1" applyFill="1" applyBorder="1" applyAlignment="1">
      <alignment horizontal="justify" vertical="top"/>
    </xf>
    <xf numFmtId="0" fontId="1" fillId="0" borderId="12" xfId="7" applyFont="1" applyFill="1" applyBorder="1" applyAlignment="1">
      <alignment horizontal="right" vertical="top"/>
    </xf>
    <xf numFmtId="168" fontId="5" fillId="0" borderId="39" xfId="7" applyNumberFormat="1" applyFont="1" applyFill="1" applyBorder="1"/>
    <xf numFmtId="4" fontId="13" fillId="0" borderId="0" xfId="7" applyNumberFormat="1" applyFont="1" applyFill="1" applyBorder="1" applyAlignment="1">
      <alignment horizontal="right" vertical="top"/>
    </xf>
    <xf numFmtId="0" fontId="13" fillId="0" borderId="11" xfId="7" applyFont="1" applyFill="1" applyBorder="1" applyAlignment="1">
      <alignment horizontal="justify" vertical="top" wrapText="1"/>
    </xf>
    <xf numFmtId="0" fontId="5" fillId="4" borderId="11" xfId="7" applyFont="1" applyFill="1" applyBorder="1" applyAlignment="1">
      <alignment horizontal="right" vertical="justify"/>
    </xf>
    <xf numFmtId="0" fontId="5" fillId="4" borderId="38" xfId="7" applyFont="1" applyFill="1" applyBorder="1" applyAlignment="1">
      <alignment horizontal="right"/>
    </xf>
    <xf numFmtId="4" fontId="13" fillId="4" borderId="0" xfId="1" applyNumberFormat="1" applyFont="1" applyFill="1" applyBorder="1" applyAlignment="1"/>
    <xf numFmtId="168" fontId="5" fillId="0" borderId="0" xfId="1" applyNumberFormat="1" applyFont="1" applyFill="1" applyBorder="1" applyAlignment="1">
      <alignment horizontal="right" vertical="top"/>
    </xf>
    <xf numFmtId="0" fontId="5" fillId="4" borderId="11" xfId="7" applyFont="1" applyFill="1" applyBorder="1" applyAlignment="1">
      <alignment horizontal="left" vertical="justify"/>
    </xf>
    <xf numFmtId="4" fontId="18" fillId="0" borderId="0" xfId="1" applyNumberFormat="1" applyFont="1" applyAlignment="1">
      <alignment horizontal="right" vertical="top"/>
    </xf>
    <xf numFmtId="17" fontId="1" fillId="0" borderId="0" xfId="7" applyNumberFormat="1" applyFont="1" applyAlignment="1">
      <alignment horizontal="justify" vertical="justify"/>
    </xf>
    <xf numFmtId="0" fontId="13" fillId="0" borderId="0" xfId="7" applyFont="1"/>
    <xf numFmtId="170" fontId="5" fillId="0" borderId="0" xfId="7" applyNumberFormat="1" applyFont="1" applyFill="1" applyAlignment="1"/>
    <xf numFmtId="170" fontId="1" fillId="4" borderId="0" xfId="7" applyNumberFormat="1" applyFill="1"/>
    <xf numFmtId="170" fontId="5" fillId="0" borderId="0" xfId="8" applyNumberFormat="1" applyFill="1"/>
    <xf numFmtId="172" fontId="2" fillId="0" borderId="0" xfId="8" applyNumberFormat="1" applyFont="1"/>
    <xf numFmtId="172" fontId="1" fillId="0" borderId="0" xfId="7" applyNumberFormat="1" applyFont="1" applyAlignment="1">
      <alignment vertical="center"/>
    </xf>
    <xf numFmtId="172" fontId="1" fillId="0" borderId="0" xfId="7" applyNumberFormat="1"/>
    <xf numFmtId="172" fontId="1" fillId="0" borderId="0" xfId="7" applyNumberFormat="1" applyFont="1"/>
    <xf numFmtId="0" fontId="18" fillId="4" borderId="21" xfId="7" applyFont="1" applyFill="1" applyBorder="1" applyAlignment="1">
      <alignment horizontal="left" vertical="top" wrapText="1"/>
    </xf>
    <xf numFmtId="0" fontId="18" fillId="4" borderId="16" xfId="7" applyFont="1" applyFill="1" applyBorder="1" applyAlignment="1">
      <alignment horizontal="left" vertical="top" wrapText="1"/>
    </xf>
    <xf numFmtId="0" fontId="18" fillId="4" borderId="77" xfId="7" applyFont="1" applyFill="1" applyBorder="1" applyAlignment="1">
      <alignment horizontal="left" vertical="top" wrapText="1"/>
    </xf>
    <xf numFmtId="0" fontId="18" fillId="4" borderId="66" xfId="7" applyFont="1" applyFill="1" applyBorder="1" applyAlignment="1">
      <alignment horizontal="left" vertical="top" wrapText="1"/>
    </xf>
    <xf numFmtId="0" fontId="18" fillId="4" borderId="0" xfId="7" applyFont="1" applyFill="1" applyAlignment="1">
      <alignment horizontal="left" vertical="top" wrapText="1"/>
    </xf>
    <xf numFmtId="0" fontId="18" fillId="4" borderId="18" xfId="7" applyFont="1" applyFill="1" applyBorder="1" applyAlignment="1">
      <alignment horizontal="left" vertical="top" wrapText="1"/>
    </xf>
    <xf numFmtId="0" fontId="18" fillId="4" borderId="1" xfId="7" applyFont="1" applyFill="1" applyBorder="1" applyAlignment="1">
      <alignment horizontal="left" vertical="top" wrapText="1"/>
    </xf>
    <xf numFmtId="0" fontId="18" fillId="4" borderId="2" xfId="7" applyFont="1" applyFill="1" applyBorder="1" applyAlignment="1">
      <alignment horizontal="left" vertical="top" wrapText="1"/>
    </xf>
    <xf numFmtId="0" fontId="18" fillId="4" borderId="78" xfId="7" applyFont="1" applyFill="1" applyBorder="1" applyAlignment="1">
      <alignment horizontal="left" vertical="top" wrapText="1"/>
    </xf>
    <xf numFmtId="0" fontId="18" fillId="0" borderId="0" xfId="7" applyFont="1" applyBorder="1" applyAlignment="1">
      <alignment horizontal="center"/>
    </xf>
    <xf numFmtId="0" fontId="26" fillId="0" borderId="0" xfId="7" applyFont="1" applyBorder="1" applyAlignment="1">
      <alignment horizontal="center"/>
    </xf>
    <xf numFmtId="0" fontId="11" fillId="4" borderId="79" xfId="8" applyFont="1" applyFill="1" applyBorder="1" applyAlignment="1">
      <alignment horizontal="right" vertical="center"/>
    </xf>
    <xf numFmtId="0" fontId="11" fillId="4" borderId="17" xfId="8" applyFont="1" applyFill="1" applyBorder="1" applyAlignment="1">
      <alignment horizontal="right" vertical="center"/>
    </xf>
    <xf numFmtId="0" fontId="11" fillId="4" borderId="80" xfId="8" applyFont="1" applyFill="1" applyBorder="1" applyAlignment="1">
      <alignment horizontal="right" vertical="center"/>
    </xf>
    <xf numFmtId="0" fontId="11" fillId="3" borderId="17" xfId="7" applyFont="1" applyFill="1" applyBorder="1" applyAlignment="1">
      <alignment horizontal="right" vertical="center"/>
    </xf>
    <xf numFmtId="0" fontId="1" fillId="0" borderId="17" xfId="7" applyBorder="1" applyAlignment="1">
      <alignment vertical="center"/>
    </xf>
    <xf numFmtId="0" fontId="1" fillId="0" borderId="0" xfId="7" applyFont="1"/>
    <xf numFmtId="0" fontId="1" fillId="0" borderId="0" xfId="7"/>
    <xf numFmtId="0" fontId="1" fillId="0" borderId="0" xfId="7" applyAlignment="1">
      <alignment horizontal="center"/>
    </xf>
    <xf numFmtId="0" fontId="31" fillId="13" borderId="20" xfId="7" applyFont="1" applyFill="1" applyBorder="1" applyAlignment="1">
      <alignment horizontal="center" vertical="top" wrapText="1"/>
    </xf>
    <xf numFmtId="0" fontId="31" fillId="13" borderId="17" xfId="7" applyFont="1" applyFill="1" applyBorder="1" applyAlignment="1">
      <alignment horizontal="center" vertical="top" wrapText="1"/>
    </xf>
    <xf numFmtId="0" fontId="31" fillId="13" borderId="80" xfId="7" applyFont="1" applyFill="1" applyBorder="1" applyAlignment="1">
      <alignment horizontal="center" vertical="top" wrapText="1"/>
    </xf>
    <xf numFmtId="0" fontId="32" fillId="4" borderId="79" xfId="8" applyFont="1" applyFill="1" applyBorder="1" applyAlignment="1">
      <alignment horizontal="right" vertical="center"/>
    </xf>
    <xf numFmtId="0" fontId="32" fillId="4" borderId="17" xfId="8" applyFont="1" applyFill="1" applyBorder="1" applyAlignment="1">
      <alignment horizontal="right" vertical="center"/>
    </xf>
    <xf numFmtId="0" fontId="32" fillId="4" borderId="80" xfId="8" applyFont="1" applyFill="1" applyBorder="1" applyAlignment="1">
      <alignment horizontal="right" vertical="center"/>
    </xf>
    <xf numFmtId="0" fontId="18" fillId="6" borderId="79" xfId="7" applyFont="1" applyFill="1" applyBorder="1" applyAlignment="1">
      <alignment horizontal="left" vertical="center"/>
    </xf>
    <xf numFmtId="0" fontId="18" fillId="6" borderId="17" xfId="7" applyFont="1" applyFill="1" applyBorder="1" applyAlignment="1">
      <alignment horizontal="left" vertical="center"/>
    </xf>
    <xf numFmtId="0" fontId="1" fillId="0" borderId="16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 wrapText="1"/>
    </xf>
    <xf numFmtId="0" fontId="3" fillId="6" borderId="17" xfId="7" applyFont="1" applyFill="1" applyBorder="1" applyAlignment="1">
      <alignment horizontal="left" vertical="top"/>
    </xf>
    <xf numFmtId="0" fontId="18" fillId="11" borderId="79" xfId="7" applyFont="1" applyFill="1" applyBorder="1" applyAlignment="1">
      <alignment horizontal="center" vertical="center"/>
    </xf>
    <xf numFmtId="0" fontId="18" fillId="11" borderId="17" xfId="7" applyFont="1" applyFill="1" applyBorder="1" applyAlignment="1">
      <alignment horizontal="center" vertical="center"/>
    </xf>
    <xf numFmtId="0" fontId="7" fillId="10" borderId="14" xfId="7" applyFont="1" applyFill="1" applyBorder="1" applyAlignment="1">
      <alignment horizontal="left" vertical="justify"/>
    </xf>
    <xf numFmtId="0" fontId="7" fillId="10" borderId="54" xfId="7" applyFont="1" applyFill="1" applyBorder="1" applyAlignment="1">
      <alignment horizontal="left" vertical="justify"/>
    </xf>
    <xf numFmtId="0" fontId="11" fillId="5" borderId="79" xfId="7" applyFont="1" applyFill="1" applyBorder="1" applyAlignment="1">
      <alignment horizontal="center" vertical="center"/>
    </xf>
    <xf numFmtId="0" fontId="11" fillId="5" borderId="17" xfId="7" applyFont="1" applyFill="1" applyBorder="1" applyAlignment="1">
      <alignment horizontal="center" vertical="center"/>
    </xf>
    <xf numFmtId="0" fontId="11" fillId="9" borderId="79" xfId="7" applyFont="1" applyFill="1" applyBorder="1" applyAlignment="1">
      <alignment horizontal="center" vertical="center"/>
    </xf>
    <xf numFmtId="0" fontId="11" fillId="9" borderId="17" xfId="7" applyFont="1" applyFill="1" applyBorder="1" applyAlignment="1">
      <alignment horizontal="center" vertical="center"/>
    </xf>
  </cellXfs>
  <cellStyles count="11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Comma 3 3" xfId="4" xr:uid="{00000000-0005-0000-0000-000003000000}"/>
    <cellStyle name="Comma 4" xfId="5" xr:uid="{00000000-0005-0000-0000-000004000000}"/>
    <cellStyle name="Comma_Spoljnji prikljucak" xfId="6" xr:uid="{00000000-0005-0000-0000-000005000000}"/>
    <cellStyle name="Normal" xfId="0" builtinId="0"/>
    <cellStyle name="Normal 2" xfId="7" xr:uid="{00000000-0005-0000-0000-000007000000}"/>
    <cellStyle name="Normal 3" xfId="8" xr:uid="{00000000-0005-0000-0000-000008000000}"/>
    <cellStyle name="Normal 3 2" xfId="9" xr:uid="{00000000-0005-0000-0000-000009000000}"/>
    <cellStyle name="Normal_PON 211-08   EP-OPREMA - Elektro radovi - Blok26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view="pageBreakPreview" zoomScaleSheetLayoutView="100" workbookViewId="0">
      <selection activeCell="B12" sqref="B12"/>
    </sheetView>
  </sheetViews>
  <sheetFormatPr defaultColWidth="9.109375" defaultRowHeight="13.2"/>
  <cols>
    <col min="1" max="1" width="6.109375" style="38" customWidth="1"/>
    <col min="2" max="2" width="8.6640625" style="39" customWidth="1"/>
    <col min="3" max="3" width="8.6640625" style="40" customWidth="1"/>
    <col min="4" max="6" width="8.6640625" style="41" customWidth="1"/>
    <col min="7" max="10" width="8.6640625" style="3" customWidth="1"/>
    <col min="11" max="11" width="15.6640625" style="3" customWidth="1"/>
    <col min="12" max="14" width="9.109375" style="3"/>
    <col min="15" max="15" width="18" style="3" bestFit="1" customWidth="1"/>
    <col min="16" max="16384" width="9.109375" style="3"/>
  </cols>
  <sheetData>
    <row r="1" spans="1:11">
      <c r="A1" s="433"/>
      <c r="B1" s="434"/>
      <c r="C1" s="434"/>
      <c r="D1" s="434"/>
      <c r="E1" s="434"/>
      <c r="F1" s="434"/>
      <c r="G1" s="434"/>
      <c r="H1" s="434"/>
      <c r="I1" s="434"/>
      <c r="J1" s="434"/>
      <c r="K1" s="435"/>
    </row>
    <row r="2" spans="1:11">
      <c r="A2" s="436"/>
      <c r="B2" s="437"/>
      <c r="C2" s="437"/>
      <c r="D2" s="437"/>
      <c r="E2" s="437"/>
      <c r="F2" s="437"/>
      <c r="G2" s="437"/>
      <c r="H2" s="437"/>
      <c r="I2" s="437"/>
      <c r="J2" s="437"/>
      <c r="K2" s="438"/>
    </row>
    <row r="3" spans="1:11">
      <c r="A3" s="436"/>
      <c r="B3" s="437"/>
      <c r="C3" s="437"/>
      <c r="D3" s="437"/>
      <c r="E3" s="437"/>
      <c r="F3" s="437"/>
      <c r="G3" s="437"/>
      <c r="H3" s="437"/>
      <c r="I3" s="437"/>
      <c r="J3" s="437"/>
      <c r="K3" s="438"/>
    </row>
    <row r="4" spans="1:11">
      <c r="A4" s="436"/>
      <c r="B4" s="437"/>
      <c r="C4" s="437"/>
      <c r="D4" s="437"/>
      <c r="E4" s="437"/>
      <c r="F4" s="437"/>
      <c r="G4" s="437"/>
      <c r="H4" s="437"/>
      <c r="I4" s="437"/>
      <c r="J4" s="437"/>
      <c r="K4" s="438"/>
    </row>
    <row r="5" spans="1:11" ht="13.8" thickBot="1">
      <c r="A5" s="439"/>
      <c r="B5" s="440"/>
      <c r="C5" s="440"/>
      <c r="D5" s="440"/>
      <c r="E5" s="440"/>
      <c r="F5" s="440"/>
      <c r="G5" s="440"/>
      <c r="H5" s="440"/>
      <c r="I5" s="440"/>
      <c r="J5" s="440"/>
      <c r="K5" s="441"/>
    </row>
    <row r="6" spans="1:11" ht="15.6">
      <c r="D6" s="423"/>
    </row>
    <row r="8" spans="1:11" ht="15.6">
      <c r="G8" s="41"/>
      <c r="H8" s="423"/>
    </row>
    <row r="12" spans="1:11" ht="21">
      <c r="B12" s="350"/>
      <c r="C12" s="48"/>
      <c r="F12" s="3"/>
      <c r="G12" s="119"/>
      <c r="H12" s="120"/>
    </row>
    <row r="13" spans="1:11">
      <c r="C13" s="424"/>
      <c r="D13" s="451"/>
      <c r="E13" s="451"/>
      <c r="F13" s="451"/>
      <c r="G13" s="451"/>
      <c r="H13" s="451"/>
      <c r="I13" s="451"/>
      <c r="J13" s="451"/>
    </row>
    <row r="14" spans="1:11" ht="12" customHeight="1"/>
    <row r="15" spans="1:11" ht="13.8" thickBot="1">
      <c r="A15" s="3"/>
      <c r="B15" s="54"/>
      <c r="C15" s="54"/>
      <c r="D15" s="54"/>
      <c r="E15" s="54"/>
      <c r="F15" s="54"/>
      <c r="G15" s="54"/>
      <c r="H15" s="54"/>
      <c r="I15" s="54"/>
    </row>
    <row r="16" spans="1:11" ht="18" thickBot="1">
      <c r="A16" s="1"/>
      <c r="B16" s="452" t="s">
        <v>46</v>
      </c>
      <c r="C16" s="453"/>
      <c r="D16" s="453"/>
      <c r="E16" s="453"/>
      <c r="F16" s="453"/>
      <c r="G16" s="453"/>
      <c r="H16" s="453"/>
      <c r="I16" s="453"/>
      <c r="J16" s="453"/>
      <c r="K16" s="454"/>
    </row>
    <row r="17" spans="1:15" s="1" customFormat="1" ht="20.399999999999999" customHeight="1" thickBot="1">
      <c r="A17" s="45"/>
      <c r="B17" s="54"/>
      <c r="C17" s="54"/>
      <c r="D17" s="54"/>
      <c r="E17" s="54"/>
      <c r="F17" s="54"/>
      <c r="G17" s="54"/>
      <c r="H17" s="54"/>
      <c r="I17" s="54"/>
      <c r="J17" s="45"/>
      <c r="K17" s="53"/>
    </row>
    <row r="18" spans="1:15" s="45" customFormat="1" ht="16.2" thickBot="1">
      <c r="A18" s="55" t="s">
        <v>8</v>
      </c>
      <c r="B18" s="455" t="s">
        <v>44</v>
      </c>
      <c r="C18" s="456"/>
      <c r="D18" s="456"/>
      <c r="E18" s="456"/>
      <c r="F18" s="456"/>
      <c r="G18" s="456"/>
      <c r="H18" s="456"/>
      <c r="I18" s="456"/>
      <c r="J18" s="457"/>
      <c r="K18" s="405">
        <f>'1.Građevinski radovi '!F116</f>
        <v>38743.926800000001</v>
      </c>
    </row>
    <row r="19" spans="1:15" s="52" customFormat="1" ht="26.25" customHeight="1" thickBot="1">
      <c r="A19" s="55" t="s">
        <v>10</v>
      </c>
      <c r="B19" s="455" t="s">
        <v>130</v>
      </c>
      <c r="C19" s="456"/>
      <c r="D19" s="456"/>
      <c r="E19" s="456"/>
      <c r="F19" s="456"/>
      <c r="G19" s="456"/>
      <c r="H19" s="456"/>
      <c r="I19" s="456"/>
      <c r="J19" s="457"/>
      <c r="K19" s="405">
        <f>'2.VIK '!F16</f>
        <v>652.04999999999995</v>
      </c>
    </row>
    <row r="20" spans="1:15" s="52" customFormat="1" ht="26.25" customHeight="1" thickBot="1">
      <c r="A20" s="56" t="s">
        <v>11</v>
      </c>
      <c r="B20" s="444" t="s">
        <v>45</v>
      </c>
      <c r="C20" s="445"/>
      <c r="D20" s="445"/>
      <c r="E20" s="445"/>
      <c r="F20" s="445"/>
      <c r="G20" s="445"/>
      <c r="H20" s="445"/>
      <c r="I20" s="445"/>
      <c r="J20" s="446"/>
      <c r="K20" s="405">
        <f>'3.Elektro radovi'!F56</f>
        <v>5907.16</v>
      </c>
      <c r="O20" s="429"/>
    </row>
    <row r="21" spans="1:15" s="45" customFormat="1" ht="16.2" thickBot="1">
      <c r="A21" s="56" t="s">
        <v>17</v>
      </c>
      <c r="B21" s="444" t="s">
        <v>129</v>
      </c>
      <c r="C21" s="445"/>
      <c r="D21" s="445"/>
      <c r="E21" s="445"/>
      <c r="F21" s="445"/>
      <c r="G21" s="445"/>
      <c r="H21" s="445"/>
      <c r="I21" s="445"/>
      <c r="J21" s="446"/>
      <c r="K21" s="405">
        <f>'4.Bezbedno-sigur. radovi'!F13</f>
        <v>1009.5</v>
      </c>
    </row>
    <row r="22" spans="1:15" s="49" customFormat="1" ht="22.95" customHeight="1" thickBot="1">
      <c r="A22" s="45"/>
      <c r="B22" s="442"/>
      <c r="C22" s="443"/>
      <c r="D22" s="443"/>
      <c r="E22" s="443"/>
      <c r="F22" s="443"/>
      <c r="G22" s="443"/>
      <c r="H22" s="443"/>
      <c r="I22" s="443"/>
      <c r="J22" s="443"/>
      <c r="K22" s="406"/>
      <c r="O22" s="430"/>
    </row>
    <row r="23" spans="1:15" ht="16.2" thickBot="1">
      <c r="A23" s="51"/>
      <c r="B23" s="50"/>
      <c r="C23" s="447" t="s">
        <v>18</v>
      </c>
      <c r="D23" s="448"/>
      <c r="E23" s="448"/>
      <c r="F23" s="448"/>
      <c r="G23" s="448"/>
      <c r="H23" s="448"/>
      <c r="I23" s="448"/>
      <c r="J23" s="448"/>
      <c r="K23" s="407">
        <f>SUM(K18:K22)</f>
        <v>46312.636800000007</v>
      </c>
      <c r="O23" s="431"/>
    </row>
    <row r="24" spans="1:15" s="45" customFormat="1">
      <c r="A24" s="3"/>
      <c r="B24" s="54"/>
      <c r="C24" s="54"/>
      <c r="D24" s="54"/>
      <c r="E24" s="54"/>
      <c r="F24" s="54"/>
      <c r="G24" s="54"/>
      <c r="H24" s="54"/>
      <c r="I24" s="54"/>
      <c r="J24" s="3"/>
      <c r="K24" s="3"/>
      <c r="O24" s="432"/>
    </row>
    <row r="25" spans="1:15">
      <c r="A25" s="3"/>
      <c r="B25" s="48"/>
      <c r="C25" s="48"/>
      <c r="D25" s="48"/>
      <c r="E25" s="48"/>
      <c r="F25" s="48"/>
      <c r="G25" s="48"/>
      <c r="H25" s="47"/>
      <c r="I25" s="47"/>
    </row>
    <row r="26" spans="1:15" ht="15.6">
      <c r="A26" s="71"/>
      <c r="B26" s="72"/>
      <c r="C26" s="121"/>
      <c r="D26" s="117"/>
      <c r="E26" s="117"/>
      <c r="F26" s="117"/>
      <c r="G26" s="117"/>
      <c r="H26" s="117"/>
      <c r="I26" s="117"/>
      <c r="J26" s="117"/>
      <c r="K26" s="73"/>
    </row>
    <row r="27" spans="1:15">
      <c r="A27" s="3"/>
      <c r="B27" s="48"/>
      <c r="C27" s="48"/>
      <c r="D27" s="48"/>
      <c r="E27" s="48"/>
      <c r="F27" s="48"/>
      <c r="G27" s="48"/>
      <c r="H27" s="47"/>
      <c r="I27" s="47"/>
      <c r="O27" s="431"/>
    </row>
    <row r="28" spans="1:15">
      <c r="A28" s="71"/>
      <c r="D28" s="48"/>
      <c r="E28" s="48"/>
      <c r="F28" s="48"/>
      <c r="G28" s="48"/>
      <c r="H28" s="47"/>
      <c r="I28" s="47"/>
      <c r="J28" s="425"/>
    </row>
    <row r="29" spans="1:15">
      <c r="B29" s="45"/>
      <c r="C29" s="45"/>
      <c r="D29" s="45"/>
      <c r="E29" s="45"/>
      <c r="F29" s="45"/>
      <c r="G29" s="45"/>
      <c r="H29" s="46"/>
      <c r="I29" s="46"/>
      <c r="J29" s="45"/>
    </row>
    <row r="30" spans="1:15">
      <c r="B30" s="3"/>
      <c r="C30" s="122"/>
      <c r="D30" s="62"/>
      <c r="E30" s="3"/>
      <c r="F30" s="3"/>
      <c r="H30" s="158"/>
      <c r="I30" s="158"/>
      <c r="J30" s="123"/>
      <c r="K30" s="123"/>
    </row>
    <row r="31" spans="1:15">
      <c r="B31" s="3"/>
      <c r="C31" s="449"/>
      <c r="D31" s="450"/>
      <c r="E31" s="3"/>
      <c r="F31" s="123"/>
      <c r="G31" s="123"/>
      <c r="H31" s="123"/>
      <c r="I31" s="123"/>
      <c r="J31" s="159"/>
      <c r="K31" s="123"/>
    </row>
    <row r="32" spans="1:15">
      <c r="H32" s="123"/>
      <c r="I32" s="123"/>
      <c r="J32" s="123"/>
      <c r="K32" s="123"/>
    </row>
    <row r="33" spans="8:11">
      <c r="H33" s="123"/>
      <c r="I33" s="123"/>
      <c r="J33" s="123"/>
      <c r="K33" s="123"/>
    </row>
  </sheetData>
  <mergeCells count="10">
    <mergeCell ref="A1:K5"/>
    <mergeCell ref="B22:J22"/>
    <mergeCell ref="B21:J21"/>
    <mergeCell ref="C23:J23"/>
    <mergeCell ref="C31:D31"/>
    <mergeCell ref="D13:J13"/>
    <mergeCell ref="B16:K16"/>
    <mergeCell ref="B18:J18"/>
    <mergeCell ref="B19:J19"/>
    <mergeCell ref="B20:J20"/>
  </mergeCells>
  <pageMargins left="0.78740157480314965" right="0.39370078740157483" top="0.51181102362204722" bottom="0.51181102362204722" header="0.51181102362204722" footer="0.51181102362204722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I116"/>
  <sheetViews>
    <sheetView tabSelected="1" topLeftCell="A4" zoomScale="130" zoomScaleNormal="130" zoomScaleSheetLayoutView="90" workbookViewId="0">
      <selection activeCell="A13" sqref="A13"/>
    </sheetView>
  </sheetViews>
  <sheetFormatPr defaultRowHeight="13.2"/>
  <cols>
    <col min="1" max="1" width="5.109375" style="88" customWidth="1"/>
    <col min="2" max="2" width="49.88671875" style="39" customWidth="1"/>
    <col min="3" max="3" width="6.5546875" style="40" customWidth="1"/>
    <col min="4" max="4" width="10.6640625" style="41" customWidth="1"/>
    <col min="5" max="5" width="11.5546875" style="401" customWidth="1"/>
    <col min="6" max="6" width="11.6640625" style="326" bestFit="1" customWidth="1"/>
    <col min="7" max="7" width="8.88671875" style="3"/>
    <col min="8" max="8" width="12.88671875" style="3" customWidth="1"/>
    <col min="9" max="9" width="13" style="3" customWidth="1"/>
    <col min="10" max="10" width="15.6640625" style="3" customWidth="1"/>
    <col min="11" max="16384" width="8.88671875" style="3"/>
  </cols>
  <sheetData>
    <row r="1" spans="1:8" s="1" customFormat="1" ht="18" thickBot="1">
      <c r="A1" s="79" t="s">
        <v>0</v>
      </c>
      <c r="B1" s="462" t="s">
        <v>176</v>
      </c>
      <c r="C1" s="462"/>
      <c r="D1" s="462"/>
      <c r="E1" s="462"/>
      <c r="F1" s="462"/>
    </row>
    <row r="2" spans="1:8" s="8" customFormat="1">
      <c r="A2" s="80"/>
      <c r="B2" s="460" t="s">
        <v>27</v>
      </c>
      <c r="C2" s="460"/>
      <c r="D2" s="460"/>
      <c r="E2" s="460"/>
      <c r="F2" s="460"/>
    </row>
    <row r="3" spans="1:8" s="8" customFormat="1" ht="13.8" thickBot="1">
      <c r="A3" s="81"/>
      <c r="B3" s="461" t="s">
        <v>25</v>
      </c>
      <c r="C3" s="461"/>
      <c r="D3" s="461"/>
      <c r="E3" s="461"/>
      <c r="F3" s="461"/>
    </row>
    <row r="4" spans="1:8" s="15" customFormat="1" ht="24">
      <c r="A4" s="82" t="s">
        <v>1</v>
      </c>
      <c r="B4" s="74" t="s">
        <v>2</v>
      </c>
      <c r="C4" s="11" t="s">
        <v>3</v>
      </c>
      <c r="D4" s="180" t="s">
        <v>4</v>
      </c>
      <c r="E4" s="195" t="s">
        <v>185</v>
      </c>
      <c r="F4" s="329" t="s">
        <v>186</v>
      </c>
    </row>
    <row r="5" spans="1:8" s="15" customFormat="1" ht="13.8" thickBot="1">
      <c r="A5" s="83"/>
      <c r="B5" s="17"/>
      <c r="C5" s="18"/>
      <c r="D5" s="19"/>
      <c r="E5" s="197" t="s">
        <v>5</v>
      </c>
      <c r="F5" s="330" t="s">
        <v>6</v>
      </c>
    </row>
    <row r="6" spans="1:8" s="22" customFormat="1" ht="13.8">
      <c r="A6" s="84" t="s">
        <v>8</v>
      </c>
      <c r="B6" s="42" t="s">
        <v>7</v>
      </c>
      <c r="C6" s="43"/>
      <c r="D6" s="44"/>
      <c r="E6" s="44"/>
      <c r="F6" s="331"/>
    </row>
    <row r="7" spans="1:8" s="97" customFormat="1" ht="39.6">
      <c r="A7" s="78" t="s">
        <v>68</v>
      </c>
      <c r="B7" s="98" t="s">
        <v>200</v>
      </c>
      <c r="C7" s="166"/>
      <c r="D7" s="288"/>
      <c r="E7" s="379"/>
      <c r="F7" s="378"/>
    </row>
    <row r="8" spans="1:8" s="97" customFormat="1">
      <c r="A8" s="78"/>
      <c r="B8" s="77" t="s">
        <v>88</v>
      </c>
      <c r="C8" s="166"/>
      <c r="D8" s="288"/>
      <c r="E8" s="379"/>
      <c r="F8" s="378"/>
    </row>
    <row r="9" spans="1:8" s="292" customFormat="1">
      <c r="A9" s="284"/>
      <c r="B9" s="345"/>
      <c r="C9" s="346" t="s">
        <v>9</v>
      </c>
      <c r="D9" s="101">
        <v>9</v>
      </c>
      <c r="E9" s="388">
        <v>500</v>
      </c>
      <c r="F9" s="378">
        <f>SUM(D9*E9)</f>
        <v>4500</v>
      </c>
      <c r="H9" s="426"/>
    </row>
    <row r="10" spans="1:8" ht="39.6">
      <c r="A10" s="23" t="s">
        <v>80</v>
      </c>
      <c r="B10" s="24" t="s">
        <v>136</v>
      </c>
      <c r="C10" s="25"/>
      <c r="D10" s="289"/>
      <c r="E10" s="389"/>
      <c r="F10" s="378"/>
      <c r="H10" s="426"/>
    </row>
    <row r="11" spans="1:8">
      <c r="A11" s="27"/>
      <c r="B11" s="28" t="s">
        <v>15</v>
      </c>
      <c r="C11" s="25" t="s">
        <v>12</v>
      </c>
      <c r="D11" s="289">
        <v>10</v>
      </c>
      <c r="E11" s="389">
        <v>10</v>
      </c>
      <c r="F11" s="378">
        <v>100</v>
      </c>
      <c r="H11" s="426"/>
    </row>
    <row r="12" spans="1:8">
      <c r="A12" s="27"/>
      <c r="B12" s="221" t="s">
        <v>201</v>
      </c>
      <c r="C12" s="29" t="s">
        <v>12</v>
      </c>
      <c r="D12" s="30">
        <v>1</v>
      </c>
      <c r="E12" s="388">
        <v>28.749999999999996</v>
      </c>
      <c r="F12" s="378">
        <f>SUM(D12*E12)</f>
        <v>28.749999999999996</v>
      </c>
      <c r="H12" s="426"/>
    </row>
    <row r="13" spans="1:8" s="97" customFormat="1" ht="52.8">
      <c r="A13" s="85" t="s">
        <v>187</v>
      </c>
      <c r="B13" s="70" t="s">
        <v>62</v>
      </c>
      <c r="C13" s="66"/>
      <c r="D13" s="290"/>
      <c r="E13" s="380"/>
      <c r="F13" s="378"/>
      <c r="H13" s="426"/>
    </row>
    <row r="14" spans="1:8" s="97" customFormat="1">
      <c r="A14" s="78"/>
      <c r="B14" s="65"/>
      <c r="C14" s="67" t="s">
        <v>12</v>
      </c>
      <c r="D14" s="68">
        <v>12</v>
      </c>
      <c r="E14" s="388">
        <v>25.759999999999998</v>
      </c>
      <c r="F14" s="378">
        <f>SUM(D14*E14)</f>
        <v>309.12</v>
      </c>
      <c r="H14" s="426"/>
    </row>
    <row r="15" spans="1:8" s="312" customFormat="1" ht="66">
      <c r="A15" s="85" t="s">
        <v>188</v>
      </c>
      <c r="B15" s="70" t="s">
        <v>63</v>
      </c>
      <c r="C15" s="66"/>
      <c r="D15" s="290"/>
      <c r="E15" s="390"/>
      <c r="F15" s="378"/>
      <c r="H15" s="426"/>
    </row>
    <row r="16" spans="1:8">
      <c r="A16" s="78"/>
      <c r="B16" s="65"/>
      <c r="C16" s="67" t="s">
        <v>50</v>
      </c>
      <c r="D16" s="68">
        <v>35</v>
      </c>
      <c r="E16" s="388">
        <v>4.1399999999999997</v>
      </c>
      <c r="F16" s="378">
        <f>SUM(D16*E16)</f>
        <v>144.89999999999998</v>
      </c>
      <c r="H16" s="426"/>
    </row>
    <row r="17" spans="1:8" ht="26.4">
      <c r="A17" s="336" t="s">
        <v>189</v>
      </c>
      <c r="B17" s="337" t="s">
        <v>87</v>
      </c>
      <c r="C17" s="338"/>
      <c r="D17" s="288"/>
      <c r="E17" s="323"/>
      <c r="F17" s="378"/>
      <c r="H17" s="426"/>
    </row>
    <row r="18" spans="1:8">
      <c r="A18" s="171"/>
      <c r="B18" s="28" t="s">
        <v>88</v>
      </c>
      <c r="C18" s="172"/>
      <c r="D18" s="101"/>
      <c r="E18" s="391"/>
      <c r="F18" s="378"/>
      <c r="H18" s="426"/>
    </row>
    <row r="19" spans="1:8">
      <c r="A19" s="171"/>
      <c r="B19" s="112"/>
      <c r="C19" s="173" t="s">
        <v>9</v>
      </c>
      <c r="D19" s="288">
        <v>35</v>
      </c>
      <c r="E19" s="388">
        <v>10.35</v>
      </c>
      <c r="F19" s="378">
        <f>SUM(D19*E19)</f>
        <v>362.25</v>
      </c>
      <c r="H19" s="426"/>
    </row>
    <row r="20" spans="1:8" s="111" customFormat="1" ht="39.6">
      <c r="A20" s="85" t="s">
        <v>190</v>
      </c>
      <c r="B20" s="107" t="s">
        <v>141</v>
      </c>
      <c r="C20" s="76"/>
      <c r="D20" s="101"/>
      <c r="E20" s="391"/>
      <c r="F20" s="378"/>
      <c r="H20" s="426"/>
    </row>
    <row r="21" spans="1:8" s="349" customFormat="1">
      <c r="A21" s="347"/>
      <c r="B21" s="348"/>
      <c r="C21" s="372" t="s">
        <v>50</v>
      </c>
      <c r="D21" s="288">
        <v>15</v>
      </c>
      <c r="E21" s="388">
        <v>3.4499999999999997</v>
      </c>
      <c r="F21" s="378">
        <f>SUM(D21*E21)</f>
        <v>51.749999999999993</v>
      </c>
      <c r="H21" s="426"/>
    </row>
    <row r="22" spans="1:8" s="105" customFormat="1" ht="52.8">
      <c r="A22" s="161" t="s">
        <v>202</v>
      </c>
      <c r="B22" s="160" t="s">
        <v>203</v>
      </c>
      <c r="C22" s="419"/>
      <c r="D22" s="420"/>
      <c r="E22" s="421"/>
      <c r="F22" s="382"/>
      <c r="H22" s="426"/>
    </row>
    <row r="23" spans="1:8" s="105" customFormat="1" ht="13.8">
      <c r="A23" s="161"/>
      <c r="B23" s="418"/>
      <c r="C23" s="419" t="s">
        <v>12</v>
      </c>
      <c r="D23" s="420">
        <v>2</v>
      </c>
      <c r="E23" s="388">
        <v>40.25</v>
      </c>
      <c r="F23" s="378">
        <f>SUM(D23*E23)</f>
        <v>80.5</v>
      </c>
      <c r="H23" s="426"/>
    </row>
    <row r="24" spans="1:8" s="105" customFormat="1" ht="39.6">
      <c r="A24" s="161" t="s">
        <v>212</v>
      </c>
      <c r="B24" s="160" t="s">
        <v>213</v>
      </c>
      <c r="C24" s="419"/>
      <c r="D24" s="420"/>
      <c r="E24" s="421"/>
      <c r="F24" s="382"/>
      <c r="H24" s="426"/>
    </row>
    <row r="25" spans="1:8" s="105" customFormat="1" ht="13.8">
      <c r="A25" s="161"/>
      <c r="B25" s="422" t="s">
        <v>30</v>
      </c>
      <c r="C25" s="419" t="s">
        <v>37</v>
      </c>
      <c r="D25" s="420">
        <v>1</v>
      </c>
      <c r="E25" s="388">
        <v>51.749999999999993</v>
      </c>
      <c r="F25" s="378">
        <f>SUM(D25*E25)</f>
        <v>51.749999999999993</v>
      </c>
      <c r="H25" s="426"/>
    </row>
    <row r="26" spans="1:8" s="118" customFormat="1" ht="13.8" thickBot="1">
      <c r="A26" s="124"/>
      <c r="B26" s="128" t="s">
        <v>66</v>
      </c>
      <c r="C26" s="125"/>
      <c r="D26" s="126"/>
      <c r="E26" s="126"/>
      <c r="F26" s="332">
        <f>SUM(F7:F25)</f>
        <v>5629.0199999999995</v>
      </c>
      <c r="H26" s="426"/>
    </row>
    <row r="27" spans="1:8" s="118" customFormat="1" ht="13.8">
      <c r="A27" s="86" t="s">
        <v>10</v>
      </c>
      <c r="B27" s="102" t="s">
        <v>13</v>
      </c>
      <c r="C27" s="103"/>
      <c r="D27" s="104"/>
      <c r="E27" s="104"/>
      <c r="F27" s="334"/>
      <c r="H27" s="426"/>
    </row>
    <row r="28" spans="1:8" ht="105.6">
      <c r="A28" s="170" t="s">
        <v>147</v>
      </c>
      <c r="B28" s="114" t="s">
        <v>89</v>
      </c>
      <c r="C28" s="25"/>
      <c r="D28" s="26"/>
      <c r="E28" s="393"/>
      <c r="F28" s="378"/>
      <c r="H28" s="426"/>
    </row>
    <row r="29" spans="1:8" ht="26.4">
      <c r="A29" s="27"/>
      <c r="B29" s="115" t="s">
        <v>90</v>
      </c>
      <c r="C29" s="25"/>
      <c r="D29" s="26"/>
      <c r="E29" s="393"/>
      <c r="F29" s="378"/>
      <c r="H29" s="426"/>
    </row>
    <row r="30" spans="1:8">
      <c r="A30" s="27"/>
      <c r="B30" s="116"/>
      <c r="C30" s="31" t="s">
        <v>9</v>
      </c>
      <c r="D30" s="351">
        <v>7</v>
      </c>
      <c r="E30" s="388">
        <v>29.67</v>
      </c>
      <c r="F30" s="378">
        <f>SUM(D30*E30)</f>
        <v>207.69</v>
      </c>
      <c r="H30" s="426"/>
    </row>
    <row r="31" spans="1:8" s="118" customFormat="1" ht="105.6">
      <c r="A31" s="413" t="s">
        <v>160</v>
      </c>
      <c r="B31" s="252" t="s">
        <v>159</v>
      </c>
      <c r="C31" s="414"/>
      <c r="D31" s="289"/>
      <c r="E31" s="394"/>
      <c r="F31" s="415"/>
      <c r="H31" s="426"/>
    </row>
    <row r="32" spans="1:8" s="105" customFormat="1" ht="26.4">
      <c r="A32" s="27"/>
      <c r="B32" s="115" t="s">
        <v>90</v>
      </c>
      <c r="C32" s="25"/>
      <c r="D32" s="26"/>
      <c r="E32" s="394"/>
      <c r="F32" s="378"/>
      <c r="H32" s="426"/>
    </row>
    <row r="33" spans="1:9" s="97" customFormat="1">
      <c r="A33" s="27"/>
      <c r="B33" s="116"/>
      <c r="C33" s="31" t="s">
        <v>9</v>
      </c>
      <c r="D33" s="362">
        <v>25</v>
      </c>
      <c r="E33" s="388">
        <v>29.669999999999998</v>
      </c>
      <c r="F33" s="378">
        <f>SUM(D33*E33)</f>
        <v>741.75</v>
      </c>
      <c r="H33" s="426"/>
    </row>
    <row r="34" spans="1:9" ht="66">
      <c r="A34" s="170" t="s">
        <v>138</v>
      </c>
      <c r="B34" s="252" t="s">
        <v>137</v>
      </c>
      <c r="C34" s="278"/>
      <c r="D34" s="279"/>
      <c r="E34" s="396"/>
      <c r="F34" s="378"/>
      <c r="H34" s="426"/>
    </row>
    <row r="35" spans="1:9" s="97" customFormat="1">
      <c r="A35" s="280"/>
      <c r="B35" s="281"/>
      <c r="C35" s="282" t="s">
        <v>9</v>
      </c>
      <c r="D35" s="354">
        <v>82</v>
      </c>
      <c r="E35" s="388">
        <v>200</v>
      </c>
      <c r="F35" s="378">
        <f>SUM(D35*E35)</f>
        <v>16400</v>
      </c>
      <c r="H35" s="426"/>
    </row>
    <row r="36" spans="1:9" s="97" customFormat="1" ht="39.6">
      <c r="A36" s="383" t="s">
        <v>148</v>
      </c>
      <c r="B36" s="385" t="s">
        <v>196</v>
      </c>
      <c r="C36" s="282"/>
      <c r="D36" s="354"/>
      <c r="E36" s="388"/>
      <c r="F36" s="382"/>
      <c r="H36" s="426"/>
    </row>
    <row r="37" spans="1:9" s="97" customFormat="1">
      <c r="A37" s="383"/>
      <c r="B37" s="384" t="s">
        <v>182</v>
      </c>
      <c r="C37" s="282" t="s">
        <v>50</v>
      </c>
      <c r="D37" s="354">
        <v>20</v>
      </c>
      <c r="E37" s="388">
        <v>50</v>
      </c>
      <c r="F37" s="378">
        <f>SUM(D37*E37)</f>
        <v>1000</v>
      </c>
      <c r="H37" s="426"/>
    </row>
    <row r="38" spans="1:9" s="97" customFormat="1" ht="13.8" thickBot="1">
      <c r="A38" s="131"/>
      <c r="B38" s="134" t="s">
        <v>67</v>
      </c>
      <c r="C38" s="132"/>
      <c r="D38" s="133"/>
      <c r="E38" s="133"/>
      <c r="F38" s="335">
        <f>SUM(F28:F37)</f>
        <v>18349.439999999999</v>
      </c>
      <c r="H38" s="426"/>
    </row>
    <row r="39" spans="1:9" s="97" customFormat="1">
      <c r="A39" s="129"/>
      <c r="B39" s="130"/>
      <c r="C39" s="76"/>
      <c r="D39" s="75"/>
      <c r="E39" s="75"/>
      <c r="F39" s="333"/>
      <c r="G39" s="254"/>
      <c r="H39" s="426"/>
      <c r="I39" s="253"/>
    </row>
    <row r="40" spans="1:9" s="97" customFormat="1" ht="13.8">
      <c r="A40" s="86" t="s">
        <v>11</v>
      </c>
      <c r="B40" s="102" t="s">
        <v>14</v>
      </c>
      <c r="C40" s="103"/>
      <c r="D40" s="104"/>
      <c r="E40" s="104"/>
      <c r="F40" s="334"/>
      <c r="G40" s="254"/>
      <c r="H40" s="426"/>
      <c r="I40" s="253"/>
    </row>
    <row r="41" spans="1:9" s="118" customFormat="1" ht="92.4">
      <c r="A41" s="284" t="s">
        <v>82</v>
      </c>
      <c r="B41" s="107" t="s">
        <v>134</v>
      </c>
      <c r="C41" s="372"/>
      <c r="D41" s="416"/>
      <c r="E41" s="324"/>
      <c r="F41" s="415"/>
      <c r="H41" s="426"/>
    </row>
    <row r="42" spans="1:9" s="105" customFormat="1" ht="13.8">
      <c r="A42" s="284"/>
      <c r="B42" s="339" t="s">
        <v>144</v>
      </c>
      <c r="C42" s="340" t="s">
        <v>9</v>
      </c>
      <c r="D42" s="108">
        <f>155+35</f>
        <v>190</v>
      </c>
      <c r="E42" s="388">
        <v>3</v>
      </c>
      <c r="F42" s="378">
        <f>SUM(D42*E42)</f>
        <v>570</v>
      </c>
      <c r="H42" s="426"/>
    </row>
    <row r="43" spans="1:9" s="97" customFormat="1">
      <c r="A43" s="284"/>
      <c r="B43" s="107" t="s">
        <v>145</v>
      </c>
      <c r="C43" s="340" t="s">
        <v>9</v>
      </c>
      <c r="D43" s="341">
        <v>45</v>
      </c>
      <c r="E43" s="388">
        <v>6</v>
      </c>
      <c r="F43" s="378">
        <f>SUM(D43*E43)</f>
        <v>270</v>
      </c>
      <c r="H43" s="426"/>
    </row>
    <row r="44" spans="1:9" s="97" customFormat="1">
      <c r="A44" s="284"/>
      <c r="B44" s="386" t="s">
        <v>183</v>
      </c>
      <c r="C44" s="387" t="s">
        <v>9</v>
      </c>
      <c r="D44" s="108">
        <f>9.5*1.8</f>
        <v>17.100000000000001</v>
      </c>
      <c r="E44" s="388">
        <v>7</v>
      </c>
      <c r="F44" s="378">
        <f>SUM(D44*E44)</f>
        <v>119.70000000000002</v>
      </c>
      <c r="H44" s="426"/>
    </row>
    <row r="45" spans="1:9" ht="92.4">
      <c r="A45" s="78" t="s">
        <v>197</v>
      </c>
      <c r="B45" s="114" t="s">
        <v>174</v>
      </c>
      <c r="C45" s="368"/>
      <c r="D45" s="26"/>
      <c r="E45" s="397"/>
      <c r="F45" s="378"/>
      <c r="H45" s="426"/>
    </row>
    <row r="46" spans="1:9">
      <c r="A46" s="373"/>
      <c r="B46" s="374"/>
      <c r="C46" s="375" t="s">
        <v>9</v>
      </c>
      <c r="D46" s="376">
        <f>4.25*3</f>
        <v>12.75</v>
      </c>
      <c r="E46" s="388">
        <v>9.8899999999999988</v>
      </c>
      <c r="F46" s="378">
        <f>SUM(D46*E46)</f>
        <v>126.09749999999998</v>
      </c>
      <c r="H46" s="426"/>
    </row>
    <row r="47" spans="1:9" ht="13.8" thickBot="1">
      <c r="A47" s="124"/>
      <c r="B47" s="136" t="s">
        <v>69</v>
      </c>
      <c r="C47" s="135"/>
      <c r="D47" s="126"/>
      <c r="E47" s="126"/>
      <c r="F47" s="332">
        <f>SUM(F41:F46)</f>
        <v>1085.7975000000001</v>
      </c>
      <c r="H47" s="426"/>
    </row>
    <row r="48" spans="1:9" s="111" customFormat="1" ht="13.8">
      <c r="A48" s="86" t="s">
        <v>17</v>
      </c>
      <c r="B48" s="102" t="s">
        <v>21</v>
      </c>
      <c r="C48" s="103"/>
      <c r="D48" s="104"/>
      <c r="E48" s="104"/>
      <c r="F48" s="334"/>
      <c r="H48" s="426"/>
    </row>
    <row r="49" spans="1:8" ht="79.2">
      <c r="A49" s="78" t="s">
        <v>84</v>
      </c>
      <c r="B49" s="107" t="s">
        <v>60</v>
      </c>
      <c r="C49" s="76"/>
      <c r="D49" s="91"/>
      <c r="E49" s="324"/>
      <c r="F49" s="378"/>
      <c r="H49" s="426"/>
    </row>
    <row r="50" spans="1:8" ht="39.6">
      <c r="A50" s="87"/>
      <c r="B50" s="94" t="s">
        <v>22</v>
      </c>
      <c r="C50" s="92"/>
      <c r="D50" s="93"/>
      <c r="E50" s="398"/>
      <c r="F50" s="378"/>
      <c r="H50" s="426"/>
    </row>
    <row r="51" spans="1:8" ht="39.6">
      <c r="A51" s="78"/>
      <c r="B51" s="94" t="s">
        <v>57</v>
      </c>
      <c r="C51" s="92"/>
      <c r="D51" s="93"/>
      <c r="E51" s="398"/>
      <c r="F51" s="378"/>
      <c r="H51" s="426"/>
    </row>
    <row r="52" spans="1:8" s="349" customFormat="1" ht="26.4">
      <c r="A52" s="78"/>
      <c r="B52" s="94" t="s">
        <v>91</v>
      </c>
      <c r="C52" s="95" t="s">
        <v>9</v>
      </c>
      <c r="D52" s="174">
        <f>22*1.2</f>
        <v>26.4</v>
      </c>
      <c r="E52" s="399">
        <v>11.5</v>
      </c>
      <c r="F52" s="378">
        <f>SUM(D52*E52)</f>
        <v>303.59999999999997</v>
      </c>
      <c r="H52" s="426"/>
    </row>
    <row r="53" spans="1:8" s="349" customFormat="1" ht="26.4">
      <c r="A53" s="78"/>
      <c r="B53" s="94" t="s">
        <v>191</v>
      </c>
      <c r="C53" s="95" t="s">
        <v>9</v>
      </c>
      <c r="D53" s="174">
        <f>5.58*2*3.5*1.2</f>
        <v>46.872</v>
      </c>
      <c r="E53" s="399">
        <v>11.5</v>
      </c>
      <c r="F53" s="378">
        <f>SUM(D53*E53)</f>
        <v>539.02800000000002</v>
      </c>
      <c r="H53" s="426"/>
    </row>
    <row r="54" spans="1:8" ht="26.4">
      <c r="A54" s="78"/>
      <c r="B54" s="94" t="s">
        <v>58</v>
      </c>
      <c r="C54" s="95" t="s">
        <v>9</v>
      </c>
      <c r="D54" s="68">
        <f>25*2*1.2</f>
        <v>60</v>
      </c>
      <c r="E54" s="399">
        <v>16</v>
      </c>
      <c r="F54" s="378">
        <f>SUM(D54*E54)</f>
        <v>960</v>
      </c>
      <c r="H54" s="426"/>
    </row>
    <row r="55" spans="1:8">
      <c r="A55" s="78"/>
      <c r="B55" s="109" t="s">
        <v>56</v>
      </c>
      <c r="C55" s="137" t="s">
        <v>9</v>
      </c>
      <c r="D55" s="283">
        <f>SUM(D52:D54)</f>
        <v>133.27199999999999</v>
      </c>
      <c r="E55" s="388">
        <v>24.15</v>
      </c>
      <c r="F55" s="378">
        <f>SUM(D55*E55)</f>
        <v>3218.5187999999998</v>
      </c>
      <c r="H55" s="426"/>
    </row>
    <row r="56" spans="1:8" s="276" customFormat="1" ht="52.8">
      <c r="A56" s="78" t="s">
        <v>122</v>
      </c>
      <c r="B56" s="107" t="s">
        <v>132</v>
      </c>
      <c r="C56" s="76"/>
      <c r="D56" s="75"/>
      <c r="E56" s="324"/>
      <c r="F56" s="378"/>
      <c r="H56" s="426"/>
    </row>
    <row r="57" spans="1:8">
      <c r="A57" s="78"/>
      <c r="B57" s="96" t="s">
        <v>133</v>
      </c>
      <c r="C57" s="222" t="s">
        <v>50</v>
      </c>
      <c r="D57" s="223">
        <v>60</v>
      </c>
      <c r="E57" s="388">
        <v>8.0499999999999989</v>
      </c>
      <c r="F57" s="378">
        <f>SUM(D57*E57)</f>
        <v>482.99999999999994</v>
      </c>
      <c r="H57" s="426"/>
    </row>
    <row r="58" spans="1:8" ht="39.6">
      <c r="A58" s="78" t="s">
        <v>192</v>
      </c>
      <c r="B58" s="96" t="s">
        <v>193</v>
      </c>
      <c r="C58" s="344"/>
      <c r="D58" s="108"/>
      <c r="E58" s="388"/>
      <c r="F58" s="382"/>
      <c r="H58" s="426"/>
    </row>
    <row r="59" spans="1:8">
      <c r="A59" s="78"/>
      <c r="B59" s="96" t="s">
        <v>15</v>
      </c>
      <c r="C59" s="344" t="s">
        <v>12</v>
      </c>
      <c r="D59" s="108">
        <v>12</v>
      </c>
      <c r="E59" s="388">
        <v>5.75</v>
      </c>
      <c r="F59" s="382">
        <f>E59*D59</f>
        <v>69</v>
      </c>
      <c r="H59" s="426"/>
    </row>
    <row r="60" spans="1:8" s="105" customFormat="1" ht="14.4" thickBot="1">
      <c r="A60" s="124"/>
      <c r="B60" s="136" t="s">
        <v>70</v>
      </c>
      <c r="C60" s="135"/>
      <c r="D60" s="126"/>
      <c r="E60" s="126"/>
      <c r="F60" s="332">
        <f>SUM(F49:F59)</f>
        <v>5573.1467999999995</v>
      </c>
      <c r="H60" s="426"/>
    </row>
    <row r="61" spans="1:8" s="97" customFormat="1" ht="13.8">
      <c r="A61" s="86" t="s">
        <v>47</v>
      </c>
      <c r="B61" s="102" t="s">
        <v>24</v>
      </c>
      <c r="C61" s="103"/>
      <c r="D61" s="104"/>
      <c r="E61" s="104"/>
      <c r="F61" s="334"/>
      <c r="H61" s="426"/>
    </row>
    <row r="62" spans="1:8" s="118" customFormat="1" ht="145.19999999999999">
      <c r="A62" s="78" t="s">
        <v>85</v>
      </c>
      <c r="B62" s="106" t="s">
        <v>161</v>
      </c>
      <c r="C62" s="76"/>
      <c r="D62" s="99"/>
      <c r="E62" s="392"/>
      <c r="F62" s="378"/>
      <c r="H62" s="426"/>
    </row>
    <row r="63" spans="1:8" s="118" customFormat="1" ht="39.6">
      <c r="A63" s="284"/>
      <c r="B63" s="417" t="s">
        <v>28</v>
      </c>
      <c r="C63" s="372"/>
      <c r="D63" s="288"/>
      <c r="E63" s="392"/>
      <c r="F63" s="415"/>
      <c r="H63" s="426"/>
    </row>
    <row r="64" spans="1:8" s="97" customFormat="1">
      <c r="A64" s="78"/>
      <c r="B64" s="100" t="s">
        <v>15</v>
      </c>
      <c r="C64" s="76"/>
      <c r="D64" s="99"/>
      <c r="E64" s="392"/>
      <c r="F64" s="378"/>
      <c r="H64" s="426"/>
    </row>
    <row r="65" spans="1:8" s="97" customFormat="1">
      <c r="A65" s="78"/>
      <c r="B65" s="361" t="s">
        <v>162</v>
      </c>
      <c r="C65" s="363" t="s">
        <v>12</v>
      </c>
      <c r="D65" s="101">
        <v>1</v>
      </c>
      <c r="E65" s="388">
        <v>667</v>
      </c>
      <c r="F65" s="378">
        <f>SUM(D65*E65)</f>
        <v>667</v>
      </c>
      <c r="H65" s="426"/>
    </row>
    <row r="66" spans="1:8" s="97" customFormat="1" ht="132">
      <c r="A66" s="284" t="s">
        <v>198</v>
      </c>
      <c r="B66" s="252" t="s">
        <v>139</v>
      </c>
      <c r="C66" s="285"/>
      <c r="D66" s="286"/>
      <c r="E66" s="393"/>
      <c r="F66" s="378"/>
      <c r="H66" s="426"/>
    </row>
    <row r="67" spans="1:8" s="105" customFormat="1" ht="13.8">
      <c r="A67" s="287"/>
      <c r="B67" s="221" t="s">
        <v>140</v>
      </c>
      <c r="C67" s="257" t="s">
        <v>12</v>
      </c>
      <c r="D67" s="174">
        <v>4</v>
      </c>
      <c r="E67" s="388">
        <v>184</v>
      </c>
      <c r="F67" s="378">
        <f>SUM(D67*E67)</f>
        <v>736</v>
      </c>
      <c r="H67" s="426"/>
    </row>
    <row r="68" spans="1:8" s="97" customFormat="1" ht="264">
      <c r="A68" s="78" t="s">
        <v>199</v>
      </c>
      <c r="B68" s="114" t="s">
        <v>194</v>
      </c>
      <c r="C68" s="25"/>
      <c r="D68" s="26"/>
      <c r="E68" s="397"/>
      <c r="F68" s="378"/>
      <c r="H68" s="426"/>
    </row>
    <row r="69" spans="1:8" s="97" customFormat="1" ht="39.6">
      <c r="A69" s="78"/>
      <c r="B69" s="343" t="s">
        <v>28</v>
      </c>
      <c r="C69" s="25"/>
      <c r="D69" s="26"/>
      <c r="E69" s="397"/>
      <c r="F69" s="378"/>
      <c r="H69" s="426"/>
    </row>
    <row r="70" spans="1:8" s="97" customFormat="1">
      <c r="A70" s="78"/>
      <c r="B70" s="28" t="s">
        <v>15</v>
      </c>
      <c r="C70" s="25"/>
      <c r="D70" s="26"/>
      <c r="E70" s="397"/>
      <c r="F70" s="378"/>
      <c r="H70" s="426"/>
    </row>
    <row r="71" spans="1:8" s="97" customFormat="1">
      <c r="A71" s="284"/>
      <c r="B71" s="369" t="s">
        <v>175</v>
      </c>
      <c r="C71" s="370" t="s">
        <v>12</v>
      </c>
      <c r="D71" s="371">
        <v>1</v>
      </c>
      <c r="E71" s="399">
        <v>962.55</v>
      </c>
      <c r="F71" s="378">
        <f>SUM(D71*E71)</f>
        <v>962.55</v>
      </c>
      <c r="H71" s="426"/>
    </row>
    <row r="72" spans="1:8" ht="13.8" thickBot="1">
      <c r="A72" s="142"/>
      <c r="B72" s="128" t="s">
        <v>71</v>
      </c>
      <c r="C72" s="143"/>
      <c r="D72" s="144"/>
      <c r="E72" s="144"/>
      <c r="F72" s="127">
        <f>SUM(F62:F71)</f>
        <v>2365.5500000000002</v>
      </c>
      <c r="H72" s="426"/>
    </row>
    <row r="73" spans="1:8" ht="13.8">
      <c r="A73" s="138" t="s">
        <v>150</v>
      </c>
      <c r="B73" s="139" t="s">
        <v>23</v>
      </c>
      <c r="C73" s="140"/>
      <c r="D73" s="141"/>
      <c r="E73" s="141"/>
      <c r="F73" s="325"/>
      <c r="H73" s="426"/>
    </row>
    <row r="74" spans="1:8" ht="26.4">
      <c r="A74" s="78" t="s">
        <v>151</v>
      </c>
      <c r="B74" s="107" t="s">
        <v>101</v>
      </c>
      <c r="C74" s="207"/>
      <c r="D74" s="91"/>
      <c r="E74" s="324"/>
      <c r="F74" s="378"/>
      <c r="H74" s="426"/>
    </row>
    <row r="75" spans="1:8">
      <c r="A75" s="87"/>
      <c r="B75" s="208" t="s">
        <v>102</v>
      </c>
      <c r="C75" s="209" t="s">
        <v>9</v>
      </c>
      <c r="D75" s="175">
        <v>100</v>
      </c>
      <c r="E75" s="399">
        <v>2.415</v>
      </c>
      <c r="F75" s="378">
        <f>SUM(D75*E75)</f>
        <v>241.5</v>
      </c>
      <c r="H75" s="426"/>
    </row>
    <row r="76" spans="1:8">
      <c r="A76" s="85" t="s">
        <v>152</v>
      </c>
      <c r="B76" s="210" t="s">
        <v>59</v>
      </c>
      <c r="C76" s="211"/>
      <c r="D76" s="212"/>
      <c r="E76" s="395"/>
      <c r="F76" s="378"/>
      <c r="H76" s="426"/>
    </row>
    <row r="77" spans="1:8">
      <c r="A77" s="87"/>
      <c r="B77" s="213" t="s">
        <v>15</v>
      </c>
      <c r="C77" s="214" t="s">
        <v>12</v>
      </c>
      <c r="D77" s="175">
        <v>2</v>
      </c>
      <c r="E77" s="399">
        <v>331.2</v>
      </c>
      <c r="F77" s="378">
        <f>SUM(D77*E77)</f>
        <v>662.4</v>
      </c>
      <c r="H77" s="426"/>
    </row>
    <row r="78" spans="1:8" ht="26.4">
      <c r="A78" s="78" t="s">
        <v>153</v>
      </c>
      <c r="B78" s="160" t="s">
        <v>51</v>
      </c>
      <c r="C78" s="207"/>
      <c r="D78" s="75"/>
      <c r="E78" s="324"/>
      <c r="F78" s="378"/>
      <c r="H78" s="426"/>
    </row>
    <row r="79" spans="1:8">
      <c r="A79" s="87"/>
      <c r="B79" s="213" t="s">
        <v>49</v>
      </c>
      <c r="C79" s="214" t="s">
        <v>50</v>
      </c>
      <c r="D79" s="342">
        <v>60</v>
      </c>
      <c r="E79" s="399">
        <v>9.8899999999999988</v>
      </c>
      <c r="F79" s="378">
        <f>SUM(D79*E79)</f>
        <v>593.4</v>
      </c>
      <c r="H79" s="426"/>
    </row>
    <row r="80" spans="1:8">
      <c r="A80" s="78" t="s">
        <v>154</v>
      </c>
      <c r="B80" s="107" t="s">
        <v>146</v>
      </c>
      <c r="C80" s="207"/>
      <c r="D80" s="75"/>
      <c r="E80" s="310"/>
      <c r="F80" s="378"/>
      <c r="H80" s="426"/>
    </row>
    <row r="81" spans="1:8">
      <c r="A81" s="87"/>
      <c r="B81" s="213" t="s">
        <v>96</v>
      </c>
      <c r="C81" s="214" t="s">
        <v>12</v>
      </c>
      <c r="D81" s="175">
        <v>3</v>
      </c>
      <c r="E81" s="399">
        <v>132.25</v>
      </c>
      <c r="F81" s="378">
        <f>SUM(D81*E81)</f>
        <v>396.75</v>
      </c>
      <c r="H81" s="426"/>
    </row>
    <row r="82" spans="1:8" ht="26.4">
      <c r="A82" s="85" t="s">
        <v>204</v>
      </c>
      <c r="B82" s="216" t="s">
        <v>103</v>
      </c>
      <c r="C82" s="217"/>
      <c r="D82" s="212"/>
      <c r="E82" s="395"/>
      <c r="F82" s="378"/>
      <c r="H82" s="426"/>
    </row>
    <row r="83" spans="1:8">
      <c r="A83" s="218"/>
      <c r="B83" s="219" t="s">
        <v>30</v>
      </c>
      <c r="C83" s="220" t="s">
        <v>37</v>
      </c>
      <c r="D83" s="175">
        <v>2</v>
      </c>
      <c r="E83" s="399">
        <v>80.5</v>
      </c>
      <c r="F83" s="378">
        <f>SUM(D83*E83)</f>
        <v>161</v>
      </c>
      <c r="H83" s="426"/>
    </row>
    <row r="84" spans="1:8" ht="26.4">
      <c r="A84" s="78" t="s">
        <v>155</v>
      </c>
      <c r="B84" s="96" t="s">
        <v>104</v>
      </c>
      <c r="C84" s="207"/>
      <c r="D84" s="75"/>
      <c r="E84" s="324"/>
      <c r="F84" s="378"/>
      <c r="H84" s="426"/>
    </row>
    <row r="85" spans="1:8">
      <c r="A85" s="113"/>
      <c r="B85" s="96" t="s">
        <v>30</v>
      </c>
      <c r="C85" s="207" t="s">
        <v>37</v>
      </c>
      <c r="D85" s="175">
        <v>3</v>
      </c>
      <c r="E85" s="399">
        <v>138</v>
      </c>
      <c r="F85" s="378">
        <f>SUM(D85*E85)</f>
        <v>414</v>
      </c>
      <c r="H85" s="426"/>
    </row>
    <row r="86" spans="1:8" ht="26.4">
      <c r="A86" s="78" t="s">
        <v>156</v>
      </c>
      <c r="B86" s="24" t="s">
        <v>105</v>
      </c>
      <c r="C86" s="25"/>
      <c r="D86" s="26"/>
      <c r="E86" s="393"/>
      <c r="F86" s="378"/>
      <c r="H86" s="426"/>
    </row>
    <row r="87" spans="1:8">
      <c r="A87" s="27"/>
      <c r="B87" s="28" t="s">
        <v>15</v>
      </c>
      <c r="C87" s="25"/>
      <c r="D87" s="26"/>
      <c r="E87" s="393"/>
      <c r="F87" s="378"/>
      <c r="H87" s="426"/>
    </row>
    <row r="88" spans="1:8">
      <c r="A88" s="27"/>
      <c r="B88" s="112" t="s">
        <v>205</v>
      </c>
      <c r="C88" s="29" t="s">
        <v>12</v>
      </c>
      <c r="D88" s="30">
        <v>1</v>
      </c>
      <c r="E88" s="399">
        <v>356.5</v>
      </c>
      <c r="F88" s="378">
        <f>SUM(D88*E88)</f>
        <v>356.5</v>
      </c>
      <c r="H88" s="426"/>
    </row>
    <row r="89" spans="1:8" ht="26.4">
      <c r="A89" s="78" t="s">
        <v>170</v>
      </c>
      <c r="B89" s="96" t="s">
        <v>64</v>
      </c>
      <c r="C89" s="76"/>
      <c r="D89" s="91"/>
      <c r="E89" s="324"/>
      <c r="F89" s="378"/>
      <c r="H89" s="426"/>
    </row>
    <row r="90" spans="1:8">
      <c r="A90" s="78"/>
      <c r="B90" s="96" t="s">
        <v>49</v>
      </c>
      <c r="C90" s="76"/>
      <c r="D90" s="91"/>
      <c r="E90" s="324"/>
      <c r="F90" s="378"/>
      <c r="H90" s="426"/>
    </row>
    <row r="91" spans="1:8">
      <c r="A91" s="78"/>
      <c r="B91" s="96"/>
      <c r="C91" s="76" t="s">
        <v>50</v>
      </c>
      <c r="D91" s="309">
        <v>35</v>
      </c>
      <c r="E91" s="399">
        <v>6.4399999999999995</v>
      </c>
      <c r="F91" s="378">
        <f>SUM(D91*E91)</f>
        <v>225.39999999999998</v>
      </c>
      <c r="H91" s="426"/>
    </row>
    <row r="92" spans="1:8">
      <c r="A92" s="78" t="s">
        <v>166</v>
      </c>
      <c r="B92" s="96" t="s">
        <v>181</v>
      </c>
      <c r="C92" s="76"/>
      <c r="D92" s="309"/>
      <c r="E92" s="399"/>
      <c r="F92" s="378"/>
      <c r="H92" s="426"/>
    </row>
    <row r="93" spans="1:8">
      <c r="A93" s="78"/>
      <c r="B93" s="96" t="s">
        <v>49</v>
      </c>
      <c r="C93" s="76"/>
      <c r="D93" s="309">
        <v>35</v>
      </c>
      <c r="E93" s="399">
        <v>4.1399999999999997</v>
      </c>
      <c r="F93" s="378">
        <f>SUM(D93*E93)</f>
        <v>144.89999999999998</v>
      </c>
      <c r="H93" s="426"/>
    </row>
    <row r="94" spans="1:8" ht="26.4">
      <c r="A94" s="78" t="s">
        <v>167</v>
      </c>
      <c r="B94" s="107" t="s">
        <v>65</v>
      </c>
      <c r="C94" s="76"/>
      <c r="D94" s="75"/>
      <c r="E94" s="324"/>
      <c r="F94" s="378"/>
      <c r="H94" s="426"/>
    </row>
    <row r="95" spans="1:8">
      <c r="A95" s="78"/>
      <c r="B95" s="96" t="s">
        <v>49</v>
      </c>
      <c r="C95" s="76"/>
      <c r="D95" s="75"/>
      <c r="E95" s="324"/>
      <c r="F95" s="378"/>
      <c r="H95" s="426"/>
    </row>
    <row r="96" spans="1:8">
      <c r="A96" s="78"/>
      <c r="B96" s="96"/>
      <c r="C96" s="76" t="s">
        <v>50</v>
      </c>
      <c r="D96" s="309">
        <v>35</v>
      </c>
      <c r="E96" s="399">
        <v>4.5424999999999995</v>
      </c>
      <c r="F96" s="378">
        <f>SUM(D96*E96)</f>
        <v>158.98749999999998</v>
      </c>
      <c r="H96" s="426"/>
    </row>
    <row r="97" spans="1:8" ht="26.4">
      <c r="A97" s="78" t="s">
        <v>168</v>
      </c>
      <c r="B97" s="96" t="s">
        <v>106</v>
      </c>
      <c r="C97" s="76"/>
      <c r="D97" s="75"/>
      <c r="E97" s="324"/>
      <c r="F97" s="378"/>
      <c r="H97" s="426"/>
    </row>
    <row r="98" spans="1:8">
      <c r="A98" s="78"/>
      <c r="B98" s="96" t="s">
        <v>49</v>
      </c>
      <c r="C98" s="76"/>
      <c r="D98" s="75"/>
      <c r="E98" s="324"/>
      <c r="F98" s="378"/>
      <c r="H98" s="426"/>
    </row>
    <row r="99" spans="1:8">
      <c r="A99" s="78"/>
      <c r="B99" s="96"/>
      <c r="C99" s="76" t="s">
        <v>50</v>
      </c>
      <c r="D99" s="309">
        <v>35</v>
      </c>
      <c r="E99" s="399">
        <v>3.105</v>
      </c>
      <c r="F99" s="378">
        <f>SUM(D99*E99)</f>
        <v>108.675</v>
      </c>
      <c r="H99" s="426"/>
    </row>
    <row r="100" spans="1:8" ht="26.4">
      <c r="A100" s="85" t="s">
        <v>206</v>
      </c>
      <c r="B100" s="215" t="s">
        <v>172</v>
      </c>
      <c r="C100" s="211"/>
      <c r="D100" s="212"/>
      <c r="E100" s="400"/>
      <c r="F100" s="378"/>
      <c r="H100" s="426"/>
    </row>
    <row r="101" spans="1:8">
      <c r="A101" s="87"/>
      <c r="B101" s="213" t="s">
        <v>49</v>
      </c>
      <c r="C101" s="214" t="s">
        <v>50</v>
      </c>
      <c r="D101" s="175">
        <v>27</v>
      </c>
      <c r="E101" s="399">
        <v>5.9799999999999995</v>
      </c>
      <c r="F101" s="378">
        <f>SUM(D101*E101)</f>
        <v>161.45999999999998</v>
      </c>
      <c r="H101" s="426"/>
    </row>
    <row r="102" spans="1:8" ht="52.8">
      <c r="A102" s="284" t="s">
        <v>207</v>
      </c>
      <c r="B102" s="107" t="s">
        <v>173</v>
      </c>
      <c r="C102" s="76"/>
      <c r="D102" s="75"/>
      <c r="E102" s="397"/>
      <c r="F102" s="378"/>
      <c r="H102" s="426"/>
    </row>
    <row r="103" spans="1:8">
      <c r="A103" s="284"/>
      <c r="B103" s="377" t="s">
        <v>180</v>
      </c>
      <c r="C103" s="76" t="s">
        <v>12</v>
      </c>
      <c r="D103" s="75">
        <v>2</v>
      </c>
      <c r="E103" s="399">
        <v>1058</v>
      </c>
      <c r="F103" s="378">
        <f>SUM(D103*E103)</f>
        <v>2116</v>
      </c>
      <c r="H103" s="426"/>
    </row>
    <row r="104" spans="1:8" ht="13.8" thickBot="1">
      <c r="A104" s="124"/>
      <c r="B104" s="136" t="s">
        <v>171</v>
      </c>
      <c r="C104" s="135"/>
      <c r="D104" s="126"/>
      <c r="E104" s="126"/>
      <c r="F104" s="332">
        <f>SUM(F74:F103)</f>
        <v>5740.9725000000008</v>
      </c>
    </row>
    <row r="105" spans="1:8" ht="16.2" thickBot="1">
      <c r="A105" s="89"/>
      <c r="B105" s="458" t="s">
        <v>38</v>
      </c>
      <c r="C105" s="459"/>
      <c r="D105" s="459"/>
      <c r="E105" s="459"/>
      <c r="F105" s="459"/>
    </row>
    <row r="106" spans="1:8">
      <c r="A106" s="90"/>
      <c r="B106" s="34"/>
      <c r="C106" s="35"/>
      <c r="D106" s="32"/>
    </row>
    <row r="108" spans="1:8">
      <c r="B108" s="150" t="s">
        <v>74</v>
      </c>
    </row>
    <row r="110" spans="1:8">
      <c r="A110" s="151" t="s">
        <v>75</v>
      </c>
      <c r="B110" s="39" t="str">
        <f>+B6</f>
        <v>DEMONTAŽE</v>
      </c>
      <c r="F110" s="326">
        <f>F26</f>
        <v>5629.0199999999995</v>
      </c>
    </row>
    <row r="111" spans="1:8">
      <c r="A111" s="151" t="s">
        <v>76</v>
      </c>
      <c r="B111" s="39" t="str">
        <f>+B27</f>
        <v>SUVOMONTAŽNI RADOVI</v>
      </c>
      <c r="F111" s="326">
        <f>F38</f>
        <v>18349.439999999999</v>
      </c>
    </row>
    <row r="112" spans="1:8">
      <c r="A112" s="151" t="s">
        <v>77</v>
      </c>
      <c r="B112" s="39" t="str">
        <f>+B40</f>
        <v>MOLERSKO FARBARSKI RADOVI</v>
      </c>
      <c r="F112" s="326">
        <f>F47</f>
        <v>1085.7975000000001</v>
      </c>
    </row>
    <row r="113" spans="1:6">
      <c r="A113" s="151" t="s">
        <v>78</v>
      </c>
      <c r="B113" s="39" t="str">
        <f>+B48</f>
        <v>KERAMIČARSKI RADOVI</v>
      </c>
      <c r="F113" s="326">
        <f>F60</f>
        <v>5573.1467999999995</v>
      </c>
    </row>
    <row r="114" spans="1:6">
      <c r="A114" s="151" t="s">
        <v>79</v>
      </c>
      <c r="B114" s="39" t="str">
        <f>+B61</f>
        <v>STOLARIJA, ALUMINARIJA</v>
      </c>
      <c r="F114" s="326">
        <f>F72</f>
        <v>2365.5500000000002</v>
      </c>
    </row>
    <row r="115" spans="1:6">
      <c r="A115" s="152" t="s">
        <v>184</v>
      </c>
      <c r="B115" s="153" t="str">
        <f>+B73</f>
        <v>RAZNI RADOVI</v>
      </c>
      <c r="C115" s="154"/>
      <c r="D115" s="155"/>
      <c r="E115" s="402"/>
      <c r="F115" s="327">
        <f>F104</f>
        <v>5740.9725000000008</v>
      </c>
    </row>
    <row r="116" spans="1:6">
      <c r="B116" s="150" t="s">
        <v>38</v>
      </c>
      <c r="C116" s="156"/>
      <c r="D116" s="157"/>
      <c r="E116" s="403"/>
      <c r="F116" s="328">
        <f>SUM(F110:F115)</f>
        <v>38743.926800000001</v>
      </c>
    </row>
  </sheetData>
  <mergeCells count="4">
    <mergeCell ref="B105:F105"/>
    <mergeCell ref="B2:F2"/>
    <mergeCell ref="B3:F3"/>
    <mergeCell ref="B1:F1"/>
  </mergeCells>
  <printOptions horizontalCentered="1"/>
  <pageMargins left="0.7" right="0.7" top="0.75" bottom="0.75" header="0.3" footer="0.3"/>
  <pageSetup paperSize="9" scale="93" fitToHeight="0" pageOrder="overThenDown" orientation="portrait" r:id="rId1"/>
  <headerFooter alignWithMargins="0"/>
  <rowBreaks count="5" manualBreakCount="5">
    <brk id="22" max="5" man="1"/>
    <brk id="37" max="6" man="1"/>
    <brk id="64" max="6" man="1"/>
    <brk id="72" max="6" man="1"/>
    <brk id="105" max="6" man="1"/>
  </rowBreaks>
  <colBreaks count="1" manualBreakCount="1">
    <brk id="1" max="1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I16"/>
  <sheetViews>
    <sheetView view="pageBreakPreview" zoomScaleNormal="100" zoomScaleSheetLayoutView="100" workbookViewId="0">
      <selection activeCell="B10" sqref="B10:F11"/>
    </sheetView>
  </sheetViews>
  <sheetFormatPr defaultRowHeight="13.2"/>
  <cols>
    <col min="1" max="1" width="5.109375" customWidth="1"/>
    <col min="2" max="2" width="35.33203125" customWidth="1"/>
    <col min="6" max="6" width="10.33203125" bestFit="1" customWidth="1"/>
  </cols>
  <sheetData>
    <row r="1" spans="1:9" s="1" customFormat="1" ht="18" thickBot="1">
      <c r="A1" s="247" t="s">
        <v>16</v>
      </c>
      <c r="B1" s="248" t="s">
        <v>177</v>
      </c>
      <c r="C1" s="249"/>
      <c r="D1" s="248"/>
      <c r="E1" s="250"/>
      <c r="F1" s="250"/>
    </row>
    <row r="2" spans="1:9" s="8" customFormat="1" ht="66" customHeight="1">
      <c r="A2" s="80"/>
      <c r="B2" s="460" t="s">
        <v>27</v>
      </c>
      <c r="C2" s="460"/>
      <c r="D2" s="460"/>
      <c r="E2" s="460"/>
      <c r="F2" s="460"/>
    </row>
    <row r="3" spans="1:9" s="8" customFormat="1" ht="41.25" customHeight="1" thickBot="1">
      <c r="A3" s="81"/>
      <c r="B3" s="461" t="s">
        <v>25</v>
      </c>
      <c r="C3" s="461"/>
      <c r="D3" s="461"/>
      <c r="E3" s="461"/>
      <c r="F3" s="461"/>
    </row>
    <row r="4" spans="1:9" s="8" customFormat="1" ht="9" customHeight="1" thickBot="1">
      <c r="A4" s="81"/>
      <c r="B4" s="5"/>
      <c r="C4" s="176"/>
      <c r="D4" s="6"/>
      <c r="E4" s="7"/>
      <c r="F4" s="7"/>
    </row>
    <row r="5" spans="1:9" s="181" customFormat="1" ht="36.75" customHeight="1">
      <c r="A5" s="178" t="s">
        <v>1</v>
      </c>
      <c r="B5" s="74" t="s">
        <v>2</v>
      </c>
      <c r="C5" s="179" t="s">
        <v>3</v>
      </c>
      <c r="D5" s="180" t="s">
        <v>4</v>
      </c>
      <c r="E5" s="13" t="s">
        <v>185</v>
      </c>
      <c r="F5" s="14" t="s">
        <v>186</v>
      </c>
    </row>
    <row r="6" spans="1:9" s="15" customFormat="1" ht="13.8" thickBot="1">
      <c r="A6" s="83"/>
      <c r="B6" s="17"/>
      <c r="C6" s="18"/>
      <c r="D6" s="19"/>
      <c r="E6" s="20" t="s">
        <v>5</v>
      </c>
      <c r="F6" s="21" t="s">
        <v>6</v>
      </c>
    </row>
    <row r="7" spans="1:9" s="15" customFormat="1" ht="20.25" customHeight="1" thickBot="1">
      <c r="A7" s="145"/>
      <c r="B7" s="146" t="s">
        <v>72</v>
      </c>
      <c r="C7" s="147"/>
      <c r="D7" s="148"/>
      <c r="E7" s="149"/>
      <c r="F7" s="149"/>
    </row>
    <row r="8" spans="1:9" s="185" customFormat="1" ht="67.2" customHeight="1">
      <c r="A8" s="161" t="s">
        <v>8</v>
      </c>
      <c r="B8" s="182" t="s">
        <v>92</v>
      </c>
      <c r="C8" s="183"/>
      <c r="D8" s="184"/>
      <c r="E8" s="184"/>
      <c r="F8" s="184"/>
    </row>
    <row r="9" spans="1:9" s="185" customFormat="1" ht="21.6" customHeight="1">
      <c r="A9" s="187"/>
      <c r="B9" s="188" t="s">
        <v>93</v>
      </c>
      <c r="C9" s="189" t="s">
        <v>50</v>
      </c>
      <c r="D9" s="408">
        <v>30</v>
      </c>
      <c r="E9" s="381">
        <v>10.35</v>
      </c>
      <c r="F9" s="381">
        <f>SUM(D9*E9)</f>
        <v>310.5</v>
      </c>
      <c r="I9" s="427"/>
    </row>
    <row r="10" spans="1:9" s="185" customFormat="1" ht="36.75" customHeight="1">
      <c r="A10" s="161" t="s">
        <v>10</v>
      </c>
      <c r="B10" s="182" t="s">
        <v>131</v>
      </c>
      <c r="C10" s="183"/>
      <c r="D10" s="409"/>
      <c r="E10" s="273"/>
      <c r="F10" s="273"/>
      <c r="I10" s="427"/>
    </row>
    <row r="11" spans="1:9" s="185" customFormat="1" ht="14.25" customHeight="1">
      <c r="A11" s="190"/>
      <c r="B11" s="188" t="s">
        <v>94</v>
      </c>
      <c r="C11" s="189" t="s">
        <v>50</v>
      </c>
      <c r="D11" s="408">
        <v>15</v>
      </c>
      <c r="E11" s="381">
        <v>6.21</v>
      </c>
      <c r="F11" s="381">
        <f>SUM(D11*E11)</f>
        <v>93.15</v>
      </c>
      <c r="I11" s="427"/>
    </row>
    <row r="12" spans="1:9" s="185" customFormat="1" ht="36.75" customHeight="1">
      <c r="A12" s="161" t="s">
        <v>11</v>
      </c>
      <c r="B12" s="182" t="s">
        <v>95</v>
      </c>
      <c r="C12" s="183"/>
      <c r="D12" s="409"/>
      <c r="E12" s="273"/>
      <c r="F12" s="273"/>
      <c r="I12" s="427"/>
    </row>
    <row r="13" spans="1:9" s="185" customFormat="1" ht="14.25" customHeight="1">
      <c r="A13" s="187"/>
      <c r="B13" s="188" t="s">
        <v>96</v>
      </c>
      <c r="C13" s="189" t="s">
        <v>12</v>
      </c>
      <c r="D13" s="408">
        <v>2</v>
      </c>
      <c r="E13" s="381">
        <v>62.099999999999994</v>
      </c>
      <c r="F13" s="381">
        <f>SUM(D13*E13)</f>
        <v>124.19999999999999</v>
      </c>
      <c r="I13" s="427"/>
    </row>
    <row r="14" spans="1:9" s="185" customFormat="1" ht="62.25" customHeight="1">
      <c r="A14" s="161" t="s">
        <v>17</v>
      </c>
      <c r="B14" s="186" t="s">
        <v>97</v>
      </c>
      <c r="C14" s="183"/>
      <c r="D14" s="409"/>
      <c r="E14" s="273"/>
      <c r="F14" s="273"/>
      <c r="I14" s="427"/>
    </row>
    <row r="15" spans="1:9" s="185" customFormat="1" ht="14.25" customHeight="1" thickBot="1">
      <c r="A15" s="187"/>
      <c r="B15" s="188" t="s">
        <v>96</v>
      </c>
      <c r="C15" s="189" t="s">
        <v>12</v>
      </c>
      <c r="D15" s="408">
        <v>2</v>
      </c>
      <c r="E15" s="381">
        <v>62.099999999999994</v>
      </c>
      <c r="F15" s="381">
        <f>SUM(D15*E15)</f>
        <v>124.19999999999999</v>
      </c>
      <c r="I15" s="427"/>
    </row>
    <row r="16" spans="1:9" s="110" customFormat="1" ht="18" thickBot="1">
      <c r="A16" s="251"/>
      <c r="B16" s="463" t="s">
        <v>73</v>
      </c>
      <c r="C16" s="464"/>
      <c r="D16" s="464"/>
      <c r="E16" s="464"/>
      <c r="F16" s="410">
        <f>SUM(F9:F15)</f>
        <v>652.04999999999995</v>
      </c>
    </row>
  </sheetData>
  <mergeCells count="3">
    <mergeCell ref="B2:F2"/>
    <mergeCell ref="B3:F3"/>
    <mergeCell ref="B16:E1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H59"/>
  <sheetViews>
    <sheetView view="pageBreakPreview" topLeftCell="A4" zoomScale="136" zoomScaleNormal="60" zoomScaleSheetLayoutView="136" workbookViewId="0">
      <pane xSplit="6" ySplit="3" topLeftCell="G7" activePane="bottomRight" state="frozen"/>
      <selection activeCell="A4" sqref="A4"/>
      <selection pane="topRight" activeCell="K4" sqref="K4"/>
      <selection pane="bottomLeft" activeCell="A7" sqref="A7"/>
      <selection pane="bottomRight" activeCell="A12" sqref="A12"/>
    </sheetView>
  </sheetViews>
  <sheetFormatPr defaultRowHeight="13.2"/>
  <cols>
    <col min="1" max="1" width="5.109375" style="38" customWidth="1"/>
    <col min="2" max="2" width="37.33203125" style="39" customWidth="1"/>
    <col min="3" max="3" width="5.6640625" style="40" customWidth="1"/>
    <col min="4" max="4" width="10.6640625" style="41" customWidth="1"/>
    <col min="5" max="5" width="9.6640625" style="275" customWidth="1"/>
    <col min="6" max="6" width="10.6640625" style="275" customWidth="1"/>
    <col min="7" max="16384" width="8.88671875" style="3"/>
  </cols>
  <sheetData>
    <row r="1" spans="1:8" s="1" customFormat="1" ht="18" thickBot="1">
      <c r="A1" s="57" t="s">
        <v>149</v>
      </c>
      <c r="B1" s="63" t="s">
        <v>178</v>
      </c>
      <c r="C1" s="63"/>
      <c r="D1" s="63"/>
      <c r="E1" s="258"/>
      <c r="F1" s="258"/>
    </row>
    <row r="2" spans="1:8" s="8" customFormat="1" ht="39" customHeight="1">
      <c r="A2" s="59"/>
      <c r="B2" s="460" t="s">
        <v>19</v>
      </c>
      <c r="C2" s="460"/>
      <c r="D2" s="460"/>
      <c r="E2" s="460"/>
      <c r="F2" s="460"/>
    </row>
    <row r="3" spans="1:8" s="8" customFormat="1" ht="54" customHeight="1" thickBot="1">
      <c r="A3" s="4"/>
      <c r="B3" s="461" t="s">
        <v>20</v>
      </c>
      <c r="C3" s="461"/>
      <c r="D3" s="461"/>
      <c r="E3" s="461"/>
      <c r="F3" s="461"/>
    </row>
    <row r="4" spans="1:8" s="8" customFormat="1" ht="20.25" customHeight="1" thickBot="1">
      <c r="A4" s="4"/>
      <c r="B4" s="352"/>
      <c r="C4" s="6"/>
      <c r="D4" s="6"/>
      <c r="E4" s="177"/>
      <c r="F4" s="177"/>
    </row>
    <row r="5" spans="1:8" s="15" customFormat="1" ht="36" customHeight="1">
      <c r="A5" s="9" t="s">
        <v>1</v>
      </c>
      <c r="B5" s="10" t="s">
        <v>2</v>
      </c>
      <c r="C5" s="11" t="s">
        <v>3</v>
      </c>
      <c r="D5" s="12" t="s">
        <v>4</v>
      </c>
      <c r="E5" s="259" t="s">
        <v>185</v>
      </c>
      <c r="F5" s="260" t="s">
        <v>195</v>
      </c>
    </row>
    <row r="6" spans="1:8" s="15" customFormat="1" ht="13.8" thickBot="1">
      <c r="A6" s="16"/>
      <c r="B6" s="17"/>
      <c r="C6" s="18"/>
      <c r="D6" s="19"/>
      <c r="E6" s="261" t="s">
        <v>5</v>
      </c>
      <c r="F6" s="262" t="s">
        <v>6</v>
      </c>
    </row>
    <row r="7" spans="1:8" s="22" customFormat="1" ht="14.4" customHeight="1">
      <c r="A7" s="224" t="s">
        <v>8</v>
      </c>
      <c r="B7" s="225" t="s">
        <v>7</v>
      </c>
      <c r="C7" s="226"/>
      <c r="D7" s="227"/>
      <c r="E7" s="263"/>
      <c r="F7" s="264"/>
    </row>
    <row r="8" spans="1:8" ht="39" customHeight="1">
      <c r="A8" s="23" t="s">
        <v>68</v>
      </c>
      <c r="B8" s="69" t="s">
        <v>107</v>
      </c>
      <c r="C8" s="25"/>
      <c r="D8" s="26"/>
      <c r="E8" s="255"/>
      <c r="F8" s="256"/>
    </row>
    <row r="9" spans="1:8">
      <c r="A9" s="27"/>
      <c r="B9" s="28" t="s">
        <v>30</v>
      </c>
      <c r="C9" s="29" t="s">
        <v>37</v>
      </c>
      <c r="D9" s="75">
        <v>1</v>
      </c>
      <c r="E9" s="265">
        <v>179.39999999999998</v>
      </c>
      <c r="F9" s="167">
        <f>SUM(D9*E9)</f>
        <v>179.39999999999998</v>
      </c>
    </row>
    <row r="10" spans="1:8" s="22" customFormat="1" ht="14.4" customHeight="1">
      <c r="A10" s="228" t="s">
        <v>10</v>
      </c>
      <c r="B10" s="229" t="s">
        <v>108</v>
      </c>
      <c r="C10" s="230"/>
      <c r="D10" s="231"/>
      <c r="E10" s="266"/>
      <c r="F10" s="267"/>
      <c r="H10" s="3"/>
    </row>
    <row r="11" spans="1:8" ht="26.4">
      <c r="A11" s="64" t="s">
        <v>81</v>
      </c>
      <c r="B11" s="24" t="s">
        <v>127</v>
      </c>
      <c r="C11" s="25"/>
      <c r="D11" s="26"/>
      <c r="E11" s="255"/>
      <c r="F11" s="256"/>
    </row>
    <row r="12" spans="1:8" s="312" customFormat="1">
      <c r="A12" s="306"/>
      <c r="B12" s="307" t="s">
        <v>54</v>
      </c>
      <c r="C12" s="308" t="s">
        <v>128</v>
      </c>
      <c r="D12" s="309">
        <v>1</v>
      </c>
      <c r="E12" s="310">
        <v>308.2</v>
      </c>
      <c r="F12" s="311">
        <f>SUM(D12*E12)</f>
        <v>308.2</v>
      </c>
      <c r="H12" s="3"/>
    </row>
    <row r="13" spans="1:8" s="22" customFormat="1" ht="14.4" customHeight="1">
      <c r="A13" s="228" t="s">
        <v>11</v>
      </c>
      <c r="B13" s="229" t="s">
        <v>109</v>
      </c>
      <c r="C13" s="230"/>
      <c r="D13" s="231"/>
      <c r="E13" s="266"/>
      <c r="F13" s="267"/>
      <c r="H13" s="3"/>
    </row>
    <row r="14" spans="1:8" ht="58.95" customHeight="1">
      <c r="A14" s="23" t="s">
        <v>82</v>
      </c>
      <c r="B14" s="24" t="s">
        <v>110</v>
      </c>
      <c r="C14" s="25"/>
      <c r="D14" s="26"/>
      <c r="E14" s="255"/>
      <c r="F14" s="256"/>
    </row>
    <row r="15" spans="1:8">
      <c r="A15" s="232"/>
      <c r="B15" s="116" t="s">
        <v>30</v>
      </c>
      <c r="C15" s="29" t="s">
        <v>37</v>
      </c>
      <c r="D15" s="75">
        <v>1</v>
      </c>
      <c r="E15" s="265">
        <v>489.9</v>
      </c>
      <c r="F15" s="268">
        <f>SUM(D15*E15)</f>
        <v>489.9</v>
      </c>
    </row>
    <row r="16" spans="1:8" ht="105.75" customHeight="1">
      <c r="A16" s="23" t="s">
        <v>83</v>
      </c>
      <c r="B16" s="24" t="s">
        <v>39</v>
      </c>
      <c r="C16" s="25"/>
      <c r="D16" s="26"/>
      <c r="E16" s="255"/>
      <c r="F16" s="256"/>
    </row>
    <row r="17" spans="1:8">
      <c r="A17" s="232"/>
      <c r="B17" s="116" t="s">
        <v>15</v>
      </c>
      <c r="C17" s="29" t="s">
        <v>12</v>
      </c>
      <c r="D17" s="75">
        <v>19</v>
      </c>
      <c r="E17" s="265">
        <v>25.07</v>
      </c>
      <c r="F17" s="268">
        <f>SUM(D17*E17)</f>
        <v>476.33</v>
      </c>
    </row>
    <row r="18" spans="1:8" ht="101.25" customHeight="1">
      <c r="A18" s="23" t="s">
        <v>111</v>
      </c>
      <c r="B18" s="69" t="s">
        <v>40</v>
      </c>
      <c r="C18" s="25"/>
      <c r="D18" s="26"/>
      <c r="E18" s="255"/>
      <c r="F18" s="268"/>
    </row>
    <row r="19" spans="1:8">
      <c r="A19" s="232"/>
      <c r="B19" s="116" t="s">
        <v>15</v>
      </c>
      <c r="C19" s="29" t="s">
        <v>12</v>
      </c>
      <c r="D19" s="75">
        <v>2</v>
      </c>
      <c r="E19" s="265">
        <v>37.719999999999992</v>
      </c>
      <c r="F19" s="268">
        <f>SUM(D19*E19)</f>
        <v>75.439999999999984</v>
      </c>
    </row>
    <row r="20" spans="1:8" ht="68.400000000000006" customHeight="1">
      <c r="A20" s="23" t="s">
        <v>112</v>
      </c>
      <c r="B20" s="69" t="s">
        <v>41</v>
      </c>
      <c r="C20" s="25"/>
      <c r="D20" s="26"/>
      <c r="E20" s="255"/>
      <c r="F20" s="268"/>
    </row>
    <row r="21" spans="1:8">
      <c r="A21" s="232"/>
      <c r="B21" s="116" t="s">
        <v>15</v>
      </c>
      <c r="C21" s="29" t="s">
        <v>12</v>
      </c>
      <c r="D21" s="75">
        <v>17</v>
      </c>
      <c r="E21" s="265">
        <v>22.77</v>
      </c>
      <c r="F21" s="268">
        <f>SUM(D21*E21)</f>
        <v>387.09</v>
      </c>
    </row>
    <row r="22" spans="1:8" ht="84.6" customHeight="1">
      <c r="A22" s="23" t="s">
        <v>113</v>
      </c>
      <c r="B22" s="69" t="s">
        <v>114</v>
      </c>
      <c r="C22" s="25"/>
      <c r="D22" s="26"/>
      <c r="E22" s="255"/>
      <c r="F22" s="268"/>
    </row>
    <row r="23" spans="1:8" ht="18" customHeight="1">
      <c r="A23" s="232"/>
      <c r="B23" s="116" t="s">
        <v>15</v>
      </c>
      <c r="C23" s="31" t="s">
        <v>12</v>
      </c>
      <c r="D23" s="75">
        <v>2</v>
      </c>
      <c r="E23" s="265">
        <v>25.07</v>
      </c>
      <c r="F23" s="268">
        <f>SUM(D23*E23)</f>
        <v>50.14</v>
      </c>
    </row>
    <row r="24" spans="1:8" ht="112.5" customHeight="1">
      <c r="A24" s="23" t="s">
        <v>115</v>
      </c>
      <c r="B24" s="24" t="s">
        <v>116</v>
      </c>
      <c r="C24" s="25"/>
      <c r="D24" s="26"/>
      <c r="E24" s="255"/>
      <c r="F24" s="268"/>
    </row>
    <row r="25" spans="1:8">
      <c r="A25" s="232"/>
      <c r="B25" s="116" t="s">
        <v>15</v>
      </c>
      <c r="C25" s="29" t="s">
        <v>12</v>
      </c>
      <c r="D25" s="75">
        <v>2</v>
      </c>
      <c r="E25" s="265">
        <v>163.76</v>
      </c>
      <c r="F25" s="268">
        <f>SUM(D25*E25)</f>
        <v>327.52</v>
      </c>
    </row>
    <row r="26" spans="1:8" ht="13.5" customHeight="1">
      <c r="A26" s="23" t="s">
        <v>117</v>
      </c>
      <c r="B26" s="24" t="s">
        <v>32</v>
      </c>
      <c r="C26" s="25"/>
      <c r="D26" s="26"/>
      <c r="E26" s="255"/>
      <c r="F26" s="268"/>
    </row>
    <row r="27" spans="1:8">
      <c r="A27" s="27"/>
      <c r="B27" s="28" t="s">
        <v>49</v>
      </c>
      <c r="C27" s="25"/>
      <c r="D27" s="26"/>
      <c r="E27" s="255"/>
      <c r="F27" s="268"/>
    </row>
    <row r="28" spans="1:8" s="62" customFormat="1">
      <c r="A28" s="233"/>
      <c r="B28" s="234" t="s">
        <v>33</v>
      </c>
      <c r="C28" s="60" t="s">
        <v>29</v>
      </c>
      <c r="D28" s="75">
        <v>10</v>
      </c>
      <c r="E28" s="265">
        <v>3</v>
      </c>
      <c r="F28" s="268">
        <f>SUM(D28*E28)</f>
        <v>30</v>
      </c>
      <c r="H28" s="3"/>
    </row>
    <row r="29" spans="1:8" s="62" customFormat="1">
      <c r="A29" s="235"/>
      <c r="B29" s="236" t="s">
        <v>34</v>
      </c>
      <c r="C29" s="237" t="s">
        <v>29</v>
      </c>
      <c r="D29" s="75">
        <v>10</v>
      </c>
      <c r="E29" s="269">
        <v>8</v>
      </c>
      <c r="F29" s="268">
        <f>SUM(D29*E29)</f>
        <v>80</v>
      </c>
      <c r="H29" s="3"/>
    </row>
    <row r="30" spans="1:8" s="62" customFormat="1">
      <c r="A30" s="235"/>
      <c r="B30" s="236" t="s">
        <v>35</v>
      </c>
      <c r="C30" s="237" t="s">
        <v>29</v>
      </c>
      <c r="D30" s="75">
        <v>10</v>
      </c>
      <c r="E30" s="269">
        <v>9</v>
      </c>
      <c r="F30" s="268">
        <f>SUM(D30*E30)</f>
        <v>90</v>
      </c>
      <c r="H30" s="3"/>
    </row>
    <row r="31" spans="1:8" ht="74.400000000000006" customHeight="1">
      <c r="A31" s="23" t="s">
        <v>118</v>
      </c>
      <c r="B31" s="24" t="s">
        <v>43</v>
      </c>
      <c r="C31" s="25"/>
      <c r="D31" s="26"/>
      <c r="E31" s="255"/>
      <c r="F31" s="268"/>
    </row>
    <row r="32" spans="1:8">
      <c r="A32" s="232"/>
      <c r="B32" s="116" t="s">
        <v>15</v>
      </c>
      <c r="C32" s="29" t="s">
        <v>12</v>
      </c>
      <c r="D32" s="75">
        <v>7</v>
      </c>
      <c r="E32" s="265">
        <v>64.63</v>
      </c>
      <c r="F32" s="268">
        <f>SUM(D32*E32)</f>
        <v>452.40999999999997</v>
      </c>
    </row>
    <row r="33" spans="1:8" ht="39" customHeight="1">
      <c r="A33" s="23" t="s">
        <v>119</v>
      </c>
      <c r="B33" s="69" t="s">
        <v>31</v>
      </c>
      <c r="C33" s="25"/>
      <c r="D33" s="26"/>
      <c r="E33" s="255"/>
      <c r="F33" s="268"/>
    </row>
    <row r="34" spans="1:8">
      <c r="A34" s="232"/>
      <c r="B34" s="116" t="s">
        <v>15</v>
      </c>
      <c r="C34" s="29" t="s">
        <v>12</v>
      </c>
      <c r="D34" s="75">
        <v>1</v>
      </c>
      <c r="E34" s="265">
        <v>227.7</v>
      </c>
      <c r="F34" s="268">
        <f>SUM(D34*E34)</f>
        <v>227.7</v>
      </c>
    </row>
    <row r="35" spans="1:8" s="62" customFormat="1" ht="26.4">
      <c r="A35" s="64" t="s">
        <v>120</v>
      </c>
      <c r="B35" s="238" t="s">
        <v>135</v>
      </c>
      <c r="C35" s="239"/>
      <c r="D35" s="240"/>
      <c r="E35" s="270"/>
      <c r="F35" s="268"/>
      <c r="H35" s="3"/>
    </row>
    <row r="36" spans="1:8" s="241" customFormat="1">
      <c r="A36" s="318"/>
      <c r="B36" s="313" t="s">
        <v>26</v>
      </c>
      <c r="C36" s="314" t="s">
        <v>12</v>
      </c>
      <c r="D36" s="165">
        <v>1</v>
      </c>
      <c r="E36" s="271">
        <v>259.89999999999998</v>
      </c>
      <c r="F36" s="272">
        <f>SUM(D36*E36)</f>
        <v>259.89999999999998</v>
      </c>
      <c r="H36" s="3"/>
    </row>
    <row r="37" spans="1:8" s="22" customFormat="1" ht="14.4" customHeight="1" thickBot="1">
      <c r="A37" s="317"/>
      <c r="B37" s="319" t="s">
        <v>142</v>
      </c>
      <c r="C37" s="320"/>
      <c r="D37" s="322"/>
      <c r="E37" s="321"/>
      <c r="F37" s="322"/>
      <c r="H37" s="3"/>
    </row>
    <row r="38" spans="1:8" s="22" customFormat="1" ht="14.4" customHeight="1">
      <c r="A38" s="315" t="s">
        <v>17</v>
      </c>
      <c r="B38" s="465" t="s">
        <v>121</v>
      </c>
      <c r="C38" s="465"/>
      <c r="D38" s="465"/>
      <c r="E38" s="465"/>
      <c r="F38" s="316"/>
      <c r="H38" s="3"/>
    </row>
    <row r="39" spans="1:8" s="276" customFormat="1" ht="52.8">
      <c r="A39" s="23" t="s">
        <v>84</v>
      </c>
      <c r="B39" s="24" t="s">
        <v>169</v>
      </c>
      <c r="C39" s="25"/>
      <c r="D39" s="26"/>
      <c r="E39" s="364"/>
      <c r="F39" s="365"/>
      <c r="H39" s="3"/>
    </row>
    <row r="40" spans="1:8" s="276" customFormat="1">
      <c r="A40" s="218"/>
      <c r="B40" s="234" t="s">
        <v>15</v>
      </c>
      <c r="C40" s="31" t="s">
        <v>12</v>
      </c>
      <c r="D40" s="75">
        <v>17</v>
      </c>
      <c r="E40" s="366">
        <v>32.89</v>
      </c>
      <c r="F40" s="367">
        <f>SUM(D40*E40)</f>
        <v>559.13</v>
      </c>
      <c r="H40" s="3"/>
    </row>
    <row r="41" spans="1:8" s="2" customFormat="1" ht="26.4">
      <c r="A41" s="64" t="s">
        <v>210</v>
      </c>
      <c r="B41" s="24" t="s">
        <v>53</v>
      </c>
      <c r="C41" s="25"/>
      <c r="D41" s="26"/>
      <c r="E41" s="255"/>
      <c r="F41" s="268"/>
      <c r="H41" s="3"/>
    </row>
    <row r="42" spans="1:8" s="2" customFormat="1">
      <c r="A42" s="233"/>
      <c r="B42" s="234" t="s">
        <v>15</v>
      </c>
      <c r="C42" s="31" t="s">
        <v>12</v>
      </c>
      <c r="D42" s="75">
        <v>2</v>
      </c>
      <c r="E42" s="265">
        <v>100</v>
      </c>
      <c r="F42" s="268">
        <f>SUM(D42*E42)</f>
        <v>200</v>
      </c>
      <c r="H42" s="3"/>
    </row>
    <row r="43" spans="1:8" s="276" customFormat="1" ht="52.8">
      <c r="A43" s="64" t="s">
        <v>123</v>
      </c>
      <c r="B43" s="162" t="s">
        <v>208</v>
      </c>
      <c r="C43" s="25"/>
      <c r="D43" s="75"/>
      <c r="E43" s="265"/>
      <c r="F43" s="268"/>
      <c r="H43" s="3"/>
    </row>
    <row r="44" spans="1:8" s="276" customFormat="1">
      <c r="A44" s="64"/>
      <c r="B44" s="245" t="s">
        <v>54</v>
      </c>
      <c r="C44" s="25" t="s">
        <v>12</v>
      </c>
      <c r="D44" s="75">
        <v>1</v>
      </c>
      <c r="E44" s="265">
        <v>200</v>
      </c>
      <c r="F44" s="268">
        <f>D44*E44</f>
        <v>200</v>
      </c>
      <c r="H44" s="3"/>
    </row>
    <row r="45" spans="1:8" s="277" customFormat="1" ht="52.8">
      <c r="A45" s="243" t="s">
        <v>211</v>
      </c>
      <c r="B45" s="162" t="s">
        <v>209</v>
      </c>
      <c r="C45" s="163"/>
      <c r="D45" s="164"/>
      <c r="E45" s="271"/>
      <c r="F45" s="268"/>
      <c r="H45" s="3"/>
    </row>
    <row r="46" spans="1:8" s="277" customFormat="1">
      <c r="A46" s="244"/>
      <c r="B46" s="245" t="s">
        <v>54</v>
      </c>
      <c r="C46" s="246" t="s">
        <v>12</v>
      </c>
      <c r="D46" s="75">
        <v>2</v>
      </c>
      <c r="E46" s="265">
        <v>350</v>
      </c>
      <c r="F46" s="268">
        <f>SUM(D46*E46)</f>
        <v>700</v>
      </c>
      <c r="H46" s="3"/>
    </row>
    <row r="47" spans="1:8" ht="27.75" customHeight="1">
      <c r="A47" s="23" t="s">
        <v>124</v>
      </c>
      <c r="B47" s="24" t="s">
        <v>61</v>
      </c>
      <c r="C47" s="25"/>
      <c r="D47" s="26"/>
      <c r="E47" s="255"/>
      <c r="F47" s="268"/>
    </row>
    <row r="48" spans="1:8">
      <c r="A48" s="27"/>
      <c r="B48" s="28" t="s">
        <v>15</v>
      </c>
      <c r="C48" s="29" t="s">
        <v>12</v>
      </c>
      <c r="D48" s="75">
        <v>5</v>
      </c>
      <c r="E48" s="265">
        <v>36.799999999999997</v>
      </c>
      <c r="F48" s="268">
        <f>SUM(D48*E48)</f>
        <v>184</v>
      </c>
    </row>
    <row r="49" spans="1:8" s="22" customFormat="1" ht="14.4" customHeight="1" thickBot="1">
      <c r="A49" s="317"/>
      <c r="B49" s="319" t="s">
        <v>143</v>
      </c>
      <c r="C49" s="320"/>
      <c r="D49" s="322"/>
      <c r="E49" s="321"/>
      <c r="F49" s="322"/>
      <c r="H49" s="3"/>
    </row>
    <row r="50" spans="1:8" s="22" customFormat="1" ht="14.4" customHeight="1">
      <c r="A50" s="242" t="s">
        <v>47</v>
      </c>
      <c r="B50" s="466" t="s">
        <v>125</v>
      </c>
      <c r="C50" s="466"/>
      <c r="D50" s="466"/>
      <c r="E50" s="466"/>
      <c r="F50" s="274"/>
      <c r="H50" s="3"/>
    </row>
    <row r="51" spans="1:8" ht="88.5" customHeight="1">
      <c r="A51" s="23" t="s">
        <v>85</v>
      </c>
      <c r="B51" s="24" t="s">
        <v>42</v>
      </c>
      <c r="C51" s="25"/>
      <c r="D51" s="26"/>
      <c r="E51" s="255"/>
      <c r="F51" s="256"/>
    </row>
    <row r="52" spans="1:8">
      <c r="A52" s="232"/>
      <c r="B52" s="116" t="s">
        <v>15</v>
      </c>
      <c r="C52" s="29" t="s">
        <v>12</v>
      </c>
      <c r="D52" s="75">
        <v>1</v>
      </c>
      <c r="E52" s="265">
        <v>280</v>
      </c>
      <c r="F52" s="268">
        <f>SUM(D52*E52)</f>
        <v>280</v>
      </c>
    </row>
    <row r="53" spans="1:8" s="22" customFormat="1" ht="14.4" customHeight="1">
      <c r="A53" s="242" t="s">
        <v>48</v>
      </c>
      <c r="B53" s="466" t="s">
        <v>126</v>
      </c>
      <c r="C53" s="466"/>
      <c r="D53" s="466"/>
      <c r="E53" s="466"/>
      <c r="F53" s="274"/>
      <c r="H53" s="3"/>
    </row>
    <row r="54" spans="1:8" s="2" customFormat="1" ht="26.4">
      <c r="A54" s="64" t="s">
        <v>86</v>
      </c>
      <c r="B54" s="24" t="s">
        <v>55</v>
      </c>
      <c r="C54" s="25"/>
      <c r="D54" s="26"/>
      <c r="E54" s="255"/>
      <c r="F54" s="256"/>
      <c r="H54" s="3"/>
    </row>
    <row r="55" spans="1:8" s="2" customFormat="1" ht="13.8" thickBot="1">
      <c r="A55" s="218"/>
      <c r="B55" s="234" t="s">
        <v>52</v>
      </c>
      <c r="C55" s="31" t="s">
        <v>37</v>
      </c>
      <c r="D55" s="75">
        <v>1</v>
      </c>
      <c r="E55" s="265">
        <v>350</v>
      </c>
      <c r="F55" s="268">
        <f>SUM(D55*E55)</f>
        <v>350</v>
      </c>
      <c r="H55" s="3"/>
    </row>
    <row r="56" spans="1:8" s="1" customFormat="1" ht="18" thickBot="1">
      <c r="A56" s="58"/>
      <c r="B56" s="467" t="s">
        <v>36</v>
      </c>
      <c r="C56" s="468"/>
      <c r="D56" s="468"/>
      <c r="E56" s="468"/>
      <c r="F56" s="411">
        <f>SUM(F8:F55)</f>
        <v>5907.16</v>
      </c>
    </row>
    <row r="57" spans="1:8">
      <c r="A57" s="33"/>
      <c r="B57" s="34"/>
      <c r="C57" s="35"/>
      <c r="D57" s="32"/>
    </row>
    <row r="58" spans="1:8">
      <c r="A58" s="33"/>
      <c r="B58" s="36"/>
      <c r="C58" s="35"/>
      <c r="D58" s="32"/>
    </row>
    <row r="59" spans="1:8">
      <c r="A59" s="33"/>
      <c r="B59" s="37"/>
      <c r="C59" s="35"/>
      <c r="D59" s="32"/>
    </row>
  </sheetData>
  <mergeCells count="6">
    <mergeCell ref="B56:E56"/>
    <mergeCell ref="B2:F2"/>
    <mergeCell ref="B3:F3"/>
    <mergeCell ref="B38:E38"/>
    <mergeCell ref="B50:E50"/>
    <mergeCell ref="B53:E53"/>
  </mergeCells>
  <printOptions horizontalCentered="1"/>
  <pageMargins left="0.7" right="0.7" top="0.75" bottom="0.75" header="0.3" footer="0.3"/>
  <pageSetup paperSize="9" scale="63" orientation="portrait" r:id="rId1"/>
  <headerFooter alignWithMargins="0"/>
  <rowBreaks count="1" manualBreakCount="1">
    <brk id="37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I13"/>
  <sheetViews>
    <sheetView zoomScaleNormal="100" zoomScaleSheetLayoutView="100" workbookViewId="0">
      <selection activeCell="A7" sqref="A7:F8"/>
    </sheetView>
  </sheetViews>
  <sheetFormatPr defaultRowHeight="13.2"/>
  <cols>
    <col min="1" max="1" width="4.33203125" customWidth="1"/>
    <col min="2" max="2" width="39.6640625" customWidth="1"/>
    <col min="6" max="6" width="10.33203125" bestFit="1" customWidth="1"/>
    <col min="7" max="7" width="45.109375" customWidth="1"/>
  </cols>
  <sheetData>
    <row r="1" spans="1:35" ht="18" thickBot="1">
      <c r="A1" s="191" t="s">
        <v>100</v>
      </c>
      <c r="B1" s="192" t="s">
        <v>179</v>
      </c>
      <c r="C1" s="192"/>
      <c r="D1" s="192"/>
      <c r="E1" s="193"/>
      <c r="F1" s="194"/>
    </row>
    <row r="2" spans="1:35" ht="51" customHeight="1">
      <c r="A2" s="59"/>
      <c r="B2" s="460" t="s">
        <v>19</v>
      </c>
      <c r="C2" s="460"/>
      <c r="D2" s="460"/>
      <c r="E2" s="460"/>
      <c r="F2" s="460"/>
    </row>
    <row r="3" spans="1:35" ht="54" customHeight="1" thickBot="1">
      <c r="A3" s="4"/>
      <c r="B3" s="461" t="s">
        <v>20</v>
      </c>
      <c r="C3" s="461"/>
      <c r="D3" s="461"/>
      <c r="E3" s="461"/>
      <c r="F3" s="461"/>
      <c r="G3" s="404"/>
    </row>
    <row r="4" spans="1:35" ht="36" customHeight="1">
      <c r="A4" s="9" t="s">
        <v>1</v>
      </c>
      <c r="B4" s="10" t="s">
        <v>2</v>
      </c>
      <c r="C4" s="11" t="s">
        <v>3</v>
      </c>
      <c r="D4" s="180" t="s">
        <v>4</v>
      </c>
      <c r="E4" s="195" t="s">
        <v>185</v>
      </c>
      <c r="F4" s="196" t="s">
        <v>195</v>
      </c>
    </row>
    <row r="5" spans="1:35" ht="13.8" thickBot="1">
      <c r="A5" s="16"/>
      <c r="B5" s="17"/>
      <c r="C5" s="18"/>
      <c r="D5" s="19"/>
      <c r="E5" s="197" t="s">
        <v>5</v>
      </c>
      <c r="F5" s="198" t="s">
        <v>6</v>
      </c>
    </row>
    <row r="6" spans="1:35" ht="14.4" thickBot="1">
      <c r="A6" s="199"/>
      <c r="B6" s="200" t="s">
        <v>98</v>
      </c>
      <c r="C6" s="201"/>
      <c r="D6" s="202"/>
      <c r="E6" s="203"/>
      <c r="F6" s="204"/>
    </row>
    <row r="7" spans="1:35" s="293" customFormat="1" ht="30.75" customHeight="1">
      <c r="A7" s="299" t="s">
        <v>8</v>
      </c>
      <c r="B7" s="300" t="s">
        <v>164</v>
      </c>
      <c r="C7" s="301"/>
      <c r="D7" s="302"/>
      <c r="E7" s="303"/>
      <c r="F7" s="304"/>
    </row>
    <row r="8" spans="1:35" s="294" customFormat="1" ht="39.6">
      <c r="A8" s="305"/>
      <c r="B8" s="298" t="s">
        <v>163</v>
      </c>
      <c r="C8" s="296" t="s">
        <v>29</v>
      </c>
      <c r="D8" s="61">
        <v>55</v>
      </c>
      <c r="E8" s="291">
        <v>15</v>
      </c>
      <c r="F8" s="297">
        <f>SUM(D8*E8)</f>
        <v>825</v>
      </c>
      <c r="G8" s="355" t="s">
        <v>165</v>
      </c>
      <c r="H8" s="295"/>
      <c r="I8" s="295"/>
      <c r="J8" s="428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</row>
    <row r="9" spans="1:35" ht="106.2" customHeight="1">
      <c r="A9" s="23" t="s">
        <v>10</v>
      </c>
      <c r="B9" s="69" t="s">
        <v>157</v>
      </c>
      <c r="C9" s="25"/>
      <c r="D9" s="26"/>
      <c r="E9" s="168"/>
      <c r="F9" s="169"/>
      <c r="J9" s="428"/>
    </row>
    <row r="10" spans="1:35" ht="18.600000000000001" customHeight="1">
      <c r="A10" s="27"/>
      <c r="B10" s="353" t="s">
        <v>15</v>
      </c>
      <c r="C10" s="357" t="s">
        <v>12</v>
      </c>
      <c r="D10" s="356">
        <v>5</v>
      </c>
      <c r="E10" s="358">
        <v>9</v>
      </c>
      <c r="F10" s="359">
        <f>SUM(D10*E10)</f>
        <v>45</v>
      </c>
      <c r="J10" s="428"/>
    </row>
    <row r="11" spans="1:35" s="293" customFormat="1" ht="105" customHeight="1">
      <c r="A11" s="23" t="s">
        <v>11</v>
      </c>
      <c r="B11" s="205" t="s">
        <v>158</v>
      </c>
      <c r="C11" s="25"/>
      <c r="D11" s="26"/>
      <c r="E11" s="168"/>
      <c r="F11" s="169"/>
      <c r="J11" s="428"/>
    </row>
    <row r="12" spans="1:35" s="293" customFormat="1" ht="17.25" customHeight="1" thickBot="1">
      <c r="A12" s="360"/>
      <c r="B12" s="353" t="s">
        <v>49</v>
      </c>
      <c r="C12" s="357" t="s">
        <v>50</v>
      </c>
      <c r="D12" s="356">
        <v>50</v>
      </c>
      <c r="E12" s="358">
        <v>2.79</v>
      </c>
      <c r="F12" s="359">
        <f>SUM(D12*E12)</f>
        <v>139.5</v>
      </c>
      <c r="J12" s="428"/>
    </row>
    <row r="13" spans="1:35" s="293" customFormat="1" ht="16.2" thickBot="1">
      <c r="A13" s="206"/>
      <c r="B13" s="469" t="s">
        <v>99</v>
      </c>
      <c r="C13" s="470"/>
      <c r="D13" s="470"/>
      <c r="E13" s="470"/>
      <c r="F13" s="412">
        <f>SUM(F8:F12)</f>
        <v>1009.5</v>
      </c>
    </row>
  </sheetData>
  <mergeCells count="3">
    <mergeCell ref="B2:F2"/>
    <mergeCell ref="B3:F3"/>
    <mergeCell ref="B13:E13"/>
  </mergeCells>
  <pageMargins left="0.70866141732283472" right="0.70866141732283472" top="0.74803149606299213" bottom="0.74803149606299213" header="0.31496062992125984" footer="0.31496062992125984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Zbirna rekapitulacija</vt:lpstr>
      <vt:lpstr>1.Građevinski radovi </vt:lpstr>
      <vt:lpstr>2.VIK </vt:lpstr>
      <vt:lpstr>3.Elektro radovi</vt:lpstr>
      <vt:lpstr>4.Bezbedno-sigur. radovi</vt:lpstr>
      <vt:lpstr>'1.Građevinski radovi '!Print_Area</vt:lpstr>
      <vt:lpstr>'3.Elektro radovi'!Print_Area</vt:lpstr>
      <vt:lpstr>'4.Bezbedno-sigur. radovi'!Print_Area</vt:lpstr>
      <vt:lpstr>'Zbirna rekapitulacija'!Print_Area</vt:lpstr>
      <vt:lpstr>'1.Građevinski radovi 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Miljan Raščanin</dc:creator>
  <cp:lastModifiedBy>Rajo</cp:lastModifiedBy>
  <cp:lastPrinted>2022-01-26T16:26:40Z</cp:lastPrinted>
  <dcterms:created xsi:type="dcterms:W3CDTF">2015-04-02T10:55:04Z</dcterms:created>
  <dcterms:modified xsi:type="dcterms:W3CDTF">2022-02-16T23:42:22Z</dcterms:modified>
</cp:coreProperties>
</file>